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0.243\Share\حشمتی\فیروزی\پرتفو اسفند1402\فردا\"/>
    </mc:Choice>
  </mc:AlternateContent>
  <xr:revisionPtr revIDLastSave="0" documentId="13_ncr:1_{798B77E1-2F85-482D-88BA-645EC7E85565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روکش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0" hidden="1">'درآمد سرمایه گذاری در اوراق بها'!$A$6:$R$6</definedName>
    <definedName name="_xlnm.Print_Area" localSheetId="1">' سهام'!$A$1:$W$18</definedName>
    <definedName name="_xlnm.Print_Area" localSheetId="4">اوراق!$A$1:$AI$24</definedName>
    <definedName name="_xlnm.Print_Area" localSheetId="5">'تعدیل قیمت'!$A$1:$P$14</definedName>
    <definedName name="_xlnm.Print_Area" localSheetId="12">'درآمد سپرده بانکی'!$A$1:$J$194</definedName>
    <definedName name="_xlnm.Print_Area" localSheetId="10">'درآمد سرمایه گذاری در اوراق بها'!$A$1:$Q$48</definedName>
    <definedName name="_xlnm.Print_Area" localSheetId="8">'درآمد سرمایه گذاری در سهام '!$A$1:$S$33</definedName>
    <definedName name="_xlnm.Print_Area" localSheetId="9">'درآمد سرمایه گذاری در صندوق'!$A$1:$S$29</definedName>
    <definedName name="_xlnm.Print_Area" localSheetId="18">'درآمد ناشی از تغییر قیمت اوراق '!$A$1:$Q$46</definedName>
    <definedName name="_xlnm.Print_Area" localSheetId="17">'درآمد ناشی ازفروش'!$A$1:$P$67</definedName>
    <definedName name="_xlnm.Print_Area" localSheetId="7">درآمدها!$A$1:$I$13</definedName>
    <definedName name="_xlnm.Print_Area" localSheetId="6">سپرده!$A$1:$L$86</definedName>
    <definedName name="_xlnm.Print_Area" localSheetId="11">'مبالغ تخصیصی اوراق '!$A$1:$H$18</definedName>
    <definedName name="_xlnm.Print_Area" localSheetId="3">'واحدهای صندوق'!$A$1:$W$24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" i="3" l="1"/>
  <c r="Q23" i="3"/>
  <c r="S23" i="3"/>
  <c r="U23" i="3"/>
  <c r="V23" i="3"/>
  <c r="AA23" i="3"/>
  <c r="AC23" i="3"/>
  <c r="AE23" i="3"/>
  <c r="AG23" i="3"/>
  <c r="AI22" i="3"/>
  <c r="AI21" i="3"/>
  <c r="I9" i="11"/>
  <c r="I10" i="11"/>
  <c r="P15" i="15"/>
  <c r="R20" i="5"/>
  <c r="R27" i="5"/>
  <c r="R28" i="5"/>
  <c r="R29" i="5"/>
  <c r="R30" i="5"/>
  <c r="R31" i="5"/>
  <c r="I31" i="5"/>
  <c r="R14" i="5"/>
  <c r="R18" i="5"/>
  <c r="R13" i="5"/>
  <c r="I13" i="5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10" i="6"/>
  <c r="O47" i="6"/>
  <c r="M47" i="6"/>
  <c r="G47" i="6"/>
  <c r="E47" i="6"/>
  <c r="K47" i="6"/>
  <c r="C47" i="6"/>
  <c r="I27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11" i="18"/>
  <c r="E27" i="18"/>
  <c r="P27" i="18"/>
  <c r="N27" i="18"/>
  <c r="E32" i="5"/>
  <c r="R12" i="5"/>
  <c r="R15" i="5"/>
  <c r="R16" i="5"/>
  <c r="R17" i="5"/>
  <c r="R19" i="5"/>
  <c r="R21" i="5"/>
  <c r="R22" i="5"/>
  <c r="R23" i="5"/>
  <c r="R24" i="5"/>
  <c r="R25" i="5"/>
  <c r="R26" i="5"/>
  <c r="R11" i="5"/>
  <c r="I12" i="5"/>
  <c r="I14" i="5"/>
  <c r="I15" i="5"/>
  <c r="I16" i="5"/>
  <c r="I17" i="5"/>
  <c r="I18" i="5"/>
  <c r="I19" i="5"/>
  <c r="I21" i="5"/>
  <c r="I22" i="5"/>
  <c r="I23" i="5"/>
  <c r="I24" i="5"/>
  <c r="I25" i="5"/>
  <c r="I11" i="5"/>
  <c r="P32" i="5"/>
  <c r="T33" i="6" s="1"/>
  <c r="T34" i="6" s="1"/>
  <c r="N32" i="5"/>
  <c r="L32" i="5"/>
  <c r="R27" i="18" l="1"/>
  <c r="E7" i="11" s="1"/>
  <c r="I7" i="11" s="1"/>
  <c r="Q47" i="6"/>
  <c r="E8" i="11" s="1"/>
  <c r="I8" i="11" s="1"/>
  <c r="I47" i="6"/>
  <c r="R32" i="5"/>
  <c r="E6" i="11" s="1"/>
  <c r="I6" i="11" s="1"/>
  <c r="I32" i="5"/>
  <c r="H16" i="13"/>
  <c r="L16" i="13"/>
  <c r="N16" i="13"/>
  <c r="R16" i="13"/>
  <c r="I11" i="11" l="1"/>
  <c r="E11" i="11"/>
  <c r="G6" i="11" s="1"/>
  <c r="G9" i="11"/>
  <c r="J21" i="5"/>
  <c r="S15" i="5"/>
  <c r="J24" i="5"/>
  <c r="S24" i="5"/>
  <c r="S22" i="5"/>
  <c r="S17" i="5"/>
  <c r="S21" i="5"/>
  <c r="S11" i="5"/>
  <c r="J27" i="5"/>
  <c r="J29" i="5"/>
  <c r="S30" i="5"/>
  <c r="S15" i="18"/>
  <c r="S19" i="18"/>
  <c r="S23" i="18"/>
  <c r="S11" i="18"/>
  <c r="J15" i="18"/>
  <c r="J19" i="18"/>
  <c r="J23" i="18"/>
  <c r="S26" i="5"/>
  <c r="S17" i="18"/>
  <c r="S21" i="18"/>
  <c r="J13" i="18"/>
  <c r="J21" i="18"/>
  <c r="S18" i="18"/>
  <c r="S26" i="18"/>
  <c r="J18" i="18"/>
  <c r="S12" i="18"/>
  <c r="S16" i="18"/>
  <c r="S20" i="18"/>
  <c r="S24" i="18"/>
  <c r="J12" i="18"/>
  <c r="J16" i="18"/>
  <c r="J20" i="18"/>
  <c r="J24" i="18"/>
  <c r="J19" i="5"/>
  <c r="S13" i="18"/>
  <c r="S25" i="18"/>
  <c r="J17" i="18"/>
  <c r="J25" i="18"/>
  <c r="S14" i="18"/>
  <c r="S22" i="18"/>
  <c r="J14" i="18"/>
  <c r="J22" i="18"/>
  <c r="J11" i="18"/>
  <c r="S14" i="5"/>
  <c r="J12" i="5"/>
  <c r="J11" i="5"/>
  <c r="S27" i="5"/>
  <c r="S13" i="5"/>
  <c r="J13" i="5"/>
  <c r="J28" i="5"/>
  <c r="J18" i="5"/>
  <c r="S25" i="5"/>
  <c r="J23" i="5"/>
  <c r="S18" i="5"/>
  <c r="J16" i="5"/>
  <c r="J31" i="5"/>
  <c r="J14" i="5"/>
  <c r="S23" i="5"/>
  <c r="J17" i="5"/>
  <c r="S12" i="5"/>
  <c r="J26" i="5"/>
  <c r="S28" i="5"/>
  <c r="J30" i="5"/>
  <c r="G10" i="11" l="1"/>
  <c r="G7" i="11"/>
  <c r="S16" i="5"/>
  <c r="J22" i="5"/>
  <c r="S29" i="5"/>
  <c r="G8" i="11"/>
  <c r="G11" i="11" s="1"/>
  <c r="S20" i="5"/>
  <c r="S19" i="5"/>
  <c r="S32" i="5" s="1"/>
  <c r="J15" i="5"/>
  <c r="J25" i="5"/>
  <c r="S31" i="5"/>
  <c r="J27" i="18"/>
  <c r="S27" i="18"/>
  <c r="J32" i="5" l="1"/>
  <c r="Q42" i="14"/>
  <c r="O42" i="14"/>
  <c r="M42" i="14"/>
  <c r="K42" i="14"/>
  <c r="I42" i="14"/>
  <c r="G42" i="14"/>
  <c r="E42" i="14"/>
  <c r="C42" i="14"/>
  <c r="P40" i="15"/>
  <c r="N40" i="15"/>
  <c r="L40" i="15"/>
  <c r="L44" i="15" s="1"/>
  <c r="L59" i="15" s="1"/>
  <c r="J40" i="15"/>
  <c r="J44" i="15" l="1"/>
  <c r="J59" i="15" s="1"/>
  <c r="N44" i="15"/>
  <c r="N59" i="15" s="1"/>
  <c r="P44" i="15"/>
  <c r="P59" i="15" s="1"/>
  <c r="E9" i="11" l="1"/>
  <c r="G194" i="7"/>
  <c r="C194" i="7"/>
  <c r="G151" i="7"/>
  <c r="C151" i="7"/>
  <c r="G143" i="7"/>
  <c r="G46" i="7"/>
  <c r="G54" i="7" s="1"/>
  <c r="G94" i="7" s="1"/>
  <c r="G102" i="7" s="1"/>
  <c r="C46" i="7"/>
  <c r="C54" i="7" s="1"/>
  <c r="C94" i="7" s="1"/>
  <c r="C102" i="7" s="1"/>
  <c r="C143" i="7" s="1"/>
  <c r="L93" i="22"/>
  <c r="H93" i="22"/>
  <c r="J93" i="22"/>
  <c r="J143" i="22"/>
  <c r="J150" i="22" s="1"/>
  <c r="J193" i="22" s="1"/>
  <c r="F151" i="22"/>
  <c r="L151" i="22"/>
  <c r="J44" i="22"/>
  <c r="H44" i="22"/>
  <c r="H53" i="22" s="1"/>
  <c r="D44" i="22"/>
  <c r="D53" i="22" s="1"/>
  <c r="D93" i="22" s="1"/>
  <c r="D102" i="22" s="1"/>
  <c r="D143" i="22" s="1"/>
  <c r="D150" i="22" s="1"/>
  <c r="D193" i="22" s="1"/>
  <c r="B44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7" i="22"/>
  <c r="S11" i="12"/>
  <c r="O11" i="12"/>
  <c r="E10" i="11"/>
  <c r="E11" i="8"/>
  <c r="C11" i="8"/>
  <c r="L72" i="2"/>
  <c r="L73" i="2"/>
  <c r="L74" i="2"/>
  <c r="L75" i="2"/>
  <c r="L76" i="2"/>
  <c r="L77" i="2"/>
  <c r="L78" i="2"/>
  <c r="L79" i="2"/>
  <c r="L71" i="2"/>
  <c r="J80" i="2"/>
  <c r="G80" i="2"/>
  <c r="E80" i="2"/>
  <c r="C80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9" i="2"/>
  <c r="J63" i="2"/>
  <c r="J70" i="2" s="1"/>
  <c r="G63" i="2"/>
  <c r="G70" i="2" s="1"/>
  <c r="E63" i="2"/>
  <c r="E70" i="2" s="1"/>
  <c r="C63" i="2"/>
  <c r="C70" i="2" s="1"/>
  <c r="K14" i="4"/>
  <c r="AI10" i="3"/>
  <c r="AI11" i="3"/>
  <c r="AI12" i="3"/>
  <c r="AI13" i="3"/>
  <c r="AI14" i="3"/>
  <c r="AI15" i="3"/>
  <c r="AI16" i="3"/>
  <c r="AI17" i="3"/>
  <c r="AI18" i="3"/>
  <c r="AI19" i="3"/>
  <c r="AI20" i="3"/>
  <c r="AI9" i="3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9" i="1"/>
  <c r="U23" i="1"/>
  <c r="S23" i="1"/>
  <c r="Q23" i="1"/>
  <c r="O23" i="1"/>
  <c r="J23" i="1"/>
  <c r="I23" i="1"/>
  <c r="G23" i="1"/>
  <c r="E23" i="1"/>
  <c r="C23" i="1"/>
  <c r="J17" i="21"/>
  <c r="U17" i="21"/>
  <c r="S17" i="21"/>
  <c r="Q17" i="21"/>
  <c r="O17" i="21"/>
  <c r="I17" i="21"/>
  <c r="G17" i="21"/>
  <c r="E17" i="21"/>
  <c r="C17" i="21"/>
  <c r="W11" i="21"/>
  <c r="W12" i="21"/>
  <c r="W13" i="21"/>
  <c r="W14" i="21"/>
  <c r="W15" i="21"/>
  <c r="W16" i="21"/>
  <c r="W10" i="21"/>
  <c r="W17" i="21" l="1"/>
  <c r="W23" i="1"/>
  <c r="AI23" i="3"/>
  <c r="H102" i="22"/>
  <c r="H143" i="22" s="1"/>
  <c r="H150" i="22" s="1"/>
  <c r="H193" i="22" s="1"/>
  <c r="F44" i="22"/>
  <c r="F53" i="22" s="1"/>
  <c r="F93" i="22" s="1"/>
  <c r="F102" i="22" s="1"/>
  <c r="F143" i="22" s="1"/>
  <c r="F150" i="22" s="1"/>
  <c r="F193" i="22" s="1"/>
  <c r="B53" i="22"/>
  <c r="B93" i="22" s="1"/>
  <c r="B102" i="22" s="1"/>
  <c r="B143" i="22" s="1"/>
  <c r="B150" i="22" s="1"/>
  <c r="B193" i="22" s="1"/>
  <c r="L44" i="22"/>
  <c r="L53" i="22" s="1"/>
  <c r="L102" i="22" s="1"/>
  <c r="L143" i="22" s="1"/>
  <c r="L150" i="22" s="1"/>
  <c r="L193" i="22" s="1"/>
  <c r="L63" i="2"/>
  <c r="L70" i="2" s="1"/>
  <c r="L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<sst xmlns="http://schemas.openxmlformats.org/spreadsheetml/2006/main" count="1188" uniqueCount="292">
  <si>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</si>
  <si>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</si>
  <si>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</si>
  <si>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</si>
  <si>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</si>
  <si>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</si>
  <si>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</si>
  <si>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</si>
  <si>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</si>
  <si>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</si>
  <si>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</si>
  <si>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</si>
  <si>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خیر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</si>
  <si>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</si>
  <si>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</si>
  <si>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</si>
  <si>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</si>
  <si>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</si>
  <si>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</si>
  <si>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</si>
  <si>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</si>
  <si>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</si>
  <si>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</si>
  <si>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</si>
  <si>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</si>
  <si>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</si>
  <si>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</si>
  <si>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</si>
  <si>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</si>
  <si>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</si>
  <si>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</si>
  <si>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</si>
  <si>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</si>
  <si>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</si>
  <si>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</si>
  <si>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</si>
  <si>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</si>
  <si>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</si>
  <si>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</si>
  <si>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</si>
  <si>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</si>
  <si>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</si>
  <si>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</si>
  <si>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</si>
  <si>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</si>
  <si>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</si>
  <si>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</si>
  <si>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</si>
  <si>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</si>
  <si>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</si>
  <si>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</si>
  <si>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</si>
  <si>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</si>
  <si>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</si>
  <si>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</si>
  <si>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</si>
  <si>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</si>
  <si>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</si>
  <si>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</si>
  <si>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</si>
  <si>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</si>
  <si>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</si>
  <si>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</si>
  <si>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</si>
  <si>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</si>
  <si>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</si>
  <si>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</si>
  <si>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</si>
  <si>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</si>
  <si>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</si>
  <si>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</si>
  <si>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</si>
  <si>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</si>
  <si>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</si>
  <si>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</si>
  <si>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</si>
  <si>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</si>
  <si>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</si>
  <si>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</si>
  <si>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</si>
  <si>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</si>
  <si>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</si>
  <si>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</si>
  <si>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</si>
  <si>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</si>
  <si>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</si>
  <si>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</si>
  <si>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</si>
  <si>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</si>
  <si>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</si>
  <si>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</si>
  <si>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</si>
  <si>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</si>
  <si>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</si>
  <si>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</si>
  <si>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</si>
  <si>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</si>
  <si>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</si>
  <si>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</si>
  <si>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</si>
  <si>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</si>
  <si>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</si>
  <si>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</si>
  <si>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</si>
  <si>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t>صندوق­ سرمایه­گذاری اختصاصی بازارگردانی تحت مدیریت مدیر صندوق یا اشخاص تحت کنترل یا وابسته *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</si>
  <si>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</si>
  <si>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</si>
  <si>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</si>
  <si>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</si>
  <si>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</si>
  <si>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</si>
  <si>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</si>
  <si>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</si>
  <si>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</si>
  <si>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</si>
  <si>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</si>
  <si>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</si>
  <si>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</si>
  <si>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</si>
  <si>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</si>
  <si>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</si>
  <si>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</si>
  <si>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</si>
  <si>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</si>
  <si>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</si>
  <si>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</si>
  <si>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</si>
  <si>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</si>
  <si>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</si>
  <si>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</si>
  <si>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برای ماه منتهی به اسفند 1402</t>
  </si>
  <si>
    <t>1402/11/30</t>
  </si>
  <si>
    <t>1402/12/29</t>
  </si>
  <si>
    <t>بیمه کوثر</t>
  </si>
  <si>
    <t>پالایش نفت تبریز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</si>
  <si>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</si>
  <si>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</si>
  <si>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</si>
  <si>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</si>
  <si>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</si>
  <si>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</si>
  <si>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صندوق سرمایه گذاری آوای فردای زاگرس</t>
  </si>
  <si>
    <t>اختیارف ت کگل-6936-03/06/17</t>
  </si>
  <si>
    <t>1403/06/17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</si>
  <si>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</si>
  <si>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</si>
  <si>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</si>
  <si>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</si>
  <si>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</si>
  <si>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</si>
  <si>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</si>
  <si>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س.انارنماد ارزش-درسهام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</si>
  <si>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</si>
  <si>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</si>
  <si>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</si>
  <si>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</si>
  <si>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</si>
  <si>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</si>
  <si>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</si>
  <si>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</si>
  <si>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</si>
  <si>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</si>
  <si>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</si>
  <si>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</si>
  <si>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</si>
  <si>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</si>
  <si>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</si>
  <si>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</si>
  <si>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</si>
  <si>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</si>
  <si>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امتیازتسهیلات مسکن سال1402</t>
  </si>
  <si>
    <t>بله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</si>
  <si>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</si>
  <si>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</si>
  <si>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</si>
  <si>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</si>
  <si>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</si>
  <si>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</si>
  <si>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</si>
  <si>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</si>
  <si>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</si>
  <si>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</si>
  <si>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</si>
  <si>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</si>
  <si>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</si>
  <si>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</si>
  <si>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</si>
  <si>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</si>
  <si>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</si>
  <si>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</si>
  <si>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</si>
  <si>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</si>
  <si>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</si>
  <si>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</si>
  <si>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</si>
  <si>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-10.00%</t>
  </si>
  <si>
    <t>0.17%</t>
  </si>
  <si>
    <t>-1.82%</t>
  </si>
  <si>
    <t>با توجه به نگهداری اوراق تا سررسید به قیمت کارشناسی ثبت گردیده است.</t>
  </si>
  <si>
    <t>نقل از صفحه قبل</t>
  </si>
  <si>
    <t>بانک پاسارگاد جهان کودک</t>
  </si>
  <si>
    <t>بانک آینده بلوار دریا</t>
  </si>
  <si>
    <t>بانک دی فرشته</t>
  </si>
  <si>
    <t>بانک گردشگری میدان سرو</t>
  </si>
  <si>
    <t>موسسه اعتباری ملل جنت آباد</t>
  </si>
  <si>
    <t>بانک اقتصاد نوین غدیر</t>
  </si>
  <si>
    <t>بانک گردشگری قیطریه</t>
  </si>
  <si>
    <t>بانک رفاه بازار</t>
  </si>
  <si>
    <t>بانک سامان جام جم</t>
  </si>
  <si>
    <t>بانک ملت مستقل مرکزی</t>
  </si>
  <si>
    <t>بانک شهر بلوار اندرزگو</t>
  </si>
  <si>
    <t>بانک اقتصاد نوین جنت آباد</t>
  </si>
  <si>
    <t>بانک خاورمیانه بخارست</t>
  </si>
  <si>
    <t>بانک آینده مطهری</t>
  </si>
  <si>
    <t>بانک شهر اندرزگو</t>
  </si>
  <si>
    <t>بانک گردشگری پیروزی</t>
  </si>
  <si>
    <t>بانک تجارت نفت شمالی</t>
  </si>
  <si>
    <t>بانک صادرات مستقل فردوسی</t>
  </si>
  <si>
    <t>بانک پارسیان یوسف آباد</t>
  </si>
  <si>
    <t>بانک مسکن مستقل مرکزی</t>
  </si>
  <si>
    <t>بانک ملت چهارراه ولیعصر</t>
  </si>
  <si>
    <t>بانک اقتصاد نوین صنعتگران</t>
  </si>
  <si>
    <t>برای ماه منتهی به 1402</t>
  </si>
  <si>
    <t>معین برای سایر درآمدهای تنزیل سود بانک</t>
  </si>
  <si>
    <t>تعدیل کارمزد کارگزار</t>
  </si>
  <si>
    <t>برای ماه منتهی به اسفند ماه 1402</t>
  </si>
  <si>
    <t>طی اسفند ماه</t>
  </si>
  <si>
    <t>از ابتدای سال مالی تا پایان اسفند ماه</t>
  </si>
  <si>
    <t>سیمان‌هگمتان‌</t>
  </si>
  <si>
    <t>داده گسترعصرنوین-های وب</t>
  </si>
  <si>
    <t>1402/02/25</t>
  </si>
  <si>
    <t>1402/04/24</t>
  </si>
  <si>
    <t>1402/04/07</t>
  </si>
  <si>
    <t>1402/04/31</t>
  </si>
  <si>
    <t>بانک اقتصاد نوین زعفرانیه</t>
  </si>
  <si>
    <t xml:space="preserve">بانک آینده مطهری </t>
  </si>
  <si>
    <t xml:space="preserve">بانک پاسارگاد جهان کودک </t>
  </si>
  <si>
    <t>بانک پاسارگاد جنت آباد</t>
  </si>
  <si>
    <t>بانک اقتصاد نوین پارک ساعی</t>
  </si>
  <si>
    <t>بانک رفاه مطهری</t>
  </si>
  <si>
    <t>بانک صادرات فردوسی</t>
  </si>
  <si>
    <t>نقل به صفحه بعد</t>
  </si>
  <si>
    <t>یادداشت سود سپرده بانکی</t>
  </si>
  <si>
    <t>زعفران0118نگین طلای سرخ(ن)</t>
  </si>
  <si>
    <t>زعفران0210نگین طلای سرخ(پ)</t>
  </si>
  <si>
    <t>سیمان‌ صوفیان‌</t>
  </si>
  <si>
    <t>پالایش نفت اصفهان</t>
  </si>
  <si>
    <t>س.خ.کمان کاریزما 35% تادیه</t>
  </si>
  <si>
    <t>ح . معدنی و صنعتی گل گهر</t>
  </si>
  <si>
    <t>صندوق س.اوج دماوند-س</t>
  </si>
  <si>
    <t>بانک‌اقتصادنوین‌</t>
  </si>
  <si>
    <t>زعفران0118نگین بیرجند(ن)</t>
  </si>
  <si>
    <t>بیمه اتکایی آوای پارس70% تادیه</t>
  </si>
  <si>
    <t>صندوق س.پشتوانه طلای صبا</t>
  </si>
  <si>
    <t>زعفران0118نگین وحدت جام(ن)</t>
  </si>
  <si>
    <t>پالایش نفت شیراز</t>
  </si>
  <si>
    <t>زعفران0118نگین تروندقاینات(ن)</t>
  </si>
  <si>
    <t>سایپا</t>
  </si>
  <si>
    <t>پالایش نفت بندرعباس</t>
  </si>
  <si>
    <t>زامیاد</t>
  </si>
  <si>
    <t>مرابحه عام دولت4-ش.خ 0206</t>
  </si>
  <si>
    <t>مرابحه عام دولت5-ش.خ0302</t>
  </si>
  <si>
    <t>اسنادخزانه-م8بودجه99-020606</t>
  </si>
  <si>
    <t>اسنادخزانه-م5بودجه99-020218</t>
  </si>
  <si>
    <t>اسنادخزانه-م9بودجه99-020316</t>
  </si>
  <si>
    <t>اسنادخزانه-م10بودجه99-020807</t>
  </si>
  <si>
    <t>اسنادخزانه-م11بودجه99-020906</t>
  </si>
  <si>
    <t>اسنادخزانه-م14بودجه99-021025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</si>
  <si>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</si>
  <si>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</si>
  <si>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</si>
  <si>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</si>
  <si>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</si>
  <si>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</si>
  <si>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 خزانه-م10بودجه00-031115</t>
  </si>
  <si>
    <t>مرابحه عام دولت101-ش.خ020711</t>
  </si>
  <si>
    <t>گام بانک اقتصاد نوین0205</t>
  </si>
  <si>
    <t>گام بانک صادرات ایران0207</t>
  </si>
  <si>
    <t>اسنادخزانه-م4بودجه01-040917</t>
  </si>
  <si>
    <t>1403/02/16</t>
  </si>
  <si>
    <t>1402/06/12</t>
  </si>
  <si>
    <t>1402/07/11</t>
  </si>
  <si>
    <t/>
  </si>
  <si>
    <t>صندوق سرمایه گذاری آوای فردا زاگرس</t>
  </si>
  <si>
    <t>تسویه اختیار فروش مخابرات ایران</t>
  </si>
  <si>
    <t>صنعتی و معدنی گل گهر</t>
  </si>
  <si>
    <t>معدنی و صنعتی گل گهر (تبعی)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</si>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</sst>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3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9"/>
      <color theme="1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  <font>
      <sz val="12"/>
      <color rgb="FF000000"/>
      <name val="B Zar"/>
      <charset val="178"/>
    </font>
    <font>
      <sz val="12"/>
      <color theme="1"/>
      <name val="B Zar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14" fillId="0" borderId="0" xfId="0" applyFont="1" applyAlignment="1"/>
    <xf numFmtId="0" fontId="22" fillId="0" borderId="5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6" fillId="0" borderId="5" xfId="0" applyFont="1" applyBorder="1" applyAlignment="1">
      <alignment horizontal="center" vertical="center" wrapText="1" readingOrder="2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9" fillId="0" borderId="0" xfId="0" applyFont="1"/>
    <xf numFmtId="3" fontId="30" fillId="0" borderId="0" xfId="0" applyNumberFormat="1" applyFont="1"/>
    <xf numFmtId="0" fontId="30" fillId="0" borderId="0" xfId="0" applyFont="1"/>
    <xf numFmtId="0" fontId="31" fillId="0" borderId="0" xfId="0" applyFont="1"/>
    <xf numFmtId="3" fontId="32" fillId="0" borderId="0" xfId="0" applyNumberFormat="1" applyFont="1"/>
    <xf numFmtId="0" fontId="33" fillId="0" borderId="0" xfId="0" applyFont="1" applyAlignment="1">
      <alignment horizontal="center" vertical="center" wrapText="1" readingOrder="2"/>
    </xf>
    <xf numFmtId="0" fontId="32" fillId="0" borderId="0" xfId="0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 vertical="center" readingOrder="2"/>
    </xf>
    <xf numFmtId="3" fontId="3" fillId="0" borderId="2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/>
    <xf numFmtId="10" fontId="3" fillId="0" borderId="2" xfId="2" applyNumberFormat="1" applyFont="1" applyBorder="1" applyAlignment="1">
      <alignment horizontal="center" vertical="center" wrapText="1" readingOrder="2"/>
    </xf>
    <xf numFmtId="0" fontId="33" fillId="0" borderId="0" xfId="0" applyFont="1"/>
    <xf numFmtId="0" fontId="34" fillId="0" borderId="0" xfId="0" applyFont="1" applyAlignment="1">
      <alignment wrapText="1"/>
    </xf>
    <xf numFmtId="10" fontId="33" fillId="0" borderId="0" xfId="2" applyNumberFormat="1" applyFont="1"/>
    <xf numFmtId="0" fontId="29" fillId="0" borderId="0" xfId="0" applyFont="1" applyAlignment="1">
      <alignment wrapText="1"/>
    </xf>
    <xf numFmtId="0" fontId="30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 readingOrder="2"/>
    </xf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2" applyNumberFormat="1" applyFont="1" applyBorder="1" applyAlignment="1">
      <alignment horizontal="center" vertical="center" wrapText="1" readingOrder="2"/>
    </xf>
    <xf numFmtId="10" fontId="2" fillId="0" borderId="0" xfId="2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164" fontId="30" fillId="0" borderId="0" xfId="1" applyNumberFormat="1" applyFont="1"/>
    <xf numFmtId="164" fontId="3" fillId="0" borderId="0" xfId="1" applyNumberFormat="1" applyFont="1" applyAlignment="1">
      <alignment horizontal="right" vertical="center" wrapText="1" readingOrder="2"/>
    </xf>
    <xf numFmtId="164" fontId="3" fillId="0" borderId="0" xfId="1" applyNumberFormat="1" applyFont="1"/>
    <xf numFmtId="164" fontId="3" fillId="0" borderId="0" xfId="1" applyNumberFormat="1" applyFont="1" applyAlignment="1">
      <alignment horizontal="center" vertical="center" wrapText="1" readingOrder="2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readingOrder="2"/>
    </xf>
    <xf numFmtId="164" fontId="3" fillId="0" borderId="9" xfId="0" applyNumberFormat="1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 readingOrder="2"/>
    </xf>
    <xf numFmtId="10" fontId="3" fillId="0" borderId="1" xfId="2" applyNumberFormat="1" applyFont="1" applyBorder="1"/>
    <xf numFmtId="10" fontId="3" fillId="0" borderId="0" xfId="2" applyNumberFormat="1" applyFont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readingOrder="2"/>
    </xf>
    <xf numFmtId="164" fontId="3" fillId="0" borderId="3" xfId="0" applyNumberFormat="1" applyFont="1" applyBorder="1" applyAlignment="1">
      <alignment vertical="center" readingOrder="2"/>
    </xf>
    <xf numFmtId="164" fontId="3" fillId="0" borderId="0" xfId="1" applyNumberFormat="1" applyFont="1" applyBorder="1" applyAlignment="1">
      <alignment vertical="center" readingOrder="2"/>
    </xf>
    <xf numFmtId="164" fontId="3" fillId="0" borderId="2" xfId="0" applyNumberFormat="1" applyFont="1" applyBorder="1" applyAlignment="1">
      <alignment horizontal="center" vertical="center" readingOrder="2"/>
    </xf>
    <xf numFmtId="3" fontId="7" fillId="0" borderId="9" xfId="0" applyNumberFormat="1" applyFont="1" applyBorder="1" applyAlignment="1">
      <alignment horizontal="center" vertical="center" wrapText="1" readingOrder="2"/>
    </xf>
    <xf numFmtId="3" fontId="2" fillId="0" borderId="0" xfId="0" applyNumberFormat="1" applyFont="1" applyAlignment="1">
      <alignment horizontal="center" vertical="center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3" fontId="5" fillId="0" borderId="9" xfId="0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3" fontId="30" fillId="0" borderId="9" xfId="0" applyNumberFormat="1" applyFont="1" applyBorder="1"/>
    <xf numFmtId="3" fontId="30" fillId="0" borderId="0" xfId="0" applyNumberFormat="1" applyFont="1" applyBorder="1"/>
    <xf numFmtId="3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3" fontId="35" fillId="0" borderId="0" xfId="0" applyNumberFormat="1" applyFont="1"/>
    <xf numFmtId="3" fontId="35" fillId="0" borderId="9" xfId="0" applyNumberFormat="1" applyFont="1" applyBorder="1"/>
    <xf numFmtId="0" fontId="30" fillId="0" borderId="0" xfId="0" applyFont="1" applyFill="1"/>
    <xf numFmtId="3" fontId="30" fillId="0" borderId="0" xfId="0" applyNumberFormat="1" applyFont="1" applyFill="1"/>
    <xf numFmtId="0" fontId="38" fillId="0" borderId="0" xfId="0" applyFont="1" applyAlignment="1">
      <alignment wrapText="1"/>
    </xf>
    <xf numFmtId="164" fontId="5" fillId="0" borderId="1" xfId="1" applyNumberFormat="1" applyFont="1" applyBorder="1" applyAlignment="1">
      <alignment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3" fontId="0" fillId="0" borderId="0" xfId="0" applyNumberFormat="1"/>
    <xf numFmtId="164" fontId="5" fillId="0" borderId="9" xfId="1" applyNumberFormat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wrapText="1" readingOrder="2"/>
    </xf>
    <xf numFmtId="164" fontId="4" fillId="0" borderId="4" xfId="1" applyNumberFormat="1" applyFont="1" applyBorder="1" applyAlignment="1">
      <alignment horizontal="center" vertical="center" wrapText="1" readingOrder="2"/>
    </xf>
    <xf numFmtId="10" fontId="4" fillId="0" borderId="4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10" fontId="5" fillId="0" borderId="9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Alignment="1">
      <alignment horizontal="center" vertical="center" wrapTex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3" fontId="30" fillId="2" borderId="0" xfId="0" applyNumberFormat="1" applyFont="1" applyFill="1"/>
    <xf numFmtId="0" fontId="30" fillId="0" borderId="0" xfId="0" applyFont="1" applyAlignment="1">
      <alignment wrapText="1"/>
    </xf>
    <xf numFmtId="0" fontId="3" fillId="0" borderId="9" xfId="0" applyFont="1" applyBorder="1"/>
    <xf numFmtId="164" fontId="3" fillId="0" borderId="9" xfId="1" applyNumberFormat="1" applyFont="1" applyBorder="1"/>
    <xf numFmtId="164" fontId="3" fillId="0" borderId="9" xfId="0" applyNumberFormat="1" applyFont="1" applyBorder="1"/>
    <xf numFmtId="10" fontId="5" fillId="0" borderId="3" xfId="2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/>
    <xf numFmtId="10" fontId="4" fillId="0" borderId="3" xfId="2" applyNumberFormat="1" applyFont="1" applyBorder="1" applyAlignment="1">
      <alignment horizontal="center" vertical="center" wrapText="1" readingOrder="2"/>
    </xf>
    <xf numFmtId="164" fontId="4" fillId="0" borderId="1" xfId="1" applyNumberFormat="1" applyFont="1" applyBorder="1" applyAlignment="1">
      <alignment vertical="center" wrapText="1" readingOrder="2"/>
    </xf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164" fontId="7" fillId="0" borderId="9" xfId="1" applyNumberFormat="1" applyFont="1" applyBorder="1" applyAlignment="1">
      <alignment vertical="center" wrapText="1" readingOrder="2"/>
    </xf>
    <xf numFmtId="164" fontId="0" fillId="0" borderId="0" xfId="0" applyNumberForma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6" fillId="0" borderId="1" xfId="2" applyNumberFormat="1" applyFont="1" applyBorder="1" applyAlignment="1">
      <alignment horizontal="center"/>
    </xf>
    <xf numFmtId="10" fontId="6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 vertical="center" readingOrder="2"/>
    </xf>
    <xf numFmtId="10" fontId="2" fillId="0" borderId="2" xfId="2" applyNumberFormat="1" applyFont="1" applyBorder="1" applyAlignment="1">
      <alignment horizontal="center" vertical="center" readingOrder="2"/>
    </xf>
    <xf numFmtId="10" fontId="0" fillId="0" borderId="0" xfId="2" applyNumberFormat="1" applyFont="1"/>
    <xf numFmtId="164" fontId="3" fillId="0" borderId="0" xfId="0" applyNumberFormat="1" applyFont="1"/>
    <xf numFmtId="164" fontId="6" fillId="0" borderId="0" xfId="0" applyNumberFormat="1" applyFont="1"/>
    <xf numFmtId="0" fontId="5" fillId="0" borderId="1" xfId="0" applyFont="1" applyFill="1" applyBorder="1" applyAlignment="1">
      <alignment vertical="center" wrapText="1" readingOrder="2"/>
    </xf>
    <xf numFmtId="164" fontId="5" fillId="0" borderId="0" xfId="1" applyNumberFormat="1" applyFont="1" applyFill="1" applyAlignment="1">
      <alignment horizontal="center" vertical="center" wrapText="1" readingOrder="2"/>
    </xf>
    <xf numFmtId="164" fontId="3" fillId="0" borderId="9" xfId="0" applyNumberFormat="1" applyFont="1" applyFill="1" applyBorder="1"/>
    <xf numFmtId="0" fontId="3" fillId="0" borderId="0" xfId="0" applyFont="1" applyFill="1"/>
    <xf numFmtId="164" fontId="4" fillId="0" borderId="1" xfId="1" applyNumberFormat="1" applyFont="1" applyFill="1" applyBorder="1" applyAlignment="1">
      <alignment vertical="center" wrapText="1" readingOrder="2"/>
    </xf>
    <xf numFmtId="164" fontId="7" fillId="0" borderId="0" xfId="1" applyNumberFormat="1" applyFont="1" applyFill="1" applyAlignment="1">
      <alignment horizontal="center" vertical="center" wrapText="1" readingOrder="2"/>
    </xf>
    <xf numFmtId="164" fontId="7" fillId="0" borderId="9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/>
    <xf numFmtId="0" fontId="24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164" fontId="24" fillId="0" borderId="5" xfId="1" applyNumberFormat="1" applyFont="1" applyBorder="1" applyAlignment="1">
      <alignment horizontal="center" vertical="center" wrapText="1" readingOrder="2"/>
    </xf>
    <xf numFmtId="9" fontId="24" fillId="0" borderId="5" xfId="0" applyNumberFormat="1" applyFont="1" applyBorder="1" applyAlignment="1">
      <alignment horizontal="center" vertical="center" wrapText="1" readingOrder="2"/>
    </xf>
    <xf numFmtId="0" fontId="0" fillId="0" borderId="0" xfId="0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29" fillId="0" borderId="0" xfId="0" applyFont="1" applyFill="1"/>
    <xf numFmtId="0" fontId="19" fillId="0" borderId="0" xfId="0" applyFont="1" applyFill="1" applyAlignment="1">
      <alignment horizontal="center" vertical="center" wrapText="1" readingOrder="2"/>
    </xf>
    <xf numFmtId="3" fontId="30" fillId="0" borderId="9" xfId="0" applyNumberFormat="1" applyFont="1" applyFill="1" applyBorder="1"/>
    <xf numFmtId="0" fontId="19" fillId="0" borderId="9" xfId="0" applyFont="1" applyFill="1" applyBorder="1" applyAlignment="1">
      <alignment horizontal="center" vertical="center" wrapText="1" readingOrder="2"/>
    </xf>
    <xf numFmtId="3" fontId="36" fillId="0" borderId="9" xfId="0" applyNumberFormat="1" applyFont="1" applyFill="1" applyBorder="1" applyAlignment="1">
      <alignment horizontal="center" vertical="center" wrapText="1" readingOrder="2"/>
    </xf>
    <xf numFmtId="0" fontId="3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0" fillId="0" borderId="0" xfId="0" applyNumberFormat="1" applyFill="1"/>
    <xf numFmtId="3" fontId="6" fillId="0" borderId="9" xfId="0" applyNumberFormat="1" applyFont="1" applyFill="1" applyBorder="1"/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readingOrder="2"/>
    </xf>
    <xf numFmtId="0" fontId="9" fillId="0" borderId="0" xfId="0" applyFont="1" applyBorder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10" fontId="3" fillId="0" borderId="3" xfId="2" applyNumberFormat="1" applyFont="1" applyBorder="1" applyAlignment="1">
      <alignment horizontal="center" vertical="center" wrapText="1" readingOrder="2"/>
    </xf>
    <xf numFmtId="10" fontId="3" fillId="0" borderId="1" xfId="2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 readingOrder="2"/>
    </xf>
    <xf numFmtId="10" fontId="3" fillId="0" borderId="1" xfId="2" applyNumberFormat="1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164" fontId="4" fillId="0" borderId="3" xfId="1" applyNumberFormat="1" applyFont="1" applyBorder="1" applyAlignment="1">
      <alignment horizontal="center"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0" xfId="1" applyNumberFormat="1" applyFont="1" applyFill="1" applyAlignment="1">
      <alignment horizontal="center" vertical="center" wrapText="1" readingOrder="2"/>
    </xf>
    <xf numFmtId="164" fontId="4" fillId="0" borderId="1" xfId="1" applyNumberFormat="1" applyFont="1" applyBorder="1" applyAlignment="1">
      <alignment horizontal="center" vertical="center" wrapText="1" readingOrder="2"/>
    </xf>
    <xf numFmtId="164" fontId="3" fillId="0" borderId="3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1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right" vertical="center" readingOrder="2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31274</xdr:rowOff>
    </xdr:from>
    <xdr:to>
      <xdr:col>7</xdr:col>
      <xdr:colOff>95250</xdr:colOff>
      <xdr:row>42</xdr:row>
      <xdr:rowOff>123521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F8EFC-4E97-FE09-429E-CA5F4F37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51350" y="31274"/>
          <a:ext cx="4895850" cy="7693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F06-6791-4D9F-857C-C06FF42A61A9}">
  <dimension ref="A1"/>
  <sheetViews>
    <sheetView rightToLeft="1" tabSelected="1" workbookViewId="0">
      <selection activeCell="J23" sqref="J23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9"/>
  <sheetViews>
    <sheetView rightToLeft="1" view="pageBreakPreview" zoomScale="110" zoomScaleNormal="100" zoomScaleSheetLayoutView="110" workbookViewId="0">
      <pane ySplit="10" topLeftCell="A18" activePane="bottomLeft" state="frozen"/>
      <selection pane="bottomLeft" activeCell="U21" sqref="U21:X30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108" bestFit="1" customWidth="1"/>
    <col min="6" max="6" width="0.875" style="6" customWidth="1"/>
    <col min="7" max="7" width="13.875" style="108" bestFit="1" customWidth="1"/>
    <col min="8" max="8" width="1" style="6" customWidth="1"/>
    <col min="9" max="9" width="13" style="6" bestFit="1" customWidth="1"/>
    <col min="10" max="10" width="12.625" style="93" customWidth="1"/>
    <col min="11" max="11" width="0.75" style="6" customWidth="1"/>
    <col min="12" max="12" width="9.125" style="6"/>
    <col min="13" max="13" width="0.625" style="6" customWidth="1"/>
    <col min="14" max="14" width="13" style="181" bestFit="1" customWidth="1"/>
    <col min="15" max="15" width="0.875" style="6" customWidth="1"/>
    <col min="16" max="16" width="12.125" style="6" bestFit="1" customWidth="1"/>
    <col min="17" max="17" width="0.875" style="6" customWidth="1"/>
    <col min="18" max="18" width="15" style="6" bestFit="1" customWidth="1"/>
    <col min="19" max="19" width="10.625" style="93" customWidth="1"/>
    <col min="20" max="20" width="9.125" style="6"/>
    <col min="21" max="21" width="14.25" style="6" bestFit="1" customWidth="1"/>
    <col min="22" max="22" width="13" style="6" bestFit="1" customWidth="1"/>
    <col min="23" max="23" width="13.125" style="6" bestFit="1" customWidth="1"/>
    <col min="24" max="16384" width="9.125" style="6"/>
  </cols>
  <sheetData>
    <row r="1" spans="1:19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21" x14ac:dyDescent="0.55000000000000004">
      <c r="A2" s="215" t="s">
        <v>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5" spans="1:19" ht="25.5" x14ac:dyDescent="0.4">
      <c r="A5" s="216" t="s">
        <v>119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</row>
    <row r="7" spans="1:19" ht="19.5" customHeight="1" thickBot="1" x14ac:dyDescent="0.45">
      <c r="A7" s="4"/>
      <c r="B7" s="5"/>
      <c r="C7" s="249" t="s">
        <v>226</v>
      </c>
      <c r="D7" s="249"/>
      <c r="E7" s="249"/>
      <c r="F7" s="249"/>
      <c r="G7" s="249"/>
      <c r="H7" s="249"/>
      <c r="I7" s="249"/>
      <c r="J7" s="249"/>
      <c r="K7" s="5"/>
      <c r="L7" s="249" t="s">
        <v>227</v>
      </c>
      <c r="M7" s="249"/>
      <c r="N7" s="249"/>
      <c r="O7" s="249"/>
      <c r="P7" s="249"/>
      <c r="Q7" s="249"/>
      <c r="R7" s="249"/>
      <c r="S7" s="249"/>
    </row>
    <row r="8" spans="1:19" ht="19.5" customHeight="1" x14ac:dyDescent="0.4">
      <c r="A8" s="252" t="s">
        <v>111</v>
      </c>
      <c r="B8" s="251"/>
      <c r="C8" s="245" t="s">
        <v>120</v>
      </c>
      <c r="D8" s="250"/>
      <c r="E8" s="247" t="s">
        <v>18</v>
      </c>
      <c r="F8" s="250"/>
      <c r="G8" s="247" t="s">
        <v>19</v>
      </c>
      <c r="H8" s="250"/>
      <c r="I8" s="245" t="s">
        <v>3</v>
      </c>
      <c r="J8" s="245"/>
      <c r="K8" s="251"/>
      <c r="L8" s="245" t="s">
        <v>120</v>
      </c>
      <c r="M8" s="250"/>
      <c r="N8" s="254" t="s">
        <v>18</v>
      </c>
      <c r="O8" s="250"/>
      <c r="P8" s="245" t="s">
        <v>19</v>
      </c>
      <c r="Q8" s="250"/>
      <c r="R8" s="245" t="s">
        <v>3</v>
      </c>
      <c r="S8" s="245"/>
    </row>
    <row r="9" spans="1:19" ht="18.75" customHeight="1" thickBot="1" x14ac:dyDescent="0.45">
      <c r="A9" s="252"/>
      <c r="B9" s="251"/>
      <c r="C9" s="246"/>
      <c r="D9" s="251"/>
      <c r="E9" s="248"/>
      <c r="F9" s="251"/>
      <c r="G9" s="248"/>
      <c r="H9" s="251"/>
      <c r="I9" s="249"/>
      <c r="J9" s="249"/>
      <c r="K9" s="251"/>
      <c r="L9" s="246"/>
      <c r="M9" s="251"/>
      <c r="N9" s="255"/>
      <c r="O9" s="251"/>
      <c r="P9" s="246"/>
      <c r="Q9" s="251"/>
      <c r="R9" s="249"/>
      <c r="S9" s="249"/>
    </row>
    <row r="10" spans="1:19" ht="28.5" customHeight="1" thickBot="1" x14ac:dyDescent="0.45">
      <c r="A10" s="253"/>
      <c r="B10" s="251"/>
      <c r="C10" s="56" t="s">
        <v>88</v>
      </c>
      <c r="D10" s="251"/>
      <c r="E10" s="139" t="s">
        <v>88</v>
      </c>
      <c r="F10" s="251"/>
      <c r="G10" s="139" t="s">
        <v>88</v>
      </c>
      <c r="H10" s="251"/>
      <c r="I10" s="59" t="s">
        <v>7</v>
      </c>
      <c r="J10" s="158" t="s">
        <v>20</v>
      </c>
      <c r="K10" s="251"/>
      <c r="L10" s="56" t="s">
        <v>88</v>
      </c>
      <c r="M10" s="251"/>
      <c r="N10" s="178" t="s">
        <v>88</v>
      </c>
      <c r="O10" s="251"/>
      <c r="P10" s="56" t="s">
        <v>88</v>
      </c>
      <c r="Q10" s="251"/>
      <c r="R10" s="59" t="s">
        <v>7</v>
      </c>
      <c r="S10" s="145" t="s">
        <v>20</v>
      </c>
    </row>
    <row r="11" spans="1:19" ht="44.25" customHeight="1" x14ac:dyDescent="0.45">
      <c r="A11" s="152" t="s">
        <v>154</v>
      </c>
      <c r="B11" s="58"/>
      <c r="C11" s="9">
        <v>0</v>
      </c>
      <c r="D11" s="58"/>
      <c r="E11" s="140">
        <v>11775176354</v>
      </c>
      <c r="F11" s="58"/>
      <c r="H11" s="58"/>
      <c r="I11" s="143">
        <f>E11+G11+C11</f>
        <v>11775176354</v>
      </c>
      <c r="J11" s="156">
        <f>I11/درآمدها!$E$11</f>
        <v>2.0840152793455678E-3</v>
      </c>
      <c r="K11" s="58"/>
      <c r="L11" s="9">
        <v>0</v>
      </c>
      <c r="M11" s="58"/>
      <c r="N11" s="179">
        <v>20342024115</v>
      </c>
      <c r="O11" s="58"/>
      <c r="P11" s="140">
        <v>2255594011</v>
      </c>
      <c r="Q11" s="58"/>
      <c r="R11" s="143">
        <f>L11+N11+P11</f>
        <v>22597618126</v>
      </c>
      <c r="S11" s="148">
        <f>R11/درآمدها!$E$11</f>
        <v>3.9994119863353645E-3</v>
      </c>
    </row>
    <row r="12" spans="1:19" ht="44.25" customHeight="1" x14ac:dyDescent="0.45">
      <c r="A12" s="152" t="s">
        <v>147</v>
      </c>
      <c r="B12" s="82"/>
      <c r="C12" s="9"/>
      <c r="D12" s="82"/>
      <c r="E12" s="140">
        <v>928895625</v>
      </c>
      <c r="F12" s="82"/>
      <c r="H12" s="82"/>
      <c r="I12" s="143">
        <f t="shared" ref="I12:I26" si="0">E12+G12+C12</f>
        <v>928895625</v>
      </c>
      <c r="J12" s="146">
        <f>I12/درآمدها!$E$11</f>
        <v>1.6439946351713475E-4</v>
      </c>
      <c r="K12" s="82"/>
      <c r="L12" s="9"/>
      <c r="M12" s="82"/>
      <c r="N12" s="179">
        <v>8387028563</v>
      </c>
      <c r="O12" s="82"/>
      <c r="P12" s="140">
        <v>8110958292</v>
      </c>
      <c r="Q12" s="82"/>
      <c r="R12" s="143">
        <f t="shared" ref="R12:R26" si="1">L12+N12+P12</f>
        <v>16497986855</v>
      </c>
      <c r="S12" s="148">
        <f>R12/درآمدها!$E$11</f>
        <v>2.9198761573182574E-3</v>
      </c>
    </row>
    <row r="13" spans="1:19" ht="44.25" customHeight="1" x14ac:dyDescent="0.45">
      <c r="A13" s="152" t="s">
        <v>249</v>
      </c>
      <c r="B13" s="82"/>
      <c r="C13" s="9"/>
      <c r="D13" s="82"/>
      <c r="E13" s="140"/>
      <c r="F13" s="82"/>
      <c r="H13" s="82"/>
      <c r="I13" s="143">
        <f t="shared" si="0"/>
        <v>0</v>
      </c>
      <c r="J13" s="146">
        <f>I13/درآمدها!$E$11</f>
        <v>0</v>
      </c>
      <c r="K13" s="82"/>
      <c r="L13" s="9"/>
      <c r="M13" s="82"/>
      <c r="N13" s="179"/>
      <c r="O13" s="82"/>
      <c r="P13" s="140">
        <v>-2185686299</v>
      </c>
      <c r="Q13" s="82"/>
      <c r="R13" s="143">
        <f t="shared" si="1"/>
        <v>-2185686299</v>
      </c>
      <c r="S13" s="148">
        <f>R13/درآمدها!$E$11</f>
        <v>-3.8683103386599732E-4</v>
      </c>
    </row>
    <row r="14" spans="1:19" ht="44.25" customHeight="1" x14ac:dyDescent="0.45">
      <c r="A14" s="152" t="s">
        <v>152</v>
      </c>
      <c r="B14" s="82"/>
      <c r="C14" s="9"/>
      <c r="D14" s="82"/>
      <c r="E14" s="140">
        <v>94078090708</v>
      </c>
      <c r="F14" s="82"/>
      <c r="H14" s="82"/>
      <c r="I14" s="143">
        <f t="shared" si="0"/>
        <v>94078090708</v>
      </c>
      <c r="J14" s="146">
        <f>I14/درآمدها!$E$11</f>
        <v>1.6650296572461021E-2</v>
      </c>
      <c r="K14" s="82"/>
      <c r="L14" s="9"/>
      <c r="M14" s="82"/>
      <c r="N14" s="179">
        <v>136421716269</v>
      </c>
      <c r="O14" s="82"/>
      <c r="P14" s="140">
        <v>9733555648</v>
      </c>
      <c r="Q14" s="82"/>
      <c r="R14" s="143">
        <f t="shared" si="1"/>
        <v>146155271917</v>
      </c>
      <c r="S14" s="148">
        <f>R14/درآمدها!$E$11</f>
        <v>2.586711321129944E-2</v>
      </c>
    </row>
    <row r="15" spans="1:19" ht="44.25" customHeight="1" x14ac:dyDescent="0.45">
      <c r="A15" s="152" t="s">
        <v>253</v>
      </c>
      <c r="B15" s="82"/>
      <c r="C15" s="9"/>
      <c r="D15" s="82"/>
      <c r="E15" s="140"/>
      <c r="F15" s="82"/>
      <c r="H15" s="82"/>
      <c r="I15" s="143">
        <f t="shared" si="0"/>
        <v>0</v>
      </c>
      <c r="J15" s="146">
        <f>I15/درآمدها!$E$11</f>
        <v>0</v>
      </c>
      <c r="K15" s="82"/>
      <c r="L15" s="9"/>
      <c r="M15" s="82"/>
      <c r="N15" s="179"/>
      <c r="O15" s="82"/>
      <c r="P15" s="140">
        <v>-101402900</v>
      </c>
      <c r="Q15" s="82"/>
      <c r="R15" s="143">
        <f t="shared" si="1"/>
        <v>-101402900</v>
      </c>
      <c r="S15" s="148">
        <f>R15/درآمدها!$E$11</f>
        <v>-1.7946669044847383E-5</v>
      </c>
    </row>
    <row r="16" spans="1:19" ht="44.25" customHeight="1" x14ac:dyDescent="0.45">
      <c r="A16" s="152" t="s">
        <v>144</v>
      </c>
      <c r="B16" s="82"/>
      <c r="C16" s="9"/>
      <c r="D16" s="82"/>
      <c r="E16" s="140">
        <v>2756722500</v>
      </c>
      <c r="F16" s="82"/>
      <c r="H16" s="82"/>
      <c r="I16" s="143">
        <f t="shared" si="0"/>
        <v>2756722500</v>
      </c>
      <c r="J16" s="146">
        <f>I16/درآمدها!$E$11</f>
        <v>4.8789518205085152E-4</v>
      </c>
      <c r="K16" s="82"/>
      <c r="L16" s="9"/>
      <c r="M16" s="82"/>
      <c r="N16" s="179">
        <v>-948670424</v>
      </c>
      <c r="O16" s="82"/>
      <c r="P16" s="140">
        <v>40175834821</v>
      </c>
      <c r="Q16" s="82"/>
      <c r="R16" s="143">
        <f t="shared" si="1"/>
        <v>39227164397</v>
      </c>
      <c r="S16" s="148">
        <f>R16/درآمدها!$E$11</f>
        <v>6.9425720270404421E-3</v>
      </c>
    </row>
    <row r="17" spans="1:23" ht="44.25" customHeight="1" x14ac:dyDescent="0.45">
      <c r="A17" s="152" t="s">
        <v>151</v>
      </c>
      <c r="B17" s="82"/>
      <c r="C17" s="9"/>
      <c r="D17" s="82"/>
      <c r="E17" s="140">
        <v>4514632500</v>
      </c>
      <c r="F17" s="82"/>
      <c r="H17" s="82"/>
      <c r="I17" s="143">
        <f t="shared" si="0"/>
        <v>4514632500</v>
      </c>
      <c r="J17" s="146">
        <f>I17/درآمدها!$E$11</f>
        <v>7.9901674741661183E-4</v>
      </c>
      <c r="K17" s="82"/>
      <c r="L17" s="9"/>
      <c r="M17" s="82"/>
      <c r="N17" s="179">
        <v>-4850042083</v>
      </c>
      <c r="O17" s="82"/>
      <c r="P17" s="140">
        <v>-1500426007</v>
      </c>
      <c r="Q17" s="82"/>
      <c r="R17" s="143">
        <f t="shared" si="1"/>
        <v>-6350468090</v>
      </c>
      <c r="S17" s="148">
        <f>R17/درآمدها!$E$11</f>
        <v>-1.1239298786434519E-3</v>
      </c>
    </row>
    <row r="18" spans="1:23" ht="22.5" customHeight="1" x14ac:dyDescent="0.45">
      <c r="A18" s="152" t="s">
        <v>150</v>
      </c>
      <c r="B18" s="82"/>
      <c r="C18" s="9"/>
      <c r="D18" s="82"/>
      <c r="E18" s="140">
        <v>6385168597</v>
      </c>
      <c r="F18" s="82"/>
      <c r="G18" s="140"/>
      <c r="H18" s="82"/>
      <c r="I18" s="143">
        <f t="shared" si="0"/>
        <v>6385168597</v>
      </c>
      <c r="J18" s="146">
        <f>I18/درآمدها!$E$11</f>
        <v>1.1300713057112912E-3</v>
      </c>
      <c r="K18" s="82"/>
      <c r="L18" s="9"/>
      <c r="M18" s="82"/>
      <c r="N18" s="179">
        <v>27643574227</v>
      </c>
      <c r="O18" s="82"/>
      <c r="P18" s="9"/>
      <c r="Q18" s="82"/>
      <c r="R18" s="143">
        <f t="shared" si="1"/>
        <v>27643574227</v>
      </c>
      <c r="S18" s="148">
        <f>R18/درآمدها!$E$11</f>
        <v>4.8924643956794311E-3</v>
      </c>
    </row>
    <row r="19" spans="1:23" ht="22.5" customHeight="1" x14ac:dyDescent="0.45">
      <c r="A19" s="152" t="s">
        <v>155</v>
      </c>
      <c r="B19" s="82"/>
      <c r="C19" s="9"/>
      <c r="D19" s="82"/>
      <c r="E19" s="140">
        <v>3323335860</v>
      </c>
      <c r="F19" s="82"/>
      <c r="G19" s="140"/>
      <c r="H19" s="82"/>
      <c r="I19" s="143">
        <f t="shared" si="0"/>
        <v>3323335860</v>
      </c>
      <c r="J19" s="146">
        <f>I19/درآمدها!$E$11</f>
        <v>5.8817655909538342E-4</v>
      </c>
      <c r="K19" s="82"/>
      <c r="L19" s="9"/>
      <c r="M19" s="82"/>
      <c r="N19" s="179">
        <v>5406784848</v>
      </c>
      <c r="O19" s="82"/>
      <c r="P19" s="9"/>
      <c r="Q19" s="82"/>
      <c r="R19" s="143">
        <f t="shared" si="1"/>
        <v>5406784848</v>
      </c>
      <c r="S19" s="148">
        <f>R19/درآمدها!$E$11</f>
        <v>9.5691324669956637E-4</v>
      </c>
    </row>
    <row r="20" spans="1:23" ht="22.5" customHeight="1" x14ac:dyDescent="0.45">
      <c r="A20" s="152" t="s">
        <v>157</v>
      </c>
      <c r="B20" s="82"/>
      <c r="C20" s="9"/>
      <c r="D20" s="82"/>
      <c r="E20" s="140">
        <v>193697856</v>
      </c>
      <c r="F20" s="82"/>
      <c r="G20" s="140"/>
      <c r="H20" s="82"/>
      <c r="I20" s="143">
        <f t="shared" si="0"/>
        <v>193697856</v>
      </c>
      <c r="J20" s="146">
        <f>I20/درآمدها!$E$11</f>
        <v>3.4281379687647058E-5</v>
      </c>
      <c r="K20" s="82"/>
      <c r="L20" s="9"/>
      <c r="M20" s="82"/>
      <c r="N20" s="179">
        <v>299520000</v>
      </c>
      <c r="O20" s="82"/>
      <c r="P20" s="9"/>
      <c r="Q20" s="82"/>
      <c r="R20" s="143">
        <f t="shared" si="1"/>
        <v>299520000</v>
      </c>
      <c r="S20" s="148">
        <f>R20/درآمدها!$E$11</f>
        <v>5.3010183262142287E-5</v>
      </c>
    </row>
    <row r="21" spans="1:23" ht="22.5" customHeight="1" x14ac:dyDescent="0.45">
      <c r="A21" s="152" t="s">
        <v>145</v>
      </c>
      <c r="B21" s="82"/>
      <c r="C21" s="9"/>
      <c r="D21" s="82"/>
      <c r="E21" s="140">
        <v>1947684375</v>
      </c>
      <c r="F21" s="82"/>
      <c r="G21" s="140"/>
      <c r="H21" s="82"/>
      <c r="I21" s="143">
        <f t="shared" si="0"/>
        <v>1947684375</v>
      </c>
      <c r="J21" s="146">
        <f>I21/درآمدها!$E$11</f>
        <v>3.447085525359277E-4</v>
      </c>
      <c r="K21" s="82"/>
      <c r="L21" s="9"/>
      <c r="M21" s="82"/>
      <c r="N21" s="179">
        <v>3135763125</v>
      </c>
      <c r="O21" s="82"/>
      <c r="P21" s="9"/>
      <c r="Q21" s="82"/>
      <c r="R21" s="143">
        <f t="shared" si="1"/>
        <v>3135763125</v>
      </c>
      <c r="S21" s="148">
        <f>R21/درآمدها!$E$11</f>
        <v>5.5497922650546872E-4</v>
      </c>
    </row>
    <row r="22" spans="1:23" ht="22.5" customHeight="1" x14ac:dyDescent="0.45">
      <c r="A22" s="152" t="s">
        <v>148</v>
      </c>
      <c r="B22" s="82"/>
      <c r="C22" s="9"/>
      <c r="D22" s="82"/>
      <c r="E22" s="140">
        <v>793381739</v>
      </c>
      <c r="F22" s="82"/>
      <c r="G22" s="140"/>
      <c r="H22" s="82"/>
      <c r="I22" s="143">
        <f t="shared" si="0"/>
        <v>793381739</v>
      </c>
      <c r="J22" s="146">
        <f>I22/درآمدها!$E$11</f>
        <v>1.4041570306232352E-4</v>
      </c>
      <c r="K22" s="82"/>
      <c r="L22" s="9"/>
      <c r="M22" s="82"/>
      <c r="N22" s="179">
        <v>-2028456642</v>
      </c>
      <c r="O22" s="82"/>
      <c r="P22" s="9"/>
      <c r="Q22" s="82"/>
      <c r="R22" s="143">
        <f t="shared" si="1"/>
        <v>-2028456642</v>
      </c>
      <c r="S22" s="148">
        <f>R22/درآمدها!$E$11</f>
        <v>-3.5900393406693962E-4</v>
      </c>
    </row>
    <row r="23" spans="1:23" ht="22.5" customHeight="1" x14ac:dyDescent="0.45">
      <c r="A23" s="152" t="s">
        <v>153</v>
      </c>
      <c r="B23" s="82"/>
      <c r="C23" s="9"/>
      <c r="D23" s="82"/>
      <c r="E23" s="140">
        <v>741618281</v>
      </c>
      <c r="F23" s="82"/>
      <c r="G23" s="140"/>
      <c r="H23" s="82"/>
      <c r="I23" s="143">
        <f t="shared" si="0"/>
        <v>741618281</v>
      </c>
      <c r="J23" s="146">
        <f>I23/درآمدها!$E$11</f>
        <v>1.3125441034443421E-4</v>
      </c>
      <c r="K23" s="82"/>
      <c r="L23" s="9"/>
      <c r="M23" s="82"/>
      <c r="N23" s="179">
        <v>7883127656</v>
      </c>
      <c r="O23" s="82"/>
      <c r="P23" s="9"/>
      <c r="Q23" s="82"/>
      <c r="R23" s="143">
        <f t="shared" si="1"/>
        <v>7883127656</v>
      </c>
      <c r="S23" s="148">
        <f>R23/درآمدها!$E$11</f>
        <v>1.3951857696428357E-3</v>
      </c>
    </row>
    <row r="24" spans="1:23" ht="24" customHeight="1" x14ac:dyDescent="0.45">
      <c r="A24" s="152" t="s">
        <v>156</v>
      </c>
      <c r="B24" s="58"/>
      <c r="C24" s="9">
        <v>0</v>
      </c>
      <c r="D24" s="9"/>
      <c r="E24" s="140">
        <v>6499458908</v>
      </c>
      <c r="F24" s="9"/>
      <c r="G24" s="9">
        <v>0</v>
      </c>
      <c r="H24" s="9"/>
      <c r="I24" s="143">
        <f t="shared" si="0"/>
        <v>6499458908</v>
      </c>
      <c r="J24" s="146">
        <f>I24/درآمدها!$E$11</f>
        <v>1.1502988375328633E-3</v>
      </c>
      <c r="K24" s="9"/>
      <c r="L24" s="9">
        <v>0</v>
      </c>
      <c r="M24" s="9"/>
      <c r="N24" s="179">
        <v>-7284445519</v>
      </c>
      <c r="O24" s="9"/>
      <c r="P24" s="9">
        <v>0</v>
      </c>
      <c r="Q24" s="9"/>
      <c r="R24" s="143">
        <f t="shared" si="1"/>
        <v>-7284445519</v>
      </c>
      <c r="S24" s="148">
        <f>R24/درآمدها!$E$11</f>
        <v>-1.2892287390667775E-3</v>
      </c>
    </row>
    <row r="25" spans="1:23" ht="37.5" x14ac:dyDescent="0.45">
      <c r="A25" s="152" t="s">
        <v>146</v>
      </c>
      <c r="B25" s="58"/>
      <c r="C25" s="9">
        <v>0</v>
      </c>
      <c r="D25" s="9"/>
      <c r="E25" s="140">
        <v>2536983750</v>
      </c>
      <c r="F25" s="9"/>
      <c r="G25" s="9">
        <v>0</v>
      </c>
      <c r="H25" s="9"/>
      <c r="I25" s="143">
        <f t="shared" si="0"/>
        <v>2536983750</v>
      </c>
      <c r="J25" s="146">
        <f>I25/درآمدها!$E$11</f>
        <v>4.4900498638013146E-4</v>
      </c>
      <c r="K25" s="9"/>
      <c r="L25" s="9">
        <v>0</v>
      </c>
      <c r="M25" s="9"/>
      <c r="N25" s="179">
        <v>3871618750</v>
      </c>
      <c r="O25" s="9"/>
      <c r="P25" s="9">
        <v>0</v>
      </c>
      <c r="Q25" s="9"/>
      <c r="R25" s="143">
        <f t="shared" si="1"/>
        <v>3871618750</v>
      </c>
      <c r="S25" s="148">
        <f>R25/درآمدها!$E$11</f>
        <v>6.8521374017977517E-4</v>
      </c>
      <c r="U25" s="176"/>
      <c r="V25" s="176"/>
    </row>
    <row r="26" spans="1:23" ht="37.5" x14ac:dyDescent="0.45">
      <c r="A26" s="152" t="s">
        <v>149</v>
      </c>
      <c r="C26" s="9"/>
      <c r="D26" s="9"/>
      <c r="F26" s="9"/>
      <c r="G26" s="9"/>
      <c r="H26" s="9"/>
      <c r="I26" s="143">
        <f t="shared" si="0"/>
        <v>0</v>
      </c>
      <c r="J26" s="148"/>
      <c r="K26" s="9"/>
      <c r="L26" s="9"/>
      <c r="M26" s="9"/>
      <c r="N26" s="179">
        <v>-23750000</v>
      </c>
      <c r="O26" s="9"/>
      <c r="P26" s="9"/>
      <c r="Q26" s="9"/>
      <c r="R26" s="143">
        <f t="shared" si="1"/>
        <v>-23750000</v>
      </c>
      <c r="S26" s="148">
        <f>R26/درآمدها!$E$11</f>
        <v>-4.2033648920802593E-6</v>
      </c>
      <c r="U26" s="176"/>
    </row>
    <row r="27" spans="1:23" ht="16.5" thickBot="1" x14ac:dyDescent="0.45">
      <c r="C27" s="153"/>
      <c r="E27" s="154">
        <f>SUM(E11:E26)</f>
        <v>136474847053</v>
      </c>
      <c r="G27" s="154"/>
      <c r="I27" s="155">
        <f>SUM(I11:I26)</f>
        <v>136474847053</v>
      </c>
      <c r="J27" s="157">
        <f>SUM(J11:J26)</f>
        <v>2.4153834979141191E-2</v>
      </c>
      <c r="L27" s="153"/>
      <c r="N27" s="180">
        <f>SUM(N11:N26)</f>
        <v>198255792885</v>
      </c>
      <c r="P27" s="155">
        <f>SUM(P11:P26)</f>
        <v>56488427566</v>
      </c>
      <c r="R27" s="155">
        <f>SUM(R11:R26)</f>
        <v>254744220451</v>
      </c>
      <c r="S27" s="157">
        <f>SUM(S11:S26)</f>
        <v>4.508559632438263E-2</v>
      </c>
    </row>
    <row r="28" spans="1:23" ht="16.5" thickTop="1" x14ac:dyDescent="0.4"/>
    <row r="29" spans="1:23" ht="18.75" x14ac:dyDescent="0.45">
      <c r="W29" s="151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8"/>
  <sheetViews>
    <sheetView rightToLeft="1" view="pageBreakPreview" zoomScaleNormal="100" zoomScaleSheetLayoutView="100" workbookViewId="0">
      <pane ySplit="9" topLeftCell="A10" activePane="bottomLeft" state="frozen"/>
      <selection pane="bottomLeft" activeCell="T12" sqref="T12"/>
    </sheetView>
  </sheetViews>
  <sheetFormatPr defaultColWidth="9.125" defaultRowHeight="18" x14ac:dyDescent="0.45"/>
  <cols>
    <col min="1" max="1" width="22.625" style="11" customWidth="1"/>
    <col min="2" max="2" width="0.375" style="11" customWidth="1"/>
    <col min="3" max="3" width="18" style="161" bestFit="1" customWidth="1"/>
    <col min="4" max="4" width="0.75" style="161" customWidth="1"/>
    <col min="5" max="5" width="18.125" style="161" bestFit="1" customWidth="1"/>
    <col min="6" max="6" width="0.625" style="161" customWidth="1"/>
    <col min="7" max="7" width="9.125" style="161"/>
    <col min="8" max="8" width="0.625" style="161" customWidth="1"/>
    <col min="9" max="9" width="15.75" style="161" bestFit="1" customWidth="1"/>
    <col min="10" max="10" width="0.375" style="161" customWidth="1"/>
    <col min="11" max="11" width="18.25" style="161" bestFit="1" customWidth="1"/>
    <col min="12" max="12" width="0.625" style="161" customWidth="1"/>
    <col min="13" max="13" width="15.625" style="161" bestFit="1" customWidth="1"/>
    <col min="14" max="14" width="0.25" style="161" customWidth="1"/>
    <col min="15" max="15" width="19.375" style="185" bestFit="1" customWidth="1"/>
    <col min="16" max="16" width="0.625" style="161" customWidth="1"/>
    <col min="17" max="17" width="19.625" style="161" bestFit="1" customWidth="1"/>
    <col min="18" max="18" width="9.125" style="161"/>
    <col min="19" max="19" width="13.375" style="11" bestFit="1" customWidth="1"/>
    <col min="20" max="20" width="15.625" style="11" bestFit="1" customWidth="1"/>
    <col min="21" max="16384" width="9.125" style="11"/>
  </cols>
  <sheetData>
    <row r="1" spans="1:17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7" ht="21" x14ac:dyDescent="0.55000000000000004">
      <c r="A2" s="215" t="s">
        <v>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7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7" ht="25.5" x14ac:dyDescent="0.45">
      <c r="A4" s="216" t="s">
        <v>115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6" spans="1:17" ht="19.5" customHeight="1" thickBot="1" x14ac:dyDescent="0.5">
      <c r="A6" s="10"/>
      <c r="B6" s="5"/>
      <c r="C6" s="258" t="s">
        <v>226</v>
      </c>
      <c r="D6" s="258"/>
      <c r="E6" s="258"/>
      <c r="F6" s="258"/>
      <c r="G6" s="258"/>
      <c r="H6" s="258"/>
      <c r="I6" s="258"/>
      <c r="J6" s="162"/>
      <c r="K6" s="258" t="s">
        <v>227</v>
      </c>
      <c r="L6" s="258"/>
      <c r="M6" s="258"/>
      <c r="N6" s="258"/>
      <c r="O6" s="258"/>
      <c r="P6" s="258"/>
      <c r="Q6" s="258"/>
    </row>
    <row r="7" spans="1:17" ht="20.25" customHeight="1" x14ac:dyDescent="0.45">
      <c r="A7" s="250"/>
      <c r="B7" s="251"/>
      <c r="C7" s="247" t="s">
        <v>22</v>
      </c>
      <c r="D7" s="247"/>
      <c r="E7" s="247" t="s">
        <v>18</v>
      </c>
      <c r="F7" s="259"/>
      <c r="G7" s="247" t="s">
        <v>19</v>
      </c>
      <c r="H7" s="259"/>
      <c r="I7" s="247" t="s">
        <v>3</v>
      </c>
      <c r="J7" s="163"/>
      <c r="K7" s="247" t="s">
        <v>22</v>
      </c>
      <c r="L7" s="247"/>
      <c r="M7" s="247" t="s">
        <v>18</v>
      </c>
      <c r="N7" s="259"/>
      <c r="O7" s="256" t="s">
        <v>19</v>
      </c>
      <c r="P7" s="259"/>
      <c r="Q7" s="247" t="s">
        <v>3</v>
      </c>
    </row>
    <row r="8" spans="1:17" ht="20.25" customHeight="1" x14ac:dyDescent="0.45">
      <c r="A8" s="251"/>
      <c r="B8" s="251"/>
      <c r="C8" s="248"/>
      <c r="D8" s="248"/>
      <c r="E8" s="248"/>
      <c r="F8" s="260"/>
      <c r="G8" s="248"/>
      <c r="H8" s="260"/>
      <c r="I8" s="248"/>
      <c r="J8" s="163"/>
      <c r="K8" s="248"/>
      <c r="L8" s="248"/>
      <c r="M8" s="248"/>
      <c r="N8" s="260"/>
      <c r="O8" s="257"/>
      <c r="P8" s="260"/>
      <c r="Q8" s="248"/>
    </row>
    <row r="9" spans="1:17" ht="18.75" thickBot="1" x14ac:dyDescent="0.5">
      <c r="A9" s="251"/>
      <c r="B9" s="251"/>
      <c r="C9" s="159" t="s">
        <v>88</v>
      </c>
      <c r="D9" s="248"/>
      <c r="E9" s="159" t="s">
        <v>87</v>
      </c>
      <c r="F9" s="260"/>
      <c r="G9" s="159" t="s">
        <v>88</v>
      </c>
      <c r="H9" s="260"/>
      <c r="I9" s="258"/>
      <c r="J9" s="140"/>
      <c r="K9" s="159" t="s">
        <v>88</v>
      </c>
      <c r="L9" s="248"/>
      <c r="M9" s="159" t="s">
        <v>88</v>
      </c>
      <c r="N9" s="260"/>
      <c r="O9" s="182" t="s">
        <v>88</v>
      </c>
      <c r="P9" s="260"/>
      <c r="Q9" s="258"/>
    </row>
    <row r="10" spans="1:17" ht="18" customHeight="1" x14ac:dyDescent="0.45">
      <c r="A10" s="11" t="s">
        <v>261</v>
      </c>
      <c r="B10" s="14"/>
      <c r="C10" s="106">
        <v>0</v>
      </c>
      <c r="D10" s="160"/>
      <c r="E10" s="160">
        <v>0</v>
      </c>
      <c r="F10" s="164"/>
      <c r="G10" s="160">
        <v>0</v>
      </c>
      <c r="H10" s="164"/>
      <c r="I10" s="160">
        <f>C10+E10+G10</f>
        <v>0</v>
      </c>
      <c r="J10" s="164"/>
      <c r="K10" s="106">
        <v>1638669</v>
      </c>
      <c r="L10" s="160"/>
      <c r="M10" s="160">
        <v>0</v>
      </c>
      <c r="N10" s="164"/>
      <c r="O10" s="183">
        <v>-2024631</v>
      </c>
      <c r="P10" s="164"/>
      <c r="Q10" s="160">
        <f>K10+M10+O10</f>
        <v>-385962</v>
      </c>
    </row>
    <row r="11" spans="1:17" ht="18" customHeight="1" x14ac:dyDescent="0.45">
      <c r="A11" s="11" t="s">
        <v>260</v>
      </c>
      <c r="B11" s="14"/>
      <c r="C11" s="106">
        <v>0</v>
      </c>
      <c r="D11" s="160"/>
      <c r="E11" s="160"/>
      <c r="F11" s="164"/>
      <c r="G11" s="160"/>
      <c r="H11" s="164"/>
      <c r="I11" s="160">
        <f t="shared" ref="I11:I46" si="0">C11+E11+G11</f>
        <v>0</v>
      </c>
      <c r="J11" s="164"/>
      <c r="K11" s="106">
        <v>16715105533</v>
      </c>
      <c r="L11" s="160"/>
      <c r="M11" s="160"/>
      <c r="N11" s="164"/>
      <c r="O11" s="183">
        <v>5677887794</v>
      </c>
      <c r="P11" s="164"/>
      <c r="Q11" s="160">
        <f t="shared" ref="Q11:Q46" si="1">K11+M11+O11</f>
        <v>22392993327</v>
      </c>
    </row>
    <row r="12" spans="1:17" ht="18" customHeight="1" x14ac:dyDescent="0.45">
      <c r="A12" s="11" t="s">
        <v>165</v>
      </c>
      <c r="B12" s="14"/>
      <c r="C12" s="106">
        <v>49947044582</v>
      </c>
      <c r="D12" s="160"/>
      <c r="E12" s="160"/>
      <c r="F12" s="164"/>
      <c r="G12" s="160"/>
      <c r="H12" s="164"/>
      <c r="I12" s="160">
        <f t="shared" si="0"/>
        <v>49947044582</v>
      </c>
      <c r="J12" s="164"/>
      <c r="K12" s="106">
        <v>87418370858</v>
      </c>
      <c r="L12" s="160"/>
      <c r="M12" s="160">
        <v>-181250000</v>
      </c>
      <c r="N12" s="164"/>
      <c r="O12" s="183"/>
      <c r="P12" s="164"/>
      <c r="Q12" s="160">
        <f t="shared" si="1"/>
        <v>87237120858</v>
      </c>
    </row>
    <row r="13" spans="1:17" ht="18" customHeight="1" x14ac:dyDescent="0.45">
      <c r="A13" s="11" t="s">
        <v>166</v>
      </c>
      <c r="B13" s="14"/>
      <c r="C13" s="106">
        <v>9497075962</v>
      </c>
      <c r="D13" s="160"/>
      <c r="E13" s="160">
        <v>22495921875</v>
      </c>
      <c r="F13" s="164"/>
      <c r="G13" s="160"/>
      <c r="H13" s="164"/>
      <c r="I13" s="160">
        <f t="shared" si="0"/>
        <v>31992997837</v>
      </c>
      <c r="J13" s="164"/>
      <c r="K13" s="106">
        <v>28356164387</v>
      </c>
      <c r="L13" s="160"/>
      <c r="M13" s="160">
        <v>-27585640625</v>
      </c>
      <c r="N13" s="164"/>
      <c r="O13" s="183"/>
      <c r="P13" s="164"/>
      <c r="Q13" s="160">
        <f t="shared" si="1"/>
        <v>770523762</v>
      </c>
    </row>
    <row r="14" spans="1:17" ht="18" customHeight="1" x14ac:dyDescent="0.45">
      <c r="A14" t="s">
        <v>167</v>
      </c>
      <c r="B14" s="14"/>
      <c r="C14" s="106">
        <v>16949869710</v>
      </c>
      <c r="D14" s="160"/>
      <c r="E14" s="160">
        <v>24565546688</v>
      </c>
      <c r="F14" s="164"/>
      <c r="G14" s="160"/>
      <c r="H14" s="164"/>
      <c r="I14" s="160">
        <f t="shared" si="0"/>
        <v>41515416398</v>
      </c>
      <c r="J14" s="164"/>
      <c r="K14" s="106">
        <v>73287076415</v>
      </c>
      <c r="L14" s="160"/>
      <c r="M14" s="160">
        <v>-44185643925</v>
      </c>
      <c r="N14" s="164"/>
      <c r="O14" s="183"/>
      <c r="P14" s="164"/>
      <c r="Q14" s="160">
        <f t="shared" si="1"/>
        <v>29101432490</v>
      </c>
    </row>
    <row r="15" spans="1:17" ht="18" customHeight="1" x14ac:dyDescent="0.45">
      <c r="A15" t="s">
        <v>168</v>
      </c>
      <c r="B15" s="14"/>
      <c r="C15" s="106">
        <v>16949869710</v>
      </c>
      <c r="D15" s="160"/>
      <c r="E15" s="160">
        <v>24051639850</v>
      </c>
      <c r="F15" s="164"/>
      <c r="G15" s="160"/>
      <c r="H15" s="164"/>
      <c r="I15" s="160">
        <f t="shared" si="0"/>
        <v>41001509560</v>
      </c>
      <c r="J15" s="164"/>
      <c r="K15" s="106">
        <v>66108452401</v>
      </c>
      <c r="L15" s="160"/>
      <c r="M15" s="160">
        <v>-87454425000</v>
      </c>
      <c r="N15" s="164"/>
      <c r="O15" s="183"/>
      <c r="P15" s="164"/>
      <c r="Q15" s="160">
        <f t="shared" si="1"/>
        <v>-21345972599</v>
      </c>
    </row>
    <row r="16" spans="1:17" ht="18" customHeight="1" x14ac:dyDescent="0.45">
      <c r="A16" t="s">
        <v>275</v>
      </c>
      <c r="B16" s="14"/>
      <c r="C16" s="106">
        <v>0</v>
      </c>
      <c r="D16" s="160"/>
      <c r="E16" s="160"/>
      <c r="F16" s="164"/>
      <c r="G16" s="160"/>
      <c r="H16" s="164"/>
      <c r="I16" s="160">
        <f t="shared" si="0"/>
        <v>0</v>
      </c>
      <c r="J16" s="164"/>
      <c r="K16" s="106">
        <v>121037466877</v>
      </c>
      <c r="L16" s="160"/>
      <c r="M16" s="160"/>
      <c r="N16" s="164"/>
      <c r="O16" s="183">
        <v>253750000</v>
      </c>
      <c r="P16" s="164"/>
      <c r="Q16" s="160">
        <f t="shared" si="1"/>
        <v>121291216877</v>
      </c>
    </row>
    <row r="17" spans="1:17" ht="18" customHeight="1" x14ac:dyDescent="0.45">
      <c r="A17" t="s">
        <v>164</v>
      </c>
      <c r="B17" s="14"/>
      <c r="C17" s="106">
        <v>29575321223</v>
      </c>
      <c r="D17" s="160"/>
      <c r="E17" s="160">
        <v>-134176756053</v>
      </c>
      <c r="F17" s="164"/>
      <c r="G17" s="160"/>
      <c r="H17" s="164"/>
      <c r="I17" s="160">
        <f t="shared" si="0"/>
        <v>-104601434830</v>
      </c>
      <c r="J17" s="164"/>
      <c r="K17" s="106">
        <v>98005306936</v>
      </c>
      <c r="L17" s="160"/>
      <c r="M17" s="160">
        <v>-34222561093</v>
      </c>
      <c r="N17" s="164"/>
      <c r="O17" s="183"/>
      <c r="P17" s="164"/>
      <c r="Q17" s="160">
        <f t="shared" si="1"/>
        <v>63782745843</v>
      </c>
    </row>
    <row r="18" spans="1:17" ht="18" customHeight="1" x14ac:dyDescent="0.45">
      <c r="A18" t="s">
        <v>169</v>
      </c>
      <c r="B18" s="14"/>
      <c r="C18" s="106">
        <v>10642631132</v>
      </c>
      <c r="D18" s="160"/>
      <c r="E18" s="160"/>
      <c r="F18" s="164"/>
      <c r="G18" s="160"/>
      <c r="H18" s="164"/>
      <c r="I18" s="160">
        <f t="shared" si="0"/>
        <v>10642631132</v>
      </c>
      <c r="J18" s="164"/>
      <c r="K18" s="106">
        <v>137059376572</v>
      </c>
      <c r="L18" s="160"/>
      <c r="M18" s="160">
        <v>-75986225000</v>
      </c>
      <c r="N18" s="164"/>
      <c r="O18" s="183"/>
      <c r="P18" s="164"/>
      <c r="Q18" s="160">
        <f t="shared" si="1"/>
        <v>61073151572</v>
      </c>
    </row>
    <row r="19" spans="1:17" ht="18" customHeight="1" x14ac:dyDescent="0.45">
      <c r="A19" s="13" t="s">
        <v>243</v>
      </c>
      <c r="B19" s="14"/>
      <c r="C19" s="160"/>
      <c r="D19" s="160"/>
      <c r="E19" s="160"/>
      <c r="F19" s="164"/>
      <c r="G19" s="160"/>
      <c r="H19" s="164"/>
      <c r="I19" s="160">
        <f t="shared" si="0"/>
        <v>0</v>
      </c>
      <c r="J19" s="164"/>
      <c r="K19" s="160"/>
      <c r="L19" s="160"/>
      <c r="M19" s="160"/>
      <c r="N19" s="164"/>
      <c r="O19" s="183">
        <v>13562476152</v>
      </c>
      <c r="P19" s="164"/>
      <c r="Q19" s="160">
        <f t="shared" si="1"/>
        <v>13562476152</v>
      </c>
    </row>
    <row r="20" spans="1:17" ht="18" customHeight="1" x14ac:dyDescent="0.45">
      <c r="A20" s="13" t="s">
        <v>244</v>
      </c>
      <c r="B20" s="14"/>
      <c r="C20" s="160"/>
      <c r="D20" s="160"/>
      <c r="E20" s="160"/>
      <c r="F20" s="164"/>
      <c r="G20" s="160"/>
      <c r="H20" s="164"/>
      <c r="I20" s="160">
        <f t="shared" si="0"/>
        <v>0</v>
      </c>
      <c r="J20" s="164"/>
      <c r="K20" s="160"/>
      <c r="L20" s="160"/>
      <c r="M20" s="160"/>
      <c r="N20" s="164"/>
      <c r="O20" s="183">
        <v>385543136898</v>
      </c>
      <c r="P20" s="164"/>
      <c r="Q20" s="160">
        <f t="shared" si="1"/>
        <v>385543136898</v>
      </c>
    </row>
    <row r="21" spans="1:17" ht="18" customHeight="1" x14ac:dyDescent="0.45">
      <c r="A21" s="13" t="s">
        <v>170</v>
      </c>
      <c r="B21" s="14"/>
      <c r="C21" s="160"/>
      <c r="D21" s="160"/>
      <c r="E21" s="160">
        <v>-2399874789</v>
      </c>
      <c r="F21" s="164"/>
      <c r="G21" s="160"/>
      <c r="H21" s="164"/>
      <c r="I21" s="160">
        <f t="shared" si="0"/>
        <v>-2399874789</v>
      </c>
      <c r="J21" s="164"/>
      <c r="K21" s="160"/>
      <c r="L21" s="160"/>
      <c r="M21" s="160">
        <v>-2399874789</v>
      </c>
      <c r="N21" s="164"/>
      <c r="O21" s="183">
        <v>-2888008758</v>
      </c>
      <c r="P21" s="164"/>
      <c r="Q21" s="160">
        <f t="shared" si="1"/>
        <v>-5287883547</v>
      </c>
    </row>
    <row r="22" spans="1:17" ht="18" customHeight="1" x14ac:dyDescent="0.45">
      <c r="A22" s="13" t="s">
        <v>251</v>
      </c>
      <c r="B22" s="14"/>
      <c r="C22" s="160"/>
      <c r="D22" s="160"/>
      <c r="E22" s="160"/>
      <c r="F22" s="164"/>
      <c r="G22" s="160"/>
      <c r="H22" s="164"/>
      <c r="I22" s="160">
        <f t="shared" si="0"/>
        <v>0</v>
      </c>
      <c r="J22" s="164"/>
      <c r="K22" s="160"/>
      <c r="L22" s="160"/>
      <c r="M22" s="160"/>
      <c r="N22" s="164"/>
      <c r="O22" s="183">
        <v>113069163998</v>
      </c>
      <c r="P22" s="164"/>
      <c r="Q22" s="160">
        <f t="shared" si="1"/>
        <v>113069163998</v>
      </c>
    </row>
    <row r="23" spans="1:17" ht="18" customHeight="1" x14ac:dyDescent="0.45">
      <c r="A23" s="13" t="s">
        <v>254</v>
      </c>
      <c r="B23" s="14"/>
      <c r="C23" s="160"/>
      <c r="D23" s="160"/>
      <c r="E23" s="160"/>
      <c r="F23" s="164"/>
      <c r="G23" s="160"/>
      <c r="H23" s="164"/>
      <c r="I23" s="160">
        <f t="shared" si="0"/>
        <v>0</v>
      </c>
      <c r="J23" s="164"/>
      <c r="K23" s="160"/>
      <c r="L23" s="160"/>
      <c r="M23" s="160"/>
      <c r="N23" s="164"/>
      <c r="O23" s="183">
        <v>150584900000</v>
      </c>
      <c r="P23" s="164"/>
      <c r="Q23" s="160">
        <f t="shared" si="1"/>
        <v>150584900000</v>
      </c>
    </row>
    <row r="24" spans="1:17" ht="18" customHeight="1" x14ac:dyDescent="0.45">
      <c r="A24" s="13" t="s">
        <v>256</v>
      </c>
      <c r="B24" s="14"/>
      <c r="C24" s="160"/>
      <c r="D24" s="160"/>
      <c r="E24" s="160"/>
      <c r="F24" s="164"/>
      <c r="G24" s="160"/>
      <c r="H24" s="164"/>
      <c r="I24" s="160">
        <f t="shared" si="0"/>
        <v>0</v>
      </c>
      <c r="J24" s="164"/>
      <c r="K24" s="160"/>
      <c r="L24" s="160"/>
      <c r="M24" s="160"/>
      <c r="N24" s="164"/>
      <c r="O24" s="183">
        <v>9292090333</v>
      </c>
      <c r="P24" s="164"/>
      <c r="Q24" s="160">
        <f t="shared" si="1"/>
        <v>9292090333</v>
      </c>
    </row>
    <row r="25" spans="1:17" ht="18" customHeight="1" x14ac:dyDescent="0.45">
      <c r="A25" s="13" t="s">
        <v>262</v>
      </c>
      <c r="B25" s="14"/>
      <c r="C25" s="160"/>
      <c r="D25" s="160"/>
      <c r="E25" s="160"/>
      <c r="F25" s="164"/>
      <c r="G25" s="160"/>
      <c r="H25" s="164"/>
      <c r="I25" s="160">
        <f t="shared" si="0"/>
        <v>0</v>
      </c>
      <c r="J25" s="164"/>
      <c r="K25" s="160"/>
      <c r="L25" s="160"/>
      <c r="M25" s="160"/>
      <c r="N25" s="164"/>
      <c r="O25" s="183">
        <v>165523</v>
      </c>
      <c r="P25" s="164"/>
      <c r="Q25" s="160">
        <f t="shared" si="1"/>
        <v>165523</v>
      </c>
    </row>
    <row r="26" spans="1:17" ht="18" customHeight="1" x14ac:dyDescent="0.45">
      <c r="A26" s="13" t="s">
        <v>263</v>
      </c>
      <c r="B26" s="14"/>
      <c r="C26" s="160"/>
      <c r="D26" s="160"/>
      <c r="E26" s="160"/>
      <c r="F26" s="164"/>
      <c r="G26" s="160"/>
      <c r="H26" s="164"/>
      <c r="I26" s="160">
        <f t="shared" si="0"/>
        <v>0</v>
      </c>
      <c r="J26" s="164"/>
      <c r="K26" s="160"/>
      <c r="L26" s="160"/>
      <c r="M26" s="160"/>
      <c r="N26" s="164"/>
      <c r="O26" s="183">
        <v>12662382</v>
      </c>
      <c r="P26" s="164"/>
      <c r="Q26" s="160">
        <f t="shared" si="1"/>
        <v>12662382</v>
      </c>
    </row>
    <row r="27" spans="1:17" ht="18" customHeight="1" x14ac:dyDescent="0.45">
      <c r="A27" s="13" t="s">
        <v>264</v>
      </c>
      <c r="B27" s="14"/>
      <c r="C27" s="160"/>
      <c r="D27" s="160"/>
      <c r="E27" s="160"/>
      <c r="F27" s="164"/>
      <c r="G27" s="160"/>
      <c r="H27" s="164"/>
      <c r="I27" s="160">
        <f t="shared" si="0"/>
        <v>0</v>
      </c>
      <c r="J27" s="164"/>
      <c r="K27" s="160"/>
      <c r="L27" s="160"/>
      <c r="M27" s="160"/>
      <c r="N27" s="164"/>
      <c r="O27" s="183">
        <v>15249292968</v>
      </c>
      <c r="P27" s="164"/>
      <c r="Q27" s="160">
        <f t="shared" si="1"/>
        <v>15249292968</v>
      </c>
    </row>
    <row r="28" spans="1:17" ht="18" customHeight="1" x14ac:dyDescent="0.45">
      <c r="A28" s="13" t="s">
        <v>265</v>
      </c>
      <c r="B28" s="14"/>
      <c r="C28" s="160"/>
      <c r="D28" s="160"/>
      <c r="E28" s="160"/>
      <c r="F28" s="164"/>
      <c r="G28" s="160"/>
      <c r="H28" s="164"/>
      <c r="I28" s="160">
        <f t="shared" si="0"/>
        <v>0</v>
      </c>
      <c r="J28" s="164"/>
      <c r="K28" s="160"/>
      <c r="L28" s="160"/>
      <c r="M28" s="160"/>
      <c r="N28" s="164"/>
      <c r="O28" s="183">
        <v>57083299073</v>
      </c>
      <c r="P28" s="164"/>
      <c r="Q28" s="160">
        <f t="shared" si="1"/>
        <v>57083299073</v>
      </c>
    </row>
    <row r="29" spans="1:17" ht="18" customHeight="1" x14ac:dyDescent="0.45">
      <c r="A29" s="13" t="s">
        <v>266</v>
      </c>
      <c r="B29" s="14"/>
      <c r="C29" s="160"/>
      <c r="D29" s="160"/>
      <c r="E29" s="160"/>
      <c r="F29" s="164"/>
      <c r="G29" s="160"/>
      <c r="H29" s="164"/>
      <c r="I29" s="160">
        <f t="shared" si="0"/>
        <v>0</v>
      </c>
      <c r="J29" s="164"/>
      <c r="K29" s="160"/>
      <c r="L29" s="160"/>
      <c r="M29" s="160"/>
      <c r="N29" s="164"/>
      <c r="O29" s="183">
        <v>762280588125</v>
      </c>
      <c r="P29" s="164"/>
      <c r="Q29" s="160">
        <f t="shared" si="1"/>
        <v>762280588125</v>
      </c>
    </row>
    <row r="30" spans="1:17" ht="18" customHeight="1" x14ac:dyDescent="0.45">
      <c r="A30" s="13" t="s">
        <v>267</v>
      </c>
      <c r="B30" s="14"/>
      <c r="C30" s="160"/>
      <c r="D30" s="160"/>
      <c r="E30" s="160"/>
      <c r="F30" s="164"/>
      <c r="G30" s="160"/>
      <c r="H30" s="164"/>
      <c r="I30" s="160">
        <f t="shared" si="0"/>
        <v>0</v>
      </c>
      <c r="J30" s="164"/>
      <c r="K30" s="160"/>
      <c r="L30" s="160"/>
      <c r="M30" s="160"/>
      <c r="N30" s="164"/>
      <c r="O30" s="183">
        <v>38412902793</v>
      </c>
      <c r="P30" s="164"/>
      <c r="Q30" s="160">
        <f t="shared" si="1"/>
        <v>38412902793</v>
      </c>
    </row>
    <row r="31" spans="1:17" ht="18" customHeight="1" x14ac:dyDescent="0.45">
      <c r="A31" s="13" t="s">
        <v>268</v>
      </c>
      <c r="B31" s="14"/>
      <c r="C31" s="160"/>
      <c r="D31" s="160"/>
      <c r="E31" s="160"/>
      <c r="F31" s="164"/>
      <c r="G31" s="160"/>
      <c r="H31" s="164"/>
      <c r="I31" s="160">
        <f t="shared" si="0"/>
        <v>0</v>
      </c>
      <c r="J31" s="164"/>
      <c r="K31" s="160"/>
      <c r="L31" s="160"/>
      <c r="M31" s="160"/>
      <c r="N31" s="164"/>
      <c r="O31" s="183">
        <v>8601337712</v>
      </c>
      <c r="P31" s="164"/>
      <c r="Q31" s="160">
        <f t="shared" si="1"/>
        <v>8601337712</v>
      </c>
    </row>
    <row r="32" spans="1:17" ht="18" customHeight="1" x14ac:dyDescent="0.45">
      <c r="A32" s="13" t="s">
        <v>269</v>
      </c>
      <c r="B32" s="14"/>
      <c r="C32" s="160"/>
      <c r="D32" s="160"/>
      <c r="E32" s="160"/>
      <c r="F32" s="164"/>
      <c r="G32" s="160"/>
      <c r="H32" s="164"/>
      <c r="I32" s="160">
        <f t="shared" si="0"/>
        <v>0</v>
      </c>
      <c r="J32" s="164"/>
      <c r="K32" s="160"/>
      <c r="L32" s="160"/>
      <c r="M32" s="160"/>
      <c r="N32" s="164"/>
      <c r="O32" s="183">
        <v>3550126204</v>
      </c>
      <c r="P32" s="164"/>
      <c r="Q32" s="160">
        <f t="shared" si="1"/>
        <v>3550126204</v>
      </c>
    </row>
    <row r="33" spans="1:20" ht="18" customHeight="1" x14ac:dyDescent="0.45">
      <c r="A33" s="13" t="s">
        <v>270</v>
      </c>
      <c r="B33" s="14"/>
      <c r="C33" s="160"/>
      <c r="D33" s="160"/>
      <c r="E33" s="160"/>
      <c r="F33" s="164"/>
      <c r="G33" s="160"/>
      <c r="H33" s="164"/>
      <c r="I33" s="160">
        <f t="shared" si="0"/>
        <v>0</v>
      </c>
      <c r="J33" s="164"/>
      <c r="K33" s="160"/>
      <c r="L33" s="160"/>
      <c r="M33" s="160"/>
      <c r="N33" s="164"/>
      <c r="O33" s="183">
        <v>613815729</v>
      </c>
      <c r="P33" s="164"/>
      <c r="Q33" s="160">
        <f t="shared" si="1"/>
        <v>613815729</v>
      </c>
      <c r="T33" s="177">
        <f>O47+'درآمد سرمایه گذاری در صندوق'!P27+'درآمد سرمایه گذاری در سهام '!P32</f>
        <v>2225953059087</v>
      </c>
    </row>
    <row r="34" spans="1:20" ht="18" customHeight="1" x14ac:dyDescent="0.45">
      <c r="A34" s="13" t="s">
        <v>271</v>
      </c>
      <c r="B34" s="14"/>
      <c r="C34" s="160"/>
      <c r="D34" s="160"/>
      <c r="E34" s="160"/>
      <c r="F34" s="164"/>
      <c r="G34" s="160"/>
      <c r="H34" s="164"/>
      <c r="I34" s="160">
        <f t="shared" si="0"/>
        <v>0</v>
      </c>
      <c r="J34" s="164"/>
      <c r="K34" s="160"/>
      <c r="L34" s="160"/>
      <c r="M34" s="160"/>
      <c r="N34" s="164"/>
      <c r="O34" s="183">
        <v>519850433</v>
      </c>
      <c r="P34" s="164"/>
      <c r="Q34" s="160">
        <f t="shared" si="1"/>
        <v>519850433</v>
      </c>
      <c r="T34" s="177">
        <f>T33-'درآمد ناشی ازفروش'!P59</f>
        <v>0</v>
      </c>
    </row>
    <row r="35" spans="1:20" ht="18" customHeight="1" x14ac:dyDescent="0.45">
      <c r="A35" s="13" t="s">
        <v>272</v>
      </c>
      <c r="B35" s="14"/>
      <c r="C35" s="160"/>
      <c r="D35" s="160"/>
      <c r="E35" s="160"/>
      <c r="F35" s="164"/>
      <c r="G35" s="160"/>
      <c r="H35" s="164"/>
      <c r="I35" s="160">
        <f t="shared" si="0"/>
        <v>0</v>
      </c>
      <c r="J35" s="164"/>
      <c r="K35" s="160"/>
      <c r="L35" s="160"/>
      <c r="M35" s="160"/>
      <c r="N35" s="164"/>
      <c r="O35" s="183">
        <v>8770627482</v>
      </c>
      <c r="P35" s="164"/>
      <c r="Q35" s="160">
        <f t="shared" si="1"/>
        <v>8770627482</v>
      </c>
    </row>
    <row r="36" spans="1:20" ht="18" customHeight="1" x14ac:dyDescent="0.45">
      <c r="A36" s="13" t="s">
        <v>273</v>
      </c>
      <c r="B36" s="14"/>
      <c r="C36" s="160"/>
      <c r="D36" s="160"/>
      <c r="E36" s="160"/>
      <c r="F36" s="164"/>
      <c r="G36" s="160"/>
      <c r="H36" s="164"/>
      <c r="I36" s="160">
        <f t="shared" si="0"/>
        <v>0</v>
      </c>
      <c r="J36" s="164"/>
      <c r="K36" s="160"/>
      <c r="L36" s="160"/>
      <c r="M36" s="160"/>
      <c r="N36" s="164"/>
      <c r="O36" s="183">
        <v>2430864932</v>
      </c>
      <c r="P36" s="164"/>
      <c r="Q36" s="160">
        <f t="shared" si="1"/>
        <v>2430864932</v>
      </c>
    </row>
    <row r="37" spans="1:20" ht="18" customHeight="1" x14ac:dyDescent="0.45">
      <c r="A37" s="13" t="s">
        <v>274</v>
      </c>
      <c r="B37" s="14"/>
      <c r="C37" s="160"/>
      <c r="D37" s="160"/>
      <c r="E37" s="160"/>
      <c r="F37" s="164"/>
      <c r="G37" s="160"/>
      <c r="H37" s="164"/>
      <c r="I37" s="160">
        <f t="shared" si="0"/>
        <v>0</v>
      </c>
      <c r="J37" s="164"/>
      <c r="K37" s="160"/>
      <c r="L37" s="160"/>
      <c r="M37" s="160"/>
      <c r="N37" s="164"/>
      <c r="O37" s="183">
        <v>388929495</v>
      </c>
      <c r="P37" s="164"/>
      <c r="Q37" s="160">
        <f t="shared" si="1"/>
        <v>388929495</v>
      </c>
    </row>
    <row r="38" spans="1:20" ht="18" customHeight="1" x14ac:dyDescent="0.45">
      <c r="A38" s="13" t="s">
        <v>276</v>
      </c>
      <c r="B38" s="14"/>
      <c r="C38" s="160"/>
      <c r="D38" s="160"/>
      <c r="E38" s="160"/>
      <c r="F38" s="164"/>
      <c r="G38" s="160"/>
      <c r="H38" s="164"/>
      <c r="I38" s="160">
        <f t="shared" si="0"/>
        <v>0</v>
      </c>
      <c r="J38" s="164"/>
      <c r="K38" s="160"/>
      <c r="L38" s="160"/>
      <c r="M38" s="160"/>
      <c r="N38" s="164"/>
      <c r="O38" s="183">
        <v>216028137946</v>
      </c>
      <c r="P38" s="164"/>
      <c r="Q38" s="160">
        <f t="shared" si="1"/>
        <v>216028137946</v>
      </c>
    </row>
    <row r="39" spans="1:20" ht="18" customHeight="1" x14ac:dyDescent="0.45">
      <c r="A39" s="13" t="s">
        <v>277</v>
      </c>
      <c r="B39" s="14"/>
      <c r="C39" s="160"/>
      <c r="D39" s="160"/>
      <c r="E39" s="160"/>
      <c r="F39" s="164"/>
      <c r="G39" s="160"/>
      <c r="H39" s="164"/>
      <c r="I39" s="160">
        <f t="shared" si="0"/>
        <v>0</v>
      </c>
      <c r="J39" s="164"/>
      <c r="K39" s="160"/>
      <c r="L39" s="160"/>
      <c r="M39" s="160"/>
      <c r="N39" s="164"/>
      <c r="O39" s="183">
        <v>58794285242</v>
      </c>
      <c r="P39" s="164"/>
      <c r="Q39" s="160">
        <f t="shared" si="1"/>
        <v>58794285242</v>
      </c>
    </row>
    <row r="40" spans="1:20" ht="18" customHeight="1" x14ac:dyDescent="0.45">
      <c r="A40" s="13" t="s">
        <v>278</v>
      </c>
      <c r="B40" s="14"/>
      <c r="C40" s="160"/>
      <c r="D40" s="160"/>
      <c r="E40" s="160"/>
      <c r="F40" s="164"/>
      <c r="G40" s="160"/>
      <c r="H40" s="164"/>
      <c r="I40" s="160">
        <f t="shared" si="0"/>
        <v>0</v>
      </c>
      <c r="J40" s="164"/>
      <c r="K40" s="160"/>
      <c r="L40" s="160"/>
      <c r="M40" s="160"/>
      <c r="N40" s="164"/>
      <c r="O40" s="183">
        <v>24945895</v>
      </c>
      <c r="P40" s="164"/>
      <c r="Q40" s="160">
        <f t="shared" si="1"/>
        <v>24945895</v>
      </c>
    </row>
    <row r="41" spans="1:20" ht="18" customHeight="1" x14ac:dyDescent="0.45">
      <c r="A41" s="13" t="s">
        <v>160</v>
      </c>
      <c r="B41" s="14"/>
      <c r="C41" s="160"/>
      <c r="D41" s="160"/>
      <c r="E41" s="160">
        <v>1202751602</v>
      </c>
      <c r="F41" s="164"/>
      <c r="G41" s="160"/>
      <c r="H41" s="164"/>
      <c r="I41" s="160">
        <f t="shared" si="0"/>
        <v>1202751602</v>
      </c>
      <c r="J41" s="164"/>
      <c r="K41" s="160"/>
      <c r="L41" s="160"/>
      <c r="M41" s="160">
        <v>14030432923</v>
      </c>
      <c r="N41" s="164"/>
      <c r="O41" s="183"/>
      <c r="P41" s="164"/>
      <c r="Q41" s="160">
        <f t="shared" si="1"/>
        <v>14030432923</v>
      </c>
    </row>
    <row r="42" spans="1:20" ht="18" customHeight="1" x14ac:dyDescent="0.45">
      <c r="A42" s="13" t="s">
        <v>158</v>
      </c>
      <c r="B42" s="14"/>
      <c r="C42" s="160"/>
      <c r="D42" s="160"/>
      <c r="E42" s="160">
        <v>243269900</v>
      </c>
      <c r="F42" s="164"/>
      <c r="G42" s="160"/>
      <c r="H42" s="164"/>
      <c r="I42" s="160">
        <f t="shared" si="0"/>
        <v>243269900</v>
      </c>
      <c r="J42" s="164"/>
      <c r="K42" s="160"/>
      <c r="L42" s="160"/>
      <c r="M42" s="160">
        <v>656153833</v>
      </c>
      <c r="N42" s="164"/>
      <c r="O42" s="183"/>
      <c r="P42" s="164"/>
      <c r="Q42" s="160">
        <f t="shared" si="1"/>
        <v>656153833</v>
      </c>
    </row>
    <row r="43" spans="1:20" ht="18" customHeight="1" x14ac:dyDescent="0.45">
      <c r="A43" s="13" t="s">
        <v>159</v>
      </c>
      <c r="B43" s="14"/>
      <c r="C43" s="160"/>
      <c r="D43" s="160"/>
      <c r="E43" s="160">
        <v>-879840500</v>
      </c>
      <c r="F43" s="164"/>
      <c r="G43" s="160"/>
      <c r="H43" s="164"/>
      <c r="I43" s="160">
        <f t="shared" si="0"/>
        <v>-879840500</v>
      </c>
      <c r="J43" s="164"/>
      <c r="K43" s="160"/>
      <c r="L43" s="160"/>
      <c r="M43" s="160">
        <v>311779250</v>
      </c>
      <c r="N43" s="164"/>
      <c r="O43" s="183"/>
      <c r="P43" s="164"/>
      <c r="Q43" s="160">
        <f t="shared" si="1"/>
        <v>311779250</v>
      </c>
      <c r="S43" s="177"/>
    </row>
    <row r="44" spans="1:20" ht="18" customHeight="1" x14ac:dyDescent="0.45">
      <c r="A44" s="13" t="s">
        <v>161</v>
      </c>
      <c r="B44" s="14"/>
      <c r="C44" s="160"/>
      <c r="D44" s="160"/>
      <c r="E44" s="160">
        <v>-957526416</v>
      </c>
      <c r="F44" s="164"/>
      <c r="G44" s="160"/>
      <c r="H44" s="164"/>
      <c r="I44" s="160">
        <f t="shared" si="0"/>
        <v>-957526416</v>
      </c>
      <c r="J44" s="164"/>
      <c r="K44" s="160"/>
      <c r="L44" s="160"/>
      <c r="M44" s="160">
        <v>-7174557706</v>
      </c>
      <c r="N44" s="164"/>
      <c r="O44" s="183"/>
      <c r="P44" s="164"/>
      <c r="Q44" s="160">
        <f t="shared" si="1"/>
        <v>-7174557706</v>
      </c>
      <c r="S44" s="177"/>
    </row>
    <row r="45" spans="1:20" ht="18" customHeight="1" x14ac:dyDescent="0.45">
      <c r="A45" s="13" t="s">
        <v>162</v>
      </c>
      <c r="B45" s="14"/>
      <c r="C45" s="160"/>
      <c r="D45" s="160"/>
      <c r="E45" s="160">
        <v>-51797609</v>
      </c>
      <c r="F45" s="164"/>
      <c r="G45" s="160"/>
      <c r="H45" s="164"/>
      <c r="I45" s="160">
        <f t="shared" si="0"/>
        <v>-51797609</v>
      </c>
      <c r="J45" s="164"/>
      <c r="K45" s="160"/>
      <c r="L45" s="160"/>
      <c r="M45" s="160">
        <v>12679590670</v>
      </c>
      <c r="N45" s="164"/>
      <c r="O45" s="183"/>
      <c r="P45" s="164"/>
      <c r="Q45" s="160">
        <f t="shared" si="1"/>
        <v>12679590670</v>
      </c>
    </row>
    <row r="46" spans="1:20" ht="18" customHeight="1" x14ac:dyDescent="0.45">
      <c r="A46" s="13" t="s">
        <v>163</v>
      </c>
      <c r="B46" s="14"/>
      <c r="C46" s="160"/>
      <c r="D46" s="160"/>
      <c r="E46" s="160">
        <v>-52570809813</v>
      </c>
      <c r="F46" s="164"/>
      <c r="G46" s="160"/>
      <c r="H46" s="164"/>
      <c r="I46" s="160">
        <f t="shared" si="0"/>
        <v>-52570809813</v>
      </c>
      <c r="J46" s="164"/>
      <c r="K46" s="160"/>
      <c r="L46" s="160"/>
      <c r="M46" s="160">
        <v>-53099623189</v>
      </c>
      <c r="N46" s="164"/>
      <c r="O46" s="183"/>
      <c r="P46" s="164"/>
      <c r="Q46" s="160">
        <f t="shared" si="1"/>
        <v>-53099623189</v>
      </c>
    </row>
    <row r="47" spans="1:20" ht="19.5" thickBot="1" x14ac:dyDescent="0.5">
      <c r="A47" s="13" t="s">
        <v>3</v>
      </c>
      <c r="B47" s="14"/>
      <c r="C47" s="166">
        <f>SUM(C10:C46)</f>
        <v>133561812319</v>
      </c>
      <c r="D47" s="160"/>
      <c r="E47" s="165">
        <f>SUM(E10:E46)</f>
        <v>-118477475265</v>
      </c>
      <c r="F47" s="164"/>
      <c r="G47" s="165">
        <f>SUM(G10:G46)</f>
        <v>0</v>
      </c>
      <c r="H47" s="164"/>
      <c r="I47" s="165">
        <f>SUM(I10:I46)</f>
        <v>15084337054</v>
      </c>
      <c r="J47" s="164"/>
      <c r="K47" s="166">
        <f>SUM(K10:K46)</f>
        <v>627988958648</v>
      </c>
      <c r="L47" s="160"/>
      <c r="M47" s="165">
        <f>SUM(M10:M46)</f>
        <v>-304611844651</v>
      </c>
      <c r="N47" s="164"/>
      <c r="O47" s="184">
        <f>SUM(O10:O46)</f>
        <v>1847855203720</v>
      </c>
      <c r="P47" s="164"/>
      <c r="Q47" s="165">
        <f>SUM(Q10:Q46)</f>
        <v>2171232317717</v>
      </c>
    </row>
    <row r="48" spans="1:20" ht="18.75" thickTop="1" x14ac:dyDescent="0.45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1" orientation="portrait" horizontalDpi="4294967295" verticalDpi="4294967295" r:id="rId1"/>
  <colBreaks count="1" manualBreakCount="1">
    <brk id="17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"/>
  <sheetViews>
    <sheetView rightToLeft="1" view="pageBreakPreview" zoomScale="130" zoomScaleNormal="100" zoomScaleSheetLayoutView="130" workbookViewId="0">
      <selection activeCell="J7" sqref="J7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8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261" t="s">
        <v>141</v>
      </c>
      <c r="B1" s="261"/>
      <c r="C1" s="261"/>
      <c r="D1" s="261"/>
      <c r="E1" s="261"/>
      <c r="F1" s="261"/>
      <c r="G1" s="261"/>
      <c r="H1" s="261"/>
      <c r="I1" s="60"/>
      <c r="J1" s="60"/>
      <c r="K1" s="60"/>
      <c r="L1" s="60"/>
      <c r="M1" s="60"/>
      <c r="N1" s="60"/>
      <c r="O1" s="60"/>
      <c r="P1" s="60"/>
      <c r="Q1" s="60"/>
    </row>
    <row r="2" spans="1:17" ht="21" x14ac:dyDescent="0.55000000000000004">
      <c r="A2" s="261" t="s">
        <v>85</v>
      </c>
      <c r="B2" s="261"/>
      <c r="C2" s="261"/>
      <c r="D2" s="261"/>
      <c r="E2" s="261"/>
      <c r="F2" s="261"/>
      <c r="G2" s="261"/>
      <c r="H2" s="261"/>
      <c r="I2" s="60"/>
      <c r="J2" s="60"/>
      <c r="K2" s="60"/>
      <c r="L2" s="60"/>
      <c r="M2" s="60"/>
      <c r="N2" s="60"/>
      <c r="O2" s="60"/>
      <c r="P2" s="60"/>
      <c r="Q2" s="60"/>
    </row>
    <row r="3" spans="1:17" ht="21" x14ac:dyDescent="0.55000000000000004">
      <c r="A3" s="261" t="s">
        <v>130</v>
      </c>
      <c r="B3" s="261"/>
      <c r="C3" s="261"/>
      <c r="D3" s="261"/>
      <c r="E3" s="261"/>
      <c r="F3" s="261"/>
      <c r="G3" s="261"/>
      <c r="H3" s="261"/>
      <c r="I3" s="60"/>
      <c r="J3" s="60"/>
      <c r="K3" s="60"/>
      <c r="L3" s="60"/>
      <c r="M3" s="60"/>
      <c r="N3" s="60"/>
      <c r="O3" s="60"/>
      <c r="P3" s="60"/>
      <c r="Q3" s="60"/>
    </row>
    <row r="5" spans="1:17" ht="25.5" x14ac:dyDescent="0.2">
      <c r="A5" s="216" t="s">
        <v>116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</row>
    <row r="7" spans="1:17" ht="30" x14ac:dyDescent="0.2">
      <c r="A7" s="61" t="s">
        <v>91</v>
      </c>
      <c r="B7" s="61" t="s">
        <v>92</v>
      </c>
      <c r="C7" s="61" t="s">
        <v>93</v>
      </c>
      <c r="D7" s="61" t="s">
        <v>94</v>
      </c>
      <c r="E7" s="61" t="s">
        <v>287</v>
      </c>
      <c r="F7" s="62" t="s">
        <v>95</v>
      </c>
      <c r="G7" s="61" t="s">
        <v>96</v>
      </c>
      <c r="H7" s="62" t="s">
        <v>97</v>
      </c>
    </row>
    <row r="8" spans="1:17" ht="17.25" x14ac:dyDescent="0.2">
      <c r="A8" s="263" t="s">
        <v>98</v>
      </c>
      <c r="B8" s="264" t="s">
        <v>99</v>
      </c>
      <c r="C8" s="186" t="s">
        <v>100</v>
      </c>
      <c r="D8" s="188"/>
      <c r="E8" s="188"/>
      <c r="F8" s="188"/>
      <c r="G8" s="189"/>
      <c r="H8" s="189"/>
    </row>
    <row r="9" spans="1:17" ht="17.25" x14ac:dyDescent="0.2">
      <c r="A9" s="263"/>
      <c r="B9" s="264"/>
      <c r="C9" s="186" t="s">
        <v>101</v>
      </c>
      <c r="D9" s="186"/>
      <c r="E9" s="186"/>
      <c r="F9" s="186"/>
      <c r="G9" s="186"/>
      <c r="H9" s="186"/>
    </row>
    <row r="10" spans="1:17" ht="17.25" x14ac:dyDescent="0.2">
      <c r="A10" s="263" t="s">
        <v>98</v>
      </c>
      <c r="B10" s="264" t="s">
        <v>102</v>
      </c>
      <c r="C10" s="186" t="s">
        <v>100</v>
      </c>
      <c r="D10" s="186"/>
      <c r="E10" s="186"/>
      <c r="F10" s="186"/>
      <c r="G10" s="186"/>
      <c r="H10" s="186"/>
    </row>
    <row r="11" spans="1:17" ht="17.25" x14ac:dyDescent="0.2">
      <c r="A11" s="263"/>
      <c r="B11" s="264"/>
      <c r="C11" s="186" t="s">
        <v>103</v>
      </c>
      <c r="D11" s="186"/>
      <c r="E11" s="186"/>
      <c r="F11" s="186"/>
      <c r="G11" s="186"/>
      <c r="H11" s="186"/>
    </row>
    <row r="12" spans="1:17" ht="42.75" x14ac:dyDescent="0.2">
      <c r="A12" s="63" t="s">
        <v>288</v>
      </c>
      <c r="B12" s="187" t="s">
        <v>104</v>
      </c>
      <c r="C12" s="186" t="s">
        <v>289</v>
      </c>
      <c r="D12" s="188">
        <v>500000</v>
      </c>
      <c r="E12" s="188">
        <v>1000000</v>
      </c>
      <c r="F12" s="188">
        <v>17214000000</v>
      </c>
      <c r="G12" s="189">
        <v>0.23</v>
      </c>
      <c r="H12" s="189">
        <v>0.28999999999999998</v>
      </c>
    </row>
    <row r="13" spans="1:17" ht="42.75" x14ac:dyDescent="0.2">
      <c r="A13" s="63" t="s">
        <v>290</v>
      </c>
      <c r="B13" s="187" t="s">
        <v>104</v>
      </c>
      <c r="C13" s="186" t="s">
        <v>291</v>
      </c>
      <c r="D13" s="188">
        <v>1000000</v>
      </c>
      <c r="E13" s="188">
        <v>1000000</v>
      </c>
      <c r="F13" s="188">
        <v>46952000000</v>
      </c>
      <c r="G13" s="189">
        <v>0.26</v>
      </c>
      <c r="H13" s="189">
        <v>0.32</v>
      </c>
    </row>
    <row r="14" spans="1:17" ht="17.25" x14ac:dyDescent="0.2">
      <c r="A14" s="263" t="s">
        <v>105</v>
      </c>
      <c r="B14" s="263" t="s">
        <v>105</v>
      </c>
      <c r="C14" s="186" t="s">
        <v>106</v>
      </c>
      <c r="D14" s="186"/>
      <c r="E14" s="186"/>
      <c r="F14" s="186"/>
      <c r="G14" s="186"/>
      <c r="H14" s="186"/>
    </row>
    <row r="15" spans="1:17" ht="17.25" x14ac:dyDescent="0.2">
      <c r="A15" s="263"/>
      <c r="B15" s="263"/>
      <c r="C15" s="186" t="s">
        <v>107</v>
      </c>
      <c r="D15" s="186"/>
      <c r="E15" s="186"/>
      <c r="F15" s="186"/>
      <c r="G15" s="186"/>
      <c r="H15" s="186"/>
    </row>
    <row r="16" spans="1:17" ht="17.25" x14ac:dyDescent="0.2">
      <c r="A16" s="263"/>
      <c r="B16" s="263"/>
      <c r="C16" s="186" t="s">
        <v>108</v>
      </c>
      <c r="D16" s="186"/>
      <c r="E16" s="186"/>
      <c r="F16" s="186"/>
      <c r="G16" s="186"/>
      <c r="H16" s="186"/>
    </row>
    <row r="17" spans="1:8" ht="17.25" x14ac:dyDescent="0.2">
      <c r="A17" s="263"/>
      <c r="B17" s="263"/>
      <c r="C17" s="186" t="s">
        <v>109</v>
      </c>
      <c r="D17" s="186"/>
      <c r="E17" s="186"/>
      <c r="F17" s="186"/>
      <c r="G17" s="186"/>
      <c r="H17" s="186"/>
    </row>
    <row r="18" spans="1:8" ht="17.25" x14ac:dyDescent="0.2">
      <c r="A18" s="262" t="s">
        <v>110</v>
      </c>
      <c r="B18" s="262"/>
      <c r="C18" s="262"/>
      <c r="D18" s="262"/>
      <c r="E18" s="262"/>
      <c r="F18" s="262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4:A17"/>
    <mergeCell ref="B14:B17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5"/>
  <sheetViews>
    <sheetView rightToLeft="1" view="pageBreakPreview" zoomScaleNormal="100" zoomScaleSheetLayoutView="100" workbookViewId="0">
      <selection activeCell="S184" sqref="S184"/>
    </sheetView>
  </sheetViews>
  <sheetFormatPr defaultColWidth="9.125" defaultRowHeight="15.75" x14ac:dyDescent="0.4"/>
  <cols>
    <col min="1" max="1" width="16.125" style="6" customWidth="1"/>
    <col min="2" max="2" width="0.75" style="6" customWidth="1"/>
    <col min="3" max="3" width="16.625" style="6" bestFit="1" customWidth="1"/>
    <col min="4" max="4" width="0.25" style="6" customWidth="1"/>
    <col min="5" max="5" width="9.125" style="6" customWidth="1"/>
    <col min="6" max="6" width="0.625" style="6" customWidth="1"/>
    <col min="7" max="7" width="16.375" style="6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1" ht="21" x14ac:dyDescent="0.55000000000000004">
      <c r="A2" s="215" t="s">
        <v>85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1" ht="25.5" x14ac:dyDescent="0.4">
      <c r="A4" s="216" t="s">
        <v>117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66" t="s">
        <v>27</v>
      </c>
      <c r="B6" s="266"/>
      <c r="C6" s="267" t="s">
        <v>226</v>
      </c>
      <c r="D6" s="267"/>
      <c r="E6" s="267"/>
      <c r="F6" s="267"/>
      <c r="G6" s="266" t="s">
        <v>227</v>
      </c>
      <c r="H6" s="266"/>
      <c r="I6" s="266"/>
      <c r="J6" s="266"/>
      <c r="K6" s="5"/>
    </row>
    <row r="7" spans="1:11" ht="59.25" customHeight="1" x14ac:dyDescent="0.4">
      <c r="A7" s="35" t="s">
        <v>23</v>
      </c>
      <c r="B7" s="8"/>
      <c r="C7" s="12" t="s">
        <v>24</v>
      </c>
      <c r="D7" s="8"/>
      <c r="E7" s="12" t="s">
        <v>25</v>
      </c>
      <c r="F7" s="27"/>
      <c r="G7" s="12" t="s">
        <v>24</v>
      </c>
      <c r="H7" s="8"/>
      <c r="I7" s="12" t="s">
        <v>25</v>
      </c>
      <c r="J7" s="8"/>
      <c r="K7" s="8"/>
    </row>
    <row r="8" spans="1:11" ht="25.5" customHeight="1" thickBot="1" x14ac:dyDescent="0.45">
      <c r="A8" s="26"/>
      <c r="B8" s="8"/>
      <c r="C8" s="55" t="s">
        <v>242</v>
      </c>
      <c r="D8" s="8"/>
      <c r="E8" s="26"/>
      <c r="F8" s="8"/>
      <c r="G8" s="55" t="s">
        <v>242</v>
      </c>
      <c r="H8" s="8"/>
      <c r="I8" s="26"/>
      <c r="J8" s="8"/>
      <c r="K8" s="8"/>
    </row>
    <row r="9" spans="1:11" ht="18" customHeight="1" x14ac:dyDescent="0.45">
      <c r="A9" s="96" t="s">
        <v>200</v>
      </c>
      <c r="B9" s="7"/>
      <c r="C9" s="84">
        <v>0</v>
      </c>
      <c r="D9" s="9"/>
      <c r="E9" s="9"/>
      <c r="F9" s="9"/>
      <c r="G9" s="84">
        <v>555481</v>
      </c>
      <c r="H9" s="9"/>
      <c r="I9" s="9"/>
      <c r="J9" s="9"/>
      <c r="K9" s="8"/>
    </row>
    <row r="10" spans="1:11" ht="18" customHeight="1" x14ac:dyDescent="0.45">
      <c r="A10" s="96" t="s">
        <v>202</v>
      </c>
      <c r="B10" s="8"/>
      <c r="C10" s="84">
        <v>12706</v>
      </c>
      <c r="D10" s="131"/>
      <c r="E10" s="124"/>
      <c r="F10" s="131"/>
      <c r="G10" s="84">
        <v>151136</v>
      </c>
      <c r="H10" s="131"/>
      <c r="I10" s="124"/>
      <c r="J10" s="8"/>
      <c r="K10" s="8"/>
    </row>
    <row r="11" spans="1:11" ht="18.75" x14ac:dyDescent="0.45">
      <c r="A11" s="96" t="s">
        <v>201</v>
      </c>
      <c r="B11" s="8"/>
      <c r="C11" s="84">
        <v>3882</v>
      </c>
      <c r="D11" s="131"/>
      <c r="E11" s="124"/>
      <c r="F11" s="131"/>
      <c r="G11" s="84">
        <v>1402498</v>
      </c>
      <c r="H11" s="131"/>
      <c r="I11" s="124"/>
      <c r="J11" s="8"/>
      <c r="K11" s="8"/>
    </row>
    <row r="12" spans="1:11" ht="32.25" x14ac:dyDescent="0.45">
      <c r="A12" s="96" t="s">
        <v>204</v>
      </c>
      <c r="C12" s="84">
        <v>37634</v>
      </c>
      <c r="D12" s="64"/>
      <c r="E12" s="64"/>
      <c r="F12" s="64"/>
      <c r="G12" s="84">
        <v>949596</v>
      </c>
      <c r="H12" s="64"/>
      <c r="I12" s="64"/>
    </row>
    <row r="13" spans="1:11" ht="18.75" x14ac:dyDescent="0.45">
      <c r="A13" s="96" t="s">
        <v>205</v>
      </c>
      <c r="C13" s="84">
        <v>0</v>
      </c>
      <c r="G13" s="84">
        <v>232053</v>
      </c>
    </row>
    <row r="14" spans="1:11" ht="18.75" x14ac:dyDescent="0.45">
      <c r="A14" s="96" t="s">
        <v>206</v>
      </c>
      <c r="C14" s="84">
        <v>0</v>
      </c>
      <c r="G14" s="84">
        <v>314660</v>
      </c>
    </row>
    <row r="15" spans="1:11" ht="18.75" x14ac:dyDescent="0.45">
      <c r="A15" s="96" t="s">
        <v>207</v>
      </c>
      <c r="C15" s="84">
        <v>5640</v>
      </c>
      <c r="G15" s="84">
        <v>91880</v>
      </c>
    </row>
    <row r="16" spans="1:11" ht="18.75" x14ac:dyDescent="0.45">
      <c r="A16" s="96" t="s">
        <v>208</v>
      </c>
      <c r="C16" s="84">
        <v>1794</v>
      </c>
      <c r="G16" s="84">
        <v>37573</v>
      </c>
    </row>
    <row r="17" spans="1:7" ht="18.75" x14ac:dyDescent="0.45">
      <c r="A17" s="96" t="s">
        <v>209</v>
      </c>
      <c r="C17" s="84">
        <v>0</v>
      </c>
      <c r="G17" s="84">
        <v>4046575974</v>
      </c>
    </row>
    <row r="18" spans="1:7" ht="18.75" x14ac:dyDescent="0.45">
      <c r="A18" s="96" t="s">
        <v>210</v>
      </c>
      <c r="C18" s="84">
        <v>5564</v>
      </c>
      <c r="G18" s="84">
        <v>736277</v>
      </c>
    </row>
    <row r="19" spans="1:7" ht="32.25" x14ac:dyDescent="0.45">
      <c r="A19" s="96" t="s">
        <v>211</v>
      </c>
      <c r="C19" s="84">
        <v>0</v>
      </c>
      <c r="G19" s="84">
        <v>23658431</v>
      </c>
    </row>
    <row r="20" spans="1:7" ht="32.25" x14ac:dyDescent="0.45">
      <c r="A20" s="96" t="s">
        <v>211</v>
      </c>
      <c r="C20" s="84">
        <v>10857</v>
      </c>
      <c r="G20" s="84">
        <v>318184</v>
      </c>
    </row>
    <row r="21" spans="1:7" ht="32.25" x14ac:dyDescent="0.45">
      <c r="A21" s="96" t="s">
        <v>211</v>
      </c>
      <c r="C21" s="84">
        <v>0</v>
      </c>
      <c r="G21" s="84">
        <v>125350574</v>
      </c>
    </row>
    <row r="22" spans="1:7" ht="32.25" x14ac:dyDescent="0.45">
      <c r="A22" s="96" t="s">
        <v>211</v>
      </c>
      <c r="C22" s="84">
        <v>0</v>
      </c>
      <c r="G22" s="84">
        <v>58544389</v>
      </c>
    </row>
    <row r="23" spans="1:7" ht="18.75" x14ac:dyDescent="0.45">
      <c r="A23" s="96" t="s">
        <v>234</v>
      </c>
      <c r="C23" s="84">
        <v>0</v>
      </c>
      <c r="G23" s="84">
        <v>170069440</v>
      </c>
    </row>
    <row r="24" spans="1:7" ht="18.75" x14ac:dyDescent="0.45">
      <c r="A24" s="96" t="s">
        <v>234</v>
      </c>
      <c r="C24" s="84">
        <v>0</v>
      </c>
      <c r="G24" s="84">
        <v>71731898</v>
      </c>
    </row>
    <row r="25" spans="1:7" ht="18.75" x14ac:dyDescent="0.45">
      <c r="A25" s="96" t="s">
        <v>212</v>
      </c>
      <c r="C25" s="84">
        <v>0</v>
      </c>
      <c r="G25" s="84">
        <v>1797548</v>
      </c>
    </row>
    <row r="26" spans="1:7" ht="18.75" x14ac:dyDescent="0.45">
      <c r="A26" s="96" t="s">
        <v>213</v>
      </c>
      <c r="C26" s="84">
        <v>0</v>
      </c>
      <c r="G26" s="84">
        <v>254794520560</v>
      </c>
    </row>
    <row r="27" spans="1:7" ht="32.25" x14ac:dyDescent="0.45">
      <c r="A27" s="96" t="s">
        <v>211</v>
      </c>
      <c r="C27" s="84">
        <v>0</v>
      </c>
      <c r="G27" s="84">
        <v>10095411</v>
      </c>
    </row>
    <row r="28" spans="1:7" ht="32.25" x14ac:dyDescent="0.45">
      <c r="A28" s="96" t="s">
        <v>211</v>
      </c>
      <c r="C28" s="84">
        <v>0</v>
      </c>
      <c r="G28" s="84">
        <v>20609650</v>
      </c>
    </row>
    <row r="29" spans="1:7" ht="32.25" x14ac:dyDescent="0.45">
      <c r="A29" s="96" t="s">
        <v>211</v>
      </c>
      <c r="C29" s="84">
        <v>0</v>
      </c>
      <c r="G29" s="84">
        <v>54292882</v>
      </c>
    </row>
    <row r="30" spans="1:7" ht="18.75" x14ac:dyDescent="0.45">
      <c r="A30" s="96" t="s">
        <v>213</v>
      </c>
      <c r="C30" s="84">
        <v>0</v>
      </c>
      <c r="G30" s="84">
        <v>9264657</v>
      </c>
    </row>
    <row r="31" spans="1:7" ht="18.75" x14ac:dyDescent="0.45">
      <c r="A31" s="96" t="s">
        <v>213</v>
      </c>
      <c r="C31" s="84">
        <v>0</v>
      </c>
      <c r="G31" s="84">
        <v>291068493</v>
      </c>
    </row>
    <row r="32" spans="1:7" ht="18.75" x14ac:dyDescent="0.45">
      <c r="A32" s="96" t="s">
        <v>214</v>
      </c>
      <c r="C32" s="84">
        <v>0</v>
      </c>
      <c r="G32" s="84">
        <v>20866274072</v>
      </c>
    </row>
    <row r="33" spans="1:12" ht="18.75" x14ac:dyDescent="0.45">
      <c r="A33" s="96" t="s">
        <v>213</v>
      </c>
      <c r="C33" s="84">
        <v>1097</v>
      </c>
      <c r="G33" s="84">
        <v>10928</v>
      </c>
    </row>
    <row r="34" spans="1:12" ht="18.75" x14ac:dyDescent="0.45">
      <c r="A34" s="96" t="s">
        <v>235</v>
      </c>
      <c r="C34" s="84">
        <v>0</v>
      </c>
      <c r="G34" s="84">
        <v>1189479</v>
      </c>
    </row>
    <row r="35" spans="1:12" ht="18.75" x14ac:dyDescent="0.45">
      <c r="A35" s="96" t="s">
        <v>235</v>
      </c>
      <c r="C35" s="84">
        <v>0</v>
      </c>
      <c r="G35" s="84">
        <v>7907536272</v>
      </c>
    </row>
    <row r="36" spans="1:12" ht="18.75" x14ac:dyDescent="0.45">
      <c r="A36" s="96" t="s">
        <v>235</v>
      </c>
      <c r="C36" s="84">
        <v>0</v>
      </c>
      <c r="G36" s="84">
        <v>12982997</v>
      </c>
    </row>
    <row r="37" spans="1:12" ht="18.75" x14ac:dyDescent="0.45">
      <c r="A37" s="96" t="s">
        <v>235</v>
      </c>
      <c r="C37" s="84">
        <v>0</v>
      </c>
      <c r="G37" s="84">
        <v>69337863</v>
      </c>
    </row>
    <row r="38" spans="1:12" ht="18.75" x14ac:dyDescent="0.45">
      <c r="A38" s="96" t="s">
        <v>235</v>
      </c>
      <c r="C38" s="84">
        <v>0</v>
      </c>
      <c r="G38" s="84">
        <v>11506849</v>
      </c>
    </row>
    <row r="39" spans="1:12" ht="18.75" x14ac:dyDescent="0.45">
      <c r="A39" s="96" t="s">
        <v>213</v>
      </c>
      <c r="C39" s="84">
        <v>0</v>
      </c>
      <c r="G39" s="84">
        <v>1994520</v>
      </c>
    </row>
    <row r="40" spans="1:12" ht="18.75" x14ac:dyDescent="0.45">
      <c r="A40" s="96" t="s">
        <v>213</v>
      </c>
      <c r="C40" s="84">
        <v>0</v>
      </c>
      <c r="G40" s="84">
        <v>4767123</v>
      </c>
    </row>
    <row r="41" spans="1:12" ht="32.25" x14ac:dyDescent="0.45">
      <c r="A41" s="96" t="s">
        <v>236</v>
      </c>
      <c r="C41" s="84">
        <v>0</v>
      </c>
      <c r="G41" s="84">
        <v>104417</v>
      </c>
    </row>
    <row r="42" spans="1:12" ht="18.75" x14ac:dyDescent="0.45">
      <c r="A42" s="96" t="s">
        <v>213</v>
      </c>
      <c r="C42" s="84">
        <v>0</v>
      </c>
      <c r="G42" s="84">
        <v>1720436328</v>
      </c>
    </row>
    <row r="43" spans="1:12" ht="18.75" x14ac:dyDescent="0.45">
      <c r="A43" s="96" t="s">
        <v>213</v>
      </c>
      <c r="C43" s="84">
        <v>0</v>
      </c>
      <c r="G43" s="84">
        <v>6220363839</v>
      </c>
    </row>
    <row r="44" spans="1:12" ht="32.25" x14ac:dyDescent="0.45">
      <c r="A44" s="96" t="s">
        <v>200</v>
      </c>
      <c r="C44" s="84">
        <v>0</v>
      </c>
      <c r="G44" s="84">
        <v>315575342</v>
      </c>
    </row>
    <row r="45" spans="1:12" ht="32.25" x14ac:dyDescent="0.45">
      <c r="A45" s="96" t="s">
        <v>200</v>
      </c>
      <c r="C45" s="84">
        <v>0</v>
      </c>
      <c r="G45" s="84">
        <v>360260274</v>
      </c>
    </row>
    <row r="46" spans="1:12" ht="19.5" thickBot="1" x14ac:dyDescent="0.5">
      <c r="A46" s="96" t="s">
        <v>241</v>
      </c>
      <c r="C46" s="128">
        <f>SUM(C9:C45)</f>
        <v>79174</v>
      </c>
      <c r="G46" s="128">
        <f>SUM(G9:G45)</f>
        <v>297174709548</v>
      </c>
    </row>
    <row r="47" spans="1:12" ht="16.5" thickTop="1" x14ac:dyDescent="0.4"/>
    <row r="48" spans="1:12" ht="19.5" x14ac:dyDescent="0.5">
      <c r="A48" s="265" t="s">
        <v>141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</row>
    <row r="49" spans="1:12" ht="19.5" x14ac:dyDescent="0.5">
      <c r="A49" s="265" t="s">
        <v>85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</row>
    <row r="50" spans="1:12" ht="20.25" thickBot="1" x14ac:dyDescent="0.55000000000000004">
      <c r="A50" s="265" t="s">
        <v>130</v>
      </c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</row>
    <row r="51" spans="1:12" ht="16.5" thickBot="1" x14ac:dyDescent="0.45">
      <c r="A51" s="266" t="s">
        <v>27</v>
      </c>
      <c r="B51" s="266"/>
      <c r="C51" s="267" t="s">
        <v>226</v>
      </c>
      <c r="D51" s="267"/>
      <c r="E51" s="267"/>
      <c r="F51" s="267"/>
      <c r="G51" s="266" t="s">
        <v>227</v>
      </c>
      <c r="H51" s="266"/>
      <c r="I51" s="266"/>
      <c r="J51" s="266"/>
    </row>
    <row r="52" spans="1:12" ht="47.25" x14ac:dyDescent="0.4">
      <c r="A52" s="77" t="s">
        <v>23</v>
      </c>
      <c r="B52" s="81"/>
      <c r="C52" s="78" t="s">
        <v>24</v>
      </c>
      <c r="D52" s="81"/>
      <c r="E52" s="78" t="s">
        <v>25</v>
      </c>
      <c r="F52" s="80"/>
      <c r="G52" s="78" t="s">
        <v>24</v>
      </c>
      <c r="H52" s="81"/>
      <c r="I52" s="78" t="s">
        <v>25</v>
      </c>
      <c r="J52" s="81"/>
    </row>
    <row r="53" spans="1:12" ht="16.5" thickBot="1" x14ac:dyDescent="0.45">
      <c r="A53" s="79"/>
      <c r="B53" s="81"/>
      <c r="C53" s="55" t="s">
        <v>242</v>
      </c>
      <c r="D53" s="81"/>
      <c r="E53" s="79"/>
      <c r="F53" s="81"/>
      <c r="G53" s="55" t="s">
        <v>88</v>
      </c>
      <c r="H53" s="81"/>
      <c r="I53" s="79"/>
      <c r="J53" s="81"/>
    </row>
    <row r="54" spans="1:12" ht="18.75" x14ac:dyDescent="0.45">
      <c r="A54" s="11" t="s">
        <v>199</v>
      </c>
      <c r="C54" s="132">
        <f>C46</f>
        <v>79174</v>
      </c>
      <c r="D54" s="133"/>
      <c r="E54" s="133"/>
      <c r="F54" s="133"/>
      <c r="G54" s="134">
        <f>G46</f>
        <v>297174709548</v>
      </c>
    </row>
    <row r="55" spans="1:12" ht="32.25" x14ac:dyDescent="0.45">
      <c r="A55" s="96" t="s">
        <v>211</v>
      </c>
      <c r="C55" s="84">
        <v>0</v>
      </c>
      <c r="D55" s="133"/>
      <c r="E55" s="133"/>
      <c r="F55" s="133"/>
      <c r="G55" s="84">
        <v>82582172</v>
      </c>
    </row>
    <row r="56" spans="1:12" ht="32.25" x14ac:dyDescent="0.45">
      <c r="A56" s="96" t="s">
        <v>204</v>
      </c>
      <c r="C56" s="84">
        <v>0</v>
      </c>
      <c r="D56" s="133"/>
      <c r="E56" s="133"/>
      <c r="F56" s="133"/>
      <c r="G56" s="84">
        <v>90727397</v>
      </c>
    </row>
    <row r="57" spans="1:12" ht="32.25" x14ac:dyDescent="0.45">
      <c r="A57" s="96" t="s">
        <v>204</v>
      </c>
      <c r="C57" s="84">
        <v>0</v>
      </c>
      <c r="D57" s="133"/>
      <c r="E57" s="133"/>
      <c r="F57" s="133"/>
      <c r="G57" s="84">
        <v>531343836</v>
      </c>
    </row>
    <row r="58" spans="1:12" ht="32.25" x14ac:dyDescent="0.45">
      <c r="A58" s="96" t="s">
        <v>204</v>
      </c>
      <c r="C58" s="84">
        <v>0</v>
      </c>
      <c r="D58" s="133"/>
      <c r="E58" s="133"/>
      <c r="F58" s="133"/>
      <c r="G58" s="84">
        <v>3116205679</v>
      </c>
    </row>
    <row r="59" spans="1:12" ht="32.25" x14ac:dyDescent="0.45">
      <c r="A59" s="96" t="s">
        <v>204</v>
      </c>
      <c r="C59" s="84">
        <v>0</v>
      </c>
      <c r="D59" s="133"/>
      <c r="E59" s="133"/>
      <c r="F59" s="133"/>
      <c r="G59" s="84">
        <v>397460283</v>
      </c>
    </row>
    <row r="60" spans="1:12" ht="32.25" x14ac:dyDescent="0.45">
      <c r="A60" s="96" t="s">
        <v>204</v>
      </c>
      <c r="C60" s="84">
        <v>0</v>
      </c>
      <c r="D60" s="133"/>
      <c r="E60" s="133"/>
      <c r="F60" s="133"/>
      <c r="G60" s="84">
        <v>467150699</v>
      </c>
    </row>
    <row r="61" spans="1:12" ht="32.25" x14ac:dyDescent="0.45">
      <c r="A61" s="96" t="s">
        <v>204</v>
      </c>
      <c r="C61" s="84">
        <v>0</v>
      </c>
      <c r="D61" s="133"/>
      <c r="E61" s="133"/>
      <c r="F61" s="133"/>
      <c r="G61" s="84">
        <v>10227972350</v>
      </c>
    </row>
    <row r="62" spans="1:12" ht="32.25" x14ac:dyDescent="0.45">
      <c r="A62" s="96" t="s">
        <v>204</v>
      </c>
      <c r="C62" s="84">
        <v>0</v>
      </c>
      <c r="D62" s="133"/>
      <c r="E62" s="133"/>
      <c r="F62" s="133"/>
      <c r="G62" s="84">
        <v>21634520553</v>
      </c>
    </row>
    <row r="63" spans="1:12" ht="32.25" x14ac:dyDescent="0.45">
      <c r="A63" s="96" t="s">
        <v>204</v>
      </c>
      <c r="C63" s="84">
        <v>0</v>
      </c>
      <c r="D63" s="133"/>
      <c r="E63" s="133"/>
      <c r="F63" s="133"/>
      <c r="G63" s="84">
        <v>11690281245</v>
      </c>
    </row>
    <row r="64" spans="1:12" ht="18.75" x14ac:dyDescent="0.45">
      <c r="A64" s="96" t="s">
        <v>214</v>
      </c>
      <c r="C64" s="84">
        <v>13561643832</v>
      </c>
      <c r="D64" s="133"/>
      <c r="E64" s="133"/>
      <c r="F64" s="133"/>
      <c r="G64" s="84">
        <v>221301369840</v>
      </c>
    </row>
    <row r="65" spans="1:7" ht="32.25" x14ac:dyDescent="0.45">
      <c r="A65" s="96" t="s">
        <v>204</v>
      </c>
      <c r="C65" s="84">
        <v>0</v>
      </c>
      <c r="D65" s="133"/>
      <c r="E65" s="133"/>
      <c r="F65" s="133"/>
      <c r="G65" s="84">
        <v>71753091781</v>
      </c>
    </row>
    <row r="66" spans="1:7" ht="32.25" x14ac:dyDescent="0.45">
      <c r="A66" s="96" t="s">
        <v>200</v>
      </c>
      <c r="C66" s="84">
        <v>0</v>
      </c>
      <c r="D66" s="133"/>
      <c r="E66" s="133"/>
      <c r="F66" s="133"/>
      <c r="G66" s="84">
        <v>24128997262</v>
      </c>
    </row>
    <row r="67" spans="1:7" ht="18.75" x14ac:dyDescent="0.45">
      <c r="A67" s="96" t="s">
        <v>237</v>
      </c>
      <c r="C67" s="84">
        <v>0</v>
      </c>
      <c r="D67" s="133"/>
      <c r="E67" s="133"/>
      <c r="F67" s="133"/>
      <c r="G67" s="84">
        <v>1037438356</v>
      </c>
    </row>
    <row r="68" spans="1:7" ht="18.75" x14ac:dyDescent="0.45">
      <c r="A68" s="96" t="s">
        <v>213</v>
      </c>
      <c r="C68" s="84">
        <v>0</v>
      </c>
      <c r="D68" s="133"/>
      <c r="E68" s="133"/>
      <c r="F68" s="133"/>
      <c r="G68" s="84">
        <v>14738835485</v>
      </c>
    </row>
    <row r="69" spans="1:7" ht="18.75" x14ac:dyDescent="0.45">
      <c r="A69" s="96" t="s">
        <v>213</v>
      </c>
      <c r="C69" s="84">
        <v>0</v>
      </c>
      <c r="D69" s="133"/>
      <c r="E69" s="133"/>
      <c r="F69" s="133"/>
      <c r="G69" s="84">
        <v>18736621671</v>
      </c>
    </row>
    <row r="70" spans="1:7" ht="18.75" x14ac:dyDescent="0.45">
      <c r="A70" s="96" t="s">
        <v>213</v>
      </c>
      <c r="C70" s="84">
        <v>0</v>
      </c>
      <c r="D70" s="133"/>
      <c r="E70" s="133"/>
      <c r="F70" s="133"/>
      <c r="G70" s="84">
        <v>15066093696</v>
      </c>
    </row>
    <row r="71" spans="1:7" ht="32.25" x14ac:dyDescent="0.45">
      <c r="A71" s="96" t="s">
        <v>204</v>
      </c>
      <c r="C71" s="84">
        <v>0</v>
      </c>
      <c r="D71" s="133"/>
      <c r="E71" s="133"/>
      <c r="F71" s="133"/>
      <c r="G71" s="84">
        <v>2736986302</v>
      </c>
    </row>
    <row r="72" spans="1:7" ht="32.25" x14ac:dyDescent="0.45">
      <c r="A72" s="96" t="s">
        <v>204</v>
      </c>
      <c r="C72" s="84">
        <v>0</v>
      </c>
      <c r="D72" s="133"/>
      <c r="E72" s="133"/>
      <c r="F72" s="133"/>
      <c r="G72" s="84">
        <v>27536301371</v>
      </c>
    </row>
    <row r="73" spans="1:7" ht="32.25" x14ac:dyDescent="0.45">
      <c r="A73" s="96" t="s">
        <v>238</v>
      </c>
      <c r="C73" s="84">
        <v>0</v>
      </c>
      <c r="D73" s="133"/>
      <c r="E73" s="133"/>
      <c r="F73" s="133"/>
      <c r="G73" s="84">
        <v>37682191780</v>
      </c>
    </row>
    <row r="74" spans="1:7" ht="32.25" x14ac:dyDescent="0.45">
      <c r="A74" s="96" t="s">
        <v>200</v>
      </c>
      <c r="C74" s="84">
        <v>0</v>
      </c>
      <c r="D74" s="133"/>
      <c r="E74" s="133"/>
      <c r="F74" s="133"/>
      <c r="G74" s="84">
        <v>3945205480</v>
      </c>
    </row>
    <row r="75" spans="1:7" ht="32.25" x14ac:dyDescent="0.45">
      <c r="A75" s="96" t="s">
        <v>204</v>
      </c>
      <c r="C75" s="84">
        <v>0</v>
      </c>
      <c r="D75" s="133"/>
      <c r="E75" s="133"/>
      <c r="F75" s="133"/>
      <c r="G75" s="84">
        <v>5952547945</v>
      </c>
    </row>
    <row r="76" spans="1:7" ht="32.25" x14ac:dyDescent="0.45">
      <c r="A76" s="96" t="s">
        <v>200</v>
      </c>
      <c r="C76" s="84">
        <v>0</v>
      </c>
      <c r="D76" s="133"/>
      <c r="E76" s="133"/>
      <c r="F76" s="133"/>
      <c r="G76" s="84">
        <v>30986395068</v>
      </c>
    </row>
    <row r="77" spans="1:7" ht="32.25" x14ac:dyDescent="0.45">
      <c r="A77" s="96" t="s">
        <v>200</v>
      </c>
      <c r="C77" s="84">
        <v>0</v>
      </c>
      <c r="D77" s="133"/>
      <c r="E77" s="133"/>
      <c r="F77" s="133"/>
      <c r="G77" s="84">
        <v>91552870420</v>
      </c>
    </row>
    <row r="78" spans="1:7" ht="32.25" x14ac:dyDescent="0.45">
      <c r="A78" s="96" t="s">
        <v>204</v>
      </c>
      <c r="C78" s="84">
        <v>0</v>
      </c>
      <c r="D78" s="133"/>
      <c r="E78" s="133"/>
      <c r="F78" s="133"/>
      <c r="G78" s="84">
        <v>13593945207</v>
      </c>
    </row>
    <row r="79" spans="1:7" ht="32.25" x14ac:dyDescent="0.45">
      <c r="A79" s="96" t="s">
        <v>204</v>
      </c>
      <c r="C79" s="84">
        <v>0</v>
      </c>
      <c r="D79" s="133"/>
      <c r="E79" s="133"/>
      <c r="F79" s="133"/>
      <c r="G79" s="84">
        <v>18257681096</v>
      </c>
    </row>
    <row r="80" spans="1:7" ht="32.25" x14ac:dyDescent="0.45">
      <c r="A80" s="96" t="s">
        <v>200</v>
      </c>
      <c r="C80" s="84">
        <v>0</v>
      </c>
      <c r="D80" s="133"/>
      <c r="E80" s="133"/>
      <c r="F80" s="133"/>
      <c r="G80" s="84">
        <v>1013991780</v>
      </c>
    </row>
    <row r="81" spans="1:12" ht="32.25" x14ac:dyDescent="0.45">
      <c r="A81" s="96" t="s">
        <v>204</v>
      </c>
      <c r="C81" s="84">
        <v>0</v>
      </c>
      <c r="D81" s="133"/>
      <c r="E81" s="133"/>
      <c r="F81" s="133"/>
      <c r="G81" s="84">
        <v>22862120547</v>
      </c>
    </row>
    <row r="82" spans="1:12" ht="32.25" x14ac:dyDescent="0.45">
      <c r="A82" s="96" t="s">
        <v>204</v>
      </c>
      <c r="C82" s="84">
        <v>0</v>
      </c>
      <c r="D82" s="133"/>
      <c r="E82" s="133"/>
      <c r="F82" s="133"/>
      <c r="G82" s="84">
        <v>12471449425</v>
      </c>
    </row>
    <row r="83" spans="1:12" ht="32.25" x14ac:dyDescent="0.45">
      <c r="A83" s="96" t="s">
        <v>238</v>
      </c>
      <c r="C83" s="84">
        <v>0</v>
      </c>
      <c r="D83" s="133"/>
      <c r="E83" s="133"/>
      <c r="F83" s="133"/>
      <c r="G83" s="84">
        <v>20321315069</v>
      </c>
    </row>
    <row r="84" spans="1:12" ht="32.25" x14ac:dyDescent="0.45">
      <c r="A84" s="96" t="s">
        <v>200</v>
      </c>
      <c r="C84" s="84">
        <v>0</v>
      </c>
      <c r="D84" s="133"/>
      <c r="E84" s="133"/>
      <c r="F84" s="133"/>
      <c r="G84" s="84">
        <v>20651746853</v>
      </c>
    </row>
    <row r="85" spans="1:12" ht="32.25" x14ac:dyDescent="0.45">
      <c r="A85" s="96" t="s">
        <v>238</v>
      </c>
      <c r="C85" s="84">
        <v>0</v>
      </c>
      <c r="D85" s="133"/>
      <c r="E85" s="133"/>
      <c r="F85" s="133"/>
      <c r="G85" s="84">
        <v>42338001094</v>
      </c>
    </row>
    <row r="86" spans="1:12" ht="32.25" x14ac:dyDescent="0.45">
      <c r="A86" s="96" t="s">
        <v>200</v>
      </c>
      <c r="C86" s="84">
        <v>0</v>
      </c>
      <c r="D86" s="133"/>
      <c r="E86" s="133"/>
      <c r="F86" s="133"/>
      <c r="G86" s="84">
        <v>3821776302</v>
      </c>
    </row>
    <row r="87" spans="1:12" ht="32.25" x14ac:dyDescent="0.45">
      <c r="A87" s="96" t="s">
        <v>238</v>
      </c>
      <c r="C87" s="84">
        <v>0</v>
      </c>
      <c r="D87" s="133"/>
      <c r="E87" s="133"/>
      <c r="F87" s="133"/>
      <c r="G87" s="84">
        <v>9771405479</v>
      </c>
    </row>
    <row r="88" spans="1:12" ht="18.75" x14ac:dyDescent="0.45">
      <c r="A88" s="96" t="s">
        <v>215</v>
      </c>
      <c r="C88" s="84">
        <v>0</v>
      </c>
      <c r="D88" s="133"/>
      <c r="E88" s="133"/>
      <c r="F88" s="133"/>
      <c r="G88" s="84">
        <v>28429235638</v>
      </c>
    </row>
    <row r="89" spans="1:12" ht="18.75" x14ac:dyDescent="0.45">
      <c r="A89" s="96" t="s">
        <v>215</v>
      </c>
      <c r="C89" s="84">
        <v>0</v>
      </c>
      <c r="D89" s="133"/>
      <c r="E89" s="133"/>
      <c r="F89" s="133"/>
      <c r="G89" s="84">
        <v>5946484913</v>
      </c>
    </row>
    <row r="90" spans="1:12" ht="18.75" x14ac:dyDescent="0.45">
      <c r="A90" s="96" t="s">
        <v>215</v>
      </c>
      <c r="C90" s="84">
        <v>0</v>
      </c>
      <c r="D90" s="133"/>
      <c r="E90" s="133"/>
      <c r="F90" s="133"/>
      <c r="G90" s="84">
        <v>7040726024</v>
      </c>
    </row>
    <row r="91" spans="1:12" ht="18.75" x14ac:dyDescent="0.45">
      <c r="A91" s="96" t="s">
        <v>215</v>
      </c>
      <c r="C91" s="84">
        <v>0</v>
      </c>
      <c r="D91" s="133"/>
      <c r="E91" s="133"/>
      <c r="F91" s="133"/>
      <c r="G91" s="84">
        <v>5021648617</v>
      </c>
    </row>
    <row r="92" spans="1:12" ht="18.75" x14ac:dyDescent="0.45">
      <c r="A92" s="96" t="s">
        <v>215</v>
      </c>
      <c r="C92" s="84">
        <v>0</v>
      </c>
      <c r="D92" s="133"/>
      <c r="E92" s="133"/>
      <c r="F92" s="133"/>
      <c r="G92" s="84">
        <v>3863712325</v>
      </c>
    </row>
    <row r="93" spans="1:12" ht="18.75" x14ac:dyDescent="0.45">
      <c r="A93" s="96" t="s">
        <v>215</v>
      </c>
      <c r="C93" s="84"/>
      <c r="D93" s="133"/>
      <c r="E93" s="133"/>
      <c r="F93" s="133"/>
      <c r="G93" s="84">
        <v>1648775342</v>
      </c>
    </row>
    <row r="94" spans="1:12" ht="19.5" thickBot="1" x14ac:dyDescent="0.5">
      <c r="A94" s="96" t="s">
        <v>241</v>
      </c>
      <c r="C94" s="128">
        <f>SUM(C54:C92)</f>
        <v>13561723006</v>
      </c>
      <c r="D94" s="133"/>
      <c r="E94" s="133"/>
      <c r="F94" s="133"/>
      <c r="G94" s="135">
        <f>SUM(G54:G93)</f>
        <v>1129621915930</v>
      </c>
    </row>
    <row r="95" spans="1:12" ht="19.5" thickTop="1" x14ac:dyDescent="0.45">
      <c r="A95" s="96"/>
      <c r="C95" s="129"/>
    </row>
    <row r="96" spans="1:12" ht="19.5" x14ac:dyDescent="0.5">
      <c r="A96" s="265" t="s">
        <v>141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</row>
    <row r="97" spans="1:12" ht="19.5" x14ac:dyDescent="0.5">
      <c r="A97" s="265" t="s">
        <v>85</v>
      </c>
      <c r="B97" s="265"/>
      <c r="C97" s="265"/>
      <c r="D97" s="265"/>
      <c r="E97" s="265"/>
      <c r="F97" s="265"/>
      <c r="G97" s="265"/>
      <c r="H97" s="265"/>
      <c r="I97" s="265"/>
      <c r="J97" s="265"/>
      <c r="K97" s="265"/>
      <c r="L97" s="265"/>
    </row>
    <row r="98" spans="1:12" ht="20.25" thickBot="1" x14ac:dyDescent="0.55000000000000004">
      <c r="A98" s="265" t="s">
        <v>130</v>
      </c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</row>
    <row r="99" spans="1:12" ht="16.5" thickBot="1" x14ac:dyDescent="0.45">
      <c r="A99" s="266" t="s">
        <v>27</v>
      </c>
      <c r="B99" s="266"/>
      <c r="C99" s="267" t="s">
        <v>226</v>
      </c>
      <c r="D99" s="267"/>
      <c r="E99" s="267"/>
      <c r="F99" s="267"/>
      <c r="G99" s="266" t="s">
        <v>227</v>
      </c>
      <c r="H99" s="266"/>
      <c r="I99" s="266"/>
      <c r="J99" s="266"/>
    </row>
    <row r="100" spans="1:12" ht="47.25" x14ac:dyDescent="0.4">
      <c r="A100" s="77" t="s">
        <v>23</v>
      </c>
      <c r="B100" s="81"/>
      <c r="C100" s="78" t="s">
        <v>24</v>
      </c>
      <c r="D100" s="81"/>
      <c r="E100" s="78" t="s">
        <v>25</v>
      </c>
      <c r="F100" s="80"/>
      <c r="G100" s="78" t="s">
        <v>24</v>
      </c>
      <c r="H100" s="81"/>
      <c r="I100" s="78" t="s">
        <v>25</v>
      </c>
      <c r="J100" s="81"/>
    </row>
    <row r="101" spans="1:12" ht="16.5" thickBot="1" x14ac:dyDescent="0.45">
      <c r="A101" s="79"/>
      <c r="B101" s="81"/>
      <c r="C101" s="55" t="s">
        <v>242</v>
      </c>
      <c r="D101" s="81"/>
      <c r="E101" s="79"/>
      <c r="F101" s="81"/>
      <c r="G101" s="55" t="s">
        <v>88</v>
      </c>
      <c r="H101" s="81"/>
      <c r="I101" s="79"/>
      <c r="J101" s="81"/>
    </row>
    <row r="102" spans="1:12" ht="18.75" x14ac:dyDescent="0.45">
      <c r="A102" s="11" t="s">
        <v>199</v>
      </c>
      <c r="C102" s="134">
        <f>C94</f>
        <v>13561723006</v>
      </c>
      <c r="D102" s="133"/>
      <c r="E102" s="133"/>
      <c r="F102" s="133"/>
      <c r="G102" s="134">
        <f>G94</f>
        <v>1129621915930</v>
      </c>
    </row>
    <row r="103" spans="1:12" ht="32.25" x14ac:dyDescent="0.45">
      <c r="A103" s="96" t="s">
        <v>200</v>
      </c>
      <c r="C103" s="133">
        <v>0</v>
      </c>
      <c r="D103" s="133"/>
      <c r="E103" s="133"/>
      <c r="F103" s="133"/>
      <c r="G103" s="84">
        <v>10672652056</v>
      </c>
    </row>
    <row r="104" spans="1:12" ht="32.25" x14ac:dyDescent="0.45">
      <c r="A104" s="96" t="s">
        <v>200</v>
      </c>
      <c r="C104" s="133">
        <v>0</v>
      </c>
      <c r="D104" s="133"/>
      <c r="E104" s="133"/>
      <c r="F104" s="133"/>
      <c r="G104" s="84">
        <v>2766521097</v>
      </c>
    </row>
    <row r="105" spans="1:12" ht="32.25" x14ac:dyDescent="0.45">
      <c r="A105" s="96" t="s">
        <v>200</v>
      </c>
      <c r="C105" s="133">
        <v>0</v>
      </c>
      <c r="D105" s="133"/>
      <c r="E105" s="133"/>
      <c r="F105" s="133"/>
      <c r="G105" s="84">
        <v>12537912329</v>
      </c>
    </row>
    <row r="106" spans="1:12" ht="18.75" x14ac:dyDescent="0.45">
      <c r="A106" s="96" t="s">
        <v>215</v>
      </c>
      <c r="C106" s="133">
        <v>0</v>
      </c>
      <c r="D106" s="133"/>
      <c r="E106" s="133"/>
      <c r="F106" s="133"/>
      <c r="G106" s="84">
        <v>8390342434</v>
      </c>
    </row>
    <row r="107" spans="1:12" ht="18.75" x14ac:dyDescent="0.45">
      <c r="A107" s="96" t="s">
        <v>215</v>
      </c>
      <c r="C107" s="133">
        <v>0</v>
      </c>
      <c r="D107" s="133"/>
      <c r="E107" s="133"/>
      <c r="F107" s="133"/>
      <c r="G107" s="84">
        <v>6563527375</v>
      </c>
    </row>
    <row r="108" spans="1:12" ht="18.75" x14ac:dyDescent="0.45">
      <c r="A108" s="96" t="s">
        <v>213</v>
      </c>
      <c r="C108" s="133">
        <v>0</v>
      </c>
      <c r="D108" s="133"/>
      <c r="E108" s="133"/>
      <c r="F108" s="133"/>
      <c r="G108" s="84">
        <v>6697239020</v>
      </c>
    </row>
    <row r="109" spans="1:12" ht="18.75" x14ac:dyDescent="0.45">
      <c r="A109" s="96" t="s">
        <v>215</v>
      </c>
      <c r="C109" s="133">
        <v>0</v>
      </c>
      <c r="D109" s="133"/>
      <c r="E109" s="133"/>
      <c r="F109" s="133"/>
      <c r="G109" s="84">
        <v>3829006810</v>
      </c>
    </row>
    <row r="110" spans="1:12" ht="18.75" x14ac:dyDescent="0.45">
      <c r="A110" s="96" t="s">
        <v>215</v>
      </c>
      <c r="C110" s="133">
        <v>0</v>
      </c>
      <c r="D110" s="133"/>
      <c r="E110" s="133"/>
      <c r="F110" s="133"/>
      <c r="G110" s="84">
        <v>40920566467</v>
      </c>
    </row>
    <row r="111" spans="1:12" ht="18.75" x14ac:dyDescent="0.45">
      <c r="A111" s="96" t="s">
        <v>215</v>
      </c>
      <c r="C111" s="133">
        <v>0</v>
      </c>
      <c r="D111" s="133"/>
      <c r="E111" s="133"/>
      <c r="F111" s="133"/>
      <c r="G111" s="84">
        <v>37702109548</v>
      </c>
    </row>
    <row r="112" spans="1:12" ht="32.25" x14ac:dyDescent="0.45">
      <c r="A112" s="96" t="s">
        <v>200</v>
      </c>
      <c r="C112" s="133">
        <v>0</v>
      </c>
      <c r="D112" s="133"/>
      <c r="E112" s="133"/>
      <c r="F112" s="133"/>
      <c r="G112" s="84">
        <v>6728732839</v>
      </c>
    </row>
    <row r="113" spans="1:7" ht="32.25" x14ac:dyDescent="0.45">
      <c r="A113" s="96" t="s">
        <v>200</v>
      </c>
      <c r="C113" s="133">
        <v>0</v>
      </c>
      <c r="D113" s="133"/>
      <c r="E113" s="133"/>
      <c r="F113" s="133"/>
      <c r="G113" s="84">
        <v>22812486920</v>
      </c>
    </row>
    <row r="114" spans="1:7" ht="32.25" x14ac:dyDescent="0.45">
      <c r="A114" s="96" t="s">
        <v>200</v>
      </c>
      <c r="C114" s="133">
        <v>0</v>
      </c>
      <c r="D114" s="133"/>
      <c r="E114" s="133"/>
      <c r="F114" s="133"/>
      <c r="G114" s="84">
        <v>20157188305</v>
      </c>
    </row>
    <row r="115" spans="1:7" ht="32.25" x14ac:dyDescent="0.45">
      <c r="A115" s="96" t="s">
        <v>204</v>
      </c>
      <c r="C115" s="133">
        <v>0</v>
      </c>
      <c r="D115" s="133"/>
      <c r="E115" s="133"/>
      <c r="F115" s="133"/>
      <c r="G115" s="84">
        <v>7052525878</v>
      </c>
    </row>
    <row r="116" spans="1:7" ht="32.25" x14ac:dyDescent="0.45">
      <c r="A116" s="96" t="s">
        <v>204</v>
      </c>
      <c r="C116" s="133">
        <v>0</v>
      </c>
      <c r="D116" s="133"/>
      <c r="E116" s="133"/>
      <c r="F116" s="133"/>
      <c r="G116" s="84">
        <v>172602738</v>
      </c>
    </row>
    <row r="117" spans="1:7" ht="18.75" x14ac:dyDescent="0.45">
      <c r="A117" s="96" t="s">
        <v>239</v>
      </c>
      <c r="C117" s="133">
        <v>0</v>
      </c>
      <c r="D117" s="133"/>
      <c r="E117" s="133"/>
      <c r="F117" s="133"/>
      <c r="G117" s="84">
        <v>35146849303</v>
      </c>
    </row>
    <row r="118" spans="1:7" ht="18.75" x14ac:dyDescent="0.45">
      <c r="A118" s="96" t="s">
        <v>215</v>
      </c>
      <c r="C118" s="133">
        <v>1775369842</v>
      </c>
      <c r="D118" s="133"/>
      <c r="E118" s="133"/>
      <c r="F118" s="133"/>
      <c r="G118" s="84">
        <v>8628753351</v>
      </c>
    </row>
    <row r="119" spans="1:7" ht="18.75" x14ac:dyDescent="0.45">
      <c r="A119" s="96" t="s">
        <v>215</v>
      </c>
      <c r="C119" s="133">
        <v>0</v>
      </c>
      <c r="D119" s="133"/>
      <c r="E119" s="133"/>
      <c r="F119" s="133"/>
      <c r="G119" s="84">
        <v>23182465773</v>
      </c>
    </row>
    <row r="120" spans="1:7" ht="18.75" x14ac:dyDescent="0.45">
      <c r="A120" s="96" t="s">
        <v>239</v>
      </c>
      <c r="C120" s="133">
        <v>0</v>
      </c>
      <c r="D120" s="133"/>
      <c r="E120" s="133"/>
      <c r="F120" s="133"/>
      <c r="G120" s="84">
        <v>25674657534</v>
      </c>
    </row>
    <row r="121" spans="1:7" ht="32.25" x14ac:dyDescent="0.45">
      <c r="A121" s="96" t="s">
        <v>200</v>
      </c>
      <c r="C121" s="133">
        <v>0</v>
      </c>
      <c r="D121" s="133"/>
      <c r="E121" s="133"/>
      <c r="F121" s="133"/>
      <c r="G121" s="84">
        <v>13733188300</v>
      </c>
    </row>
    <row r="122" spans="1:7" ht="18.75" x14ac:dyDescent="0.45">
      <c r="A122" s="96" t="s">
        <v>215</v>
      </c>
      <c r="C122" s="133">
        <v>1016867222</v>
      </c>
      <c r="D122" s="133"/>
      <c r="E122" s="133"/>
      <c r="F122" s="133"/>
      <c r="G122" s="84">
        <v>4429853501</v>
      </c>
    </row>
    <row r="123" spans="1:7" ht="18.75" x14ac:dyDescent="0.45">
      <c r="A123" s="96" t="s">
        <v>215</v>
      </c>
      <c r="C123" s="133">
        <v>4881000000</v>
      </c>
      <c r="D123" s="133"/>
      <c r="E123" s="133"/>
      <c r="F123" s="133"/>
      <c r="G123" s="84">
        <v>25086000000</v>
      </c>
    </row>
    <row r="124" spans="1:7" ht="32.25" x14ac:dyDescent="0.45">
      <c r="A124" s="96" t="s">
        <v>200</v>
      </c>
      <c r="C124" s="133">
        <v>0</v>
      </c>
      <c r="D124" s="133"/>
      <c r="E124" s="133"/>
      <c r="F124" s="133"/>
      <c r="G124" s="84">
        <v>5658904080</v>
      </c>
    </row>
    <row r="125" spans="1:7" ht="32.25" x14ac:dyDescent="0.45">
      <c r="A125" s="96" t="s">
        <v>200</v>
      </c>
      <c r="C125" s="133">
        <v>0</v>
      </c>
      <c r="D125" s="133"/>
      <c r="E125" s="133"/>
      <c r="F125" s="133"/>
      <c r="G125" s="84">
        <v>1217095890</v>
      </c>
    </row>
    <row r="126" spans="1:7" ht="18.75" x14ac:dyDescent="0.45">
      <c r="A126" s="96" t="s">
        <v>216</v>
      </c>
      <c r="C126" s="133">
        <v>0</v>
      </c>
      <c r="D126" s="133"/>
      <c r="E126" s="133"/>
      <c r="F126" s="133"/>
      <c r="G126" s="84">
        <v>9739528</v>
      </c>
    </row>
    <row r="127" spans="1:7" ht="18.75" x14ac:dyDescent="0.45">
      <c r="A127" s="96" t="s">
        <v>216</v>
      </c>
      <c r="C127" s="133">
        <v>0</v>
      </c>
      <c r="D127" s="133"/>
      <c r="E127" s="133"/>
      <c r="F127" s="133"/>
      <c r="G127" s="84">
        <v>13900191561</v>
      </c>
    </row>
    <row r="128" spans="1:7" ht="18.75" x14ac:dyDescent="0.45">
      <c r="A128" s="96" t="s">
        <v>215</v>
      </c>
      <c r="C128" s="133">
        <v>395126023</v>
      </c>
      <c r="D128" s="133"/>
      <c r="E128" s="133"/>
      <c r="F128" s="133"/>
      <c r="G128" s="84">
        <v>1517043820</v>
      </c>
    </row>
    <row r="129" spans="1:7" ht="18.75" x14ac:dyDescent="0.45">
      <c r="A129" s="96" t="s">
        <v>216</v>
      </c>
      <c r="C129" s="133">
        <v>0</v>
      </c>
      <c r="D129" s="133"/>
      <c r="E129" s="133"/>
      <c r="F129" s="133"/>
      <c r="G129" s="84">
        <v>17698474470</v>
      </c>
    </row>
    <row r="130" spans="1:7" ht="32.25" x14ac:dyDescent="0.45">
      <c r="A130" s="96" t="s">
        <v>200</v>
      </c>
      <c r="C130" s="133">
        <v>0</v>
      </c>
      <c r="D130" s="133"/>
      <c r="E130" s="133"/>
      <c r="F130" s="133"/>
      <c r="G130" s="84">
        <v>12711020546</v>
      </c>
    </row>
    <row r="131" spans="1:7" ht="32.25" x14ac:dyDescent="0.45">
      <c r="A131" s="96" t="s">
        <v>217</v>
      </c>
      <c r="C131" s="133">
        <v>4559</v>
      </c>
      <c r="D131" s="133"/>
      <c r="E131" s="133"/>
      <c r="F131" s="133"/>
      <c r="G131" s="84">
        <v>4559</v>
      </c>
    </row>
    <row r="132" spans="1:7" ht="32.25" x14ac:dyDescent="0.45">
      <c r="A132" s="96" t="s">
        <v>217</v>
      </c>
      <c r="C132" s="133">
        <v>0</v>
      </c>
      <c r="D132" s="133"/>
      <c r="E132" s="133"/>
      <c r="F132" s="133"/>
      <c r="G132" s="84">
        <v>24009823482</v>
      </c>
    </row>
    <row r="133" spans="1:7" ht="32.25" x14ac:dyDescent="0.45">
      <c r="A133" s="96" t="s">
        <v>217</v>
      </c>
      <c r="C133" s="133">
        <v>0</v>
      </c>
      <c r="D133" s="133"/>
      <c r="E133" s="133"/>
      <c r="F133" s="133"/>
      <c r="G133" s="84">
        <v>19645083365</v>
      </c>
    </row>
    <row r="134" spans="1:7" ht="18.75" x14ac:dyDescent="0.45">
      <c r="A134" s="96" t="s">
        <v>215</v>
      </c>
      <c r="C134" s="133">
        <v>1396602742</v>
      </c>
      <c r="D134" s="133"/>
      <c r="E134" s="133"/>
      <c r="F134" s="133"/>
      <c r="G134" s="84">
        <v>4703178075</v>
      </c>
    </row>
    <row r="135" spans="1:7" ht="18.75" x14ac:dyDescent="0.45">
      <c r="A135" s="96" t="s">
        <v>215</v>
      </c>
      <c r="C135" s="133">
        <v>2608219161</v>
      </c>
      <c r="D135" s="133"/>
      <c r="E135" s="133"/>
      <c r="F135" s="133"/>
      <c r="G135" s="84">
        <v>9375342395</v>
      </c>
    </row>
    <row r="136" spans="1:7" ht="18.75" x14ac:dyDescent="0.45">
      <c r="A136" s="96" t="s">
        <v>215</v>
      </c>
      <c r="C136" s="133">
        <v>6431351243</v>
      </c>
      <c r="D136" s="133"/>
      <c r="E136" s="133"/>
      <c r="F136" s="133"/>
      <c r="G136" s="84">
        <v>24937241640</v>
      </c>
    </row>
    <row r="137" spans="1:7" ht="18.75" x14ac:dyDescent="0.45">
      <c r="A137" s="96" t="s">
        <v>216</v>
      </c>
      <c r="C137" s="133">
        <v>0</v>
      </c>
      <c r="D137" s="133"/>
      <c r="E137" s="133"/>
      <c r="F137" s="133"/>
      <c r="G137" s="84">
        <v>18752876027</v>
      </c>
    </row>
    <row r="138" spans="1:7" ht="18.75" x14ac:dyDescent="0.45">
      <c r="A138" s="96" t="s">
        <v>240</v>
      </c>
      <c r="C138" s="133">
        <v>0</v>
      </c>
      <c r="D138" s="133"/>
      <c r="E138" s="133"/>
      <c r="F138" s="133"/>
      <c r="G138" s="84">
        <v>13356164384</v>
      </c>
    </row>
    <row r="139" spans="1:7" ht="18.75" x14ac:dyDescent="0.45">
      <c r="A139" s="96" t="s">
        <v>215</v>
      </c>
      <c r="C139" s="133">
        <v>11169123371</v>
      </c>
      <c r="D139" s="133"/>
      <c r="E139" s="133"/>
      <c r="F139" s="133"/>
      <c r="G139" s="84">
        <v>47365356163</v>
      </c>
    </row>
    <row r="140" spans="1:7" ht="18.75" x14ac:dyDescent="0.45">
      <c r="A140" s="96" t="s">
        <v>215</v>
      </c>
      <c r="C140" s="133">
        <v>9889315111</v>
      </c>
      <c r="D140" s="133"/>
      <c r="E140" s="133"/>
      <c r="F140" s="133"/>
      <c r="G140" s="84">
        <v>42091397260</v>
      </c>
    </row>
    <row r="141" spans="1:7" ht="18.75" x14ac:dyDescent="0.45">
      <c r="A141" s="96" t="s">
        <v>239</v>
      </c>
      <c r="C141" s="133">
        <v>0</v>
      </c>
      <c r="D141" s="133"/>
      <c r="E141" s="133"/>
      <c r="F141" s="133"/>
      <c r="G141" s="84">
        <v>18493150685</v>
      </c>
    </row>
    <row r="142" spans="1:7" ht="18.75" x14ac:dyDescent="0.45">
      <c r="A142" s="96" t="s">
        <v>215</v>
      </c>
      <c r="C142" s="133">
        <v>10344972603</v>
      </c>
      <c r="D142" s="133"/>
      <c r="E142" s="133"/>
      <c r="F142" s="133"/>
      <c r="G142" s="84">
        <v>40077726026</v>
      </c>
    </row>
    <row r="143" spans="1:7" ht="19.5" thickBot="1" x14ac:dyDescent="0.5">
      <c r="A143" s="96" t="s">
        <v>241</v>
      </c>
      <c r="C143" s="135">
        <f>SUM(C102:C142)</f>
        <v>63469674883</v>
      </c>
      <c r="D143" s="133"/>
      <c r="E143" s="133"/>
      <c r="F143" s="133"/>
      <c r="G143" s="135">
        <f>SUM(G102:G142)</f>
        <v>1768026911464</v>
      </c>
    </row>
    <row r="144" spans="1:7" ht="16.5" thickTop="1" x14ac:dyDescent="0.4">
      <c r="A144" s="96"/>
      <c r="C144" s="90"/>
    </row>
    <row r="145" spans="1:12" ht="19.5" x14ac:dyDescent="0.5">
      <c r="A145" s="265" t="s">
        <v>141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</row>
    <row r="146" spans="1:12" ht="19.5" x14ac:dyDescent="0.5">
      <c r="A146" s="265" t="s">
        <v>85</v>
      </c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</row>
    <row r="147" spans="1:12" ht="20.25" thickBot="1" x14ac:dyDescent="0.55000000000000004">
      <c r="A147" s="265" t="s">
        <v>130</v>
      </c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</row>
    <row r="148" spans="1:12" ht="16.5" thickBot="1" x14ac:dyDescent="0.45">
      <c r="A148" s="266" t="s">
        <v>27</v>
      </c>
      <c r="B148" s="266"/>
      <c r="C148" s="267" t="s">
        <v>226</v>
      </c>
      <c r="D148" s="267"/>
      <c r="E148" s="267"/>
      <c r="F148" s="267"/>
      <c r="G148" s="266" t="s">
        <v>227</v>
      </c>
      <c r="H148" s="266"/>
      <c r="I148" s="266"/>
      <c r="J148" s="266"/>
    </row>
    <row r="149" spans="1:12" ht="47.25" x14ac:dyDescent="0.4">
      <c r="A149" s="77" t="s">
        <v>23</v>
      </c>
      <c r="B149" s="81"/>
      <c r="C149" s="78" t="s">
        <v>24</v>
      </c>
      <c r="D149" s="81"/>
      <c r="E149" s="78" t="s">
        <v>25</v>
      </c>
      <c r="F149" s="80"/>
      <c r="G149" s="78" t="s">
        <v>24</v>
      </c>
      <c r="H149" s="81"/>
      <c r="I149" s="78" t="s">
        <v>25</v>
      </c>
      <c r="J149" s="81"/>
    </row>
    <row r="150" spans="1:12" ht="16.5" thickBot="1" x14ac:dyDescent="0.45">
      <c r="A150" s="79"/>
      <c r="B150" s="81"/>
      <c r="C150" s="55" t="s">
        <v>242</v>
      </c>
      <c r="D150" s="81"/>
      <c r="E150" s="79"/>
      <c r="F150" s="81"/>
      <c r="G150" s="55" t="s">
        <v>88</v>
      </c>
      <c r="H150" s="81"/>
      <c r="I150" s="79"/>
      <c r="J150" s="81"/>
    </row>
    <row r="151" spans="1:12" ht="18.75" x14ac:dyDescent="0.45">
      <c r="A151" s="11" t="s">
        <v>199</v>
      </c>
      <c r="C151" s="134">
        <f>C143</f>
        <v>63469674883</v>
      </c>
      <c r="D151" s="133"/>
      <c r="E151" s="133"/>
      <c r="F151" s="133"/>
      <c r="G151" s="134">
        <f>G143</f>
        <v>1768026911464</v>
      </c>
    </row>
    <row r="152" spans="1:12" ht="18.75" x14ac:dyDescent="0.45">
      <c r="A152" s="96" t="s">
        <v>239</v>
      </c>
      <c r="C152" s="84">
        <v>0</v>
      </c>
      <c r="D152" s="133"/>
      <c r="E152" s="133"/>
      <c r="F152" s="133"/>
      <c r="G152" s="84">
        <v>12265974654</v>
      </c>
    </row>
    <row r="153" spans="1:12" ht="18.75" x14ac:dyDescent="0.45">
      <c r="A153" s="96" t="s">
        <v>215</v>
      </c>
      <c r="C153" s="84">
        <v>13330411025</v>
      </c>
      <c r="D153" s="133"/>
      <c r="E153" s="133"/>
      <c r="F153" s="133"/>
      <c r="G153" s="84">
        <v>50439999996</v>
      </c>
    </row>
    <row r="154" spans="1:12" ht="18.75" x14ac:dyDescent="0.45">
      <c r="A154" s="96" t="s">
        <v>216</v>
      </c>
      <c r="C154" s="84">
        <v>0</v>
      </c>
      <c r="D154" s="133"/>
      <c r="E154" s="133"/>
      <c r="F154" s="133"/>
      <c r="G154" s="84">
        <v>45617939070</v>
      </c>
    </row>
    <row r="155" spans="1:12" ht="32.25" x14ac:dyDescent="0.45">
      <c r="A155" s="96" t="s">
        <v>200</v>
      </c>
      <c r="C155" s="84">
        <v>0</v>
      </c>
      <c r="D155" s="133"/>
      <c r="E155" s="133"/>
      <c r="F155" s="133"/>
      <c r="G155" s="84">
        <v>43548005486</v>
      </c>
    </row>
    <row r="156" spans="1:12" ht="18.75" x14ac:dyDescent="0.45">
      <c r="A156" s="96" t="s">
        <v>239</v>
      </c>
      <c r="C156" s="84">
        <v>0</v>
      </c>
      <c r="D156" s="133"/>
      <c r="E156" s="133"/>
      <c r="F156" s="133"/>
      <c r="G156" s="84">
        <v>11114038355</v>
      </c>
    </row>
    <row r="157" spans="1:12" ht="18.75" x14ac:dyDescent="0.45">
      <c r="A157" s="96" t="s">
        <v>216</v>
      </c>
      <c r="C157" s="84">
        <v>0</v>
      </c>
      <c r="D157" s="133"/>
      <c r="E157" s="133"/>
      <c r="F157" s="133"/>
      <c r="G157" s="84">
        <v>34853988010</v>
      </c>
    </row>
    <row r="158" spans="1:12" ht="18.75" x14ac:dyDescent="0.45">
      <c r="A158" s="96" t="s">
        <v>215</v>
      </c>
      <c r="C158" s="84">
        <v>6288082269</v>
      </c>
      <c r="D158" s="133"/>
      <c r="E158" s="133"/>
      <c r="F158" s="133"/>
      <c r="G158" s="84">
        <v>23129589039</v>
      </c>
    </row>
    <row r="159" spans="1:12" ht="32.25" x14ac:dyDescent="0.45">
      <c r="A159" s="96" t="s">
        <v>200</v>
      </c>
      <c r="C159" s="84">
        <v>0</v>
      </c>
      <c r="D159" s="133"/>
      <c r="E159" s="133"/>
      <c r="F159" s="133"/>
      <c r="G159" s="84">
        <v>9668506849</v>
      </c>
    </row>
    <row r="160" spans="1:12" ht="18.75" x14ac:dyDescent="0.45">
      <c r="A160" s="96" t="s">
        <v>216</v>
      </c>
      <c r="C160" s="84">
        <v>0</v>
      </c>
      <c r="D160" s="133"/>
      <c r="E160" s="133"/>
      <c r="F160" s="133"/>
      <c r="G160" s="84">
        <v>43476679995</v>
      </c>
    </row>
    <row r="161" spans="1:7" ht="32.25" x14ac:dyDescent="0.45">
      <c r="A161" s="96" t="s">
        <v>200</v>
      </c>
      <c r="C161" s="84">
        <v>0</v>
      </c>
      <c r="D161" s="133"/>
      <c r="E161" s="133"/>
      <c r="F161" s="133"/>
      <c r="G161" s="84">
        <v>8821668494</v>
      </c>
    </row>
    <row r="162" spans="1:7" ht="18.75" x14ac:dyDescent="0.45">
      <c r="A162" s="96" t="s">
        <v>218</v>
      </c>
      <c r="C162" s="84">
        <v>0</v>
      </c>
      <c r="D162" s="133"/>
      <c r="E162" s="133"/>
      <c r="F162" s="133"/>
      <c r="G162" s="84">
        <v>14731488761</v>
      </c>
    </row>
    <row r="163" spans="1:7" ht="18.75" x14ac:dyDescent="0.45">
      <c r="A163" s="96" t="s">
        <v>218</v>
      </c>
      <c r="C163" s="84">
        <v>6736</v>
      </c>
      <c r="D163" s="133"/>
      <c r="E163" s="133"/>
      <c r="F163" s="133"/>
      <c r="G163" s="84">
        <v>6736</v>
      </c>
    </row>
    <row r="164" spans="1:7" ht="18.75" x14ac:dyDescent="0.45">
      <c r="A164" s="96" t="s">
        <v>218</v>
      </c>
      <c r="C164" s="84">
        <v>0</v>
      </c>
      <c r="D164" s="133"/>
      <c r="E164" s="133"/>
      <c r="F164" s="133"/>
      <c r="G164" s="84">
        <v>17699054795</v>
      </c>
    </row>
    <row r="165" spans="1:7" ht="32.25" x14ac:dyDescent="0.45">
      <c r="A165" s="96" t="s">
        <v>200</v>
      </c>
      <c r="C165" s="84">
        <v>13584657570</v>
      </c>
      <c r="D165" s="133"/>
      <c r="E165" s="133"/>
      <c r="F165" s="133"/>
      <c r="G165" s="84">
        <v>64442824117</v>
      </c>
    </row>
    <row r="166" spans="1:7" ht="18.75" x14ac:dyDescent="0.45">
      <c r="A166" s="96" t="s">
        <v>219</v>
      </c>
      <c r="C166" s="84">
        <v>21546574622</v>
      </c>
      <c r="D166" s="133"/>
      <c r="E166" s="133"/>
      <c r="F166" s="133"/>
      <c r="G166" s="84">
        <v>56196620715</v>
      </c>
    </row>
    <row r="167" spans="1:7" ht="18.75" x14ac:dyDescent="0.45">
      <c r="A167" s="96" t="s">
        <v>219</v>
      </c>
      <c r="C167" s="84">
        <v>0</v>
      </c>
      <c r="D167" s="133"/>
      <c r="E167" s="133"/>
      <c r="F167" s="133"/>
      <c r="G167" s="84">
        <v>6937</v>
      </c>
    </row>
    <row r="168" spans="1:7" ht="18.75" x14ac:dyDescent="0.45">
      <c r="A168" s="96" t="s">
        <v>219</v>
      </c>
      <c r="C168" s="84">
        <v>20425889889</v>
      </c>
      <c r="D168" s="133"/>
      <c r="E168" s="133"/>
      <c r="F168" s="133"/>
      <c r="G168" s="84">
        <v>65795154515</v>
      </c>
    </row>
    <row r="169" spans="1:7" ht="18.75" x14ac:dyDescent="0.45">
      <c r="A169" s="96" t="s">
        <v>215</v>
      </c>
      <c r="C169" s="84">
        <v>7956200338</v>
      </c>
      <c r="D169" s="133"/>
      <c r="E169" s="133"/>
      <c r="F169" s="133"/>
      <c r="G169" s="84">
        <v>32314413663</v>
      </c>
    </row>
    <row r="170" spans="1:7" ht="18.75" x14ac:dyDescent="0.45">
      <c r="A170" s="96" t="s">
        <v>215</v>
      </c>
      <c r="C170" s="84">
        <v>9814446584</v>
      </c>
      <c r="D170" s="133"/>
      <c r="E170" s="133"/>
      <c r="F170" s="133"/>
      <c r="G170" s="84">
        <v>27692063006</v>
      </c>
    </row>
    <row r="171" spans="1:7" ht="18.75" x14ac:dyDescent="0.45">
      <c r="A171" s="96" t="s">
        <v>215</v>
      </c>
      <c r="C171" s="84">
        <v>9994600640</v>
      </c>
      <c r="D171" s="133"/>
      <c r="E171" s="133"/>
      <c r="F171" s="133"/>
      <c r="G171" s="84">
        <v>32446180260</v>
      </c>
    </row>
    <row r="172" spans="1:7" ht="18.75" x14ac:dyDescent="0.45">
      <c r="A172" s="96" t="s">
        <v>215</v>
      </c>
      <c r="C172" s="84">
        <v>1687671222</v>
      </c>
      <c r="D172" s="133"/>
      <c r="E172" s="133"/>
      <c r="F172" s="133"/>
      <c r="G172" s="84">
        <v>3864383534</v>
      </c>
    </row>
    <row r="173" spans="1:7" ht="18.75" x14ac:dyDescent="0.45">
      <c r="A173" s="96" t="s">
        <v>216</v>
      </c>
      <c r="C173" s="84">
        <v>263162794</v>
      </c>
      <c r="D173" s="133"/>
      <c r="E173" s="133"/>
      <c r="F173" s="133"/>
      <c r="G173" s="84">
        <v>30771679138</v>
      </c>
    </row>
    <row r="174" spans="1:7" ht="18.75" x14ac:dyDescent="0.45">
      <c r="A174" s="96" t="s">
        <v>220</v>
      </c>
      <c r="C174" s="84">
        <v>4013440328</v>
      </c>
      <c r="D174" s="133"/>
      <c r="E174" s="133"/>
      <c r="F174" s="133"/>
      <c r="G174" s="84">
        <v>59113790581</v>
      </c>
    </row>
    <row r="175" spans="1:7" ht="18.75" x14ac:dyDescent="0.45">
      <c r="A175" s="96" t="s">
        <v>215</v>
      </c>
      <c r="C175" s="84">
        <v>2389044341</v>
      </c>
      <c r="D175" s="133"/>
      <c r="E175" s="133"/>
      <c r="F175" s="133"/>
      <c r="G175" s="84">
        <v>5008388132</v>
      </c>
    </row>
    <row r="176" spans="1:7" ht="18.75" x14ac:dyDescent="0.45">
      <c r="A176" s="96" t="s">
        <v>220</v>
      </c>
      <c r="C176" s="84">
        <v>967376712</v>
      </c>
      <c r="D176" s="133"/>
      <c r="E176" s="133"/>
      <c r="F176" s="133"/>
      <c r="G176" s="84">
        <v>7685267668</v>
      </c>
    </row>
    <row r="177" spans="1:7" ht="18.75" x14ac:dyDescent="0.45">
      <c r="A177" s="96" t="s">
        <v>220</v>
      </c>
      <c r="C177" s="84">
        <v>683756111</v>
      </c>
      <c r="D177" s="133"/>
      <c r="E177" s="133"/>
      <c r="F177" s="133"/>
      <c r="G177" s="84">
        <v>3994068283</v>
      </c>
    </row>
    <row r="178" spans="1:7" ht="18.75" x14ac:dyDescent="0.45">
      <c r="A178" s="96" t="s">
        <v>220</v>
      </c>
      <c r="C178" s="84">
        <v>3117668785</v>
      </c>
      <c r="D178" s="133"/>
      <c r="E178" s="133"/>
      <c r="F178" s="133"/>
      <c r="G178" s="84">
        <v>3117668785</v>
      </c>
    </row>
    <row r="179" spans="1:7" ht="18.75" x14ac:dyDescent="0.45">
      <c r="A179" s="96" t="s">
        <v>220</v>
      </c>
      <c r="C179" s="84">
        <v>3151665196</v>
      </c>
      <c r="D179" s="133"/>
      <c r="E179" s="133"/>
      <c r="F179" s="133"/>
      <c r="G179" s="84">
        <v>6709097649</v>
      </c>
    </row>
    <row r="180" spans="1:7" ht="18.75" x14ac:dyDescent="0.45">
      <c r="A180" s="96" t="s">
        <v>220</v>
      </c>
      <c r="C180" s="84">
        <v>3984570551</v>
      </c>
      <c r="D180" s="133"/>
      <c r="E180" s="133"/>
      <c r="F180" s="133"/>
      <c r="G180" s="84">
        <v>8049680679</v>
      </c>
    </row>
    <row r="181" spans="1:7" ht="32.25" x14ac:dyDescent="0.45">
      <c r="A181" s="96" t="s">
        <v>221</v>
      </c>
      <c r="C181" s="84">
        <v>21542623324</v>
      </c>
      <c r="D181" s="133"/>
      <c r="E181" s="133"/>
      <c r="F181" s="133"/>
      <c r="G181" s="84">
        <v>27954509344</v>
      </c>
    </row>
    <row r="182" spans="1:7" ht="32.25" x14ac:dyDescent="0.45">
      <c r="A182" s="96" t="s">
        <v>221</v>
      </c>
      <c r="C182" s="84">
        <v>2025532497</v>
      </c>
      <c r="D182" s="133"/>
      <c r="E182" s="133"/>
      <c r="F182" s="133"/>
      <c r="G182" s="84">
        <v>2471369808</v>
      </c>
    </row>
    <row r="183" spans="1:7" ht="32.25" x14ac:dyDescent="0.45">
      <c r="A183" s="96" t="s">
        <v>221</v>
      </c>
      <c r="C183" s="84">
        <v>5498739755</v>
      </c>
      <c r="D183" s="133"/>
      <c r="E183" s="133"/>
      <c r="F183" s="133"/>
      <c r="G183" s="84">
        <v>6110466055</v>
      </c>
    </row>
    <row r="184" spans="1:7" ht="32.25" x14ac:dyDescent="0.45">
      <c r="A184" s="96" t="s">
        <v>221</v>
      </c>
      <c r="C184" s="84">
        <v>1876744101</v>
      </c>
      <c r="D184" s="133"/>
      <c r="E184" s="133"/>
      <c r="F184" s="133"/>
      <c r="G184" s="84">
        <v>1876744101</v>
      </c>
    </row>
    <row r="185" spans="1:7" ht="32.25" x14ac:dyDescent="0.45">
      <c r="A185" s="96" t="s">
        <v>221</v>
      </c>
      <c r="C185" s="84">
        <v>8229731663</v>
      </c>
      <c r="D185" s="133"/>
      <c r="E185" s="133"/>
      <c r="F185" s="133"/>
      <c r="G185" s="84">
        <v>8229731663</v>
      </c>
    </row>
    <row r="186" spans="1:7" ht="32.25" x14ac:dyDescent="0.45">
      <c r="A186" s="96" t="s">
        <v>200</v>
      </c>
      <c r="C186" s="84">
        <v>23481411599</v>
      </c>
      <c r="D186" s="133"/>
      <c r="E186" s="133"/>
      <c r="F186" s="133"/>
      <c r="G186" s="84">
        <v>23481411599</v>
      </c>
    </row>
    <row r="187" spans="1:7" ht="32.25" x14ac:dyDescent="0.45">
      <c r="A187" s="96" t="s">
        <v>200</v>
      </c>
      <c r="C187" s="84">
        <v>5265530625</v>
      </c>
      <c r="D187" s="133"/>
      <c r="E187" s="133"/>
      <c r="F187" s="133"/>
      <c r="G187" s="84">
        <v>5265530625</v>
      </c>
    </row>
    <row r="188" spans="1:7" ht="32.25" x14ac:dyDescent="0.45">
      <c r="A188" s="96" t="s">
        <v>200</v>
      </c>
      <c r="C188" s="84">
        <v>527394401</v>
      </c>
      <c r="D188" s="133"/>
      <c r="E188" s="133"/>
      <c r="F188" s="133"/>
      <c r="G188" s="84">
        <v>527394401</v>
      </c>
    </row>
    <row r="189" spans="1:7" ht="18.75" x14ac:dyDescent="0.45">
      <c r="A189" s="96" t="s">
        <v>215</v>
      </c>
      <c r="C189" s="84">
        <v>3568663222</v>
      </c>
      <c r="D189" s="133"/>
      <c r="E189" s="133"/>
      <c r="F189" s="133"/>
      <c r="G189" s="84">
        <v>3568663222</v>
      </c>
    </row>
    <row r="190" spans="1:7" ht="18.75" x14ac:dyDescent="0.45">
      <c r="A190" s="96" t="s">
        <v>216</v>
      </c>
      <c r="C190" s="84">
        <v>10986164374</v>
      </c>
      <c r="D190" s="133"/>
      <c r="E190" s="133"/>
      <c r="F190" s="133"/>
      <c r="G190" s="84">
        <v>10986164374</v>
      </c>
    </row>
    <row r="191" spans="1:7" ht="18.75" x14ac:dyDescent="0.45">
      <c r="A191" s="96" t="s">
        <v>216</v>
      </c>
      <c r="C191" s="84">
        <v>1766576709</v>
      </c>
      <c r="D191" s="133"/>
      <c r="E191" s="133"/>
      <c r="F191" s="133"/>
      <c r="G191" s="84">
        <v>1766576709</v>
      </c>
    </row>
    <row r="192" spans="1:7" ht="32.25" x14ac:dyDescent="0.45">
      <c r="A192" s="96" t="s">
        <v>200</v>
      </c>
      <c r="C192" s="84">
        <v>1922947945</v>
      </c>
      <c r="D192" s="133"/>
      <c r="E192" s="133"/>
      <c r="F192" s="133"/>
      <c r="G192" s="84">
        <v>1922947945</v>
      </c>
    </row>
    <row r="193" spans="1:7" ht="18.75" x14ac:dyDescent="0.45">
      <c r="A193" s="96" t="s">
        <v>215</v>
      </c>
      <c r="C193" s="84">
        <v>2005260273</v>
      </c>
      <c r="D193" s="133"/>
      <c r="E193" s="133"/>
      <c r="F193" s="133"/>
      <c r="G193" s="84">
        <v>2005260273</v>
      </c>
    </row>
    <row r="194" spans="1:7" ht="19.5" thickBot="1" x14ac:dyDescent="0.5">
      <c r="A194" s="96" t="s">
        <v>3</v>
      </c>
      <c r="C194" s="135">
        <f>SUM(C151:C193)</f>
        <v>275366221084</v>
      </c>
      <c r="D194" s="133"/>
      <c r="E194" s="133"/>
      <c r="F194" s="133"/>
      <c r="G194" s="135">
        <f>SUM(G151:G193)</f>
        <v>2586761909485</v>
      </c>
    </row>
    <row r="195" spans="1:7" ht="16.5" thickTop="1" x14ac:dyDescent="0.4"/>
  </sheetData>
  <mergeCells count="25">
    <mergeCell ref="A6:B6"/>
    <mergeCell ref="C6:F6"/>
    <mergeCell ref="A4:J4"/>
    <mergeCell ref="G6:J6"/>
    <mergeCell ref="A1:J1"/>
    <mergeCell ref="A2:J2"/>
    <mergeCell ref="A3:J3"/>
    <mergeCell ref="A48:L48"/>
    <mergeCell ref="A49:L49"/>
    <mergeCell ref="A50:L50"/>
    <mergeCell ref="A51:B51"/>
    <mergeCell ref="C51:F51"/>
    <mergeCell ref="G51:J51"/>
    <mergeCell ref="A96:L96"/>
    <mergeCell ref="A97:L97"/>
    <mergeCell ref="A98:L98"/>
    <mergeCell ref="A99:B99"/>
    <mergeCell ref="C99:F99"/>
    <mergeCell ref="G99:J99"/>
    <mergeCell ref="A145:L145"/>
    <mergeCell ref="A146:L146"/>
    <mergeCell ref="A147:L147"/>
    <mergeCell ref="A148:B148"/>
    <mergeCell ref="C148:F148"/>
    <mergeCell ref="G148:J148"/>
  </mergeCells>
  <pageMargins left="0.70866141732283472" right="0.70866141732283472" top="0.74803149606299213" bottom="0.74803149606299213" header="0.31496062992125984" footer="0.31496062992125984"/>
  <pageSetup scale="54" orientation="portrait" r:id="rId1"/>
  <rowBreaks count="3" manualBreakCount="3">
    <brk id="47" max="16383" man="1"/>
    <brk id="95" max="16383" man="1"/>
    <brk id="1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rightToLeft="1" view="pageBreakPreview" zoomScaleNormal="100" zoomScaleSheetLayoutView="100" workbookViewId="0">
      <selection activeCell="G17" sqref="G17"/>
    </sheetView>
  </sheetViews>
  <sheetFormatPr defaultRowHeight="14.25" x14ac:dyDescent="0.2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 x14ac:dyDescent="0.55000000000000004">
      <c r="A1" s="215" t="s">
        <v>141</v>
      </c>
      <c r="B1" s="215"/>
      <c r="C1" s="215"/>
      <c r="D1" s="215"/>
      <c r="E1" s="215"/>
    </row>
    <row r="2" spans="1:5" ht="21" x14ac:dyDescent="0.55000000000000004">
      <c r="A2" s="215" t="s">
        <v>85</v>
      </c>
      <c r="B2" s="215"/>
      <c r="C2" s="215"/>
      <c r="D2" s="215"/>
      <c r="E2" s="215"/>
    </row>
    <row r="3" spans="1:5" ht="21" x14ac:dyDescent="0.55000000000000004">
      <c r="A3" s="215" t="s">
        <v>222</v>
      </c>
      <c r="B3" s="215"/>
      <c r="C3" s="215"/>
      <c r="D3" s="215"/>
      <c r="E3" s="215"/>
    </row>
    <row r="4" spans="1:5" ht="25.5" x14ac:dyDescent="0.2">
      <c r="A4" s="216" t="s">
        <v>118</v>
      </c>
      <c r="B4" s="216"/>
      <c r="C4" s="216"/>
      <c r="D4" s="216"/>
      <c r="E4" s="216"/>
    </row>
    <row r="5" spans="1:5" ht="16.5" thickBot="1" x14ac:dyDescent="0.25">
      <c r="A5" s="10"/>
      <c r="B5" s="5"/>
      <c r="C5" s="26"/>
      <c r="D5" s="8"/>
      <c r="E5" s="26"/>
    </row>
    <row r="6" spans="1:5" ht="16.5" customHeight="1" x14ac:dyDescent="0.2">
      <c r="A6" s="250" t="s">
        <v>39</v>
      </c>
      <c r="B6" s="251"/>
      <c r="C6" s="245" t="s">
        <v>7</v>
      </c>
      <c r="D6" s="12"/>
      <c r="E6" s="245" t="s">
        <v>7</v>
      </c>
    </row>
    <row r="7" spans="1:5" ht="16.5" thickBot="1" x14ac:dyDescent="0.25">
      <c r="A7" s="251"/>
      <c r="B7" s="251"/>
      <c r="C7" s="249"/>
      <c r="D7" s="9"/>
      <c r="E7" s="249"/>
    </row>
    <row r="8" spans="1:5" s="11" customFormat="1" ht="21" x14ac:dyDescent="0.55000000000000004">
      <c r="A8" s="83" t="s">
        <v>39</v>
      </c>
      <c r="B8" s="85"/>
      <c r="C8" s="84">
        <v>22787281</v>
      </c>
      <c r="D8" s="85"/>
      <c r="E8" s="84">
        <v>23758283</v>
      </c>
    </row>
    <row r="9" spans="1:5" s="11" customFormat="1" ht="21" x14ac:dyDescent="0.55000000000000004">
      <c r="A9" s="83" t="s">
        <v>223</v>
      </c>
      <c r="B9" s="85"/>
      <c r="C9" s="84">
        <v>0</v>
      </c>
      <c r="D9" s="85"/>
      <c r="E9" s="84">
        <v>264139857</v>
      </c>
    </row>
    <row r="10" spans="1:5" s="11" customFormat="1" ht="21" x14ac:dyDescent="0.55000000000000004">
      <c r="A10" s="83" t="s">
        <v>224</v>
      </c>
      <c r="B10" s="85"/>
      <c r="C10" s="84">
        <v>16071813</v>
      </c>
      <c r="D10" s="85"/>
      <c r="E10" s="84">
        <v>1718706845</v>
      </c>
    </row>
    <row r="11" spans="1:5" s="11" customFormat="1" ht="19.5" thickBot="1" x14ac:dyDescent="0.5">
      <c r="A11" s="13" t="s">
        <v>3</v>
      </c>
      <c r="B11" s="14"/>
      <c r="C11" s="121">
        <f>SUM(C8:C10)</f>
        <v>38859094</v>
      </c>
      <c r="D11" s="14"/>
      <c r="E11" s="121">
        <f>SUM(E8:E10)</f>
        <v>2006604985</v>
      </c>
    </row>
    <row r="12" spans="1:5" ht="15" thickTop="1" x14ac:dyDescent="0.2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rightToLeft="1" view="pageBreakPreview" zoomScale="98" zoomScaleNormal="100" zoomScaleSheetLayoutView="98" workbookViewId="0">
      <selection activeCell="M20" sqref="M20"/>
    </sheetView>
  </sheetViews>
  <sheetFormatPr defaultColWidth="9.125" defaultRowHeight="12.75" x14ac:dyDescent="0.2"/>
  <cols>
    <col min="1" max="1" width="15" style="36" customWidth="1"/>
    <col min="2" max="2" width="0.875" style="36" customWidth="1"/>
    <col min="3" max="3" width="10.625" style="36" customWidth="1"/>
    <col min="4" max="4" width="1" style="36" customWidth="1"/>
    <col min="5" max="5" width="14.75" style="36" customWidth="1"/>
    <col min="6" max="6" width="1" style="36" customWidth="1"/>
    <col min="7" max="7" width="8.125" style="36" bestFit="1" customWidth="1"/>
    <col min="8" max="8" width="0.875" style="36" customWidth="1"/>
    <col min="9" max="9" width="7" style="36" bestFit="1" customWidth="1"/>
    <col min="10" max="10" width="1" style="36" customWidth="1"/>
    <col min="11" max="11" width="7" style="36" bestFit="1" customWidth="1"/>
    <col min="12" max="12" width="1.125" style="36" customWidth="1"/>
    <col min="13" max="13" width="10.125" style="36" bestFit="1" customWidth="1"/>
    <col min="14" max="14" width="0.875" style="36" customWidth="1"/>
    <col min="15" max="15" width="13.25" style="36" bestFit="1" customWidth="1"/>
    <col min="16" max="16" width="1" style="36" customWidth="1"/>
    <col min="17" max="17" width="7" style="36" bestFit="1" customWidth="1"/>
    <col min="18" max="18" width="0.75" style="36" customWidth="1"/>
    <col min="19" max="19" width="15.125" style="36" bestFit="1" customWidth="1"/>
    <col min="20" max="16384" width="9.125" style="36"/>
  </cols>
  <sheetData>
    <row r="1" spans="1:22" ht="21" x14ac:dyDescent="0.55000000000000004">
      <c r="A1" s="268" t="s">
        <v>141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22" ht="21" x14ac:dyDescent="0.55000000000000004">
      <c r="A2" s="268" t="s">
        <v>85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22" ht="21" x14ac:dyDescent="0.55000000000000004">
      <c r="A3" s="268" t="s">
        <v>225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22" ht="25.5" x14ac:dyDescent="0.2">
      <c r="A4" s="216" t="s">
        <v>17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38"/>
      <c r="U4" s="38"/>
      <c r="V4" s="38"/>
    </row>
    <row r="5" spans="1:22" ht="16.5" customHeight="1" thickBot="1" x14ac:dyDescent="0.45">
      <c r="A5" s="6"/>
      <c r="B5" s="6"/>
      <c r="C5" s="218" t="s">
        <v>65</v>
      </c>
      <c r="D5" s="218"/>
      <c r="E5" s="218"/>
      <c r="F5" s="218"/>
      <c r="G5" s="218"/>
      <c r="H5" s="6"/>
      <c r="I5" s="249" t="s">
        <v>226</v>
      </c>
      <c r="J5" s="249"/>
      <c r="K5" s="249"/>
      <c r="L5" s="249"/>
      <c r="M5" s="249"/>
      <c r="N5" s="5"/>
      <c r="O5" s="249" t="s">
        <v>227</v>
      </c>
      <c r="P5" s="249"/>
      <c r="Q5" s="249"/>
      <c r="R5" s="249"/>
      <c r="S5" s="249"/>
      <c r="T5" s="5"/>
      <c r="U5" s="5"/>
      <c r="V5" s="5"/>
    </row>
    <row r="6" spans="1:22" ht="47.25" customHeight="1" thickBot="1" x14ac:dyDescent="0.45">
      <c r="A6" s="47" t="s">
        <v>43</v>
      </c>
      <c r="B6" s="48"/>
      <c r="C6" s="49" t="s">
        <v>59</v>
      </c>
      <c r="D6" s="50"/>
      <c r="E6" s="47" t="s">
        <v>64</v>
      </c>
      <c r="F6" s="48"/>
      <c r="G6" s="47" t="s">
        <v>60</v>
      </c>
      <c r="H6" s="48"/>
      <c r="I6" s="47" t="s">
        <v>61</v>
      </c>
      <c r="J6" s="48"/>
      <c r="K6" s="25" t="s">
        <v>62</v>
      </c>
      <c r="L6" s="48"/>
      <c r="M6" s="47" t="s">
        <v>63</v>
      </c>
      <c r="N6" s="6"/>
      <c r="O6" s="47" t="s">
        <v>61</v>
      </c>
      <c r="P6" s="48"/>
      <c r="Q6" s="51" t="s">
        <v>62</v>
      </c>
      <c r="R6" s="48"/>
      <c r="S6" s="47" t="s">
        <v>63</v>
      </c>
    </row>
    <row r="7" spans="1:22" ht="21" x14ac:dyDescent="0.55000000000000004">
      <c r="A7" s="98" t="s">
        <v>228</v>
      </c>
      <c r="C7" s="85" t="s">
        <v>230</v>
      </c>
      <c r="E7" s="84">
        <v>1081066</v>
      </c>
      <c r="F7" s="85"/>
      <c r="G7" s="84">
        <v>5000</v>
      </c>
      <c r="I7" s="9" t="s">
        <v>21</v>
      </c>
      <c r="K7" s="9" t="s">
        <v>21</v>
      </c>
      <c r="M7" s="9" t="s">
        <v>21</v>
      </c>
      <c r="O7" s="84">
        <v>5405330000</v>
      </c>
      <c r="P7" s="85"/>
      <c r="Q7" s="84">
        <v>0</v>
      </c>
      <c r="R7" s="85"/>
      <c r="S7" s="84">
        <v>5405330000</v>
      </c>
    </row>
    <row r="8" spans="1:22" ht="21" x14ac:dyDescent="0.55000000000000004">
      <c r="A8" s="98" t="s">
        <v>134</v>
      </c>
      <c r="C8" s="85" t="s">
        <v>231</v>
      </c>
      <c r="E8" s="84">
        <v>29431752</v>
      </c>
      <c r="F8" s="85"/>
      <c r="G8" s="84">
        <v>2270</v>
      </c>
      <c r="I8" s="9"/>
      <c r="K8" s="9"/>
      <c r="M8" s="9"/>
      <c r="O8" s="84">
        <v>66810077040</v>
      </c>
      <c r="P8" s="85"/>
      <c r="Q8" s="84">
        <v>0</v>
      </c>
      <c r="R8" s="85"/>
      <c r="S8" s="84">
        <v>66810077040</v>
      </c>
    </row>
    <row r="9" spans="1:22" ht="42" x14ac:dyDescent="0.55000000000000004">
      <c r="A9" s="98" t="s">
        <v>140</v>
      </c>
      <c r="C9" s="85" t="s">
        <v>232</v>
      </c>
      <c r="E9" s="84">
        <v>211267605</v>
      </c>
      <c r="F9" s="85"/>
      <c r="G9" s="84">
        <v>390</v>
      </c>
      <c r="I9" s="9"/>
      <c r="K9" s="9"/>
      <c r="M9" s="9"/>
      <c r="O9" s="84">
        <v>82394365950</v>
      </c>
      <c r="P9" s="85"/>
      <c r="Q9" s="84">
        <v>0</v>
      </c>
      <c r="R9" s="85"/>
      <c r="S9" s="84">
        <v>82394365950</v>
      </c>
    </row>
    <row r="10" spans="1:22" ht="63" x14ac:dyDescent="0.55000000000000004">
      <c r="A10" s="98" t="s">
        <v>229</v>
      </c>
      <c r="C10" s="85" t="s">
        <v>233</v>
      </c>
      <c r="E10" s="84">
        <v>153004251</v>
      </c>
      <c r="F10" s="85"/>
      <c r="G10" s="84">
        <v>117</v>
      </c>
      <c r="I10" s="124" t="s">
        <v>21</v>
      </c>
      <c r="K10" s="124" t="s">
        <v>21</v>
      </c>
      <c r="M10" s="124" t="s">
        <v>21</v>
      </c>
      <c r="O10" s="84">
        <v>17901497367</v>
      </c>
      <c r="P10" s="85"/>
      <c r="Q10" s="84">
        <v>0</v>
      </c>
      <c r="R10" s="85"/>
      <c r="S10" s="84">
        <v>17901497367</v>
      </c>
    </row>
    <row r="11" spans="1:22" ht="16.5" thickBot="1" x14ac:dyDescent="0.25">
      <c r="I11" s="123" t="s">
        <v>21</v>
      </c>
      <c r="K11" s="123" t="s">
        <v>21</v>
      </c>
      <c r="M11" s="123" t="s">
        <v>21</v>
      </c>
      <c r="O11" s="125">
        <f>SUM(O7:O10)</f>
        <v>172511270357</v>
      </c>
      <c r="Q11" s="123" t="s">
        <v>21</v>
      </c>
      <c r="S11" s="125">
        <f>SUM(S7:S10)</f>
        <v>172511270357</v>
      </c>
    </row>
    <row r="12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7"/>
  <sheetViews>
    <sheetView rightToLeft="1" view="pageBreakPreview" zoomScale="60" zoomScaleNormal="100" workbookViewId="0">
      <selection activeCell="P30" sqref="P30"/>
    </sheetView>
  </sheetViews>
  <sheetFormatPr defaultRowHeight="14.25" x14ac:dyDescent="0.2"/>
  <cols>
    <col min="1" max="1" width="24.75" bestFit="1" customWidth="1"/>
    <col min="2" max="2" width="11.375" bestFit="1" customWidth="1"/>
    <col min="3" max="3" width="0.875" customWidth="1"/>
    <col min="4" max="4" width="9.625" bestFit="1" customWidth="1"/>
    <col min="5" max="5" width="1.25" customWidth="1"/>
    <col min="6" max="6" width="9" bestFit="1" customWidth="1"/>
    <col min="7" max="7" width="1" customWidth="1"/>
    <col min="8" max="8" width="15.125" bestFit="1" customWidth="1"/>
    <col min="9" max="9" width="0.875" customWidth="1"/>
    <col min="10" max="10" width="14.375" bestFit="1" customWidth="1"/>
    <col min="11" max="11" width="0.75" customWidth="1"/>
    <col min="12" max="12" width="15.125" bestFit="1" customWidth="1"/>
    <col min="13" max="13" width="0.75" customWidth="1"/>
    <col min="14" max="14" width="16" bestFit="1" customWidth="1"/>
    <col min="15" max="15" width="0.625" customWidth="1"/>
    <col min="16" max="16" width="14.375" bestFit="1" customWidth="1"/>
    <col min="17" max="17" width="0.625" customWidth="1"/>
    <col min="18" max="18" width="16" bestFit="1" customWidth="1"/>
  </cols>
  <sheetData>
    <row r="1" spans="1:18" ht="21" x14ac:dyDescent="0.55000000000000004">
      <c r="A1" s="268" t="s">
        <v>141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8" ht="21" x14ac:dyDescent="0.55000000000000004">
      <c r="A2" s="268" t="s">
        <v>85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21" x14ac:dyDescent="0.55000000000000004">
      <c r="A3" s="268" t="s">
        <v>225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18" ht="25.5" x14ac:dyDescent="0.2">
      <c r="A4" s="216" t="s">
        <v>127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</row>
    <row r="5" spans="1:18" ht="16.5" customHeight="1" thickBot="1" x14ac:dyDescent="0.5">
      <c r="A5" s="43"/>
      <c r="B5" s="269"/>
      <c r="C5" s="269"/>
      <c r="D5" s="269"/>
      <c r="E5" s="269"/>
      <c r="F5" s="269"/>
      <c r="G5" s="11"/>
      <c r="H5" s="249" t="s">
        <v>226</v>
      </c>
      <c r="I5" s="249"/>
      <c r="J5" s="249"/>
      <c r="K5" s="249"/>
      <c r="L5" s="249"/>
      <c r="M5" s="11"/>
      <c r="N5" s="249" t="s">
        <v>227</v>
      </c>
      <c r="O5" s="249"/>
      <c r="P5" s="249"/>
      <c r="Q5" s="249"/>
      <c r="R5" s="249"/>
    </row>
    <row r="6" spans="1:18" ht="38.25" customHeight="1" thickBot="1" x14ac:dyDescent="0.5">
      <c r="A6" s="11" t="s">
        <v>57</v>
      </c>
      <c r="B6" s="52" t="s">
        <v>66</v>
      </c>
      <c r="C6" s="53"/>
      <c r="D6" s="52" t="s">
        <v>32</v>
      </c>
      <c r="E6" s="53"/>
      <c r="F6" s="52" t="s">
        <v>54</v>
      </c>
      <c r="G6" s="53"/>
      <c r="H6" s="52" t="s">
        <v>86</v>
      </c>
      <c r="I6" s="53"/>
      <c r="J6" s="52" t="s">
        <v>62</v>
      </c>
      <c r="K6" s="53"/>
      <c r="L6" s="52" t="s">
        <v>67</v>
      </c>
      <c r="M6" s="11"/>
      <c r="N6" s="52" t="s">
        <v>86</v>
      </c>
      <c r="O6" s="53"/>
      <c r="P6" s="52" t="s">
        <v>62</v>
      </c>
      <c r="Q6" s="53"/>
      <c r="R6" s="52" t="s">
        <v>67</v>
      </c>
    </row>
    <row r="7" spans="1:18" ht="18.75" x14ac:dyDescent="0.45">
      <c r="A7" s="11" t="s">
        <v>261</v>
      </c>
      <c r="B7" s="9" t="s">
        <v>21</v>
      </c>
      <c r="C7" s="11"/>
      <c r="D7" s="136" t="s">
        <v>279</v>
      </c>
      <c r="E7" s="136"/>
      <c r="F7" s="137">
        <v>18</v>
      </c>
      <c r="G7" s="11"/>
      <c r="H7" s="84">
        <v>0</v>
      </c>
      <c r="I7" s="85"/>
      <c r="J7" s="85" t="s">
        <v>282</v>
      </c>
      <c r="K7" s="85"/>
      <c r="L7" s="84">
        <v>0</v>
      </c>
      <c r="M7" s="85"/>
      <c r="N7" s="84">
        <v>1638669</v>
      </c>
      <c r="O7" s="85"/>
      <c r="P7" s="85" t="s">
        <v>282</v>
      </c>
      <c r="Q7" s="85"/>
      <c r="R7" s="84">
        <v>1638669</v>
      </c>
    </row>
    <row r="8" spans="1:18" ht="18.75" x14ac:dyDescent="0.45">
      <c r="A8" s="11" t="s">
        <v>260</v>
      </c>
      <c r="B8" s="9" t="s">
        <v>21</v>
      </c>
      <c r="C8" s="11"/>
      <c r="D8" s="136" t="s">
        <v>280</v>
      </c>
      <c r="E8" s="136"/>
      <c r="F8" s="137">
        <v>17</v>
      </c>
      <c r="G8" s="11"/>
      <c r="H8" s="84">
        <v>0</v>
      </c>
      <c r="I8" s="85"/>
      <c r="J8" s="85" t="s">
        <v>282</v>
      </c>
      <c r="K8" s="85"/>
      <c r="L8" s="84">
        <v>0</v>
      </c>
      <c r="M8" s="85"/>
      <c r="N8" s="84">
        <v>16715105533</v>
      </c>
      <c r="O8" s="85"/>
      <c r="P8" s="85" t="s">
        <v>282</v>
      </c>
      <c r="Q8" s="85"/>
      <c r="R8" s="84">
        <v>16715105533</v>
      </c>
    </row>
    <row r="9" spans="1:18" ht="18.75" x14ac:dyDescent="0.45">
      <c r="A9" s="11" t="s">
        <v>165</v>
      </c>
      <c r="B9" s="11"/>
      <c r="C9" s="11"/>
      <c r="D9" s="136" t="s">
        <v>187</v>
      </c>
      <c r="E9" s="136"/>
      <c r="F9" s="137">
        <v>26</v>
      </c>
      <c r="G9" s="11"/>
      <c r="H9" s="84">
        <v>49947044582</v>
      </c>
      <c r="I9" s="85"/>
      <c r="J9" s="85" t="s">
        <v>282</v>
      </c>
      <c r="K9" s="85"/>
      <c r="L9" s="84">
        <v>49947044582</v>
      </c>
      <c r="M9" s="85"/>
      <c r="N9" s="84">
        <v>87418370858</v>
      </c>
      <c r="O9" s="85"/>
      <c r="P9" s="85" t="s">
        <v>282</v>
      </c>
      <c r="Q9" s="85"/>
      <c r="R9" s="84">
        <v>87418370858</v>
      </c>
    </row>
    <row r="10" spans="1:18" ht="18.75" x14ac:dyDescent="0.45">
      <c r="A10" s="11" t="s">
        <v>166</v>
      </c>
      <c r="B10" s="11"/>
      <c r="C10" s="11"/>
      <c r="D10" s="136" t="s">
        <v>189</v>
      </c>
      <c r="E10" s="136"/>
      <c r="F10" s="137">
        <v>23</v>
      </c>
      <c r="G10" s="11"/>
      <c r="H10" s="84">
        <v>9497075962</v>
      </c>
      <c r="I10" s="85"/>
      <c r="J10" s="85" t="s">
        <v>282</v>
      </c>
      <c r="K10" s="85"/>
      <c r="L10" s="84">
        <v>9497075962</v>
      </c>
      <c r="M10" s="85"/>
      <c r="N10" s="84">
        <v>28356164387</v>
      </c>
      <c r="O10" s="85"/>
      <c r="P10" s="85" t="s">
        <v>282</v>
      </c>
      <c r="Q10" s="85"/>
      <c r="R10" s="84">
        <v>28356164387</v>
      </c>
    </row>
    <row r="11" spans="1:18" ht="18.75" x14ac:dyDescent="0.45">
      <c r="A11" t="s">
        <v>167</v>
      </c>
      <c r="D11" s="136" t="s">
        <v>191</v>
      </c>
      <c r="E11" s="136"/>
      <c r="F11" s="137">
        <v>20.5</v>
      </c>
      <c r="H11" s="84">
        <v>16949869710</v>
      </c>
      <c r="I11" s="85"/>
      <c r="J11" s="85" t="s">
        <v>282</v>
      </c>
      <c r="K11" s="85"/>
      <c r="L11" s="84">
        <v>16949869710</v>
      </c>
      <c r="M11" s="85"/>
      <c r="N11" s="84">
        <v>73287076415</v>
      </c>
      <c r="O11" s="85"/>
      <c r="P11" s="85" t="s">
        <v>282</v>
      </c>
      <c r="Q11" s="85"/>
      <c r="R11" s="84">
        <v>73287076415</v>
      </c>
    </row>
    <row r="12" spans="1:18" ht="18.75" x14ac:dyDescent="0.45">
      <c r="A12" t="s">
        <v>168</v>
      </c>
      <c r="D12" s="136" t="s">
        <v>192</v>
      </c>
      <c r="E12" s="136"/>
      <c r="F12" s="137">
        <v>20.5</v>
      </c>
      <c r="H12" s="84">
        <v>16949869710</v>
      </c>
      <c r="I12" s="85"/>
      <c r="J12" s="85" t="s">
        <v>282</v>
      </c>
      <c r="K12" s="85"/>
      <c r="L12" s="84">
        <v>16949869710</v>
      </c>
      <c r="M12" s="85"/>
      <c r="N12" s="84">
        <v>66108452401</v>
      </c>
      <c r="O12" s="85"/>
      <c r="P12" s="85" t="s">
        <v>282</v>
      </c>
      <c r="Q12" s="85"/>
      <c r="R12" s="84">
        <v>66108452401</v>
      </c>
    </row>
    <row r="13" spans="1:18" ht="18.75" x14ac:dyDescent="0.45">
      <c r="A13" t="s">
        <v>275</v>
      </c>
      <c r="D13" s="136" t="s">
        <v>281</v>
      </c>
      <c r="E13" s="136"/>
      <c r="F13" s="137">
        <v>16</v>
      </c>
      <c r="H13" s="84">
        <v>0</v>
      </c>
      <c r="I13" s="85"/>
      <c r="J13" s="85" t="s">
        <v>282</v>
      </c>
      <c r="K13" s="85"/>
      <c r="L13" s="84">
        <v>0</v>
      </c>
      <c r="M13" s="85"/>
      <c r="N13" s="84">
        <v>121037466877</v>
      </c>
      <c r="O13" s="85"/>
      <c r="P13" s="85" t="s">
        <v>282</v>
      </c>
      <c r="Q13" s="85"/>
      <c r="R13" s="84">
        <v>121037466877</v>
      </c>
    </row>
    <row r="14" spans="1:18" ht="18.75" x14ac:dyDescent="0.45">
      <c r="A14" t="s">
        <v>164</v>
      </c>
      <c r="D14" s="136" t="s">
        <v>185</v>
      </c>
      <c r="E14" s="136"/>
      <c r="F14" s="137">
        <v>18</v>
      </c>
      <c r="H14" s="84">
        <v>29575321223</v>
      </c>
      <c r="I14" s="85"/>
      <c r="J14" s="85" t="s">
        <v>282</v>
      </c>
      <c r="K14" s="85"/>
      <c r="L14" s="84">
        <v>29575321223</v>
      </c>
      <c r="M14" s="85"/>
      <c r="N14" s="84">
        <v>98005306936</v>
      </c>
      <c r="O14" s="85"/>
      <c r="P14" s="85" t="s">
        <v>282</v>
      </c>
      <c r="Q14" s="85"/>
      <c r="R14" s="84">
        <v>98005306936</v>
      </c>
    </row>
    <row r="15" spans="1:18" ht="18.75" x14ac:dyDescent="0.45">
      <c r="A15" t="s">
        <v>169</v>
      </c>
      <c r="D15" s="136" t="s">
        <v>194</v>
      </c>
      <c r="E15" s="136"/>
      <c r="F15" s="137">
        <v>18</v>
      </c>
      <c r="H15" s="84">
        <v>10642631132</v>
      </c>
      <c r="I15" s="85"/>
      <c r="J15" s="85" t="s">
        <v>282</v>
      </c>
      <c r="K15" s="85"/>
      <c r="L15" s="84">
        <v>10642631132</v>
      </c>
      <c r="M15" s="85"/>
      <c r="N15" s="84">
        <v>137059376572</v>
      </c>
      <c r="O15" s="85"/>
      <c r="P15" s="85" t="s">
        <v>282</v>
      </c>
      <c r="Q15" s="85"/>
      <c r="R15" s="84">
        <v>137059376572</v>
      </c>
    </row>
    <row r="16" spans="1:18" ht="19.5" thickBot="1" x14ac:dyDescent="0.5">
      <c r="H16" s="135">
        <f>SUM(H7:H15)</f>
        <v>133561812319</v>
      </c>
      <c r="I16" s="133"/>
      <c r="J16" s="135">
        <v>0</v>
      </c>
      <c r="K16" s="133"/>
      <c r="L16" s="135">
        <f>SUM(L7:L15)</f>
        <v>133561812319</v>
      </c>
      <c r="M16" s="133"/>
      <c r="N16" s="135">
        <f>SUM(N7:N15)</f>
        <v>627988958648</v>
      </c>
      <c r="O16" s="133"/>
      <c r="P16" s="135">
        <v>0</v>
      </c>
      <c r="Q16" s="133"/>
      <c r="R16" s="135">
        <f>SUM(R7:R15)</f>
        <v>627988958648</v>
      </c>
    </row>
    <row r="17" ht="15" thickTop="1" x14ac:dyDescent="0.2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94"/>
  <sheetViews>
    <sheetView rightToLeft="1" view="pageBreakPreview" zoomScaleNormal="100" zoomScaleSheetLayoutView="100" workbookViewId="0">
      <selection activeCell="Q179" sqref="Q179"/>
    </sheetView>
  </sheetViews>
  <sheetFormatPr defaultRowHeight="14.25" x14ac:dyDescent="0.2"/>
  <cols>
    <col min="1" max="1" width="18.375" bestFit="1" customWidth="1"/>
    <col min="2" max="2" width="13.125" bestFit="1" customWidth="1"/>
    <col min="3" max="3" width="0.875" customWidth="1"/>
    <col min="4" max="4" width="11.375" bestFit="1" customWidth="1"/>
    <col min="5" max="5" width="0.75" customWidth="1"/>
    <col min="6" max="6" width="13.125" bestFit="1" customWidth="1"/>
    <col min="7" max="7" width="0.75" customWidth="1"/>
    <col min="8" max="8" width="15.375" bestFit="1" customWidth="1"/>
    <col min="9" max="9" width="0.625" customWidth="1"/>
    <col min="10" max="10" width="9.625" bestFit="1" customWidth="1"/>
    <col min="11" max="11" width="0.625" customWidth="1"/>
    <col min="12" max="12" width="15.375" bestFit="1" customWidth="1"/>
  </cols>
  <sheetData>
    <row r="1" spans="1:12" ht="19.5" x14ac:dyDescent="0.5">
      <c r="A1" s="265" t="s">
        <v>141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19.5" x14ac:dyDescent="0.5">
      <c r="A2" s="265" t="s">
        <v>85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ht="19.5" x14ac:dyDescent="0.5">
      <c r="A3" s="265" t="s">
        <v>130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ht="25.5" x14ac:dyDescent="0.2">
      <c r="A4" s="216" t="s">
        <v>128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ht="16.5" customHeight="1" thickBot="1" x14ac:dyDescent="0.5">
      <c r="A5" s="43"/>
      <c r="B5" s="249" t="s">
        <v>226</v>
      </c>
      <c r="C5" s="249"/>
      <c r="D5" s="249"/>
      <c r="E5" s="249"/>
      <c r="F5" s="249"/>
      <c r="G5" s="11"/>
      <c r="H5" s="249" t="s">
        <v>227</v>
      </c>
      <c r="I5" s="249"/>
      <c r="J5" s="249"/>
      <c r="K5" s="249"/>
      <c r="L5" s="249"/>
    </row>
    <row r="6" spans="1:12" ht="38.25" customHeight="1" thickBot="1" x14ac:dyDescent="0.5">
      <c r="A6" s="11" t="s">
        <v>57</v>
      </c>
      <c r="B6" s="52" t="s">
        <v>86</v>
      </c>
      <c r="C6" s="53"/>
      <c r="D6" s="52" t="s">
        <v>62</v>
      </c>
      <c r="E6" s="53"/>
      <c r="F6" s="52" t="s">
        <v>67</v>
      </c>
      <c r="G6" s="11"/>
      <c r="H6" s="52" t="s">
        <v>86</v>
      </c>
      <c r="I6" s="53"/>
      <c r="J6" s="52" t="s">
        <v>62</v>
      </c>
      <c r="K6" s="53"/>
      <c r="L6" s="52" t="s">
        <v>67</v>
      </c>
    </row>
    <row r="7" spans="1:12" ht="18" customHeight="1" x14ac:dyDescent="0.45">
      <c r="A7" s="96" t="s">
        <v>200</v>
      </c>
      <c r="B7" s="84">
        <v>0</v>
      </c>
      <c r="C7" s="53"/>
      <c r="D7" s="84">
        <v>0</v>
      </c>
      <c r="E7" s="53"/>
      <c r="F7" s="84">
        <f>B7-D7</f>
        <v>0</v>
      </c>
      <c r="G7" s="11"/>
      <c r="H7" s="84">
        <v>555481</v>
      </c>
      <c r="I7" s="53"/>
      <c r="J7" s="84">
        <v>0</v>
      </c>
      <c r="K7" s="53"/>
      <c r="L7" s="84">
        <f>H7-J7</f>
        <v>555481</v>
      </c>
    </row>
    <row r="8" spans="1:12" ht="18" customHeight="1" x14ac:dyDescent="0.45">
      <c r="A8" s="96" t="s">
        <v>202</v>
      </c>
      <c r="B8" s="84">
        <v>12706</v>
      </c>
      <c r="C8" s="53"/>
      <c r="D8" s="84">
        <v>0</v>
      </c>
      <c r="E8" s="53"/>
      <c r="F8" s="84">
        <f t="shared" ref="F8:F81" si="0">B8-D8</f>
        <v>12706</v>
      </c>
      <c r="G8" s="11"/>
      <c r="H8" s="84">
        <v>151136</v>
      </c>
      <c r="I8" s="53"/>
      <c r="J8" s="84">
        <v>0</v>
      </c>
      <c r="K8" s="53"/>
      <c r="L8" s="84">
        <f t="shared" ref="L8:L81" si="1">H8-J8</f>
        <v>151136</v>
      </c>
    </row>
    <row r="9" spans="1:12" ht="18" customHeight="1" x14ac:dyDescent="0.45">
      <c r="A9" s="96" t="s">
        <v>201</v>
      </c>
      <c r="B9" s="84">
        <v>3882</v>
      </c>
      <c r="C9" s="53"/>
      <c r="D9" s="84">
        <v>0</v>
      </c>
      <c r="E9" s="53"/>
      <c r="F9" s="84">
        <f t="shared" si="0"/>
        <v>3882</v>
      </c>
      <c r="G9" s="11"/>
      <c r="H9" s="84">
        <v>1402498</v>
      </c>
      <c r="I9" s="53"/>
      <c r="J9" s="84">
        <v>0</v>
      </c>
      <c r="K9" s="53"/>
      <c r="L9" s="84">
        <f t="shared" si="1"/>
        <v>1402498</v>
      </c>
    </row>
    <row r="10" spans="1:12" ht="18" customHeight="1" x14ac:dyDescent="0.45">
      <c r="A10" s="96" t="s">
        <v>204</v>
      </c>
      <c r="B10" s="84">
        <v>37634</v>
      </c>
      <c r="C10" s="53"/>
      <c r="D10" s="84">
        <v>0</v>
      </c>
      <c r="E10" s="53"/>
      <c r="F10" s="84">
        <f t="shared" si="0"/>
        <v>37634</v>
      </c>
      <c r="G10" s="11"/>
      <c r="H10" s="84">
        <v>949596</v>
      </c>
      <c r="I10" s="53"/>
      <c r="J10" s="84">
        <v>0</v>
      </c>
      <c r="K10" s="53"/>
      <c r="L10" s="84">
        <f t="shared" si="1"/>
        <v>949596</v>
      </c>
    </row>
    <row r="11" spans="1:12" ht="18" customHeight="1" x14ac:dyDescent="0.45">
      <c r="A11" s="96" t="s">
        <v>205</v>
      </c>
      <c r="B11" s="84">
        <v>0</v>
      </c>
      <c r="C11" s="53"/>
      <c r="D11" s="84">
        <v>0</v>
      </c>
      <c r="E11" s="53"/>
      <c r="F11" s="84">
        <f t="shared" si="0"/>
        <v>0</v>
      </c>
      <c r="G11" s="11"/>
      <c r="H11" s="84">
        <v>232053</v>
      </c>
      <c r="I11" s="53"/>
      <c r="J11" s="84">
        <v>0</v>
      </c>
      <c r="K11" s="53"/>
      <c r="L11" s="84">
        <f t="shared" si="1"/>
        <v>232053</v>
      </c>
    </row>
    <row r="12" spans="1:12" ht="18" customHeight="1" x14ac:dyDescent="0.45">
      <c r="A12" s="96" t="s">
        <v>206</v>
      </c>
      <c r="B12" s="84">
        <v>0</v>
      </c>
      <c r="C12" s="53"/>
      <c r="D12" s="84">
        <v>0</v>
      </c>
      <c r="E12" s="53"/>
      <c r="F12" s="84">
        <f t="shared" si="0"/>
        <v>0</v>
      </c>
      <c r="G12" s="11"/>
      <c r="H12" s="84">
        <v>314660</v>
      </c>
      <c r="I12" s="53"/>
      <c r="J12" s="84">
        <v>0</v>
      </c>
      <c r="K12" s="53"/>
      <c r="L12" s="84">
        <f t="shared" si="1"/>
        <v>314660</v>
      </c>
    </row>
    <row r="13" spans="1:12" ht="18" customHeight="1" x14ac:dyDescent="0.45">
      <c r="A13" s="96" t="s">
        <v>207</v>
      </c>
      <c r="B13" s="84">
        <v>5640</v>
      </c>
      <c r="C13" s="53"/>
      <c r="D13" s="84">
        <v>0</v>
      </c>
      <c r="E13" s="53"/>
      <c r="F13" s="84">
        <f t="shared" si="0"/>
        <v>5640</v>
      </c>
      <c r="G13" s="11"/>
      <c r="H13" s="84">
        <v>91880</v>
      </c>
      <c r="I13" s="53"/>
      <c r="J13" s="84">
        <v>0</v>
      </c>
      <c r="K13" s="53"/>
      <c r="L13" s="84">
        <f t="shared" si="1"/>
        <v>91880</v>
      </c>
    </row>
    <row r="14" spans="1:12" ht="18" customHeight="1" x14ac:dyDescent="0.45">
      <c r="A14" s="96" t="s">
        <v>208</v>
      </c>
      <c r="B14" s="84">
        <v>1794</v>
      </c>
      <c r="C14" s="53"/>
      <c r="D14" s="84">
        <v>0</v>
      </c>
      <c r="E14" s="53"/>
      <c r="F14" s="84">
        <f t="shared" si="0"/>
        <v>1794</v>
      </c>
      <c r="G14" s="11"/>
      <c r="H14" s="84">
        <v>37573</v>
      </c>
      <c r="I14" s="53"/>
      <c r="J14" s="84">
        <v>0</v>
      </c>
      <c r="K14" s="53"/>
      <c r="L14" s="84">
        <f t="shared" si="1"/>
        <v>37573</v>
      </c>
    </row>
    <row r="15" spans="1:12" ht="18" customHeight="1" x14ac:dyDescent="0.45">
      <c r="A15" s="96" t="s">
        <v>209</v>
      </c>
      <c r="B15" s="84">
        <v>0</v>
      </c>
      <c r="C15" s="53"/>
      <c r="D15" s="84">
        <v>0</v>
      </c>
      <c r="E15" s="53"/>
      <c r="F15" s="84">
        <f t="shared" si="0"/>
        <v>0</v>
      </c>
      <c r="G15" s="11"/>
      <c r="H15" s="84">
        <v>4046575974</v>
      </c>
      <c r="I15" s="53"/>
      <c r="J15" s="84">
        <v>0</v>
      </c>
      <c r="K15" s="53"/>
      <c r="L15" s="84">
        <f t="shared" si="1"/>
        <v>4046575974</v>
      </c>
    </row>
    <row r="16" spans="1:12" ht="18" customHeight="1" x14ac:dyDescent="0.45">
      <c r="A16" s="96" t="s">
        <v>210</v>
      </c>
      <c r="B16" s="84">
        <v>5564</v>
      </c>
      <c r="C16" s="53"/>
      <c r="D16" s="84">
        <v>0</v>
      </c>
      <c r="E16" s="53"/>
      <c r="F16" s="84">
        <f t="shared" si="0"/>
        <v>5564</v>
      </c>
      <c r="G16" s="11"/>
      <c r="H16" s="84">
        <v>736277</v>
      </c>
      <c r="I16" s="53"/>
      <c r="J16" s="84">
        <v>0</v>
      </c>
      <c r="K16" s="53"/>
      <c r="L16" s="84">
        <f t="shared" si="1"/>
        <v>736277</v>
      </c>
    </row>
    <row r="17" spans="1:12" ht="18" customHeight="1" x14ac:dyDescent="0.45">
      <c r="A17" s="96" t="s">
        <v>211</v>
      </c>
      <c r="B17" s="84">
        <v>0</v>
      </c>
      <c r="C17" s="53"/>
      <c r="D17" s="84">
        <v>0</v>
      </c>
      <c r="E17" s="53"/>
      <c r="F17" s="84">
        <f t="shared" si="0"/>
        <v>0</v>
      </c>
      <c r="G17" s="11"/>
      <c r="H17" s="84">
        <v>23658431</v>
      </c>
      <c r="I17" s="53"/>
      <c r="J17" s="84">
        <v>0</v>
      </c>
      <c r="K17" s="53"/>
      <c r="L17" s="84">
        <f t="shared" si="1"/>
        <v>23658431</v>
      </c>
    </row>
    <row r="18" spans="1:12" ht="18" customHeight="1" x14ac:dyDescent="0.45">
      <c r="A18" s="96" t="s">
        <v>211</v>
      </c>
      <c r="B18" s="84">
        <v>10857</v>
      </c>
      <c r="C18" s="53"/>
      <c r="D18" s="84">
        <v>0</v>
      </c>
      <c r="E18" s="53"/>
      <c r="F18" s="84">
        <f t="shared" si="0"/>
        <v>10857</v>
      </c>
      <c r="G18" s="11"/>
      <c r="H18" s="84">
        <v>318184</v>
      </c>
      <c r="I18" s="53"/>
      <c r="J18" s="84">
        <v>0</v>
      </c>
      <c r="K18" s="53"/>
      <c r="L18" s="84">
        <f t="shared" si="1"/>
        <v>318184</v>
      </c>
    </row>
    <row r="19" spans="1:12" ht="18" customHeight="1" x14ac:dyDescent="0.45">
      <c r="A19" s="96" t="s">
        <v>211</v>
      </c>
      <c r="B19" s="84">
        <v>0</v>
      </c>
      <c r="C19" s="53"/>
      <c r="D19" s="84">
        <v>0</v>
      </c>
      <c r="E19" s="53"/>
      <c r="F19" s="84">
        <f t="shared" si="0"/>
        <v>0</v>
      </c>
      <c r="G19" s="11"/>
      <c r="H19" s="84">
        <v>125350574</v>
      </c>
      <c r="I19" s="53"/>
      <c r="J19" s="84">
        <v>0</v>
      </c>
      <c r="K19" s="53"/>
      <c r="L19" s="84">
        <f t="shared" si="1"/>
        <v>125350574</v>
      </c>
    </row>
    <row r="20" spans="1:12" ht="18" customHeight="1" x14ac:dyDescent="0.45">
      <c r="A20" s="96" t="s">
        <v>211</v>
      </c>
      <c r="B20" s="84">
        <v>0</v>
      </c>
      <c r="C20" s="53"/>
      <c r="D20" s="84">
        <v>0</v>
      </c>
      <c r="E20" s="53"/>
      <c r="F20" s="84">
        <f t="shared" si="0"/>
        <v>0</v>
      </c>
      <c r="G20" s="11"/>
      <c r="H20" s="84">
        <v>58544389</v>
      </c>
      <c r="I20" s="53"/>
      <c r="J20" s="84">
        <v>0</v>
      </c>
      <c r="K20" s="53"/>
      <c r="L20" s="84">
        <f t="shared" si="1"/>
        <v>58544389</v>
      </c>
    </row>
    <row r="21" spans="1:12" ht="18" customHeight="1" x14ac:dyDescent="0.45">
      <c r="A21" s="96" t="s">
        <v>234</v>
      </c>
      <c r="B21" s="84">
        <v>0</v>
      </c>
      <c r="C21" s="53"/>
      <c r="D21" s="84">
        <v>0</v>
      </c>
      <c r="E21" s="53"/>
      <c r="F21" s="84">
        <f t="shared" si="0"/>
        <v>0</v>
      </c>
      <c r="G21" s="11"/>
      <c r="H21" s="84">
        <v>170069440</v>
      </c>
      <c r="I21" s="53"/>
      <c r="J21" s="84">
        <v>0</v>
      </c>
      <c r="K21" s="53"/>
      <c r="L21" s="84">
        <f t="shared" si="1"/>
        <v>170069440</v>
      </c>
    </row>
    <row r="22" spans="1:12" ht="18" customHeight="1" x14ac:dyDescent="0.45">
      <c r="A22" s="96" t="s">
        <v>234</v>
      </c>
      <c r="B22" s="84">
        <v>0</v>
      </c>
      <c r="C22" s="53"/>
      <c r="D22" s="84">
        <v>0</v>
      </c>
      <c r="E22" s="53"/>
      <c r="F22" s="84">
        <f t="shared" si="0"/>
        <v>0</v>
      </c>
      <c r="G22" s="11"/>
      <c r="H22" s="84">
        <v>71731898</v>
      </c>
      <c r="I22" s="53"/>
      <c r="J22" s="84">
        <v>0</v>
      </c>
      <c r="K22" s="53"/>
      <c r="L22" s="84">
        <f t="shared" si="1"/>
        <v>71731898</v>
      </c>
    </row>
    <row r="23" spans="1:12" ht="18" customHeight="1" x14ac:dyDescent="0.45">
      <c r="A23" s="96" t="s">
        <v>212</v>
      </c>
      <c r="B23" s="84">
        <v>0</v>
      </c>
      <c r="C23" s="53"/>
      <c r="D23" s="84">
        <v>0</v>
      </c>
      <c r="E23" s="53"/>
      <c r="F23" s="84">
        <f t="shared" si="0"/>
        <v>0</v>
      </c>
      <c r="G23" s="11"/>
      <c r="H23" s="84">
        <v>1797548</v>
      </c>
      <c r="I23" s="53"/>
      <c r="J23" s="84">
        <v>0</v>
      </c>
      <c r="K23" s="53"/>
      <c r="L23" s="84">
        <f t="shared" si="1"/>
        <v>1797548</v>
      </c>
    </row>
    <row r="24" spans="1:12" ht="18" customHeight="1" x14ac:dyDescent="0.45">
      <c r="A24" s="96" t="s">
        <v>213</v>
      </c>
      <c r="B24" s="84">
        <v>0</v>
      </c>
      <c r="C24" s="53"/>
      <c r="D24" s="84">
        <v>0</v>
      </c>
      <c r="E24" s="53"/>
      <c r="F24" s="84">
        <f t="shared" si="0"/>
        <v>0</v>
      </c>
      <c r="G24" s="11"/>
      <c r="H24" s="84">
        <v>254794520560</v>
      </c>
      <c r="I24" s="53"/>
      <c r="J24" s="84">
        <v>0</v>
      </c>
      <c r="K24" s="53"/>
      <c r="L24" s="84">
        <f t="shared" si="1"/>
        <v>254794520560</v>
      </c>
    </row>
    <row r="25" spans="1:12" ht="18" customHeight="1" x14ac:dyDescent="0.45">
      <c r="A25" s="96" t="s">
        <v>211</v>
      </c>
      <c r="B25" s="84">
        <v>0</v>
      </c>
      <c r="C25" s="53"/>
      <c r="D25" s="84">
        <v>0</v>
      </c>
      <c r="E25" s="53"/>
      <c r="F25" s="84">
        <f t="shared" si="0"/>
        <v>0</v>
      </c>
      <c r="G25" s="11"/>
      <c r="H25" s="84">
        <v>10095411</v>
      </c>
      <c r="I25" s="53"/>
      <c r="J25" s="84">
        <v>0</v>
      </c>
      <c r="K25" s="53"/>
      <c r="L25" s="84">
        <f t="shared" si="1"/>
        <v>10095411</v>
      </c>
    </row>
    <row r="26" spans="1:12" ht="18" customHeight="1" x14ac:dyDescent="0.45">
      <c r="A26" s="96" t="s">
        <v>211</v>
      </c>
      <c r="B26" s="84">
        <v>0</v>
      </c>
      <c r="C26" s="53"/>
      <c r="D26" s="84">
        <v>0</v>
      </c>
      <c r="E26" s="53"/>
      <c r="F26" s="84">
        <f t="shared" si="0"/>
        <v>0</v>
      </c>
      <c r="G26" s="11"/>
      <c r="H26" s="84">
        <v>20609650</v>
      </c>
      <c r="I26" s="53"/>
      <c r="J26" s="84">
        <v>0</v>
      </c>
      <c r="K26" s="53"/>
      <c r="L26" s="84">
        <f t="shared" si="1"/>
        <v>20609650</v>
      </c>
    </row>
    <row r="27" spans="1:12" ht="18" customHeight="1" x14ac:dyDescent="0.45">
      <c r="A27" s="96" t="s">
        <v>211</v>
      </c>
      <c r="B27" s="84">
        <v>0</v>
      </c>
      <c r="C27" s="53"/>
      <c r="D27" s="84">
        <v>0</v>
      </c>
      <c r="E27" s="53"/>
      <c r="F27" s="84">
        <f t="shared" si="0"/>
        <v>0</v>
      </c>
      <c r="G27" s="11"/>
      <c r="H27" s="84">
        <v>54292882</v>
      </c>
      <c r="I27" s="53"/>
      <c r="J27" s="84">
        <v>0</v>
      </c>
      <c r="K27" s="53"/>
      <c r="L27" s="84">
        <f t="shared" si="1"/>
        <v>54292882</v>
      </c>
    </row>
    <row r="28" spans="1:12" ht="18" customHeight="1" x14ac:dyDescent="0.45">
      <c r="A28" s="96" t="s">
        <v>213</v>
      </c>
      <c r="B28" s="84">
        <v>0</v>
      </c>
      <c r="C28" s="53"/>
      <c r="D28" s="84">
        <v>0</v>
      </c>
      <c r="E28" s="53"/>
      <c r="F28" s="84">
        <f t="shared" si="0"/>
        <v>0</v>
      </c>
      <c r="G28" s="11"/>
      <c r="H28" s="84">
        <v>9264657</v>
      </c>
      <c r="I28" s="53"/>
      <c r="J28" s="84">
        <v>0</v>
      </c>
      <c r="K28" s="53"/>
      <c r="L28" s="84">
        <f t="shared" si="1"/>
        <v>9264657</v>
      </c>
    </row>
    <row r="29" spans="1:12" ht="18" customHeight="1" x14ac:dyDescent="0.45">
      <c r="A29" s="96" t="s">
        <v>213</v>
      </c>
      <c r="B29" s="84">
        <v>0</v>
      </c>
      <c r="C29" s="53"/>
      <c r="D29" s="84">
        <v>0</v>
      </c>
      <c r="E29" s="53"/>
      <c r="F29" s="84">
        <f t="shared" si="0"/>
        <v>0</v>
      </c>
      <c r="G29" s="11"/>
      <c r="H29" s="84">
        <v>291068493</v>
      </c>
      <c r="I29" s="53"/>
      <c r="J29" s="84">
        <v>0</v>
      </c>
      <c r="K29" s="53"/>
      <c r="L29" s="84">
        <f t="shared" si="1"/>
        <v>291068493</v>
      </c>
    </row>
    <row r="30" spans="1:12" ht="18" customHeight="1" x14ac:dyDescent="0.45">
      <c r="A30" s="96" t="s">
        <v>214</v>
      </c>
      <c r="B30" s="84">
        <v>0</v>
      </c>
      <c r="C30" s="53"/>
      <c r="D30" s="84">
        <v>0</v>
      </c>
      <c r="E30" s="53"/>
      <c r="F30" s="84">
        <f t="shared" si="0"/>
        <v>0</v>
      </c>
      <c r="G30" s="11"/>
      <c r="H30" s="84">
        <v>20866274072</v>
      </c>
      <c r="I30" s="53"/>
      <c r="J30" s="84">
        <v>0</v>
      </c>
      <c r="K30" s="53"/>
      <c r="L30" s="84">
        <f t="shared" si="1"/>
        <v>20866274072</v>
      </c>
    </row>
    <row r="31" spans="1:12" ht="18" customHeight="1" x14ac:dyDescent="0.45">
      <c r="A31" s="96" t="s">
        <v>213</v>
      </c>
      <c r="B31" s="84">
        <v>1097</v>
      </c>
      <c r="C31" s="53"/>
      <c r="D31" s="84">
        <v>0</v>
      </c>
      <c r="E31" s="53"/>
      <c r="F31" s="84">
        <f t="shared" si="0"/>
        <v>1097</v>
      </c>
      <c r="G31" s="11"/>
      <c r="H31" s="84">
        <v>10928</v>
      </c>
      <c r="I31" s="53"/>
      <c r="J31" s="84">
        <v>0</v>
      </c>
      <c r="K31" s="53"/>
      <c r="L31" s="84">
        <f t="shared" si="1"/>
        <v>10928</v>
      </c>
    </row>
    <row r="32" spans="1:12" ht="18" customHeight="1" x14ac:dyDescent="0.45">
      <c r="A32" s="96" t="s">
        <v>235</v>
      </c>
      <c r="B32" s="84">
        <v>0</v>
      </c>
      <c r="C32" s="53"/>
      <c r="D32" s="84">
        <v>0</v>
      </c>
      <c r="E32" s="53"/>
      <c r="F32" s="84">
        <f t="shared" si="0"/>
        <v>0</v>
      </c>
      <c r="G32" s="11"/>
      <c r="H32" s="84">
        <v>1189479</v>
      </c>
      <c r="I32" s="53"/>
      <c r="J32" s="84">
        <v>0</v>
      </c>
      <c r="K32" s="53"/>
      <c r="L32" s="84">
        <f t="shared" si="1"/>
        <v>1189479</v>
      </c>
    </row>
    <row r="33" spans="1:12" ht="18" customHeight="1" x14ac:dyDescent="0.45">
      <c r="A33" s="96" t="s">
        <v>235</v>
      </c>
      <c r="B33" s="84">
        <v>0</v>
      </c>
      <c r="C33" s="53"/>
      <c r="D33" s="84">
        <v>0</v>
      </c>
      <c r="E33" s="53"/>
      <c r="F33" s="84">
        <f t="shared" si="0"/>
        <v>0</v>
      </c>
      <c r="G33" s="11"/>
      <c r="H33" s="84">
        <v>7907536272</v>
      </c>
      <c r="I33" s="53"/>
      <c r="J33" s="84">
        <v>0</v>
      </c>
      <c r="K33" s="53"/>
      <c r="L33" s="84">
        <f t="shared" si="1"/>
        <v>7907536272</v>
      </c>
    </row>
    <row r="34" spans="1:12" ht="18" customHeight="1" x14ac:dyDescent="0.45">
      <c r="A34" s="96" t="s">
        <v>235</v>
      </c>
      <c r="B34" s="84">
        <v>0</v>
      </c>
      <c r="C34" s="53"/>
      <c r="D34" s="84">
        <v>0</v>
      </c>
      <c r="E34" s="53"/>
      <c r="F34" s="84">
        <f t="shared" si="0"/>
        <v>0</v>
      </c>
      <c r="G34" s="11"/>
      <c r="H34" s="84">
        <v>12982997</v>
      </c>
      <c r="I34" s="53"/>
      <c r="J34" s="84">
        <v>0</v>
      </c>
      <c r="K34" s="53"/>
      <c r="L34" s="84">
        <f t="shared" si="1"/>
        <v>12982997</v>
      </c>
    </row>
    <row r="35" spans="1:12" ht="18" customHeight="1" x14ac:dyDescent="0.45">
      <c r="A35" s="96" t="s">
        <v>235</v>
      </c>
      <c r="B35" s="84">
        <v>0</v>
      </c>
      <c r="C35" s="53"/>
      <c r="D35" s="84">
        <v>0</v>
      </c>
      <c r="E35" s="53"/>
      <c r="F35" s="84">
        <f t="shared" si="0"/>
        <v>0</v>
      </c>
      <c r="G35" s="11"/>
      <c r="H35" s="84">
        <v>69337863</v>
      </c>
      <c r="I35" s="53"/>
      <c r="J35" s="84">
        <v>0</v>
      </c>
      <c r="K35" s="53"/>
      <c r="L35" s="84">
        <f t="shared" si="1"/>
        <v>69337863</v>
      </c>
    </row>
    <row r="36" spans="1:12" ht="18" customHeight="1" x14ac:dyDescent="0.45">
      <c r="A36" s="96" t="s">
        <v>235</v>
      </c>
      <c r="B36" s="84">
        <v>0</v>
      </c>
      <c r="C36" s="53"/>
      <c r="D36" s="84">
        <v>0</v>
      </c>
      <c r="E36" s="53"/>
      <c r="F36" s="84">
        <f t="shared" si="0"/>
        <v>0</v>
      </c>
      <c r="G36" s="11"/>
      <c r="H36" s="84">
        <v>11506849</v>
      </c>
      <c r="I36" s="53"/>
      <c r="J36" s="84">
        <v>0</v>
      </c>
      <c r="K36" s="53"/>
      <c r="L36" s="84">
        <f t="shared" si="1"/>
        <v>11506849</v>
      </c>
    </row>
    <row r="37" spans="1:12" ht="18" customHeight="1" x14ac:dyDescent="0.45">
      <c r="A37" s="96" t="s">
        <v>213</v>
      </c>
      <c r="B37" s="84">
        <v>0</v>
      </c>
      <c r="C37" s="53"/>
      <c r="D37" s="84">
        <v>0</v>
      </c>
      <c r="E37" s="53"/>
      <c r="F37" s="84">
        <f t="shared" si="0"/>
        <v>0</v>
      </c>
      <c r="G37" s="11"/>
      <c r="H37" s="84">
        <v>1994520</v>
      </c>
      <c r="I37" s="53"/>
      <c r="J37" s="84">
        <v>0</v>
      </c>
      <c r="K37" s="53"/>
      <c r="L37" s="84">
        <f t="shared" si="1"/>
        <v>1994520</v>
      </c>
    </row>
    <row r="38" spans="1:12" ht="18" customHeight="1" x14ac:dyDescent="0.45">
      <c r="A38" s="96" t="s">
        <v>213</v>
      </c>
      <c r="B38" s="84">
        <v>0</v>
      </c>
      <c r="C38" s="53"/>
      <c r="D38" s="84">
        <v>0</v>
      </c>
      <c r="E38" s="53"/>
      <c r="F38" s="84">
        <f t="shared" si="0"/>
        <v>0</v>
      </c>
      <c r="G38" s="11"/>
      <c r="H38" s="84">
        <v>4767123</v>
      </c>
      <c r="I38" s="53"/>
      <c r="J38" s="84">
        <v>0</v>
      </c>
      <c r="K38" s="53"/>
      <c r="L38" s="84">
        <f t="shared" si="1"/>
        <v>4767123</v>
      </c>
    </row>
    <row r="39" spans="1:12" ht="18" customHeight="1" x14ac:dyDescent="0.45">
      <c r="A39" s="96" t="s">
        <v>236</v>
      </c>
      <c r="B39" s="84">
        <v>0</v>
      </c>
      <c r="C39" s="53"/>
      <c r="D39" s="84">
        <v>0</v>
      </c>
      <c r="E39" s="53"/>
      <c r="F39" s="84">
        <f t="shared" si="0"/>
        <v>0</v>
      </c>
      <c r="G39" s="11"/>
      <c r="H39" s="84">
        <v>104417</v>
      </c>
      <c r="I39" s="53"/>
      <c r="J39" s="84">
        <v>0</v>
      </c>
      <c r="K39" s="53"/>
      <c r="L39" s="84">
        <f t="shared" si="1"/>
        <v>104417</v>
      </c>
    </row>
    <row r="40" spans="1:12" ht="18" customHeight="1" x14ac:dyDescent="0.45">
      <c r="A40" s="96" t="s">
        <v>213</v>
      </c>
      <c r="B40" s="84">
        <v>0</v>
      </c>
      <c r="C40" s="53"/>
      <c r="D40" s="84">
        <v>0</v>
      </c>
      <c r="E40" s="53"/>
      <c r="F40" s="84">
        <f t="shared" si="0"/>
        <v>0</v>
      </c>
      <c r="G40" s="11"/>
      <c r="H40" s="84">
        <v>1720436328</v>
      </c>
      <c r="I40" s="53"/>
      <c r="J40" s="84">
        <v>0</v>
      </c>
      <c r="K40" s="53"/>
      <c r="L40" s="84">
        <f t="shared" si="1"/>
        <v>1720436328</v>
      </c>
    </row>
    <row r="41" spans="1:12" ht="18" customHeight="1" x14ac:dyDescent="0.45">
      <c r="A41" s="96" t="s">
        <v>213</v>
      </c>
      <c r="B41" s="84">
        <v>0</v>
      </c>
      <c r="C41" s="53"/>
      <c r="D41" s="84">
        <v>0</v>
      </c>
      <c r="E41" s="53"/>
      <c r="F41" s="84">
        <f t="shared" si="0"/>
        <v>0</v>
      </c>
      <c r="G41" s="11"/>
      <c r="H41" s="84">
        <v>6220363839</v>
      </c>
      <c r="I41" s="53"/>
      <c r="J41" s="84">
        <v>0</v>
      </c>
      <c r="K41" s="53"/>
      <c r="L41" s="84">
        <f t="shared" si="1"/>
        <v>6220363839</v>
      </c>
    </row>
    <row r="42" spans="1:12" ht="18" customHeight="1" x14ac:dyDescent="0.45">
      <c r="A42" s="96" t="s">
        <v>200</v>
      </c>
      <c r="B42" s="84">
        <v>0</v>
      </c>
      <c r="C42" s="53"/>
      <c r="D42" s="84">
        <v>0</v>
      </c>
      <c r="E42" s="53"/>
      <c r="F42" s="84">
        <f t="shared" si="0"/>
        <v>0</v>
      </c>
      <c r="G42" s="11"/>
      <c r="H42" s="84">
        <v>315575342</v>
      </c>
      <c r="I42" s="53"/>
      <c r="J42" s="84">
        <v>0</v>
      </c>
      <c r="K42" s="53"/>
      <c r="L42" s="84">
        <f t="shared" si="1"/>
        <v>315575342</v>
      </c>
    </row>
    <row r="43" spans="1:12" ht="18" customHeight="1" x14ac:dyDescent="0.45">
      <c r="A43" s="96" t="s">
        <v>200</v>
      </c>
      <c r="B43" s="84">
        <v>0</v>
      </c>
      <c r="C43" s="53"/>
      <c r="D43" s="84">
        <v>0</v>
      </c>
      <c r="E43" s="53"/>
      <c r="F43" s="84">
        <f t="shared" si="0"/>
        <v>0</v>
      </c>
      <c r="G43" s="11"/>
      <c r="H43" s="84">
        <v>360260274</v>
      </c>
      <c r="I43" s="53"/>
      <c r="J43" s="84">
        <v>0</v>
      </c>
      <c r="K43" s="53"/>
      <c r="L43" s="84">
        <f t="shared" si="1"/>
        <v>360260274</v>
      </c>
    </row>
    <row r="44" spans="1:12" ht="18" customHeight="1" thickBot="1" x14ac:dyDescent="0.5">
      <c r="A44" s="96" t="s">
        <v>241</v>
      </c>
      <c r="B44" s="128">
        <f>SUM(B7:B43)</f>
        <v>79174</v>
      </c>
      <c r="C44" s="53"/>
      <c r="D44" s="128">
        <f>SUM(D7:D43)</f>
        <v>0</v>
      </c>
      <c r="E44" s="53"/>
      <c r="F44" s="128">
        <f t="shared" si="0"/>
        <v>79174</v>
      </c>
      <c r="G44" s="11"/>
      <c r="H44" s="128">
        <f>SUM(H7:H43)</f>
        <v>297174709548</v>
      </c>
      <c r="I44" s="53"/>
      <c r="J44" s="128">
        <f>SUM(J7:J43)</f>
        <v>0</v>
      </c>
      <c r="K44" s="53"/>
      <c r="L44" s="128">
        <f>SUM(L7:L43)</f>
        <v>297174709548</v>
      </c>
    </row>
    <row r="45" spans="1:12" ht="18" customHeight="1" thickTop="1" x14ac:dyDescent="0.45">
      <c r="A45" s="96"/>
      <c r="B45" s="129"/>
      <c r="C45" s="53"/>
      <c r="D45" s="129"/>
      <c r="E45" s="53"/>
      <c r="F45" s="129"/>
      <c r="G45" s="11"/>
      <c r="H45" s="129"/>
      <c r="I45" s="53"/>
      <c r="J45" s="129"/>
      <c r="K45" s="53"/>
      <c r="L45" s="129"/>
    </row>
    <row r="46" spans="1:12" ht="18" customHeight="1" x14ac:dyDescent="0.45">
      <c r="A46" s="96"/>
      <c r="B46" s="129"/>
      <c r="C46" s="53"/>
      <c r="D46" s="129"/>
      <c r="E46" s="53"/>
      <c r="F46" s="129"/>
      <c r="G46" s="11"/>
      <c r="H46" s="129"/>
      <c r="I46" s="53"/>
      <c r="J46" s="129"/>
      <c r="K46" s="53"/>
      <c r="L46" s="129"/>
    </row>
    <row r="47" spans="1:12" ht="18" customHeight="1" x14ac:dyDescent="0.5">
      <c r="A47" s="265" t="s">
        <v>141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</row>
    <row r="48" spans="1:12" ht="18" customHeight="1" x14ac:dyDescent="0.5">
      <c r="A48" s="265" t="s">
        <v>85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</row>
    <row r="49" spans="1:12" ht="18" customHeight="1" x14ac:dyDescent="0.5">
      <c r="A49" s="265" t="s">
        <v>130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</row>
    <row r="50" spans="1:12" ht="18" customHeight="1" x14ac:dyDescent="0.2">
      <c r="A50" s="216" t="s">
        <v>128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</row>
    <row r="51" spans="1:12" ht="18" customHeight="1" thickBot="1" x14ac:dyDescent="0.5">
      <c r="A51" s="43"/>
      <c r="B51" s="249" t="s">
        <v>226</v>
      </c>
      <c r="C51" s="249"/>
      <c r="D51" s="249"/>
      <c r="E51" s="249"/>
      <c r="F51" s="249"/>
      <c r="G51" s="11"/>
      <c r="H51" s="249" t="s">
        <v>227</v>
      </c>
      <c r="I51" s="249"/>
      <c r="J51" s="249"/>
      <c r="K51" s="249"/>
      <c r="L51" s="249"/>
    </row>
    <row r="52" spans="1:12" ht="18" customHeight="1" thickBot="1" x14ac:dyDescent="0.5">
      <c r="A52" s="11" t="s">
        <v>57</v>
      </c>
      <c r="B52" s="52" t="s">
        <v>86</v>
      </c>
      <c r="C52" s="53"/>
      <c r="D52" s="52" t="s">
        <v>62</v>
      </c>
      <c r="E52" s="53"/>
      <c r="F52" s="52" t="s">
        <v>67</v>
      </c>
      <c r="G52" s="11"/>
      <c r="H52" s="52" t="s">
        <v>86</v>
      </c>
      <c r="I52" s="53"/>
      <c r="J52" s="52" t="s">
        <v>62</v>
      </c>
      <c r="K52" s="53"/>
      <c r="L52" s="52" t="s">
        <v>67</v>
      </c>
    </row>
    <row r="53" spans="1:12" ht="18" customHeight="1" x14ac:dyDescent="0.45">
      <c r="A53" s="11" t="s">
        <v>199</v>
      </c>
      <c r="B53" s="130">
        <f>B44</f>
        <v>79174</v>
      </c>
      <c r="C53" s="53"/>
      <c r="D53" s="130">
        <f>D44</f>
        <v>0</v>
      </c>
      <c r="E53" s="53"/>
      <c r="F53" s="130">
        <f>F44</f>
        <v>79174</v>
      </c>
      <c r="G53" s="11"/>
      <c r="H53" s="130">
        <f>H44</f>
        <v>297174709548</v>
      </c>
      <c r="I53" s="53"/>
      <c r="J53" s="126"/>
      <c r="K53" s="53"/>
      <c r="L53" s="130">
        <f>L44</f>
        <v>297174709548</v>
      </c>
    </row>
    <row r="54" spans="1:12" ht="18" customHeight="1" x14ac:dyDescent="0.45">
      <c r="A54" s="96" t="s">
        <v>211</v>
      </c>
      <c r="B54" s="84">
        <v>0</v>
      </c>
      <c r="C54" s="53"/>
      <c r="D54" s="84">
        <v>0</v>
      </c>
      <c r="E54" s="53"/>
      <c r="F54" s="84">
        <f t="shared" si="0"/>
        <v>0</v>
      </c>
      <c r="G54" s="11"/>
      <c r="H54" s="84">
        <v>82582172</v>
      </c>
      <c r="I54" s="53"/>
      <c r="J54" s="84">
        <v>0</v>
      </c>
      <c r="K54" s="53"/>
      <c r="L54" s="84">
        <f t="shared" si="1"/>
        <v>82582172</v>
      </c>
    </row>
    <row r="55" spans="1:12" ht="18" customHeight="1" x14ac:dyDescent="0.45">
      <c r="A55" s="96" t="s">
        <v>204</v>
      </c>
      <c r="B55" s="84">
        <v>0</v>
      </c>
      <c r="C55" s="53"/>
      <c r="D55" s="84">
        <v>0</v>
      </c>
      <c r="E55" s="53"/>
      <c r="F55" s="84">
        <f t="shared" si="0"/>
        <v>0</v>
      </c>
      <c r="G55" s="11"/>
      <c r="H55" s="84">
        <v>90727397</v>
      </c>
      <c r="I55" s="53"/>
      <c r="J55" s="84">
        <v>0</v>
      </c>
      <c r="K55" s="53"/>
      <c r="L55" s="84">
        <f t="shared" si="1"/>
        <v>90727397</v>
      </c>
    </row>
    <row r="56" spans="1:12" ht="18" customHeight="1" x14ac:dyDescent="0.45">
      <c r="A56" s="96" t="s">
        <v>204</v>
      </c>
      <c r="B56" s="84">
        <v>0</v>
      </c>
      <c r="C56" s="53"/>
      <c r="D56" s="84">
        <v>0</v>
      </c>
      <c r="E56" s="53"/>
      <c r="F56" s="84">
        <f t="shared" si="0"/>
        <v>0</v>
      </c>
      <c r="G56" s="11"/>
      <c r="H56" s="84">
        <v>531343836</v>
      </c>
      <c r="I56" s="53"/>
      <c r="J56" s="84">
        <v>0</v>
      </c>
      <c r="K56" s="53"/>
      <c r="L56" s="84">
        <f t="shared" si="1"/>
        <v>531343836</v>
      </c>
    </row>
    <row r="57" spans="1:12" ht="18" customHeight="1" x14ac:dyDescent="0.45">
      <c r="A57" s="96" t="s">
        <v>204</v>
      </c>
      <c r="B57" s="84">
        <v>0</v>
      </c>
      <c r="C57" s="53"/>
      <c r="D57" s="84">
        <v>0</v>
      </c>
      <c r="E57" s="53"/>
      <c r="F57" s="84">
        <f t="shared" si="0"/>
        <v>0</v>
      </c>
      <c r="G57" s="11"/>
      <c r="H57" s="84">
        <v>3116205679</v>
      </c>
      <c r="I57" s="53"/>
      <c r="J57" s="84">
        <v>0</v>
      </c>
      <c r="K57" s="53"/>
      <c r="L57" s="84">
        <f t="shared" si="1"/>
        <v>3116205679</v>
      </c>
    </row>
    <row r="58" spans="1:12" ht="18" customHeight="1" x14ac:dyDescent="0.45">
      <c r="A58" s="96" t="s">
        <v>204</v>
      </c>
      <c r="B58" s="84">
        <v>0</v>
      </c>
      <c r="C58" s="53"/>
      <c r="D58" s="84">
        <v>0</v>
      </c>
      <c r="E58" s="53"/>
      <c r="F58" s="84">
        <f t="shared" si="0"/>
        <v>0</v>
      </c>
      <c r="G58" s="11"/>
      <c r="H58" s="84">
        <v>397460283</v>
      </c>
      <c r="I58" s="53"/>
      <c r="J58" s="84">
        <v>0</v>
      </c>
      <c r="K58" s="53"/>
      <c r="L58" s="84">
        <f t="shared" si="1"/>
        <v>397460283</v>
      </c>
    </row>
    <row r="59" spans="1:12" ht="18" customHeight="1" x14ac:dyDescent="0.45">
      <c r="A59" s="96" t="s">
        <v>204</v>
      </c>
      <c r="B59" s="84">
        <v>0</v>
      </c>
      <c r="C59" s="53"/>
      <c r="D59" s="84">
        <v>0</v>
      </c>
      <c r="E59" s="53"/>
      <c r="F59" s="84">
        <f t="shared" si="0"/>
        <v>0</v>
      </c>
      <c r="G59" s="11"/>
      <c r="H59" s="84">
        <v>467150699</v>
      </c>
      <c r="I59" s="53"/>
      <c r="J59" s="84">
        <v>0</v>
      </c>
      <c r="K59" s="53"/>
      <c r="L59" s="84">
        <f t="shared" si="1"/>
        <v>467150699</v>
      </c>
    </row>
    <row r="60" spans="1:12" ht="18" customHeight="1" x14ac:dyDescent="0.45">
      <c r="A60" s="96" t="s">
        <v>204</v>
      </c>
      <c r="B60" s="84">
        <v>0</v>
      </c>
      <c r="C60" s="53"/>
      <c r="D60" s="84">
        <v>0</v>
      </c>
      <c r="E60" s="53"/>
      <c r="F60" s="84">
        <f t="shared" si="0"/>
        <v>0</v>
      </c>
      <c r="G60" s="11"/>
      <c r="H60" s="84">
        <v>10227972350</v>
      </c>
      <c r="I60" s="53"/>
      <c r="J60" s="84">
        <v>0</v>
      </c>
      <c r="K60" s="53"/>
      <c r="L60" s="84">
        <f t="shared" si="1"/>
        <v>10227972350</v>
      </c>
    </row>
    <row r="61" spans="1:12" ht="18" customHeight="1" x14ac:dyDescent="0.45">
      <c r="A61" s="96" t="s">
        <v>204</v>
      </c>
      <c r="B61" s="84">
        <v>0</v>
      </c>
      <c r="C61" s="53"/>
      <c r="D61" s="84">
        <v>0</v>
      </c>
      <c r="E61" s="53"/>
      <c r="F61" s="84">
        <f t="shared" si="0"/>
        <v>0</v>
      </c>
      <c r="G61" s="11"/>
      <c r="H61" s="84">
        <v>21634520553</v>
      </c>
      <c r="I61" s="53"/>
      <c r="J61" s="84">
        <v>0</v>
      </c>
      <c r="K61" s="53"/>
      <c r="L61" s="84">
        <f t="shared" si="1"/>
        <v>21634520553</v>
      </c>
    </row>
    <row r="62" spans="1:12" ht="18" customHeight="1" x14ac:dyDescent="0.45">
      <c r="A62" s="96" t="s">
        <v>204</v>
      </c>
      <c r="B62" s="84">
        <v>0</v>
      </c>
      <c r="C62" s="53"/>
      <c r="D62" s="84">
        <v>0</v>
      </c>
      <c r="E62" s="53"/>
      <c r="F62" s="84">
        <f t="shared" si="0"/>
        <v>0</v>
      </c>
      <c r="G62" s="11"/>
      <c r="H62" s="84">
        <v>11690281245</v>
      </c>
      <c r="I62" s="53"/>
      <c r="J62" s="84">
        <v>0</v>
      </c>
      <c r="K62" s="53"/>
      <c r="L62" s="84">
        <f t="shared" si="1"/>
        <v>11690281245</v>
      </c>
    </row>
    <row r="63" spans="1:12" ht="18" customHeight="1" x14ac:dyDescent="0.45">
      <c r="A63" s="96" t="s">
        <v>214</v>
      </c>
      <c r="B63" s="84">
        <v>13561643832</v>
      </c>
      <c r="C63" s="53"/>
      <c r="D63" s="84">
        <v>-247441805</v>
      </c>
      <c r="E63" s="53"/>
      <c r="F63" s="84">
        <f t="shared" si="0"/>
        <v>13809085637</v>
      </c>
      <c r="G63" s="11"/>
      <c r="H63" s="84">
        <v>221301369840</v>
      </c>
      <c r="I63" s="53"/>
      <c r="J63" s="84">
        <v>0</v>
      </c>
      <c r="K63" s="53"/>
      <c r="L63" s="84">
        <f t="shared" si="1"/>
        <v>221301369840</v>
      </c>
    </row>
    <row r="64" spans="1:12" ht="18" customHeight="1" x14ac:dyDescent="0.45">
      <c r="A64" s="96" t="s">
        <v>204</v>
      </c>
      <c r="B64" s="84">
        <v>0</v>
      </c>
      <c r="C64" s="53"/>
      <c r="D64" s="84">
        <v>0</v>
      </c>
      <c r="E64" s="53"/>
      <c r="F64" s="84">
        <f t="shared" si="0"/>
        <v>0</v>
      </c>
      <c r="G64" s="11"/>
      <c r="H64" s="84">
        <v>71753091781</v>
      </c>
      <c r="I64" s="53"/>
      <c r="J64" s="84">
        <v>0</v>
      </c>
      <c r="K64" s="53"/>
      <c r="L64" s="84">
        <f t="shared" si="1"/>
        <v>71753091781</v>
      </c>
    </row>
    <row r="65" spans="1:12" ht="18" customHeight="1" x14ac:dyDescent="0.45">
      <c r="A65" s="96" t="s">
        <v>200</v>
      </c>
      <c r="B65" s="84">
        <v>0</v>
      </c>
      <c r="C65" s="53"/>
      <c r="D65" s="84">
        <v>0</v>
      </c>
      <c r="E65" s="53"/>
      <c r="F65" s="84">
        <f t="shared" si="0"/>
        <v>0</v>
      </c>
      <c r="G65" s="11"/>
      <c r="H65" s="84">
        <v>24128997262</v>
      </c>
      <c r="I65" s="53"/>
      <c r="J65" s="84">
        <v>0</v>
      </c>
      <c r="K65" s="53"/>
      <c r="L65" s="84">
        <f t="shared" si="1"/>
        <v>24128997262</v>
      </c>
    </row>
    <row r="66" spans="1:12" ht="18" customHeight="1" x14ac:dyDescent="0.45">
      <c r="A66" s="96" t="s">
        <v>237</v>
      </c>
      <c r="B66" s="84">
        <v>0</v>
      </c>
      <c r="C66" s="53"/>
      <c r="D66" s="84">
        <v>0</v>
      </c>
      <c r="E66" s="53"/>
      <c r="F66" s="84">
        <f t="shared" si="0"/>
        <v>0</v>
      </c>
      <c r="G66" s="11"/>
      <c r="H66" s="84">
        <v>1037438356</v>
      </c>
      <c r="I66" s="53"/>
      <c r="J66" s="84">
        <v>0</v>
      </c>
      <c r="K66" s="53"/>
      <c r="L66" s="84">
        <f t="shared" si="1"/>
        <v>1037438356</v>
      </c>
    </row>
    <row r="67" spans="1:12" ht="18" customHeight="1" x14ac:dyDescent="0.45">
      <c r="A67" s="96" t="s">
        <v>213</v>
      </c>
      <c r="B67" s="84">
        <v>0</v>
      </c>
      <c r="C67" s="53"/>
      <c r="D67" s="84">
        <v>0</v>
      </c>
      <c r="E67" s="53"/>
      <c r="F67" s="84">
        <f t="shared" si="0"/>
        <v>0</v>
      </c>
      <c r="G67" s="11"/>
      <c r="H67" s="84">
        <v>14738835485</v>
      </c>
      <c r="I67" s="53"/>
      <c r="J67" s="84">
        <v>0</v>
      </c>
      <c r="K67" s="53"/>
      <c r="L67" s="84">
        <f t="shared" si="1"/>
        <v>14738835485</v>
      </c>
    </row>
    <row r="68" spans="1:12" ht="18" customHeight="1" x14ac:dyDescent="0.45">
      <c r="A68" s="96" t="s">
        <v>213</v>
      </c>
      <c r="B68" s="84">
        <v>0</v>
      </c>
      <c r="C68" s="53"/>
      <c r="D68" s="84">
        <v>0</v>
      </c>
      <c r="E68" s="53"/>
      <c r="F68" s="84">
        <f t="shared" si="0"/>
        <v>0</v>
      </c>
      <c r="G68" s="11"/>
      <c r="H68" s="84">
        <v>18736621671</v>
      </c>
      <c r="I68" s="53"/>
      <c r="J68" s="84">
        <v>0</v>
      </c>
      <c r="K68" s="53"/>
      <c r="L68" s="84">
        <f t="shared" si="1"/>
        <v>18736621671</v>
      </c>
    </row>
    <row r="69" spans="1:12" ht="18" customHeight="1" x14ac:dyDescent="0.45">
      <c r="A69" s="96" t="s">
        <v>213</v>
      </c>
      <c r="B69" s="84">
        <v>0</v>
      </c>
      <c r="C69" s="53"/>
      <c r="D69" s="84">
        <v>0</v>
      </c>
      <c r="E69" s="53"/>
      <c r="F69" s="84">
        <f t="shared" si="0"/>
        <v>0</v>
      </c>
      <c r="G69" s="11"/>
      <c r="H69" s="84">
        <v>15066093696</v>
      </c>
      <c r="I69" s="53"/>
      <c r="J69" s="84">
        <v>0</v>
      </c>
      <c r="K69" s="53"/>
      <c r="L69" s="84">
        <f t="shared" si="1"/>
        <v>15066093696</v>
      </c>
    </row>
    <row r="70" spans="1:12" ht="18" customHeight="1" x14ac:dyDescent="0.45">
      <c r="A70" s="96" t="s">
        <v>204</v>
      </c>
      <c r="B70" s="84">
        <v>0</v>
      </c>
      <c r="C70" s="53"/>
      <c r="D70" s="84">
        <v>0</v>
      </c>
      <c r="E70" s="53"/>
      <c r="F70" s="84">
        <f t="shared" si="0"/>
        <v>0</v>
      </c>
      <c r="G70" s="11"/>
      <c r="H70" s="84">
        <v>2736986302</v>
      </c>
      <c r="I70" s="53"/>
      <c r="J70" s="84">
        <v>0</v>
      </c>
      <c r="K70" s="53"/>
      <c r="L70" s="84">
        <f t="shared" si="1"/>
        <v>2736986302</v>
      </c>
    </row>
    <row r="71" spans="1:12" ht="18" customHeight="1" x14ac:dyDescent="0.45">
      <c r="A71" s="96" t="s">
        <v>204</v>
      </c>
      <c r="B71" s="84">
        <v>0</v>
      </c>
      <c r="C71" s="53"/>
      <c r="D71" s="84">
        <v>0</v>
      </c>
      <c r="E71" s="53"/>
      <c r="F71" s="84">
        <f t="shared" si="0"/>
        <v>0</v>
      </c>
      <c r="G71" s="11"/>
      <c r="H71" s="84">
        <v>27536301371</v>
      </c>
      <c r="I71" s="53"/>
      <c r="J71" s="84">
        <v>0</v>
      </c>
      <c r="K71" s="53"/>
      <c r="L71" s="84">
        <f t="shared" si="1"/>
        <v>27536301371</v>
      </c>
    </row>
    <row r="72" spans="1:12" ht="18" customHeight="1" x14ac:dyDescent="0.45">
      <c r="A72" s="96" t="s">
        <v>238</v>
      </c>
      <c r="B72" s="84">
        <v>0</v>
      </c>
      <c r="C72" s="53"/>
      <c r="D72" s="84">
        <v>0</v>
      </c>
      <c r="E72" s="53"/>
      <c r="F72" s="84">
        <f t="shared" si="0"/>
        <v>0</v>
      </c>
      <c r="G72" s="11"/>
      <c r="H72" s="84">
        <v>37682191780</v>
      </c>
      <c r="I72" s="53"/>
      <c r="J72" s="84">
        <v>0</v>
      </c>
      <c r="K72" s="53"/>
      <c r="L72" s="84">
        <f t="shared" si="1"/>
        <v>37682191780</v>
      </c>
    </row>
    <row r="73" spans="1:12" ht="18" customHeight="1" x14ac:dyDescent="0.45">
      <c r="A73" s="96" t="s">
        <v>200</v>
      </c>
      <c r="B73" s="84">
        <v>0</v>
      </c>
      <c r="C73" s="53"/>
      <c r="D73" s="84">
        <v>0</v>
      </c>
      <c r="E73" s="53"/>
      <c r="F73" s="84">
        <f t="shared" si="0"/>
        <v>0</v>
      </c>
      <c r="G73" s="11"/>
      <c r="H73" s="84">
        <v>3945205480</v>
      </c>
      <c r="I73" s="53"/>
      <c r="J73" s="84">
        <v>0</v>
      </c>
      <c r="K73" s="53"/>
      <c r="L73" s="84">
        <f t="shared" si="1"/>
        <v>3945205480</v>
      </c>
    </row>
    <row r="74" spans="1:12" ht="18" customHeight="1" x14ac:dyDescent="0.45">
      <c r="A74" s="96" t="s">
        <v>204</v>
      </c>
      <c r="B74" s="84">
        <v>0</v>
      </c>
      <c r="C74" s="53"/>
      <c r="D74" s="84">
        <v>0</v>
      </c>
      <c r="E74" s="53"/>
      <c r="F74" s="84">
        <f t="shared" si="0"/>
        <v>0</v>
      </c>
      <c r="G74" s="11"/>
      <c r="H74" s="84">
        <v>5952547945</v>
      </c>
      <c r="I74" s="53"/>
      <c r="J74" s="84">
        <v>0</v>
      </c>
      <c r="K74" s="53"/>
      <c r="L74" s="84">
        <f t="shared" si="1"/>
        <v>5952547945</v>
      </c>
    </row>
    <row r="75" spans="1:12" ht="18" customHeight="1" x14ac:dyDescent="0.45">
      <c r="A75" s="96" t="s">
        <v>200</v>
      </c>
      <c r="B75" s="84">
        <v>0</v>
      </c>
      <c r="C75" s="53"/>
      <c r="D75" s="84">
        <v>0</v>
      </c>
      <c r="E75" s="53"/>
      <c r="F75" s="84">
        <f t="shared" si="0"/>
        <v>0</v>
      </c>
      <c r="G75" s="11"/>
      <c r="H75" s="84">
        <v>30986395068</v>
      </c>
      <c r="I75" s="53"/>
      <c r="J75" s="84">
        <v>0</v>
      </c>
      <c r="K75" s="53"/>
      <c r="L75" s="84">
        <f t="shared" si="1"/>
        <v>30986395068</v>
      </c>
    </row>
    <row r="76" spans="1:12" ht="18" customHeight="1" x14ac:dyDescent="0.45">
      <c r="A76" s="96" t="s">
        <v>200</v>
      </c>
      <c r="B76" s="84">
        <v>0</v>
      </c>
      <c r="C76" s="53"/>
      <c r="D76" s="84">
        <v>0</v>
      </c>
      <c r="E76" s="53"/>
      <c r="F76" s="84">
        <f t="shared" si="0"/>
        <v>0</v>
      </c>
      <c r="G76" s="11"/>
      <c r="H76" s="84">
        <v>91552870420</v>
      </c>
      <c r="I76" s="53"/>
      <c r="J76" s="84">
        <v>0</v>
      </c>
      <c r="K76" s="53"/>
      <c r="L76" s="84">
        <f t="shared" si="1"/>
        <v>91552870420</v>
      </c>
    </row>
    <row r="77" spans="1:12" ht="18" customHeight="1" x14ac:dyDescent="0.45">
      <c r="A77" s="96" t="s">
        <v>204</v>
      </c>
      <c r="B77" s="84">
        <v>0</v>
      </c>
      <c r="C77" s="53"/>
      <c r="D77" s="84">
        <v>0</v>
      </c>
      <c r="E77" s="53"/>
      <c r="F77" s="84">
        <f t="shared" si="0"/>
        <v>0</v>
      </c>
      <c r="G77" s="11"/>
      <c r="H77" s="84">
        <v>13593945207</v>
      </c>
      <c r="I77" s="53"/>
      <c r="J77" s="84">
        <v>0</v>
      </c>
      <c r="K77" s="53"/>
      <c r="L77" s="84">
        <f t="shared" si="1"/>
        <v>13593945207</v>
      </c>
    </row>
    <row r="78" spans="1:12" ht="18" customHeight="1" x14ac:dyDescent="0.45">
      <c r="A78" s="96" t="s">
        <v>204</v>
      </c>
      <c r="B78" s="84">
        <v>0</v>
      </c>
      <c r="C78" s="53"/>
      <c r="D78" s="84">
        <v>0</v>
      </c>
      <c r="E78" s="53"/>
      <c r="F78" s="84">
        <f t="shared" si="0"/>
        <v>0</v>
      </c>
      <c r="G78" s="11"/>
      <c r="H78" s="84">
        <v>18257681096</v>
      </c>
      <c r="I78" s="53"/>
      <c r="J78" s="84">
        <v>0</v>
      </c>
      <c r="K78" s="53"/>
      <c r="L78" s="84">
        <f t="shared" si="1"/>
        <v>18257681096</v>
      </c>
    </row>
    <row r="79" spans="1:12" ht="18" customHeight="1" x14ac:dyDescent="0.45">
      <c r="A79" s="96" t="s">
        <v>200</v>
      </c>
      <c r="B79" s="84">
        <v>0</v>
      </c>
      <c r="C79" s="53"/>
      <c r="D79" s="84">
        <v>0</v>
      </c>
      <c r="E79" s="53"/>
      <c r="F79" s="84">
        <f t="shared" si="0"/>
        <v>0</v>
      </c>
      <c r="G79" s="11"/>
      <c r="H79" s="84">
        <v>1013991780</v>
      </c>
      <c r="I79" s="53"/>
      <c r="J79" s="84">
        <v>0</v>
      </c>
      <c r="K79" s="53"/>
      <c r="L79" s="84">
        <f t="shared" si="1"/>
        <v>1013991780</v>
      </c>
    </row>
    <row r="80" spans="1:12" ht="18" customHeight="1" x14ac:dyDescent="0.45">
      <c r="A80" s="96" t="s">
        <v>204</v>
      </c>
      <c r="B80" s="84">
        <v>0</v>
      </c>
      <c r="C80" s="53"/>
      <c r="D80" s="84">
        <v>0</v>
      </c>
      <c r="E80" s="53"/>
      <c r="F80" s="84">
        <f t="shared" si="0"/>
        <v>0</v>
      </c>
      <c r="G80" s="11"/>
      <c r="H80" s="84">
        <v>22862120547</v>
      </c>
      <c r="I80" s="53"/>
      <c r="J80" s="84">
        <v>0</v>
      </c>
      <c r="K80" s="53"/>
      <c r="L80" s="84">
        <f t="shared" si="1"/>
        <v>22862120547</v>
      </c>
    </row>
    <row r="81" spans="1:12" ht="18" customHeight="1" x14ac:dyDescent="0.45">
      <c r="A81" s="96" t="s">
        <v>204</v>
      </c>
      <c r="B81" s="84">
        <v>0</v>
      </c>
      <c r="C81" s="53"/>
      <c r="D81" s="84">
        <v>0</v>
      </c>
      <c r="E81" s="53"/>
      <c r="F81" s="84">
        <f t="shared" si="0"/>
        <v>0</v>
      </c>
      <c r="G81" s="11"/>
      <c r="H81" s="84">
        <v>12471449425</v>
      </c>
      <c r="I81" s="53"/>
      <c r="J81" s="84">
        <v>0</v>
      </c>
      <c r="K81" s="53"/>
      <c r="L81" s="84">
        <f t="shared" si="1"/>
        <v>12471449425</v>
      </c>
    </row>
    <row r="82" spans="1:12" ht="18" customHeight="1" x14ac:dyDescent="0.45">
      <c r="A82" s="96" t="s">
        <v>238</v>
      </c>
      <c r="B82" s="84">
        <v>0</v>
      </c>
      <c r="C82" s="53"/>
      <c r="D82" s="84">
        <v>0</v>
      </c>
      <c r="E82" s="53"/>
      <c r="F82" s="84">
        <f t="shared" ref="F82:F163" si="2">B82-D82</f>
        <v>0</v>
      </c>
      <c r="G82" s="11"/>
      <c r="H82" s="84">
        <v>20321315069</v>
      </c>
      <c r="I82" s="53"/>
      <c r="J82" s="84">
        <v>0</v>
      </c>
      <c r="K82" s="53"/>
      <c r="L82" s="84">
        <f t="shared" ref="L82:L163" si="3">H82-J82</f>
        <v>20321315069</v>
      </c>
    </row>
    <row r="83" spans="1:12" ht="18" customHeight="1" x14ac:dyDescent="0.45">
      <c r="A83" s="96" t="s">
        <v>200</v>
      </c>
      <c r="B83" s="84">
        <v>0</v>
      </c>
      <c r="C83" s="53"/>
      <c r="D83" s="84">
        <v>0</v>
      </c>
      <c r="E83" s="53"/>
      <c r="F83" s="84">
        <f t="shared" si="2"/>
        <v>0</v>
      </c>
      <c r="G83" s="11"/>
      <c r="H83" s="84">
        <v>20651746853</v>
      </c>
      <c r="I83" s="53"/>
      <c r="J83" s="84">
        <v>0</v>
      </c>
      <c r="K83" s="53"/>
      <c r="L83" s="84">
        <f t="shared" si="3"/>
        <v>20651746853</v>
      </c>
    </row>
    <row r="84" spans="1:12" ht="18" customHeight="1" x14ac:dyDescent="0.45">
      <c r="A84" s="96" t="s">
        <v>238</v>
      </c>
      <c r="B84" s="84">
        <v>0</v>
      </c>
      <c r="C84" s="53"/>
      <c r="D84" s="84">
        <v>0</v>
      </c>
      <c r="E84" s="53"/>
      <c r="F84" s="84">
        <f t="shared" si="2"/>
        <v>0</v>
      </c>
      <c r="G84" s="11"/>
      <c r="H84" s="84">
        <v>42338001094</v>
      </c>
      <c r="I84" s="53"/>
      <c r="J84" s="84">
        <v>0</v>
      </c>
      <c r="K84" s="53"/>
      <c r="L84" s="84">
        <f t="shared" si="3"/>
        <v>42338001094</v>
      </c>
    </row>
    <row r="85" spans="1:12" ht="18" customHeight="1" x14ac:dyDescent="0.45">
      <c r="A85" s="96" t="s">
        <v>200</v>
      </c>
      <c r="B85" s="84">
        <v>0</v>
      </c>
      <c r="C85" s="53"/>
      <c r="D85" s="84">
        <v>0</v>
      </c>
      <c r="E85" s="53"/>
      <c r="F85" s="84">
        <f t="shared" si="2"/>
        <v>0</v>
      </c>
      <c r="G85" s="11"/>
      <c r="H85" s="84">
        <v>3821776302</v>
      </c>
      <c r="I85" s="53"/>
      <c r="J85" s="84">
        <v>0</v>
      </c>
      <c r="K85" s="53"/>
      <c r="L85" s="84">
        <f t="shared" si="3"/>
        <v>3821776302</v>
      </c>
    </row>
    <row r="86" spans="1:12" ht="18" customHeight="1" x14ac:dyDescent="0.45">
      <c r="A86" s="96" t="s">
        <v>238</v>
      </c>
      <c r="B86" s="84">
        <v>0</v>
      </c>
      <c r="C86" s="53"/>
      <c r="D86" s="84">
        <v>0</v>
      </c>
      <c r="E86" s="53"/>
      <c r="F86" s="84">
        <f t="shared" si="2"/>
        <v>0</v>
      </c>
      <c r="G86" s="11"/>
      <c r="H86" s="84">
        <v>9771405479</v>
      </c>
      <c r="I86" s="53"/>
      <c r="J86" s="84">
        <v>0</v>
      </c>
      <c r="K86" s="53"/>
      <c r="L86" s="84">
        <f t="shared" si="3"/>
        <v>9771405479</v>
      </c>
    </row>
    <row r="87" spans="1:12" ht="18" customHeight="1" x14ac:dyDescent="0.45">
      <c r="A87" s="96" t="s">
        <v>215</v>
      </c>
      <c r="B87" s="84">
        <v>0</v>
      </c>
      <c r="C87" s="53"/>
      <c r="D87" s="84">
        <v>0</v>
      </c>
      <c r="E87" s="53"/>
      <c r="F87" s="84">
        <f t="shared" si="2"/>
        <v>0</v>
      </c>
      <c r="G87" s="11"/>
      <c r="H87" s="84">
        <v>28429235638</v>
      </c>
      <c r="I87" s="53"/>
      <c r="J87" s="84">
        <v>0</v>
      </c>
      <c r="K87" s="53"/>
      <c r="L87" s="84">
        <f t="shared" si="3"/>
        <v>28429235638</v>
      </c>
    </row>
    <row r="88" spans="1:12" ht="18" customHeight="1" x14ac:dyDescent="0.45">
      <c r="A88" s="96" t="s">
        <v>215</v>
      </c>
      <c r="B88" s="84">
        <v>0</v>
      </c>
      <c r="C88" s="53"/>
      <c r="D88" s="84">
        <v>0</v>
      </c>
      <c r="E88" s="53"/>
      <c r="F88" s="84">
        <f t="shared" si="2"/>
        <v>0</v>
      </c>
      <c r="G88" s="11"/>
      <c r="H88" s="84">
        <v>5946484913</v>
      </c>
      <c r="I88" s="53"/>
      <c r="J88" s="84">
        <v>0</v>
      </c>
      <c r="K88" s="53"/>
      <c r="L88" s="84">
        <f t="shared" si="3"/>
        <v>5946484913</v>
      </c>
    </row>
    <row r="89" spans="1:12" ht="18" customHeight="1" x14ac:dyDescent="0.45">
      <c r="A89" s="96" t="s">
        <v>215</v>
      </c>
      <c r="B89" s="84">
        <v>0</v>
      </c>
      <c r="C89" s="53"/>
      <c r="D89" s="84">
        <v>0</v>
      </c>
      <c r="E89" s="53"/>
      <c r="F89" s="84">
        <f t="shared" si="2"/>
        <v>0</v>
      </c>
      <c r="G89" s="11"/>
      <c r="H89" s="84">
        <v>7040726024</v>
      </c>
      <c r="I89" s="53"/>
      <c r="J89" s="84">
        <v>0</v>
      </c>
      <c r="K89" s="53"/>
      <c r="L89" s="84">
        <f t="shared" si="3"/>
        <v>7040726024</v>
      </c>
    </row>
    <row r="90" spans="1:12" ht="18" customHeight="1" x14ac:dyDescent="0.45">
      <c r="A90" s="96" t="s">
        <v>215</v>
      </c>
      <c r="B90" s="84">
        <v>0</v>
      </c>
      <c r="C90" s="53"/>
      <c r="D90" s="84">
        <v>0</v>
      </c>
      <c r="E90" s="53"/>
      <c r="F90" s="84">
        <f t="shared" si="2"/>
        <v>0</v>
      </c>
      <c r="G90" s="11"/>
      <c r="H90" s="84">
        <v>5021648617</v>
      </c>
      <c r="I90" s="53"/>
      <c r="J90" s="84">
        <v>0</v>
      </c>
      <c r="K90" s="53"/>
      <c r="L90" s="84">
        <f t="shared" si="3"/>
        <v>5021648617</v>
      </c>
    </row>
    <row r="91" spans="1:12" ht="18" customHeight="1" x14ac:dyDescent="0.45">
      <c r="A91" s="96" t="s">
        <v>215</v>
      </c>
      <c r="B91" s="84">
        <v>0</v>
      </c>
      <c r="C91" s="53"/>
      <c r="D91" s="84">
        <v>0</v>
      </c>
      <c r="E91" s="53"/>
      <c r="F91" s="84">
        <f t="shared" si="2"/>
        <v>0</v>
      </c>
      <c r="G91" s="11"/>
      <c r="H91" s="84">
        <v>3863712325</v>
      </c>
      <c r="I91" s="53"/>
      <c r="J91" s="84">
        <v>0</v>
      </c>
      <c r="K91" s="53"/>
      <c r="L91" s="84">
        <f t="shared" si="3"/>
        <v>3863712325</v>
      </c>
    </row>
    <row r="92" spans="1:12" ht="18" customHeight="1" x14ac:dyDescent="0.45">
      <c r="A92" s="96" t="s">
        <v>215</v>
      </c>
      <c r="B92" s="84"/>
      <c r="C92" s="53"/>
      <c r="D92" s="84"/>
      <c r="E92" s="53"/>
      <c r="F92" s="84"/>
      <c r="G92" s="11"/>
      <c r="H92" s="84">
        <v>1648775342</v>
      </c>
      <c r="I92" s="85"/>
      <c r="J92" s="84">
        <v>0</v>
      </c>
      <c r="K92" s="85"/>
      <c r="L92" s="84">
        <v>1648775342</v>
      </c>
    </row>
    <row r="93" spans="1:12" ht="18" customHeight="1" thickBot="1" x14ac:dyDescent="0.5">
      <c r="A93" s="96" t="s">
        <v>241</v>
      </c>
      <c r="B93" s="128">
        <f>SUM(B53:B91)</f>
        <v>13561723006</v>
      </c>
      <c r="C93" s="53"/>
      <c r="D93" s="128">
        <f>SUM(D53:D91)</f>
        <v>-247441805</v>
      </c>
      <c r="E93" s="53"/>
      <c r="F93" s="128">
        <f>SUM(F53:F91)</f>
        <v>13809164811</v>
      </c>
      <c r="G93" s="11"/>
      <c r="H93" s="128">
        <f>SUM(H53:H92)</f>
        <v>1129621915930</v>
      </c>
      <c r="I93" s="53"/>
      <c r="J93" s="128">
        <f>SUM(J54:J92)</f>
        <v>0</v>
      </c>
      <c r="K93" s="53"/>
      <c r="L93" s="128">
        <f>SUM(L53:L92)</f>
        <v>1129621915930</v>
      </c>
    </row>
    <row r="94" spans="1:12" ht="18" customHeight="1" thickTop="1" x14ac:dyDescent="0.45">
      <c r="A94" s="96"/>
      <c r="B94" s="129"/>
      <c r="C94" s="53"/>
      <c r="D94" s="129"/>
      <c r="E94" s="53"/>
      <c r="F94" s="129"/>
      <c r="G94" s="11"/>
      <c r="H94" s="129"/>
      <c r="I94" s="53"/>
      <c r="J94" s="129"/>
      <c r="K94" s="53"/>
      <c r="L94" s="129"/>
    </row>
    <row r="95" spans="1:12" ht="18" customHeight="1" x14ac:dyDescent="0.45">
      <c r="A95" s="96"/>
      <c r="B95" s="129"/>
      <c r="C95" s="53"/>
      <c r="D95" s="129"/>
      <c r="E95" s="53"/>
      <c r="F95" s="129"/>
      <c r="G95" s="11"/>
      <c r="H95" s="129"/>
      <c r="I95" s="53"/>
      <c r="J95" s="129"/>
      <c r="K95" s="53"/>
      <c r="L95" s="129"/>
    </row>
    <row r="96" spans="1:12" ht="18" customHeight="1" x14ac:dyDescent="0.5">
      <c r="A96" s="265" t="s">
        <v>141</v>
      </c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</row>
    <row r="97" spans="1:12" ht="18" customHeight="1" x14ac:dyDescent="0.5">
      <c r="A97" s="265" t="s">
        <v>85</v>
      </c>
      <c r="B97" s="265"/>
      <c r="C97" s="265"/>
      <c r="D97" s="265"/>
      <c r="E97" s="265"/>
      <c r="F97" s="265"/>
      <c r="G97" s="265"/>
      <c r="H97" s="265"/>
      <c r="I97" s="265"/>
      <c r="J97" s="265"/>
      <c r="K97" s="265"/>
      <c r="L97" s="265"/>
    </row>
    <row r="98" spans="1:12" ht="18" customHeight="1" x14ac:dyDescent="0.5">
      <c r="A98" s="265" t="s">
        <v>130</v>
      </c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</row>
    <row r="99" spans="1:12" ht="18" customHeight="1" x14ac:dyDescent="0.2">
      <c r="A99" s="216" t="s">
        <v>128</v>
      </c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</row>
    <row r="100" spans="1:12" ht="18" customHeight="1" thickBot="1" x14ac:dyDescent="0.5">
      <c r="A100" s="43"/>
      <c r="B100" s="249" t="s">
        <v>226</v>
      </c>
      <c r="C100" s="249"/>
      <c r="D100" s="249"/>
      <c r="E100" s="249"/>
      <c r="F100" s="249"/>
      <c r="G100" s="11"/>
      <c r="H100" s="249" t="s">
        <v>227</v>
      </c>
      <c r="I100" s="249"/>
      <c r="J100" s="249"/>
      <c r="K100" s="249"/>
      <c r="L100" s="249"/>
    </row>
    <row r="101" spans="1:12" ht="18" customHeight="1" thickBot="1" x14ac:dyDescent="0.5">
      <c r="A101" s="11" t="s">
        <v>57</v>
      </c>
      <c r="B101" s="52" t="s">
        <v>86</v>
      </c>
      <c r="C101" s="53"/>
      <c r="D101" s="52" t="s">
        <v>62</v>
      </c>
      <c r="E101" s="53"/>
      <c r="F101" s="52" t="s">
        <v>67</v>
      </c>
      <c r="G101" s="11"/>
      <c r="H101" s="52" t="s">
        <v>86</v>
      </c>
      <c r="I101" s="53"/>
      <c r="J101" s="52" t="s">
        <v>62</v>
      </c>
      <c r="K101" s="53"/>
      <c r="L101" s="52" t="s">
        <v>67</v>
      </c>
    </row>
    <row r="102" spans="1:12" ht="18" customHeight="1" x14ac:dyDescent="0.45">
      <c r="A102" s="11" t="s">
        <v>199</v>
      </c>
      <c r="B102" s="130">
        <f>B93</f>
        <v>13561723006</v>
      </c>
      <c r="C102" s="53"/>
      <c r="D102" s="130">
        <f>D93</f>
        <v>-247441805</v>
      </c>
      <c r="E102" s="53"/>
      <c r="F102" s="130">
        <f>F93</f>
        <v>13809164811</v>
      </c>
      <c r="G102" s="11"/>
      <c r="H102" s="130">
        <f>H93</f>
        <v>1129621915930</v>
      </c>
      <c r="I102" s="53"/>
      <c r="J102" s="126"/>
      <c r="K102" s="53"/>
      <c r="L102" s="130">
        <f>L93</f>
        <v>1129621915930</v>
      </c>
    </row>
    <row r="103" spans="1:12" ht="18" customHeight="1" x14ac:dyDescent="0.45">
      <c r="A103" s="96" t="s">
        <v>200</v>
      </c>
      <c r="B103" s="84">
        <v>0</v>
      </c>
      <c r="C103" s="53"/>
      <c r="D103" s="84">
        <v>0</v>
      </c>
      <c r="E103" s="53"/>
      <c r="F103" s="84">
        <f t="shared" si="2"/>
        <v>0</v>
      </c>
      <c r="G103" s="11"/>
      <c r="H103" s="84">
        <v>10672652056</v>
      </c>
      <c r="I103" s="53"/>
      <c r="J103" s="84">
        <v>0</v>
      </c>
      <c r="K103" s="53"/>
      <c r="L103" s="84">
        <f t="shared" si="3"/>
        <v>10672652056</v>
      </c>
    </row>
    <row r="104" spans="1:12" ht="18" customHeight="1" x14ac:dyDescent="0.45">
      <c r="A104" s="96" t="s">
        <v>200</v>
      </c>
      <c r="B104" s="84">
        <v>0</v>
      </c>
      <c r="C104" s="53"/>
      <c r="D104" s="84">
        <v>0</v>
      </c>
      <c r="E104" s="53"/>
      <c r="F104" s="84">
        <f t="shared" si="2"/>
        <v>0</v>
      </c>
      <c r="G104" s="11"/>
      <c r="H104" s="84">
        <v>2766521097</v>
      </c>
      <c r="I104" s="53"/>
      <c r="J104" s="84">
        <v>0</v>
      </c>
      <c r="K104" s="53"/>
      <c r="L104" s="84">
        <f t="shared" si="3"/>
        <v>2766521097</v>
      </c>
    </row>
    <row r="105" spans="1:12" ht="18" customHeight="1" x14ac:dyDescent="0.45">
      <c r="A105" s="96" t="s">
        <v>200</v>
      </c>
      <c r="B105" s="84">
        <v>0</v>
      </c>
      <c r="C105" s="53"/>
      <c r="D105" s="84">
        <v>0</v>
      </c>
      <c r="E105" s="53"/>
      <c r="F105" s="84">
        <f t="shared" si="2"/>
        <v>0</v>
      </c>
      <c r="G105" s="11"/>
      <c r="H105" s="84">
        <v>12537912329</v>
      </c>
      <c r="I105" s="53"/>
      <c r="J105" s="84">
        <v>0</v>
      </c>
      <c r="K105" s="53"/>
      <c r="L105" s="84">
        <f t="shared" si="3"/>
        <v>12537912329</v>
      </c>
    </row>
    <row r="106" spans="1:12" ht="18" customHeight="1" x14ac:dyDescent="0.45">
      <c r="A106" s="96" t="s">
        <v>215</v>
      </c>
      <c r="B106" s="84">
        <v>0</v>
      </c>
      <c r="C106" s="53"/>
      <c r="D106" s="84">
        <v>0</v>
      </c>
      <c r="E106" s="53"/>
      <c r="F106" s="84">
        <f t="shared" si="2"/>
        <v>0</v>
      </c>
      <c r="G106" s="11"/>
      <c r="H106" s="84">
        <v>8390342434</v>
      </c>
      <c r="I106" s="53"/>
      <c r="J106" s="84">
        <v>0</v>
      </c>
      <c r="K106" s="53"/>
      <c r="L106" s="84">
        <f t="shared" si="3"/>
        <v>8390342434</v>
      </c>
    </row>
    <row r="107" spans="1:12" ht="18" customHeight="1" x14ac:dyDescent="0.45">
      <c r="A107" s="96" t="s">
        <v>215</v>
      </c>
      <c r="B107" s="84">
        <v>0</v>
      </c>
      <c r="C107" s="53"/>
      <c r="D107" s="84">
        <v>0</v>
      </c>
      <c r="E107" s="53"/>
      <c r="F107" s="84">
        <f t="shared" si="2"/>
        <v>0</v>
      </c>
      <c r="G107" s="11"/>
      <c r="H107" s="84">
        <v>6563527375</v>
      </c>
      <c r="I107" s="53"/>
      <c r="J107" s="84">
        <v>0</v>
      </c>
      <c r="K107" s="53"/>
      <c r="L107" s="84">
        <f t="shared" si="3"/>
        <v>6563527375</v>
      </c>
    </row>
    <row r="108" spans="1:12" ht="18" customHeight="1" x14ac:dyDescent="0.45">
      <c r="A108" s="96" t="s">
        <v>213</v>
      </c>
      <c r="B108" s="84">
        <v>0</v>
      </c>
      <c r="C108" s="53"/>
      <c r="D108" s="84">
        <v>0</v>
      </c>
      <c r="E108" s="53"/>
      <c r="F108" s="84">
        <f t="shared" si="2"/>
        <v>0</v>
      </c>
      <c r="G108" s="11"/>
      <c r="H108" s="84">
        <v>6697239020</v>
      </c>
      <c r="I108" s="53"/>
      <c r="J108" s="84">
        <v>0</v>
      </c>
      <c r="K108" s="53"/>
      <c r="L108" s="84">
        <f t="shared" si="3"/>
        <v>6697239020</v>
      </c>
    </row>
    <row r="109" spans="1:12" ht="18" customHeight="1" x14ac:dyDescent="0.45">
      <c r="A109" s="96" t="s">
        <v>215</v>
      </c>
      <c r="B109" s="84">
        <v>0</v>
      </c>
      <c r="C109" s="53"/>
      <c r="D109" s="84">
        <v>0</v>
      </c>
      <c r="E109" s="53"/>
      <c r="F109" s="84">
        <f t="shared" si="2"/>
        <v>0</v>
      </c>
      <c r="G109" s="11"/>
      <c r="H109" s="84">
        <v>3829006810</v>
      </c>
      <c r="I109" s="53"/>
      <c r="J109" s="84">
        <v>0</v>
      </c>
      <c r="K109" s="53"/>
      <c r="L109" s="84">
        <f t="shared" si="3"/>
        <v>3829006810</v>
      </c>
    </row>
    <row r="110" spans="1:12" ht="18" customHeight="1" x14ac:dyDescent="0.45">
      <c r="A110" s="96" t="s">
        <v>215</v>
      </c>
      <c r="B110" s="84">
        <v>0</v>
      </c>
      <c r="C110" s="53"/>
      <c r="D110" s="84">
        <v>0</v>
      </c>
      <c r="E110" s="53"/>
      <c r="F110" s="84">
        <f t="shared" si="2"/>
        <v>0</v>
      </c>
      <c r="G110" s="11"/>
      <c r="H110" s="84">
        <v>40920566467</v>
      </c>
      <c r="I110" s="53"/>
      <c r="J110" s="84">
        <v>0</v>
      </c>
      <c r="K110" s="53"/>
      <c r="L110" s="84">
        <f t="shared" si="3"/>
        <v>40920566467</v>
      </c>
    </row>
    <row r="111" spans="1:12" ht="18" customHeight="1" x14ac:dyDescent="0.45">
      <c r="A111" s="96" t="s">
        <v>215</v>
      </c>
      <c r="B111" s="84">
        <v>0</v>
      </c>
      <c r="C111" s="53"/>
      <c r="D111" s="84">
        <v>0</v>
      </c>
      <c r="E111" s="53"/>
      <c r="F111" s="84">
        <f t="shared" si="2"/>
        <v>0</v>
      </c>
      <c r="G111" s="11"/>
      <c r="H111" s="84">
        <v>37702109548</v>
      </c>
      <c r="I111" s="53"/>
      <c r="J111" s="84">
        <v>0</v>
      </c>
      <c r="K111" s="53"/>
      <c r="L111" s="84">
        <f t="shared" si="3"/>
        <v>37702109548</v>
      </c>
    </row>
    <row r="112" spans="1:12" ht="18" customHeight="1" x14ac:dyDescent="0.45">
      <c r="A112" s="96" t="s">
        <v>200</v>
      </c>
      <c r="B112" s="84">
        <v>0</v>
      </c>
      <c r="C112" s="53"/>
      <c r="D112" s="84">
        <v>0</v>
      </c>
      <c r="E112" s="53"/>
      <c r="F112" s="84">
        <f t="shared" si="2"/>
        <v>0</v>
      </c>
      <c r="G112" s="11"/>
      <c r="H112" s="84">
        <v>6728732839</v>
      </c>
      <c r="I112" s="53"/>
      <c r="J112" s="84">
        <v>0</v>
      </c>
      <c r="K112" s="53"/>
      <c r="L112" s="84">
        <f t="shared" si="3"/>
        <v>6728732839</v>
      </c>
    </row>
    <row r="113" spans="1:12" ht="18" customHeight="1" x14ac:dyDescent="0.45">
      <c r="A113" s="96" t="s">
        <v>200</v>
      </c>
      <c r="B113" s="84">
        <v>0</v>
      </c>
      <c r="C113" s="53"/>
      <c r="D113" s="84">
        <v>0</v>
      </c>
      <c r="E113" s="53"/>
      <c r="F113" s="84">
        <f t="shared" si="2"/>
        <v>0</v>
      </c>
      <c r="G113" s="11"/>
      <c r="H113" s="84">
        <v>22812486920</v>
      </c>
      <c r="I113" s="53"/>
      <c r="J113" s="84">
        <v>0</v>
      </c>
      <c r="K113" s="53"/>
      <c r="L113" s="84">
        <f t="shared" si="3"/>
        <v>22812486920</v>
      </c>
    </row>
    <row r="114" spans="1:12" ht="18" customHeight="1" x14ac:dyDescent="0.45">
      <c r="A114" s="96" t="s">
        <v>200</v>
      </c>
      <c r="B114" s="84">
        <v>0</v>
      </c>
      <c r="C114" s="53"/>
      <c r="D114" s="84">
        <v>0</v>
      </c>
      <c r="E114" s="53"/>
      <c r="F114" s="84">
        <f t="shared" si="2"/>
        <v>0</v>
      </c>
      <c r="G114" s="11"/>
      <c r="H114" s="84">
        <v>20157188305</v>
      </c>
      <c r="I114" s="53"/>
      <c r="J114" s="84">
        <v>0</v>
      </c>
      <c r="K114" s="53"/>
      <c r="L114" s="84">
        <f t="shared" si="3"/>
        <v>20157188305</v>
      </c>
    </row>
    <row r="115" spans="1:12" ht="18" customHeight="1" x14ac:dyDescent="0.45">
      <c r="A115" s="96" t="s">
        <v>204</v>
      </c>
      <c r="B115" s="84">
        <v>0</v>
      </c>
      <c r="C115" s="53"/>
      <c r="D115" s="84">
        <v>0</v>
      </c>
      <c r="E115" s="53"/>
      <c r="F115" s="84">
        <f t="shared" si="2"/>
        <v>0</v>
      </c>
      <c r="G115" s="11"/>
      <c r="H115" s="84">
        <v>7052525878</v>
      </c>
      <c r="I115" s="53"/>
      <c r="J115" s="84">
        <v>0</v>
      </c>
      <c r="K115" s="53"/>
      <c r="L115" s="84">
        <f t="shared" si="3"/>
        <v>7052525878</v>
      </c>
    </row>
    <row r="116" spans="1:12" ht="18" customHeight="1" x14ac:dyDescent="0.45">
      <c r="A116" s="96" t="s">
        <v>204</v>
      </c>
      <c r="B116" s="84">
        <v>0</v>
      </c>
      <c r="C116" s="53"/>
      <c r="D116" s="84">
        <v>0</v>
      </c>
      <c r="E116" s="53"/>
      <c r="F116" s="84">
        <f t="shared" si="2"/>
        <v>0</v>
      </c>
      <c r="G116" s="11"/>
      <c r="H116" s="84">
        <v>172602738</v>
      </c>
      <c r="I116" s="53"/>
      <c r="J116" s="84">
        <v>0</v>
      </c>
      <c r="K116" s="53"/>
      <c r="L116" s="84">
        <f t="shared" si="3"/>
        <v>172602738</v>
      </c>
    </row>
    <row r="117" spans="1:12" ht="18" customHeight="1" x14ac:dyDescent="0.45">
      <c r="A117" s="96" t="s">
        <v>239</v>
      </c>
      <c r="B117" s="84">
        <v>0</v>
      </c>
      <c r="C117" s="53"/>
      <c r="D117" s="84">
        <v>0</v>
      </c>
      <c r="E117" s="53"/>
      <c r="F117" s="84">
        <f t="shared" si="2"/>
        <v>0</v>
      </c>
      <c r="G117" s="11"/>
      <c r="H117" s="84">
        <v>35146849303</v>
      </c>
      <c r="I117" s="53"/>
      <c r="J117" s="84">
        <v>0</v>
      </c>
      <c r="K117" s="53"/>
      <c r="L117" s="84">
        <f t="shared" si="3"/>
        <v>35146849303</v>
      </c>
    </row>
    <row r="118" spans="1:12" ht="18" customHeight="1" x14ac:dyDescent="0.45">
      <c r="A118" s="96" t="s">
        <v>215</v>
      </c>
      <c r="B118" s="84">
        <v>1775369842</v>
      </c>
      <c r="C118" s="126"/>
      <c r="D118" s="84">
        <v>6785092</v>
      </c>
      <c r="E118" s="126"/>
      <c r="F118" s="84">
        <f t="shared" si="2"/>
        <v>1768584750</v>
      </c>
      <c r="G118" s="127"/>
      <c r="H118" s="84">
        <v>8628753351</v>
      </c>
      <c r="I118" s="126"/>
      <c r="J118" s="84">
        <v>9147079</v>
      </c>
      <c r="K118" s="126"/>
      <c r="L118" s="84">
        <f t="shared" si="3"/>
        <v>8619606272</v>
      </c>
    </row>
    <row r="119" spans="1:12" ht="18" customHeight="1" x14ac:dyDescent="0.45">
      <c r="A119" s="96" t="s">
        <v>215</v>
      </c>
      <c r="B119" s="84">
        <v>0</v>
      </c>
      <c r="D119" s="84">
        <v>0</v>
      </c>
      <c r="F119" s="84">
        <f t="shared" si="2"/>
        <v>0</v>
      </c>
      <c r="H119" s="84">
        <v>23182465773</v>
      </c>
      <c r="J119" s="84">
        <v>0</v>
      </c>
      <c r="L119" s="84">
        <f t="shared" si="3"/>
        <v>23182465773</v>
      </c>
    </row>
    <row r="120" spans="1:12" ht="18" customHeight="1" x14ac:dyDescent="0.45">
      <c r="A120" s="96" t="s">
        <v>239</v>
      </c>
      <c r="B120" s="84">
        <v>0</v>
      </c>
      <c r="D120" s="84">
        <v>0</v>
      </c>
      <c r="F120" s="84">
        <f t="shared" si="2"/>
        <v>0</v>
      </c>
      <c r="H120" s="84">
        <v>25674657534</v>
      </c>
      <c r="J120" s="84">
        <v>0</v>
      </c>
      <c r="L120" s="84">
        <f t="shared" si="3"/>
        <v>25674657534</v>
      </c>
    </row>
    <row r="121" spans="1:12" ht="18" customHeight="1" x14ac:dyDescent="0.45">
      <c r="A121" s="96" t="s">
        <v>200</v>
      </c>
      <c r="B121" s="84">
        <v>0</v>
      </c>
      <c r="D121" s="84">
        <v>0</v>
      </c>
      <c r="F121" s="84">
        <f t="shared" si="2"/>
        <v>0</v>
      </c>
      <c r="H121" s="84">
        <v>13733188300</v>
      </c>
      <c r="J121" s="84">
        <v>0</v>
      </c>
      <c r="L121" s="84">
        <f t="shared" si="3"/>
        <v>13733188300</v>
      </c>
    </row>
    <row r="122" spans="1:12" ht="18" customHeight="1" x14ac:dyDescent="0.45">
      <c r="A122" s="96" t="s">
        <v>215</v>
      </c>
      <c r="B122" s="84">
        <v>1016867222</v>
      </c>
      <c r="D122" s="84">
        <v>483391</v>
      </c>
      <c r="F122" s="84">
        <f t="shared" si="2"/>
        <v>1016383831</v>
      </c>
      <c r="H122" s="84">
        <v>4429853501</v>
      </c>
      <c r="J122" s="84">
        <v>4574120</v>
      </c>
      <c r="L122" s="84">
        <f t="shared" si="3"/>
        <v>4425279381</v>
      </c>
    </row>
    <row r="123" spans="1:12" ht="18" customHeight="1" x14ac:dyDescent="0.45">
      <c r="A123" s="96" t="s">
        <v>215</v>
      </c>
      <c r="B123" s="84">
        <v>4881000000</v>
      </c>
      <c r="D123" s="84">
        <v>-10203520</v>
      </c>
      <c r="F123" s="84">
        <f t="shared" si="2"/>
        <v>4891203520</v>
      </c>
      <c r="H123" s="84">
        <v>25086000000</v>
      </c>
      <c r="J123" s="84">
        <v>17476631</v>
      </c>
      <c r="L123" s="84">
        <f t="shared" si="3"/>
        <v>25068523369</v>
      </c>
    </row>
    <row r="124" spans="1:12" ht="18" customHeight="1" x14ac:dyDescent="0.45">
      <c r="A124" s="96" t="s">
        <v>200</v>
      </c>
      <c r="B124" s="84">
        <v>0</v>
      </c>
      <c r="D124" s="84">
        <v>0</v>
      </c>
      <c r="F124" s="84">
        <f t="shared" si="2"/>
        <v>0</v>
      </c>
      <c r="H124" s="84">
        <v>5658904080</v>
      </c>
      <c r="J124" s="84">
        <v>0</v>
      </c>
      <c r="L124" s="84">
        <f t="shared" si="3"/>
        <v>5658904080</v>
      </c>
    </row>
    <row r="125" spans="1:12" ht="18" customHeight="1" x14ac:dyDescent="0.45">
      <c r="A125" s="96" t="s">
        <v>200</v>
      </c>
      <c r="B125" s="84">
        <v>0</v>
      </c>
      <c r="D125" s="84">
        <v>0</v>
      </c>
      <c r="F125" s="84">
        <f t="shared" si="2"/>
        <v>0</v>
      </c>
      <c r="H125" s="84">
        <v>1217095890</v>
      </c>
      <c r="J125" s="84">
        <v>0</v>
      </c>
      <c r="L125" s="84">
        <f t="shared" si="3"/>
        <v>1217095890</v>
      </c>
    </row>
    <row r="126" spans="1:12" ht="18" customHeight="1" x14ac:dyDescent="0.45">
      <c r="A126" s="96" t="s">
        <v>216</v>
      </c>
      <c r="B126" s="84">
        <v>0</v>
      </c>
      <c r="D126" s="84">
        <v>0</v>
      </c>
      <c r="F126" s="84">
        <f t="shared" si="2"/>
        <v>0</v>
      </c>
      <c r="H126" s="84">
        <v>9739528</v>
      </c>
      <c r="J126" s="84">
        <v>0</v>
      </c>
      <c r="L126" s="84">
        <f t="shared" si="3"/>
        <v>9739528</v>
      </c>
    </row>
    <row r="127" spans="1:12" ht="18" customHeight="1" x14ac:dyDescent="0.45">
      <c r="A127" s="96" t="s">
        <v>216</v>
      </c>
      <c r="B127" s="84">
        <v>0</v>
      </c>
      <c r="D127" s="84">
        <v>0</v>
      </c>
      <c r="F127" s="84">
        <f t="shared" si="2"/>
        <v>0</v>
      </c>
      <c r="H127" s="84">
        <v>13900191561</v>
      </c>
      <c r="J127" s="84">
        <v>0</v>
      </c>
      <c r="L127" s="84">
        <f t="shared" si="3"/>
        <v>13900191561</v>
      </c>
    </row>
    <row r="128" spans="1:12" ht="18" customHeight="1" x14ac:dyDescent="0.45">
      <c r="A128" s="96" t="s">
        <v>215</v>
      </c>
      <c r="B128" s="84">
        <v>395126023</v>
      </c>
      <c r="D128" s="84">
        <v>-50629</v>
      </c>
      <c r="F128" s="84">
        <f t="shared" si="2"/>
        <v>395176652</v>
      </c>
      <c r="H128" s="84">
        <v>1517043820</v>
      </c>
      <c r="J128" s="84">
        <v>374268</v>
      </c>
      <c r="L128" s="84">
        <f t="shared" si="3"/>
        <v>1516669552</v>
      </c>
    </row>
    <row r="129" spans="1:12" ht="18" customHeight="1" x14ac:dyDescent="0.45">
      <c r="A129" s="96" t="s">
        <v>216</v>
      </c>
      <c r="B129" s="84">
        <v>0</v>
      </c>
      <c r="D129" s="84">
        <v>0</v>
      </c>
      <c r="F129" s="84">
        <f t="shared" si="2"/>
        <v>0</v>
      </c>
      <c r="H129" s="84">
        <v>17698474470</v>
      </c>
      <c r="J129" s="84">
        <v>0</v>
      </c>
      <c r="L129" s="84">
        <f t="shared" si="3"/>
        <v>17698474470</v>
      </c>
    </row>
    <row r="130" spans="1:12" ht="18" customHeight="1" x14ac:dyDescent="0.45">
      <c r="A130" s="96" t="s">
        <v>200</v>
      </c>
      <c r="B130" s="84">
        <v>0</v>
      </c>
      <c r="D130" s="84">
        <v>0</v>
      </c>
      <c r="F130" s="84">
        <f t="shared" si="2"/>
        <v>0</v>
      </c>
      <c r="H130" s="84">
        <v>12711020546</v>
      </c>
      <c r="J130" s="84">
        <v>0</v>
      </c>
      <c r="L130" s="84">
        <f t="shared" si="3"/>
        <v>12711020546</v>
      </c>
    </row>
    <row r="131" spans="1:12" ht="18" customHeight="1" x14ac:dyDescent="0.45">
      <c r="A131" s="96" t="s">
        <v>217</v>
      </c>
      <c r="B131" s="84">
        <v>4559</v>
      </c>
      <c r="D131" s="84">
        <v>0</v>
      </c>
      <c r="F131" s="84">
        <f t="shared" si="2"/>
        <v>4559</v>
      </c>
      <c r="H131" s="84">
        <v>4559</v>
      </c>
      <c r="J131" s="84">
        <v>0</v>
      </c>
      <c r="L131" s="84">
        <f t="shared" si="3"/>
        <v>4559</v>
      </c>
    </row>
    <row r="132" spans="1:12" ht="18" customHeight="1" x14ac:dyDescent="0.45">
      <c r="A132" s="96" t="s">
        <v>217</v>
      </c>
      <c r="B132" s="84">
        <v>0</v>
      </c>
      <c r="D132" s="84">
        <v>0</v>
      </c>
      <c r="F132" s="84">
        <f t="shared" si="2"/>
        <v>0</v>
      </c>
      <c r="H132" s="84">
        <v>24009823482</v>
      </c>
      <c r="J132" s="84">
        <v>0</v>
      </c>
      <c r="L132" s="84">
        <f t="shared" si="3"/>
        <v>24009823482</v>
      </c>
    </row>
    <row r="133" spans="1:12" ht="18" customHeight="1" x14ac:dyDescent="0.45">
      <c r="A133" s="96" t="s">
        <v>217</v>
      </c>
      <c r="B133" s="84">
        <v>0</v>
      </c>
      <c r="D133" s="84">
        <v>0</v>
      </c>
      <c r="F133" s="84">
        <f t="shared" si="2"/>
        <v>0</v>
      </c>
      <c r="H133" s="84">
        <v>19645083365</v>
      </c>
      <c r="J133" s="84">
        <v>0</v>
      </c>
      <c r="L133" s="84">
        <f t="shared" si="3"/>
        <v>19645083365</v>
      </c>
    </row>
    <row r="134" spans="1:12" ht="18" customHeight="1" x14ac:dyDescent="0.45">
      <c r="A134" s="96" t="s">
        <v>215</v>
      </c>
      <c r="B134" s="84">
        <v>1396602742</v>
      </c>
      <c r="D134" s="84">
        <v>2224603</v>
      </c>
      <c r="F134" s="84">
        <f t="shared" si="2"/>
        <v>1394378139</v>
      </c>
      <c r="H134" s="84">
        <v>4703178075</v>
      </c>
      <c r="J134" s="84">
        <v>5254033</v>
      </c>
      <c r="L134" s="84">
        <f t="shared" si="3"/>
        <v>4697924042</v>
      </c>
    </row>
    <row r="135" spans="1:12" ht="18" customHeight="1" x14ac:dyDescent="0.45">
      <c r="A135" s="96" t="s">
        <v>215</v>
      </c>
      <c r="B135" s="84">
        <v>2608219161</v>
      </c>
      <c r="D135" s="84">
        <v>4418326</v>
      </c>
      <c r="F135" s="84">
        <f t="shared" si="2"/>
        <v>2603800835</v>
      </c>
      <c r="H135" s="84">
        <v>9375342395</v>
      </c>
      <c r="J135" s="84">
        <v>9639677</v>
      </c>
      <c r="L135" s="84">
        <f t="shared" si="3"/>
        <v>9365702718</v>
      </c>
    </row>
    <row r="136" spans="1:12" ht="18" customHeight="1" x14ac:dyDescent="0.45">
      <c r="A136" s="96" t="s">
        <v>215</v>
      </c>
      <c r="B136" s="84">
        <v>6431351243</v>
      </c>
      <c r="D136" s="84">
        <v>-8190405</v>
      </c>
      <c r="F136" s="84">
        <f t="shared" si="2"/>
        <v>6439541648</v>
      </c>
      <c r="H136" s="84">
        <v>24937241640</v>
      </c>
      <c r="J136" s="84">
        <v>4970865</v>
      </c>
      <c r="L136" s="84">
        <f t="shared" si="3"/>
        <v>24932270775</v>
      </c>
    </row>
    <row r="137" spans="1:12" ht="18" customHeight="1" x14ac:dyDescent="0.45">
      <c r="A137" s="96" t="s">
        <v>216</v>
      </c>
      <c r="B137" s="84">
        <v>0</v>
      </c>
      <c r="D137" s="84">
        <v>0</v>
      </c>
      <c r="F137" s="84">
        <f t="shared" si="2"/>
        <v>0</v>
      </c>
      <c r="H137" s="84">
        <v>18752876027</v>
      </c>
      <c r="J137" s="84">
        <v>0</v>
      </c>
      <c r="L137" s="84">
        <f t="shared" si="3"/>
        <v>18752876027</v>
      </c>
    </row>
    <row r="138" spans="1:12" ht="18" customHeight="1" x14ac:dyDescent="0.45">
      <c r="A138" s="96" t="s">
        <v>240</v>
      </c>
      <c r="B138" s="84">
        <v>0</v>
      </c>
      <c r="D138" s="84">
        <v>0</v>
      </c>
      <c r="F138" s="84">
        <f t="shared" si="2"/>
        <v>0</v>
      </c>
      <c r="H138" s="84">
        <v>13356164384</v>
      </c>
      <c r="J138" s="84">
        <v>0</v>
      </c>
      <c r="L138" s="84">
        <f t="shared" si="3"/>
        <v>13356164384</v>
      </c>
    </row>
    <row r="139" spans="1:12" ht="18" customHeight="1" x14ac:dyDescent="0.45">
      <c r="A139" s="96" t="s">
        <v>215</v>
      </c>
      <c r="B139" s="84">
        <v>11169123371</v>
      </c>
      <c r="D139" s="84">
        <v>-12061687</v>
      </c>
      <c r="F139" s="84">
        <f t="shared" si="2"/>
        <v>11181185058</v>
      </c>
      <c r="H139" s="84">
        <v>47365356163</v>
      </c>
      <c r="J139" s="84">
        <v>0</v>
      </c>
      <c r="L139" s="84">
        <f t="shared" si="3"/>
        <v>47365356163</v>
      </c>
    </row>
    <row r="140" spans="1:12" ht="18" customHeight="1" x14ac:dyDescent="0.45">
      <c r="A140" s="96" t="s">
        <v>215</v>
      </c>
      <c r="B140" s="84">
        <v>9889315111</v>
      </c>
      <c r="D140" s="84">
        <v>-7471689</v>
      </c>
      <c r="F140" s="84">
        <f t="shared" si="2"/>
        <v>9896786800</v>
      </c>
      <c r="H140" s="84">
        <v>42091397260</v>
      </c>
      <c r="J140" s="84">
        <v>0</v>
      </c>
      <c r="L140" s="84">
        <f t="shared" si="3"/>
        <v>42091397260</v>
      </c>
    </row>
    <row r="141" spans="1:12" ht="18" customHeight="1" x14ac:dyDescent="0.45">
      <c r="A141" s="96" t="s">
        <v>239</v>
      </c>
      <c r="B141" s="84">
        <v>0</v>
      </c>
      <c r="D141" s="84">
        <v>0</v>
      </c>
      <c r="F141" s="84">
        <f t="shared" si="2"/>
        <v>0</v>
      </c>
      <c r="H141" s="84">
        <v>18493150685</v>
      </c>
      <c r="J141" s="84">
        <v>0</v>
      </c>
      <c r="L141" s="84">
        <f t="shared" si="3"/>
        <v>18493150685</v>
      </c>
    </row>
    <row r="142" spans="1:12" ht="18" customHeight="1" x14ac:dyDescent="0.45">
      <c r="A142" s="96" t="s">
        <v>215</v>
      </c>
      <c r="B142" s="84">
        <v>10344972603</v>
      </c>
      <c r="D142" s="84">
        <v>0</v>
      </c>
      <c r="F142" s="84">
        <f t="shared" si="2"/>
        <v>10344972603</v>
      </c>
      <c r="H142" s="84">
        <v>40077726026</v>
      </c>
      <c r="J142" s="84">
        <v>0</v>
      </c>
      <c r="L142" s="84">
        <f t="shared" si="3"/>
        <v>40077726026</v>
      </c>
    </row>
    <row r="143" spans="1:12" ht="18" customHeight="1" thickBot="1" x14ac:dyDescent="0.5">
      <c r="A143" s="96" t="s">
        <v>241</v>
      </c>
      <c r="B143" s="128">
        <f>SUM(B102:B142)</f>
        <v>63469674883</v>
      </c>
      <c r="D143" s="128">
        <f>SUM(D102:D142)</f>
        <v>-271508323</v>
      </c>
      <c r="F143" s="128">
        <f>SUM(F102:F142)</f>
        <v>63741183206</v>
      </c>
      <c r="H143" s="128">
        <f>SUM(H102:H142)</f>
        <v>1768026911464</v>
      </c>
      <c r="J143" s="128">
        <f>SUM(J103:J142)</f>
        <v>51436673</v>
      </c>
      <c r="L143" s="128">
        <f>SUM(L102:L142)</f>
        <v>1767975474791</v>
      </c>
    </row>
    <row r="144" spans="1:12" ht="18" customHeight="1" thickTop="1" x14ac:dyDescent="0.5">
      <c r="A144" s="265" t="s">
        <v>141</v>
      </c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</row>
    <row r="145" spans="1:12" ht="18" customHeight="1" x14ac:dyDescent="0.5">
      <c r="A145" s="265" t="s">
        <v>85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</row>
    <row r="146" spans="1:12" ht="18" customHeight="1" x14ac:dyDescent="0.5">
      <c r="A146" s="265" t="s">
        <v>130</v>
      </c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</row>
    <row r="147" spans="1:12" ht="18" customHeight="1" x14ac:dyDescent="0.2">
      <c r="A147" s="216" t="s">
        <v>128</v>
      </c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</row>
    <row r="148" spans="1:12" ht="18" customHeight="1" thickBot="1" x14ac:dyDescent="0.5">
      <c r="A148" s="43"/>
      <c r="B148" s="249" t="s">
        <v>226</v>
      </c>
      <c r="C148" s="249"/>
      <c r="D148" s="249"/>
      <c r="E148" s="249"/>
      <c r="F148" s="249"/>
      <c r="G148" s="11"/>
      <c r="H148" s="249" t="s">
        <v>227</v>
      </c>
      <c r="I148" s="249"/>
      <c r="J148" s="249"/>
      <c r="K148" s="249"/>
      <c r="L148" s="249"/>
    </row>
    <row r="149" spans="1:12" ht="18" customHeight="1" thickBot="1" x14ac:dyDescent="0.5">
      <c r="A149" s="11" t="s">
        <v>57</v>
      </c>
      <c r="B149" s="52" t="s">
        <v>86</v>
      </c>
      <c r="C149" s="53"/>
      <c r="D149" s="52" t="s">
        <v>62</v>
      </c>
      <c r="E149" s="53"/>
      <c r="F149" s="52" t="s">
        <v>67</v>
      </c>
      <c r="G149" s="11"/>
      <c r="H149" s="52" t="s">
        <v>86</v>
      </c>
      <c r="I149" s="53"/>
      <c r="J149" s="52" t="s">
        <v>62</v>
      </c>
      <c r="K149" s="53"/>
      <c r="L149" s="52" t="s">
        <v>67</v>
      </c>
    </row>
    <row r="150" spans="1:12" ht="18" customHeight="1" x14ac:dyDescent="0.45">
      <c r="A150" s="11" t="s">
        <v>199</v>
      </c>
      <c r="B150" s="130">
        <f>B143</f>
        <v>63469674883</v>
      </c>
      <c r="C150" s="53"/>
      <c r="D150" s="130">
        <f>D143</f>
        <v>-271508323</v>
      </c>
      <c r="E150" s="53"/>
      <c r="F150" s="130">
        <f>F143</f>
        <v>63741183206</v>
      </c>
      <c r="G150" s="11"/>
      <c r="H150" s="130">
        <f>H143</f>
        <v>1768026911464</v>
      </c>
      <c r="I150" s="53"/>
      <c r="J150" s="130">
        <f>J143</f>
        <v>51436673</v>
      </c>
      <c r="K150" s="53"/>
      <c r="L150" s="130">
        <f>L143</f>
        <v>1767975474791</v>
      </c>
    </row>
    <row r="151" spans="1:12" ht="18" customHeight="1" x14ac:dyDescent="0.45">
      <c r="A151" s="96" t="s">
        <v>239</v>
      </c>
      <c r="B151" s="84">
        <v>0</v>
      </c>
      <c r="D151" s="84">
        <v>0</v>
      </c>
      <c r="F151" s="84">
        <f t="shared" si="2"/>
        <v>0</v>
      </c>
      <c r="H151" s="84">
        <v>12265974654</v>
      </c>
      <c r="J151" s="84">
        <v>0</v>
      </c>
      <c r="L151" s="84">
        <f t="shared" si="3"/>
        <v>12265974654</v>
      </c>
    </row>
    <row r="152" spans="1:12" ht="18" customHeight="1" x14ac:dyDescent="0.45">
      <c r="A152" s="96" t="s">
        <v>215</v>
      </c>
      <c r="B152" s="84">
        <v>13330411025</v>
      </c>
      <c r="D152" s="84">
        <v>-30165416</v>
      </c>
      <c r="F152" s="84">
        <f t="shared" si="2"/>
        <v>13360576441</v>
      </c>
      <c r="H152" s="84">
        <v>50439999996</v>
      </c>
      <c r="J152" s="84">
        <v>0</v>
      </c>
      <c r="L152" s="84">
        <f t="shared" si="3"/>
        <v>50439999996</v>
      </c>
    </row>
    <row r="153" spans="1:12" ht="18" customHeight="1" x14ac:dyDescent="0.45">
      <c r="A153" s="96" t="s">
        <v>216</v>
      </c>
      <c r="B153" s="84">
        <v>0</v>
      </c>
      <c r="D153" s="84">
        <v>0</v>
      </c>
      <c r="F153" s="84">
        <f t="shared" si="2"/>
        <v>0</v>
      </c>
      <c r="H153" s="84">
        <v>45617939070</v>
      </c>
      <c r="J153" s="84">
        <v>0</v>
      </c>
      <c r="L153" s="84">
        <f t="shared" si="3"/>
        <v>45617939070</v>
      </c>
    </row>
    <row r="154" spans="1:12" ht="18" customHeight="1" x14ac:dyDescent="0.45">
      <c r="A154" s="96" t="s">
        <v>200</v>
      </c>
      <c r="B154" s="84">
        <v>0</v>
      </c>
      <c r="D154" s="84">
        <v>0</v>
      </c>
      <c r="F154" s="84">
        <f t="shared" si="2"/>
        <v>0</v>
      </c>
      <c r="H154" s="84">
        <v>43548005486</v>
      </c>
      <c r="J154" s="84">
        <v>0</v>
      </c>
      <c r="L154" s="84">
        <f t="shared" si="3"/>
        <v>43548005486</v>
      </c>
    </row>
    <row r="155" spans="1:12" ht="18" customHeight="1" x14ac:dyDescent="0.45">
      <c r="A155" s="96" t="s">
        <v>239</v>
      </c>
      <c r="B155" s="84">
        <v>0</v>
      </c>
      <c r="D155" s="84">
        <v>0</v>
      </c>
      <c r="F155" s="84">
        <f t="shared" si="2"/>
        <v>0</v>
      </c>
      <c r="H155" s="84">
        <v>11114038355</v>
      </c>
      <c r="J155" s="84">
        <v>0</v>
      </c>
      <c r="L155" s="84">
        <f t="shared" si="3"/>
        <v>11114038355</v>
      </c>
    </row>
    <row r="156" spans="1:12" ht="18" customHeight="1" x14ac:dyDescent="0.45">
      <c r="A156" s="96" t="s">
        <v>216</v>
      </c>
      <c r="B156" s="84">
        <v>0</v>
      </c>
      <c r="D156" s="84">
        <v>0</v>
      </c>
      <c r="F156" s="84">
        <f t="shared" si="2"/>
        <v>0</v>
      </c>
      <c r="H156" s="84">
        <v>34853988010</v>
      </c>
      <c r="J156" s="84">
        <v>0</v>
      </c>
      <c r="L156" s="84">
        <f t="shared" si="3"/>
        <v>34853988010</v>
      </c>
    </row>
    <row r="157" spans="1:12" ht="18" customHeight="1" x14ac:dyDescent="0.45">
      <c r="A157" s="96" t="s">
        <v>215</v>
      </c>
      <c r="B157" s="84">
        <v>6288082269</v>
      </c>
      <c r="D157" s="84">
        <v>-15457618</v>
      </c>
      <c r="F157" s="84">
        <f t="shared" si="2"/>
        <v>6303539887</v>
      </c>
      <c r="H157" s="84">
        <v>23129589039</v>
      </c>
      <c r="J157" s="84">
        <v>0</v>
      </c>
      <c r="L157" s="84">
        <f t="shared" si="3"/>
        <v>23129589039</v>
      </c>
    </row>
    <row r="158" spans="1:12" ht="18" customHeight="1" x14ac:dyDescent="0.45">
      <c r="A158" s="96" t="s">
        <v>200</v>
      </c>
      <c r="B158" s="84">
        <v>0</v>
      </c>
      <c r="D158" s="84">
        <v>0</v>
      </c>
      <c r="F158" s="84">
        <f t="shared" si="2"/>
        <v>0</v>
      </c>
      <c r="H158" s="84">
        <v>9668506849</v>
      </c>
      <c r="J158" s="84">
        <v>0</v>
      </c>
      <c r="L158" s="84">
        <f t="shared" si="3"/>
        <v>9668506849</v>
      </c>
    </row>
    <row r="159" spans="1:12" ht="18" customHeight="1" x14ac:dyDescent="0.45">
      <c r="A159" s="96" t="s">
        <v>216</v>
      </c>
      <c r="B159" s="84">
        <v>0</v>
      </c>
      <c r="D159" s="84">
        <v>0</v>
      </c>
      <c r="F159" s="84">
        <f t="shared" si="2"/>
        <v>0</v>
      </c>
      <c r="H159" s="84">
        <v>43476679995</v>
      </c>
      <c r="J159" s="84">
        <v>0</v>
      </c>
      <c r="L159" s="84">
        <f t="shared" si="3"/>
        <v>43476679995</v>
      </c>
    </row>
    <row r="160" spans="1:12" ht="18" customHeight="1" x14ac:dyDescent="0.45">
      <c r="A160" s="96" t="s">
        <v>200</v>
      </c>
      <c r="B160" s="84">
        <v>0</v>
      </c>
      <c r="D160" s="84">
        <v>0</v>
      </c>
      <c r="F160" s="84">
        <f t="shared" si="2"/>
        <v>0</v>
      </c>
      <c r="H160" s="84">
        <v>8821668494</v>
      </c>
      <c r="J160" s="84">
        <v>0</v>
      </c>
      <c r="L160" s="84">
        <f t="shared" si="3"/>
        <v>8821668494</v>
      </c>
    </row>
    <row r="161" spans="1:12" ht="18" customHeight="1" x14ac:dyDescent="0.45">
      <c r="A161" s="96" t="s">
        <v>218</v>
      </c>
      <c r="B161" s="84">
        <v>0</v>
      </c>
      <c r="D161" s="84">
        <v>0</v>
      </c>
      <c r="F161" s="84">
        <f t="shared" si="2"/>
        <v>0</v>
      </c>
      <c r="H161" s="84">
        <v>14731488761</v>
      </c>
      <c r="J161" s="84">
        <v>0</v>
      </c>
      <c r="L161" s="84">
        <f t="shared" si="3"/>
        <v>14731488761</v>
      </c>
    </row>
    <row r="162" spans="1:12" ht="18" customHeight="1" x14ac:dyDescent="0.45">
      <c r="A162" s="96" t="s">
        <v>218</v>
      </c>
      <c r="B162" s="84">
        <v>6736</v>
      </c>
      <c r="D162" s="84">
        <v>0</v>
      </c>
      <c r="F162" s="84">
        <f t="shared" si="2"/>
        <v>6736</v>
      </c>
      <c r="H162" s="84">
        <v>6736</v>
      </c>
      <c r="J162" s="84">
        <v>0</v>
      </c>
      <c r="L162" s="84">
        <f t="shared" si="3"/>
        <v>6736</v>
      </c>
    </row>
    <row r="163" spans="1:12" ht="18" customHeight="1" x14ac:dyDescent="0.45">
      <c r="A163" s="96" t="s">
        <v>218</v>
      </c>
      <c r="B163" s="84">
        <v>0</v>
      </c>
      <c r="D163" s="84">
        <v>0</v>
      </c>
      <c r="F163" s="84">
        <f t="shared" si="2"/>
        <v>0</v>
      </c>
      <c r="H163" s="84">
        <v>17699054795</v>
      </c>
      <c r="J163" s="84">
        <v>0</v>
      </c>
      <c r="L163" s="84">
        <f t="shared" si="3"/>
        <v>17699054795</v>
      </c>
    </row>
    <row r="164" spans="1:12" ht="18" customHeight="1" x14ac:dyDescent="0.45">
      <c r="A164" s="96" t="s">
        <v>200</v>
      </c>
      <c r="B164" s="84">
        <v>13584657570</v>
      </c>
      <c r="D164" s="84">
        <v>-60035142</v>
      </c>
      <c r="F164" s="84">
        <f t="shared" ref="F164:F192" si="4">B164-D164</f>
        <v>13644692712</v>
      </c>
      <c r="H164" s="84">
        <v>64442824117</v>
      </c>
      <c r="J164" s="84">
        <v>0</v>
      </c>
      <c r="L164" s="84">
        <f t="shared" ref="L164:L192" si="5">H164-J164</f>
        <v>64442824117</v>
      </c>
    </row>
    <row r="165" spans="1:12" ht="18" customHeight="1" x14ac:dyDescent="0.45">
      <c r="A165" s="96" t="s">
        <v>219</v>
      </c>
      <c r="B165" s="84">
        <v>21546574622</v>
      </c>
      <c r="D165" s="84">
        <v>0</v>
      </c>
      <c r="F165" s="84">
        <f t="shared" si="4"/>
        <v>21546574622</v>
      </c>
      <c r="H165" s="84">
        <v>56196620715</v>
      </c>
      <c r="J165" s="84">
        <v>0</v>
      </c>
      <c r="L165" s="84">
        <f t="shared" si="5"/>
        <v>56196620715</v>
      </c>
    </row>
    <row r="166" spans="1:12" ht="18" customHeight="1" x14ac:dyDescent="0.45">
      <c r="A166" s="96" t="s">
        <v>219</v>
      </c>
      <c r="B166" s="84">
        <v>0</v>
      </c>
      <c r="D166" s="84">
        <v>0</v>
      </c>
      <c r="F166" s="84">
        <f t="shared" si="4"/>
        <v>0</v>
      </c>
      <c r="H166" s="84">
        <v>6937</v>
      </c>
      <c r="J166" s="84">
        <v>0</v>
      </c>
      <c r="L166" s="84">
        <f t="shared" si="5"/>
        <v>6937</v>
      </c>
    </row>
    <row r="167" spans="1:12" ht="18" customHeight="1" x14ac:dyDescent="0.45">
      <c r="A167" s="96" t="s">
        <v>219</v>
      </c>
      <c r="B167" s="84">
        <v>20425889889</v>
      </c>
      <c r="D167" s="84">
        <v>0</v>
      </c>
      <c r="F167" s="84">
        <f t="shared" si="4"/>
        <v>20425889889</v>
      </c>
      <c r="H167" s="84">
        <v>65795154515</v>
      </c>
      <c r="J167" s="84">
        <v>0</v>
      </c>
      <c r="L167" s="84">
        <f t="shared" si="5"/>
        <v>65795154515</v>
      </c>
    </row>
    <row r="168" spans="1:12" ht="18" customHeight="1" x14ac:dyDescent="0.45">
      <c r="A168" s="96" t="s">
        <v>215</v>
      </c>
      <c r="B168" s="84">
        <v>7956200338</v>
      </c>
      <c r="D168" s="84">
        <v>-31969395</v>
      </c>
      <c r="F168" s="84">
        <f t="shared" si="4"/>
        <v>7988169733</v>
      </c>
      <c r="H168" s="84">
        <v>32314413663</v>
      </c>
      <c r="J168" s="84">
        <v>0</v>
      </c>
      <c r="L168" s="84">
        <f t="shared" si="5"/>
        <v>32314413663</v>
      </c>
    </row>
    <row r="169" spans="1:12" ht="18" customHeight="1" x14ac:dyDescent="0.45">
      <c r="A169" s="96" t="s">
        <v>215</v>
      </c>
      <c r="B169" s="84">
        <v>9814446584</v>
      </c>
      <c r="D169" s="84">
        <v>4031841</v>
      </c>
      <c r="F169" s="84">
        <f t="shared" si="4"/>
        <v>9810414743</v>
      </c>
      <c r="H169" s="84">
        <v>27692063006</v>
      </c>
      <c r="J169" s="84">
        <v>31593475</v>
      </c>
      <c r="L169" s="84">
        <f t="shared" si="5"/>
        <v>27660469531</v>
      </c>
    </row>
    <row r="170" spans="1:12" ht="18" customHeight="1" x14ac:dyDescent="0.45">
      <c r="A170" s="96" t="s">
        <v>215</v>
      </c>
      <c r="B170" s="84">
        <v>9994600640</v>
      </c>
      <c r="D170" s="84">
        <v>-23806371</v>
      </c>
      <c r="F170" s="84">
        <f t="shared" si="4"/>
        <v>10018407011</v>
      </c>
      <c r="H170" s="84">
        <v>32446180260</v>
      </c>
      <c r="J170" s="84">
        <v>2695807</v>
      </c>
      <c r="L170" s="84">
        <f t="shared" si="5"/>
        <v>32443484453</v>
      </c>
    </row>
    <row r="171" spans="1:12" ht="18" customHeight="1" x14ac:dyDescent="0.45">
      <c r="A171" s="96" t="s">
        <v>215</v>
      </c>
      <c r="B171" s="84">
        <v>1687671222</v>
      </c>
      <c r="D171" s="84">
        <v>-333351</v>
      </c>
      <c r="F171" s="84">
        <f t="shared" si="4"/>
        <v>1688004573</v>
      </c>
      <c r="H171" s="84">
        <v>3864383534</v>
      </c>
      <c r="J171" s="84">
        <v>4333559</v>
      </c>
      <c r="L171" s="84">
        <f t="shared" si="5"/>
        <v>3860049975</v>
      </c>
    </row>
    <row r="172" spans="1:12" ht="18" customHeight="1" x14ac:dyDescent="0.45">
      <c r="A172" s="96" t="s">
        <v>216</v>
      </c>
      <c r="B172" s="84">
        <v>263162794</v>
      </c>
      <c r="D172" s="84">
        <v>0</v>
      </c>
      <c r="F172" s="84">
        <f t="shared" si="4"/>
        <v>263162794</v>
      </c>
      <c r="H172" s="84">
        <v>30771679138</v>
      </c>
      <c r="J172" s="84">
        <v>0</v>
      </c>
      <c r="L172" s="84">
        <f t="shared" si="5"/>
        <v>30771679138</v>
      </c>
    </row>
    <row r="173" spans="1:12" ht="18" customHeight="1" x14ac:dyDescent="0.45">
      <c r="A173" s="96" t="s">
        <v>220</v>
      </c>
      <c r="B173" s="84">
        <v>4013440328</v>
      </c>
      <c r="D173" s="84">
        <v>-150234227</v>
      </c>
      <c r="F173" s="84">
        <f t="shared" si="4"/>
        <v>4163674555</v>
      </c>
      <c r="H173" s="84">
        <v>59113790581</v>
      </c>
      <c r="J173" s="84">
        <v>0</v>
      </c>
      <c r="L173" s="84">
        <f t="shared" si="5"/>
        <v>59113790581</v>
      </c>
    </row>
    <row r="174" spans="1:12" ht="18" customHeight="1" x14ac:dyDescent="0.45">
      <c r="A174" s="96" t="s">
        <v>215</v>
      </c>
      <c r="B174" s="84">
        <v>2389044341</v>
      </c>
      <c r="D174" s="84">
        <v>3628014</v>
      </c>
      <c r="F174" s="84">
        <f t="shared" si="4"/>
        <v>2385416327</v>
      </c>
      <c r="H174" s="84">
        <v>5008388132</v>
      </c>
      <c r="J174" s="84">
        <v>8566094</v>
      </c>
      <c r="L174" s="84">
        <f t="shared" si="5"/>
        <v>4999822038</v>
      </c>
    </row>
    <row r="175" spans="1:12" ht="18" customHeight="1" x14ac:dyDescent="0.45">
      <c r="A175" s="96" t="s">
        <v>220</v>
      </c>
      <c r="B175" s="84">
        <v>967376712</v>
      </c>
      <c r="D175" s="84">
        <v>-15777772</v>
      </c>
      <c r="F175" s="84">
        <f t="shared" si="4"/>
        <v>983154484</v>
      </c>
      <c r="H175" s="84">
        <v>7685267668</v>
      </c>
      <c r="J175" s="84">
        <v>0</v>
      </c>
      <c r="L175" s="84">
        <f t="shared" si="5"/>
        <v>7685267668</v>
      </c>
    </row>
    <row r="176" spans="1:12" ht="18" customHeight="1" x14ac:dyDescent="0.45">
      <c r="A176" s="96" t="s">
        <v>220</v>
      </c>
      <c r="B176" s="84">
        <v>683756111</v>
      </c>
      <c r="D176" s="84">
        <v>-27283859</v>
      </c>
      <c r="F176" s="84">
        <f t="shared" si="4"/>
        <v>711039970</v>
      </c>
      <c r="H176" s="84">
        <v>3994068283</v>
      </c>
      <c r="J176" s="84">
        <v>0</v>
      </c>
      <c r="L176" s="84">
        <f t="shared" si="5"/>
        <v>3994068283</v>
      </c>
    </row>
    <row r="177" spans="1:12" ht="18" customHeight="1" x14ac:dyDescent="0.45">
      <c r="A177" s="96" t="s">
        <v>220</v>
      </c>
      <c r="B177" s="84">
        <v>3117668785</v>
      </c>
      <c r="D177" s="84">
        <v>0</v>
      </c>
      <c r="F177" s="84">
        <f t="shared" si="4"/>
        <v>3117668785</v>
      </c>
      <c r="H177" s="84">
        <v>3117668785</v>
      </c>
      <c r="J177" s="84">
        <v>0</v>
      </c>
      <c r="L177" s="84">
        <f t="shared" si="5"/>
        <v>3117668785</v>
      </c>
    </row>
    <row r="178" spans="1:12" ht="18" customHeight="1" x14ac:dyDescent="0.45">
      <c r="A178" s="96" t="s">
        <v>220</v>
      </c>
      <c r="B178" s="84">
        <v>3151665196</v>
      </c>
      <c r="D178" s="84">
        <v>-23959848</v>
      </c>
      <c r="F178" s="84">
        <f t="shared" si="4"/>
        <v>3175625044</v>
      </c>
      <c r="H178" s="84">
        <v>6709097649</v>
      </c>
      <c r="J178" s="84">
        <v>0</v>
      </c>
      <c r="L178" s="84">
        <f t="shared" si="5"/>
        <v>6709097649</v>
      </c>
    </row>
    <row r="179" spans="1:12" ht="18" customHeight="1" x14ac:dyDescent="0.45">
      <c r="A179" s="96" t="s">
        <v>220</v>
      </c>
      <c r="B179" s="84">
        <v>3984570551</v>
      </c>
      <c r="D179" s="84">
        <v>-34782281</v>
      </c>
      <c r="F179" s="84">
        <f t="shared" si="4"/>
        <v>4019352832</v>
      </c>
      <c r="H179" s="84">
        <v>8049680679</v>
      </c>
      <c r="J179" s="84">
        <v>0</v>
      </c>
      <c r="L179" s="84">
        <f t="shared" si="5"/>
        <v>8049680679</v>
      </c>
    </row>
    <row r="180" spans="1:12" ht="18" customHeight="1" x14ac:dyDescent="0.45">
      <c r="A180" s="96" t="s">
        <v>221</v>
      </c>
      <c r="B180" s="84">
        <v>21542623324</v>
      </c>
      <c r="D180" s="84">
        <v>-56415682</v>
      </c>
      <c r="F180" s="84">
        <f t="shared" si="4"/>
        <v>21599039006</v>
      </c>
      <c r="H180" s="84">
        <v>27954509344</v>
      </c>
      <c r="J180" s="84">
        <v>0</v>
      </c>
      <c r="L180" s="84">
        <f t="shared" si="5"/>
        <v>27954509344</v>
      </c>
    </row>
    <row r="181" spans="1:12" ht="18" customHeight="1" x14ac:dyDescent="0.45">
      <c r="A181" s="96" t="s">
        <v>221</v>
      </c>
      <c r="B181" s="84">
        <v>2025532497</v>
      </c>
      <c r="D181" s="84">
        <v>-4569838</v>
      </c>
      <c r="F181" s="84">
        <f t="shared" si="4"/>
        <v>2030102335</v>
      </c>
      <c r="H181" s="84">
        <v>2471369808</v>
      </c>
      <c r="J181" s="84">
        <v>0</v>
      </c>
      <c r="L181" s="84">
        <f t="shared" si="5"/>
        <v>2471369808</v>
      </c>
    </row>
    <row r="182" spans="1:12" ht="18" customHeight="1" x14ac:dyDescent="0.45">
      <c r="A182" s="96" t="s">
        <v>221</v>
      </c>
      <c r="B182" s="84">
        <v>5498739755</v>
      </c>
      <c r="D182" s="84">
        <v>-7449982</v>
      </c>
      <c r="F182" s="84">
        <f t="shared" si="4"/>
        <v>5506189737</v>
      </c>
      <c r="H182" s="84">
        <v>6110466055</v>
      </c>
      <c r="J182" s="84">
        <v>0</v>
      </c>
      <c r="L182" s="84">
        <f t="shared" si="5"/>
        <v>6110466055</v>
      </c>
    </row>
    <row r="183" spans="1:12" ht="18" customHeight="1" x14ac:dyDescent="0.45">
      <c r="A183" s="96" t="s">
        <v>221</v>
      </c>
      <c r="B183" s="84">
        <v>1876744101</v>
      </c>
      <c r="D183" s="84">
        <v>0</v>
      </c>
      <c r="F183" s="84">
        <f t="shared" si="4"/>
        <v>1876744101</v>
      </c>
      <c r="H183" s="84">
        <v>1876744101</v>
      </c>
      <c r="J183" s="84">
        <v>0</v>
      </c>
      <c r="L183" s="84">
        <f t="shared" si="5"/>
        <v>1876744101</v>
      </c>
    </row>
    <row r="184" spans="1:12" ht="18" customHeight="1" x14ac:dyDescent="0.45">
      <c r="A184" s="96" t="s">
        <v>221</v>
      </c>
      <c r="B184" s="84">
        <v>8229731663</v>
      </c>
      <c r="D184" s="84">
        <v>6308380</v>
      </c>
      <c r="F184" s="84">
        <f t="shared" si="4"/>
        <v>8223423283</v>
      </c>
      <c r="H184" s="84">
        <v>8229731663</v>
      </c>
      <c r="J184" s="84">
        <v>6308380</v>
      </c>
      <c r="L184" s="84">
        <f t="shared" si="5"/>
        <v>8223423283</v>
      </c>
    </row>
    <row r="185" spans="1:12" ht="18" customHeight="1" x14ac:dyDescent="0.45">
      <c r="A185" s="96" t="s">
        <v>200</v>
      </c>
      <c r="B185" s="84">
        <v>23481411599</v>
      </c>
      <c r="D185" s="84">
        <v>17999330</v>
      </c>
      <c r="F185" s="84">
        <f t="shared" si="4"/>
        <v>23463412269</v>
      </c>
      <c r="H185" s="84">
        <v>23481411599</v>
      </c>
      <c r="J185" s="84">
        <v>17999330</v>
      </c>
      <c r="L185" s="84">
        <f t="shared" si="5"/>
        <v>23463412269</v>
      </c>
    </row>
    <row r="186" spans="1:12" ht="18" customHeight="1" x14ac:dyDescent="0.45">
      <c r="A186" s="96" t="s">
        <v>200</v>
      </c>
      <c r="B186" s="84">
        <v>5265530625</v>
      </c>
      <c r="D186" s="84">
        <v>20119386</v>
      </c>
      <c r="F186" s="84">
        <f t="shared" si="4"/>
        <v>5245411239</v>
      </c>
      <c r="H186" s="84">
        <v>5265530625</v>
      </c>
      <c r="J186" s="84">
        <v>20119386</v>
      </c>
      <c r="L186" s="84">
        <f t="shared" si="5"/>
        <v>5245411239</v>
      </c>
    </row>
    <row r="187" spans="1:12" ht="18" customHeight="1" x14ac:dyDescent="0.45">
      <c r="A187" s="96" t="s">
        <v>200</v>
      </c>
      <c r="B187" s="84">
        <v>527394401</v>
      </c>
      <c r="D187" s="84">
        <v>3616222</v>
      </c>
      <c r="F187" s="84">
        <f t="shared" si="4"/>
        <v>523778179</v>
      </c>
      <c r="H187" s="84">
        <v>527394401</v>
      </c>
      <c r="J187" s="84">
        <v>3616222</v>
      </c>
      <c r="L187" s="84">
        <f t="shared" si="5"/>
        <v>523778179</v>
      </c>
    </row>
    <row r="188" spans="1:12" ht="18" customHeight="1" x14ac:dyDescent="0.45">
      <c r="A188" s="96" t="s">
        <v>215</v>
      </c>
      <c r="B188" s="84">
        <v>3568663222</v>
      </c>
      <c r="D188" s="84">
        <v>32551603</v>
      </c>
      <c r="F188" s="84">
        <f t="shared" si="4"/>
        <v>3536111619</v>
      </c>
      <c r="H188" s="84">
        <v>3568663222</v>
      </c>
      <c r="J188" s="84">
        <v>32551603</v>
      </c>
      <c r="L188" s="84">
        <f t="shared" si="5"/>
        <v>3536111619</v>
      </c>
    </row>
    <row r="189" spans="1:12" ht="18" customHeight="1" x14ac:dyDescent="0.45">
      <c r="A189" s="96" t="s">
        <v>216</v>
      </c>
      <c r="B189" s="84">
        <v>10986164374</v>
      </c>
      <c r="D189" s="84">
        <v>10516490</v>
      </c>
      <c r="F189" s="84">
        <f t="shared" si="4"/>
        <v>10975647884</v>
      </c>
      <c r="H189" s="84">
        <v>10986164374</v>
      </c>
      <c r="J189" s="84">
        <v>10516490</v>
      </c>
      <c r="L189" s="84">
        <f t="shared" si="5"/>
        <v>10975647884</v>
      </c>
    </row>
    <row r="190" spans="1:12" ht="18" customHeight="1" x14ac:dyDescent="0.45">
      <c r="A190" s="96" t="s">
        <v>216</v>
      </c>
      <c r="B190" s="84">
        <v>1766576709</v>
      </c>
      <c r="D190" s="84">
        <v>2496252</v>
      </c>
      <c r="F190" s="84">
        <f t="shared" si="4"/>
        <v>1764080457</v>
      </c>
      <c r="H190" s="84">
        <v>1766576709</v>
      </c>
      <c r="J190" s="84">
        <v>2496252</v>
      </c>
      <c r="L190" s="84">
        <f t="shared" si="5"/>
        <v>1764080457</v>
      </c>
    </row>
    <row r="191" spans="1:12" ht="18" customHeight="1" x14ac:dyDescent="0.45">
      <c r="A191" s="96" t="s">
        <v>200</v>
      </c>
      <c r="B191" s="84">
        <v>1922947945</v>
      </c>
      <c r="D191" s="84">
        <v>40435339</v>
      </c>
      <c r="F191" s="84">
        <f t="shared" si="4"/>
        <v>1882512606</v>
      </c>
      <c r="H191" s="84">
        <v>1922947945</v>
      </c>
      <c r="J191" s="84">
        <v>40435339</v>
      </c>
      <c r="L191" s="84">
        <f t="shared" si="5"/>
        <v>1882512606</v>
      </c>
    </row>
    <row r="192" spans="1:12" ht="18" customHeight="1" x14ac:dyDescent="0.45">
      <c r="A192" s="96" t="s">
        <v>215</v>
      </c>
      <c r="B192" s="84">
        <v>2005260273</v>
      </c>
      <c r="D192" s="84">
        <v>42166185</v>
      </c>
      <c r="F192" s="84">
        <f t="shared" si="4"/>
        <v>1963094088</v>
      </c>
      <c r="H192" s="84">
        <v>2005260273</v>
      </c>
      <c r="J192" s="84">
        <v>42166185</v>
      </c>
      <c r="L192" s="84">
        <f t="shared" si="5"/>
        <v>1963094088</v>
      </c>
    </row>
    <row r="193" spans="1:12" ht="18.75" thickBot="1" x14ac:dyDescent="0.5">
      <c r="A193" s="96" t="s">
        <v>3</v>
      </c>
      <c r="B193" s="125">
        <f>SUM(B150:B192)</f>
        <v>275366221084</v>
      </c>
      <c r="C193" s="11"/>
      <c r="D193" s="125">
        <f>SUM(D150:D192)</f>
        <v>-569880063</v>
      </c>
      <c r="E193" s="11"/>
      <c r="F193" s="125">
        <f>SUM(F150:F192)</f>
        <v>275936101147</v>
      </c>
      <c r="G193" s="11"/>
      <c r="H193" s="125">
        <f>SUM(H150:H192)</f>
        <v>2586761909485</v>
      </c>
      <c r="I193" s="11"/>
      <c r="J193" s="125">
        <f>SUM(J150:J192)</f>
        <v>274834795</v>
      </c>
      <c r="K193" s="11"/>
      <c r="L193" s="125">
        <f>SUM(L150:L192)</f>
        <v>2586487074690</v>
      </c>
    </row>
    <row r="194" spans="1:12" ht="18.75" thickTop="1" x14ac:dyDescent="0.4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</sheetData>
  <mergeCells count="24">
    <mergeCell ref="A1:L1"/>
    <mergeCell ref="A2:L2"/>
    <mergeCell ref="A3:L3"/>
    <mergeCell ref="A4:L4"/>
    <mergeCell ref="B5:F5"/>
    <mergeCell ref="H5:L5"/>
    <mergeCell ref="A47:L47"/>
    <mergeCell ref="A48:L48"/>
    <mergeCell ref="A49:L49"/>
    <mergeCell ref="A50:L50"/>
    <mergeCell ref="B51:F51"/>
    <mergeCell ref="H51:L51"/>
    <mergeCell ref="A96:L96"/>
    <mergeCell ref="A97:L97"/>
    <mergeCell ref="A98:L98"/>
    <mergeCell ref="A99:L99"/>
    <mergeCell ref="B100:F100"/>
    <mergeCell ref="H100:L100"/>
    <mergeCell ref="A144:L144"/>
    <mergeCell ref="A145:L145"/>
    <mergeCell ref="A146:L146"/>
    <mergeCell ref="A147:L147"/>
    <mergeCell ref="B148:F148"/>
    <mergeCell ref="H148:L148"/>
  </mergeCells>
  <pageMargins left="0.70866141732283472" right="0.70866141732283472" top="0.74803149606299213" bottom="0.74803149606299213" header="0.31496062992125984" footer="0.31496062992125984"/>
  <pageSetup scale="76" orientation="portrait" horizontalDpi="4294967295" verticalDpi="4294967295" r:id="rId1"/>
  <rowBreaks count="3" manualBreakCount="3">
    <brk id="45" max="16383" man="1"/>
    <brk id="95" max="16383" man="1"/>
    <brk id="143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64"/>
  <sheetViews>
    <sheetView rightToLeft="1" view="pageBreakPreview" topLeftCell="A39" zoomScaleNormal="100" zoomScaleSheetLayoutView="100" workbookViewId="0">
      <selection activeCell="Q39" sqref="Q1:Z1048576"/>
    </sheetView>
  </sheetViews>
  <sheetFormatPr defaultRowHeight="14.25" x14ac:dyDescent="0.2"/>
  <cols>
    <col min="1" max="1" width="25.875" style="190" bestFit="1" customWidth="1"/>
    <col min="2" max="2" width="9" style="190"/>
    <col min="3" max="3" width="0.875" style="190" customWidth="1"/>
    <col min="4" max="4" width="9" style="190"/>
    <col min="5" max="5" width="0.625" style="190" customWidth="1"/>
    <col min="6" max="6" width="9" style="190"/>
    <col min="7" max="7" width="0.875" style="190" customWidth="1"/>
    <col min="8" max="8" width="10.75" style="190" customWidth="1"/>
    <col min="9" max="9" width="0.625" style="190" customWidth="1"/>
    <col min="10" max="10" width="11.125" style="190" bestFit="1" customWidth="1"/>
    <col min="11" max="11" width="0.375" style="190" customWidth="1"/>
    <col min="12" max="12" width="16.375" style="190" bestFit="1" customWidth="1"/>
    <col min="13" max="13" width="0.375" style="190" customWidth="1"/>
    <col min="14" max="14" width="15.625" style="190" bestFit="1" customWidth="1"/>
    <col min="15" max="15" width="0.625" style="190" customWidth="1"/>
    <col min="16" max="16" width="17.75" style="190" bestFit="1" customWidth="1"/>
    <col min="17" max="17" width="9" style="190"/>
    <col min="18" max="18" width="12.375" style="190" bestFit="1" customWidth="1"/>
    <col min="19" max="20" width="16" style="190" bestFit="1" customWidth="1"/>
    <col min="21" max="16384" width="9" style="190"/>
  </cols>
  <sheetData>
    <row r="1" spans="1:19" ht="21" x14ac:dyDescent="0.55000000000000004">
      <c r="A1" s="270" t="s">
        <v>141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9" ht="21" x14ac:dyDescent="0.55000000000000004">
      <c r="A2" s="270" t="s">
        <v>85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</row>
    <row r="3" spans="1:19" ht="21" x14ac:dyDescent="0.55000000000000004">
      <c r="A3" s="270" t="s">
        <v>130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9" ht="25.5" x14ac:dyDescent="0.2">
      <c r="A4" s="275" t="s">
        <v>77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19" ht="16.5" customHeight="1" thickBot="1" x14ac:dyDescent="0.6">
      <c r="A5" s="191"/>
      <c r="B5" s="274" t="s">
        <v>226</v>
      </c>
      <c r="C5" s="274"/>
      <c r="D5" s="274"/>
      <c r="E5" s="274"/>
      <c r="F5" s="274"/>
      <c r="G5" s="274"/>
      <c r="H5" s="274"/>
      <c r="I5" s="191"/>
      <c r="J5" s="274" t="s">
        <v>227</v>
      </c>
      <c r="K5" s="274"/>
      <c r="L5" s="274"/>
      <c r="M5" s="274"/>
      <c r="N5" s="274"/>
      <c r="O5" s="274"/>
      <c r="P5" s="274"/>
    </row>
    <row r="6" spans="1:19" ht="39.75" thickBot="1" x14ac:dyDescent="0.6">
      <c r="A6" s="192" t="s">
        <v>57</v>
      </c>
      <c r="B6" s="193" t="s">
        <v>4</v>
      </c>
      <c r="C6" s="192"/>
      <c r="D6" s="194" t="s">
        <v>72</v>
      </c>
      <c r="E6" s="192"/>
      <c r="F6" s="193" t="s">
        <v>69</v>
      </c>
      <c r="G6" s="192"/>
      <c r="H6" s="195" t="s">
        <v>73</v>
      </c>
      <c r="I6" s="191"/>
      <c r="J6" s="193" t="s">
        <v>4</v>
      </c>
      <c r="K6" s="192"/>
      <c r="L6" s="194" t="s">
        <v>30</v>
      </c>
      <c r="M6" s="192"/>
      <c r="N6" s="193" t="s">
        <v>69</v>
      </c>
      <c r="O6" s="192"/>
      <c r="P6" s="195" t="s">
        <v>73</v>
      </c>
    </row>
    <row r="7" spans="1:19" ht="21" x14ac:dyDescent="0.55000000000000004">
      <c r="A7" s="196" t="s">
        <v>154</v>
      </c>
      <c r="B7" s="197" t="s">
        <v>21</v>
      </c>
      <c r="C7" s="191"/>
      <c r="D7" s="197" t="s">
        <v>21</v>
      </c>
      <c r="E7" s="191"/>
      <c r="F7" s="197" t="s">
        <v>21</v>
      </c>
      <c r="G7" s="191"/>
      <c r="H7" s="197" t="s">
        <v>21</v>
      </c>
      <c r="I7" s="191"/>
      <c r="J7" s="137">
        <v>1355000</v>
      </c>
      <c r="K7" s="136"/>
      <c r="L7" s="137">
        <v>30617254485</v>
      </c>
      <c r="M7" s="136"/>
      <c r="N7" s="137">
        <v>28361660474</v>
      </c>
      <c r="O7" s="136"/>
      <c r="P7" s="137">
        <v>2255594011</v>
      </c>
    </row>
    <row r="8" spans="1:19" ht="21" x14ac:dyDescent="0.55000000000000004">
      <c r="A8" s="196" t="s">
        <v>243</v>
      </c>
      <c r="B8" s="197"/>
      <c r="C8" s="191"/>
      <c r="D8" s="197"/>
      <c r="E8" s="191"/>
      <c r="F8" s="197"/>
      <c r="G8" s="191"/>
      <c r="H8" s="197"/>
      <c r="I8" s="191"/>
      <c r="J8" s="137">
        <v>1302822</v>
      </c>
      <c r="K8" s="136"/>
      <c r="L8" s="137">
        <v>468455805672</v>
      </c>
      <c r="M8" s="136"/>
      <c r="N8" s="137">
        <v>454893329520</v>
      </c>
      <c r="O8" s="136"/>
      <c r="P8" s="137">
        <v>13562476152</v>
      </c>
    </row>
    <row r="9" spans="1:19" ht="21" x14ac:dyDescent="0.55000000000000004">
      <c r="A9" s="196" t="s">
        <v>147</v>
      </c>
      <c r="B9" s="197"/>
      <c r="C9" s="191"/>
      <c r="D9" s="197"/>
      <c r="E9" s="191"/>
      <c r="F9" s="197"/>
      <c r="G9" s="191"/>
      <c r="H9" s="197"/>
      <c r="I9" s="191"/>
      <c r="J9" s="137">
        <v>3000000</v>
      </c>
      <c r="K9" s="136"/>
      <c r="L9" s="137">
        <v>44580599105</v>
      </c>
      <c r="M9" s="136"/>
      <c r="N9" s="137">
        <v>36469640813</v>
      </c>
      <c r="O9" s="136"/>
      <c r="P9" s="137">
        <v>8110958292</v>
      </c>
      <c r="S9" s="207"/>
    </row>
    <row r="10" spans="1:19" ht="21" x14ac:dyDescent="0.55000000000000004">
      <c r="A10" s="196" t="s">
        <v>244</v>
      </c>
      <c r="B10" s="197"/>
      <c r="C10" s="191"/>
      <c r="D10" s="197"/>
      <c r="E10" s="191"/>
      <c r="F10" s="197"/>
      <c r="G10" s="191"/>
      <c r="H10" s="197"/>
      <c r="I10" s="191"/>
      <c r="J10" s="137">
        <v>2766000</v>
      </c>
      <c r="K10" s="136"/>
      <c r="L10" s="137">
        <v>1445137991298</v>
      </c>
      <c r="M10" s="136"/>
      <c r="N10" s="137">
        <v>1059594854400</v>
      </c>
      <c r="O10" s="136"/>
      <c r="P10" s="137">
        <v>385543136898</v>
      </c>
      <c r="S10" s="207"/>
    </row>
    <row r="11" spans="1:19" ht="21" x14ac:dyDescent="0.55000000000000004">
      <c r="A11" s="196" t="s">
        <v>245</v>
      </c>
      <c r="B11" s="197"/>
      <c r="C11" s="191"/>
      <c r="D11" s="197"/>
      <c r="E11" s="191"/>
      <c r="F11" s="197"/>
      <c r="G11" s="191"/>
      <c r="H11" s="197"/>
      <c r="I11" s="191"/>
      <c r="J11" s="137">
        <v>350000</v>
      </c>
      <c r="K11" s="136"/>
      <c r="L11" s="137">
        <v>11196331610</v>
      </c>
      <c r="M11" s="136"/>
      <c r="N11" s="137">
        <v>11046380625</v>
      </c>
      <c r="O11" s="136"/>
      <c r="P11" s="137">
        <v>149950985</v>
      </c>
      <c r="S11" s="207"/>
    </row>
    <row r="12" spans="1:19" ht="21" x14ac:dyDescent="0.55000000000000004">
      <c r="A12" s="196" t="s">
        <v>246</v>
      </c>
      <c r="B12" s="197"/>
      <c r="C12" s="191"/>
      <c r="D12" s="197"/>
      <c r="E12" s="191"/>
      <c r="F12" s="197"/>
      <c r="G12" s="191"/>
      <c r="H12" s="197"/>
      <c r="I12" s="191"/>
      <c r="J12" s="137">
        <v>40642558</v>
      </c>
      <c r="K12" s="136"/>
      <c r="L12" s="137">
        <v>389360284372</v>
      </c>
      <c r="M12" s="136"/>
      <c r="N12" s="137">
        <v>332902054586</v>
      </c>
      <c r="O12" s="136"/>
      <c r="P12" s="137">
        <v>56458229786</v>
      </c>
    </row>
    <row r="13" spans="1:19" ht="21" x14ac:dyDescent="0.55000000000000004">
      <c r="A13" s="196" t="s">
        <v>247</v>
      </c>
      <c r="B13" s="197"/>
      <c r="C13" s="191"/>
      <c r="D13" s="197"/>
      <c r="E13" s="191"/>
      <c r="F13" s="197"/>
      <c r="G13" s="191"/>
      <c r="H13" s="197"/>
      <c r="I13" s="191"/>
      <c r="J13" s="137">
        <v>947000</v>
      </c>
      <c r="K13" s="136"/>
      <c r="L13" s="137">
        <v>595014988674</v>
      </c>
      <c r="M13" s="136"/>
      <c r="N13" s="137">
        <v>590912914765</v>
      </c>
      <c r="O13" s="136"/>
      <c r="P13" s="137">
        <v>4102073909</v>
      </c>
    </row>
    <row r="14" spans="1:19" ht="21" x14ac:dyDescent="0.55000000000000004">
      <c r="A14" s="196" t="s">
        <v>248</v>
      </c>
      <c r="B14" s="197"/>
      <c r="C14" s="191"/>
      <c r="D14" s="197"/>
      <c r="E14" s="191"/>
      <c r="F14" s="197"/>
      <c r="G14" s="191"/>
      <c r="H14" s="197"/>
      <c r="I14" s="191"/>
      <c r="J14" s="137">
        <v>36399569</v>
      </c>
      <c r="K14" s="136"/>
      <c r="L14" s="137">
        <v>189459751441</v>
      </c>
      <c r="M14" s="136"/>
      <c r="N14" s="137">
        <v>189459756645</v>
      </c>
      <c r="O14" s="136"/>
      <c r="P14" s="137">
        <v>-5204</v>
      </c>
    </row>
    <row r="15" spans="1:19" ht="21" x14ac:dyDescent="0.55000000000000004">
      <c r="A15" s="196" t="s">
        <v>170</v>
      </c>
      <c r="B15" s="197"/>
      <c r="C15" s="191"/>
      <c r="D15" s="197"/>
      <c r="E15" s="191"/>
      <c r="F15" s="197"/>
      <c r="G15" s="191"/>
      <c r="H15" s="197"/>
      <c r="I15" s="191"/>
      <c r="J15" s="137">
        <v>16274</v>
      </c>
      <c r="K15" s="136"/>
      <c r="L15" s="137">
        <v>21359359155</v>
      </c>
      <c r="M15" s="136"/>
      <c r="N15" s="137">
        <v>24362324466</v>
      </c>
      <c r="O15" s="136"/>
      <c r="P15" s="137">
        <f>-3002965311+114956553</f>
        <v>-2888008758</v>
      </c>
    </row>
    <row r="16" spans="1:19" ht="21" x14ac:dyDescent="0.55000000000000004">
      <c r="A16" s="196" t="s">
        <v>249</v>
      </c>
      <c r="B16" s="197"/>
      <c r="C16" s="191"/>
      <c r="D16" s="197"/>
      <c r="E16" s="191"/>
      <c r="F16" s="197"/>
      <c r="G16" s="191"/>
      <c r="H16" s="197"/>
      <c r="I16" s="191"/>
      <c r="J16" s="137">
        <v>1750000</v>
      </c>
      <c r="K16" s="136"/>
      <c r="L16" s="137">
        <v>27966750000</v>
      </c>
      <c r="M16" s="136"/>
      <c r="N16" s="137">
        <v>30152436299</v>
      </c>
      <c r="O16" s="136"/>
      <c r="P16" s="137">
        <v>-2185686299</v>
      </c>
    </row>
    <row r="17" spans="1:20" ht="21" x14ac:dyDescent="0.55000000000000004">
      <c r="A17" s="196" t="s">
        <v>250</v>
      </c>
      <c r="B17" s="197"/>
      <c r="C17" s="191"/>
      <c r="D17" s="197"/>
      <c r="E17" s="191"/>
      <c r="F17" s="197"/>
      <c r="G17" s="191"/>
      <c r="H17" s="197"/>
      <c r="I17" s="191"/>
      <c r="J17" s="137">
        <v>15456968</v>
      </c>
      <c r="K17" s="136"/>
      <c r="L17" s="137">
        <v>73188583213</v>
      </c>
      <c r="M17" s="136"/>
      <c r="N17" s="137">
        <v>60430541225</v>
      </c>
      <c r="O17" s="136"/>
      <c r="P17" s="137">
        <v>12758041988</v>
      </c>
    </row>
    <row r="18" spans="1:20" ht="21" x14ac:dyDescent="0.55000000000000004">
      <c r="A18" s="196" t="s">
        <v>251</v>
      </c>
      <c r="B18" s="197"/>
      <c r="C18" s="191"/>
      <c r="D18" s="197"/>
      <c r="E18" s="191"/>
      <c r="F18" s="197"/>
      <c r="G18" s="191"/>
      <c r="H18" s="197"/>
      <c r="I18" s="191"/>
      <c r="J18" s="137">
        <v>1149958</v>
      </c>
      <c r="K18" s="136"/>
      <c r="L18" s="137">
        <v>480172556254</v>
      </c>
      <c r="M18" s="136"/>
      <c r="N18" s="137">
        <v>367103392256</v>
      </c>
      <c r="O18" s="136"/>
      <c r="P18" s="137">
        <v>113069163998</v>
      </c>
    </row>
    <row r="19" spans="1:20" ht="21" x14ac:dyDescent="0.55000000000000004">
      <c r="A19" s="196" t="s">
        <v>252</v>
      </c>
      <c r="B19" s="197"/>
      <c r="C19" s="191"/>
      <c r="D19" s="197"/>
      <c r="E19" s="191"/>
      <c r="F19" s="197"/>
      <c r="G19" s="191"/>
      <c r="H19" s="197"/>
      <c r="I19" s="191"/>
      <c r="J19" s="137">
        <v>38137</v>
      </c>
      <c r="K19" s="136"/>
      <c r="L19" s="137">
        <v>64560880</v>
      </c>
      <c r="M19" s="136"/>
      <c r="N19" s="137">
        <v>67934872</v>
      </c>
      <c r="O19" s="136"/>
      <c r="P19" s="137">
        <v>-3373992</v>
      </c>
    </row>
    <row r="20" spans="1:20" ht="21" x14ac:dyDescent="0.55000000000000004">
      <c r="A20" s="196" t="s">
        <v>152</v>
      </c>
      <c r="B20" s="197"/>
      <c r="C20" s="191"/>
      <c r="D20" s="197"/>
      <c r="E20" s="191"/>
      <c r="F20" s="197"/>
      <c r="G20" s="191"/>
      <c r="H20" s="197"/>
      <c r="I20" s="191"/>
      <c r="J20" s="137">
        <v>23790360</v>
      </c>
      <c r="K20" s="136"/>
      <c r="L20" s="137">
        <v>251191617963</v>
      </c>
      <c r="M20" s="136"/>
      <c r="N20" s="137">
        <v>241458062315</v>
      </c>
      <c r="O20" s="136"/>
      <c r="P20" s="137">
        <v>9733555648</v>
      </c>
    </row>
    <row r="21" spans="1:20" ht="21" x14ac:dyDescent="0.55000000000000004">
      <c r="A21" s="196" t="s">
        <v>253</v>
      </c>
      <c r="B21" s="197"/>
      <c r="C21" s="191"/>
      <c r="D21" s="197"/>
      <c r="E21" s="191"/>
      <c r="F21" s="197"/>
      <c r="G21" s="191"/>
      <c r="H21" s="197"/>
      <c r="I21" s="191"/>
      <c r="J21" s="137">
        <v>2000000</v>
      </c>
      <c r="K21" s="136"/>
      <c r="L21" s="137">
        <v>30323568100</v>
      </c>
      <c r="M21" s="136"/>
      <c r="N21" s="137">
        <v>30424971000</v>
      </c>
      <c r="O21" s="136"/>
      <c r="P21" s="137">
        <v>-101402900</v>
      </c>
    </row>
    <row r="22" spans="1:20" ht="21" x14ac:dyDescent="0.55000000000000004">
      <c r="A22" s="196" t="s">
        <v>138</v>
      </c>
      <c r="B22" s="197"/>
      <c r="C22" s="191"/>
      <c r="D22" s="197"/>
      <c r="E22" s="191"/>
      <c r="F22" s="197"/>
      <c r="G22" s="191"/>
      <c r="H22" s="197"/>
      <c r="I22" s="191"/>
      <c r="J22" s="137">
        <v>2800000</v>
      </c>
      <c r="K22" s="136"/>
      <c r="L22" s="137">
        <v>41352611933</v>
      </c>
      <c r="M22" s="136"/>
      <c r="N22" s="137">
        <v>39089081005</v>
      </c>
      <c r="O22" s="136"/>
      <c r="P22" s="137">
        <v>2263530928</v>
      </c>
    </row>
    <row r="23" spans="1:20" ht="21" x14ac:dyDescent="0.55000000000000004">
      <c r="A23" s="196" t="s">
        <v>144</v>
      </c>
      <c r="B23" s="197"/>
      <c r="C23" s="191"/>
      <c r="D23" s="197"/>
      <c r="E23" s="191"/>
      <c r="F23" s="197"/>
      <c r="G23" s="191"/>
      <c r="H23" s="197"/>
      <c r="I23" s="191"/>
      <c r="J23" s="137">
        <v>16085875</v>
      </c>
      <c r="K23" s="136"/>
      <c r="L23" s="137">
        <v>329709214895</v>
      </c>
      <c r="M23" s="136"/>
      <c r="N23" s="137">
        <v>289533380074</v>
      </c>
      <c r="O23" s="136"/>
      <c r="P23" s="137">
        <v>40175834821</v>
      </c>
    </row>
    <row r="24" spans="1:20" ht="21" x14ac:dyDescent="0.55000000000000004">
      <c r="A24" s="196" t="s">
        <v>254</v>
      </c>
      <c r="B24" s="197"/>
      <c r="C24" s="191"/>
      <c r="D24" s="197"/>
      <c r="E24" s="191"/>
      <c r="F24" s="197"/>
      <c r="G24" s="191"/>
      <c r="H24" s="197"/>
      <c r="I24" s="191"/>
      <c r="J24" s="137">
        <v>837500</v>
      </c>
      <c r="K24" s="136"/>
      <c r="L24" s="137">
        <v>359457400000</v>
      </c>
      <c r="M24" s="136"/>
      <c r="N24" s="137">
        <v>208872500000</v>
      </c>
      <c r="O24" s="136"/>
      <c r="P24" s="137">
        <v>150584900000</v>
      </c>
    </row>
    <row r="25" spans="1:20" ht="21" x14ac:dyDescent="0.55000000000000004">
      <c r="A25" s="196" t="s">
        <v>255</v>
      </c>
      <c r="B25" s="197"/>
      <c r="C25" s="191"/>
      <c r="D25" s="197"/>
      <c r="E25" s="191"/>
      <c r="F25" s="197"/>
      <c r="G25" s="191"/>
      <c r="H25" s="197"/>
      <c r="I25" s="191"/>
      <c r="J25" s="137">
        <v>2773896</v>
      </c>
      <c r="K25" s="136"/>
      <c r="L25" s="137">
        <v>54019579816</v>
      </c>
      <c r="M25" s="136"/>
      <c r="N25" s="137">
        <v>43787374142</v>
      </c>
      <c r="O25" s="136"/>
      <c r="P25" s="137">
        <v>10232205674</v>
      </c>
    </row>
    <row r="26" spans="1:20" ht="21" x14ac:dyDescent="0.55000000000000004">
      <c r="A26" s="196" t="s">
        <v>151</v>
      </c>
      <c r="B26" s="197"/>
      <c r="C26" s="191"/>
      <c r="D26" s="197"/>
      <c r="E26" s="191"/>
      <c r="F26" s="197"/>
      <c r="G26" s="191"/>
      <c r="H26" s="197"/>
      <c r="I26" s="191"/>
      <c r="J26" s="137">
        <v>800000</v>
      </c>
      <c r="K26" s="136"/>
      <c r="L26" s="137">
        <v>14755408910</v>
      </c>
      <c r="M26" s="136"/>
      <c r="N26" s="137">
        <v>16255834917</v>
      </c>
      <c r="O26" s="136"/>
      <c r="P26" s="137">
        <v>-1500426007</v>
      </c>
    </row>
    <row r="27" spans="1:20" ht="21" x14ac:dyDescent="0.55000000000000004">
      <c r="A27" s="196" t="s">
        <v>256</v>
      </c>
      <c r="B27" s="197"/>
      <c r="C27" s="191"/>
      <c r="D27" s="197"/>
      <c r="E27" s="191"/>
      <c r="F27" s="197"/>
      <c r="G27" s="191"/>
      <c r="H27" s="197"/>
      <c r="I27" s="191"/>
      <c r="J27" s="137">
        <v>88709</v>
      </c>
      <c r="K27" s="136"/>
      <c r="L27" s="137">
        <v>38053322313</v>
      </c>
      <c r="M27" s="136"/>
      <c r="N27" s="137">
        <v>28761231980</v>
      </c>
      <c r="O27" s="136"/>
      <c r="P27" s="137">
        <v>9292090333</v>
      </c>
    </row>
    <row r="28" spans="1:20" ht="21" x14ac:dyDescent="0.55000000000000004">
      <c r="A28" s="196" t="s">
        <v>228</v>
      </c>
      <c r="B28" s="197"/>
      <c r="C28" s="191"/>
      <c r="D28" s="197"/>
      <c r="E28" s="191"/>
      <c r="F28" s="197"/>
      <c r="G28" s="191"/>
      <c r="H28" s="197"/>
      <c r="I28" s="191"/>
      <c r="J28" s="137">
        <v>1081066</v>
      </c>
      <c r="K28" s="136"/>
      <c r="L28" s="137">
        <v>65261535074</v>
      </c>
      <c r="M28" s="136"/>
      <c r="N28" s="137">
        <v>56418267008</v>
      </c>
      <c r="O28" s="136"/>
      <c r="P28" s="137">
        <v>8843268066</v>
      </c>
    </row>
    <row r="29" spans="1:20" ht="21" x14ac:dyDescent="0.55000000000000004">
      <c r="A29" s="196" t="s">
        <v>257</v>
      </c>
      <c r="B29" s="197"/>
      <c r="C29" s="191"/>
      <c r="D29" s="197"/>
      <c r="E29" s="191"/>
      <c r="F29" s="197"/>
      <c r="G29" s="191"/>
      <c r="H29" s="197"/>
      <c r="I29" s="191"/>
      <c r="J29" s="137">
        <v>30000000</v>
      </c>
      <c r="K29" s="136"/>
      <c r="L29" s="137">
        <v>96567390098</v>
      </c>
      <c r="M29" s="136"/>
      <c r="N29" s="137">
        <v>74613393000</v>
      </c>
      <c r="O29" s="136"/>
      <c r="P29" s="137">
        <v>21953997098</v>
      </c>
    </row>
    <row r="30" spans="1:20" ht="21" x14ac:dyDescent="0.55000000000000004">
      <c r="A30" s="196" t="s">
        <v>258</v>
      </c>
      <c r="B30" s="197"/>
      <c r="C30" s="191"/>
      <c r="D30" s="197"/>
      <c r="E30" s="191"/>
      <c r="F30" s="197"/>
      <c r="G30" s="191"/>
      <c r="H30" s="197"/>
      <c r="I30" s="191"/>
      <c r="J30" s="137">
        <v>10000001</v>
      </c>
      <c r="K30" s="136"/>
      <c r="L30" s="137">
        <v>132392740654</v>
      </c>
      <c r="M30" s="136"/>
      <c r="N30" s="137">
        <v>110637776063</v>
      </c>
      <c r="O30" s="136"/>
      <c r="P30" s="137">
        <v>21754964591</v>
      </c>
    </row>
    <row r="31" spans="1:20" ht="21" x14ac:dyDescent="0.55000000000000004">
      <c r="A31" s="196" t="s">
        <v>259</v>
      </c>
      <c r="B31" s="197"/>
      <c r="C31" s="191"/>
      <c r="D31" s="197"/>
      <c r="E31" s="191"/>
      <c r="F31" s="197"/>
      <c r="G31" s="191"/>
      <c r="H31" s="197"/>
      <c r="I31" s="191"/>
      <c r="J31" s="137">
        <v>40000000</v>
      </c>
      <c r="K31" s="136"/>
      <c r="L31" s="137">
        <v>327804378628</v>
      </c>
      <c r="M31" s="136"/>
      <c r="N31" s="137">
        <v>211533840000</v>
      </c>
      <c r="O31" s="136"/>
      <c r="P31" s="137">
        <v>116270538628</v>
      </c>
      <c r="T31" s="207"/>
    </row>
    <row r="32" spans="1:20" ht="21" x14ac:dyDescent="0.55000000000000004">
      <c r="A32" s="196" t="s">
        <v>229</v>
      </c>
      <c r="B32" s="197"/>
      <c r="C32" s="191"/>
      <c r="D32" s="197"/>
      <c r="E32" s="191"/>
      <c r="F32" s="197"/>
      <c r="G32" s="191"/>
      <c r="H32" s="197"/>
      <c r="I32" s="191"/>
      <c r="J32" s="137">
        <v>270050003</v>
      </c>
      <c r="K32" s="136"/>
      <c r="L32" s="137">
        <v>728312870107</v>
      </c>
      <c r="M32" s="136"/>
      <c r="N32" s="137">
        <v>717005563763</v>
      </c>
      <c r="O32" s="136"/>
      <c r="P32" s="137">
        <v>11307306344</v>
      </c>
    </row>
    <row r="33" spans="1:20" ht="21" x14ac:dyDescent="0.55000000000000004">
      <c r="A33" s="196" t="s">
        <v>260</v>
      </c>
      <c r="B33" s="197"/>
      <c r="C33" s="191"/>
      <c r="D33" s="197"/>
      <c r="E33" s="191"/>
      <c r="F33" s="197"/>
      <c r="G33" s="191"/>
      <c r="H33" s="197"/>
      <c r="I33" s="191"/>
      <c r="J33" s="137">
        <v>216000</v>
      </c>
      <c r="K33" s="136"/>
      <c r="L33" s="137">
        <v>216000000000</v>
      </c>
      <c r="M33" s="136"/>
      <c r="N33" s="137">
        <v>210322112206</v>
      </c>
      <c r="O33" s="136"/>
      <c r="P33" s="137">
        <v>5677887794</v>
      </c>
    </row>
    <row r="34" spans="1:20" ht="21" x14ac:dyDescent="0.55000000000000004">
      <c r="A34" s="196" t="s">
        <v>261</v>
      </c>
      <c r="B34" s="197"/>
      <c r="C34" s="191"/>
      <c r="D34" s="197"/>
      <c r="E34" s="191"/>
      <c r="F34" s="197"/>
      <c r="G34" s="191"/>
      <c r="H34" s="197"/>
      <c r="I34" s="191"/>
      <c r="J34" s="137">
        <v>45</v>
      </c>
      <c r="K34" s="136"/>
      <c r="L34" s="137">
        <v>42967212</v>
      </c>
      <c r="M34" s="136"/>
      <c r="N34" s="137">
        <v>44991843</v>
      </c>
      <c r="O34" s="136"/>
      <c r="P34" s="137">
        <v>-2024631</v>
      </c>
    </row>
    <row r="35" spans="1:20" ht="21" x14ac:dyDescent="0.55000000000000004">
      <c r="A35" s="196" t="s">
        <v>262</v>
      </c>
      <c r="B35" s="197"/>
      <c r="C35" s="191"/>
      <c r="D35" s="197"/>
      <c r="E35" s="191"/>
      <c r="F35" s="197"/>
      <c r="G35" s="191"/>
      <c r="H35" s="197"/>
      <c r="I35" s="191"/>
      <c r="J35" s="137">
        <v>5</v>
      </c>
      <c r="K35" s="136"/>
      <c r="L35" s="137">
        <v>4684203</v>
      </c>
      <c r="M35" s="136"/>
      <c r="N35" s="137">
        <v>4518680</v>
      </c>
      <c r="O35" s="136"/>
      <c r="P35" s="137">
        <v>165523</v>
      </c>
      <c r="T35" s="207"/>
    </row>
    <row r="36" spans="1:20" ht="21" x14ac:dyDescent="0.55000000000000004">
      <c r="A36" s="196" t="s">
        <v>263</v>
      </c>
      <c r="B36" s="197"/>
      <c r="C36" s="191"/>
      <c r="D36" s="197"/>
      <c r="E36" s="191"/>
      <c r="F36" s="197"/>
      <c r="G36" s="191"/>
      <c r="H36" s="197"/>
      <c r="I36" s="191"/>
      <c r="J36" s="137">
        <v>434</v>
      </c>
      <c r="K36" s="136"/>
      <c r="L36" s="137">
        <v>434000000</v>
      </c>
      <c r="M36" s="136"/>
      <c r="N36" s="137">
        <v>421337618</v>
      </c>
      <c r="O36" s="136"/>
      <c r="P36" s="137">
        <v>12662382</v>
      </c>
    </row>
    <row r="37" spans="1:20" ht="21" x14ac:dyDescent="0.55000000000000004">
      <c r="A37" s="196" t="s">
        <v>264</v>
      </c>
      <c r="B37" s="197"/>
      <c r="C37" s="191"/>
      <c r="D37" s="197"/>
      <c r="E37" s="191"/>
      <c r="F37" s="197"/>
      <c r="G37" s="191"/>
      <c r="H37" s="197"/>
      <c r="I37" s="191"/>
      <c r="J37" s="137">
        <v>323265</v>
      </c>
      <c r="K37" s="136"/>
      <c r="L37" s="137">
        <v>323265000000</v>
      </c>
      <c r="M37" s="136"/>
      <c r="N37" s="137">
        <v>308015707032</v>
      </c>
      <c r="O37" s="136"/>
      <c r="P37" s="137">
        <v>15249292968</v>
      </c>
    </row>
    <row r="38" spans="1:20" ht="21" x14ac:dyDescent="0.55000000000000004">
      <c r="A38" s="196" t="s">
        <v>265</v>
      </c>
      <c r="B38" s="197"/>
      <c r="C38" s="191"/>
      <c r="D38" s="197"/>
      <c r="E38" s="191"/>
      <c r="F38" s="197"/>
      <c r="G38" s="191"/>
      <c r="H38" s="197"/>
      <c r="I38" s="191"/>
      <c r="J38" s="137">
        <v>532683</v>
      </c>
      <c r="K38" s="136"/>
      <c r="L38" s="137">
        <v>532683000000</v>
      </c>
      <c r="M38" s="136"/>
      <c r="N38" s="137">
        <v>475599700927</v>
      </c>
      <c r="O38" s="136"/>
      <c r="P38" s="137">
        <v>57083299073</v>
      </c>
    </row>
    <row r="39" spans="1:20" ht="21" x14ac:dyDescent="0.55000000000000004">
      <c r="A39" s="196" t="s">
        <v>266</v>
      </c>
      <c r="B39" s="197"/>
      <c r="C39" s="191"/>
      <c r="D39" s="197"/>
      <c r="E39" s="191"/>
      <c r="F39" s="197"/>
      <c r="G39" s="191"/>
      <c r="H39" s="197"/>
      <c r="I39" s="191"/>
      <c r="J39" s="137">
        <v>3554250</v>
      </c>
      <c r="K39" s="136"/>
      <c r="L39" s="137">
        <v>3493582000000</v>
      </c>
      <c r="M39" s="136"/>
      <c r="N39" s="137">
        <v>2731301411875</v>
      </c>
      <c r="O39" s="136"/>
      <c r="P39" s="137">
        <v>762280588125</v>
      </c>
    </row>
    <row r="40" spans="1:20" ht="21.75" thickBot="1" x14ac:dyDescent="0.6">
      <c r="A40" s="196" t="s">
        <v>241</v>
      </c>
      <c r="B40" s="197"/>
      <c r="C40" s="191"/>
      <c r="D40" s="197"/>
      <c r="E40" s="191"/>
      <c r="F40" s="197"/>
      <c r="G40" s="191"/>
      <c r="H40" s="197"/>
      <c r="I40" s="191"/>
      <c r="J40" s="198">
        <f>SUM(J7:J39)</f>
        <v>510108378</v>
      </c>
      <c r="K40" s="136"/>
      <c r="L40" s="198">
        <f>SUM(L7:L39)</f>
        <v>10811788106065</v>
      </c>
      <c r="M40" s="136"/>
      <c r="N40" s="198">
        <f>SUM(N7:N39)</f>
        <v>8979858276394</v>
      </c>
      <c r="O40" s="136"/>
      <c r="P40" s="198">
        <f>SUM(P7:P39)</f>
        <v>1832044786224</v>
      </c>
    </row>
    <row r="41" spans="1:20" ht="21.75" thickTop="1" x14ac:dyDescent="0.55000000000000004">
      <c r="A41" s="196"/>
      <c r="B41" s="197"/>
      <c r="C41" s="191"/>
      <c r="D41" s="197"/>
      <c r="E41" s="191"/>
      <c r="F41" s="197"/>
      <c r="G41" s="191"/>
      <c r="H41" s="197"/>
      <c r="I41" s="191"/>
      <c r="J41" s="137"/>
      <c r="K41" s="136"/>
      <c r="L41" s="137"/>
      <c r="M41" s="136"/>
      <c r="N41" s="137"/>
      <c r="O41" s="136"/>
      <c r="P41" s="137"/>
    </row>
    <row r="42" spans="1:20" ht="20.25" thickBot="1" x14ac:dyDescent="0.6">
      <c r="A42" s="191"/>
      <c r="B42" s="274" t="s">
        <v>226</v>
      </c>
      <c r="C42" s="274"/>
      <c r="D42" s="274"/>
      <c r="E42" s="274"/>
      <c r="F42" s="274"/>
      <c r="G42" s="274"/>
      <c r="H42" s="274"/>
      <c r="I42" s="191"/>
      <c r="J42" s="274" t="s">
        <v>227</v>
      </c>
      <c r="K42" s="274"/>
      <c r="L42" s="274"/>
      <c r="M42" s="274"/>
      <c r="N42" s="274"/>
      <c r="O42" s="274"/>
      <c r="P42" s="274"/>
    </row>
    <row r="43" spans="1:20" ht="39.75" thickBot="1" x14ac:dyDescent="0.6">
      <c r="A43" s="192" t="s">
        <v>57</v>
      </c>
      <c r="B43" s="193" t="s">
        <v>4</v>
      </c>
      <c r="C43" s="192"/>
      <c r="D43" s="194" t="s">
        <v>72</v>
      </c>
      <c r="E43" s="192"/>
      <c r="F43" s="193" t="s">
        <v>69</v>
      </c>
      <c r="G43" s="192"/>
      <c r="H43" s="195" t="s">
        <v>73</v>
      </c>
      <c r="I43" s="191"/>
      <c r="J43" s="193" t="s">
        <v>4</v>
      </c>
      <c r="K43" s="192"/>
      <c r="L43" s="194" t="s">
        <v>30</v>
      </c>
      <c r="M43" s="192"/>
      <c r="N43" s="193" t="s">
        <v>69</v>
      </c>
      <c r="O43" s="192"/>
      <c r="P43" s="195" t="s">
        <v>73</v>
      </c>
    </row>
    <row r="44" spans="1:20" ht="21" x14ac:dyDescent="0.55000000000000004">
      <c r="A44" s="196" t="s">
        <v>199</v>
      </c>
      <c r="B44" s="197"/>
      <c r="C44" s="191"/>
      <c r="D44" s="197"/>
      <c r="E44" s="191"/>
      <c r="F44" s="197"/>
      <c r="G44" s="191"/>
      <c r="H44" s="197"/>
      <c r="I44" s="191"/>
      <c r="J44" s="137">
        <f>J40</f>
        <v>510108378</v>
      </c>
      <c r="K44" s="136"/>
      <c r="L44" s="137">
        <f>L40</f>
        <v>10811788106065</v>
      </c>
      <c r="M44" s="136"/>
      <c r="N44" s="137">
        <f>N40</f>
        <v>8979858276394</v>
      </c>
      <c r="O44" s="136"/>
      <c r="P44" s="137">
        <f>P40</f>
        <v>1832044786224</v>
      </c>
    </row>
    <row r="45" spans="1:20" ht="21" x14ac:dyDescent="0.55000000000000004">
      <c r="A45" s="196" t="s">
        <v>267</v>
      </c>
      <c r="B45" s="197"/>
      <c r="C45" s="191"/>
      <c r="D45" s="197"/>
      <c r="E45" s="191"/>
      <c r="F45" s="197"/>
      <c r="G45" s="191"/>
      <c r="H45" s="197"/>
      <c r="I45" s="191"/>
      <c r="J45" s="137">
        <v>261679</v>
      </c>
      <c r="K45" s="136"/>
      <c r="L45" s="137">
        <v>257369747980</v>
      </c>
      <c r="M45" s="136"/>
      <c r="N45" s="137">
        <v>218956845187</v>
      </c>
      <c r="O45" s="136"/>
      <c r="P45" s="137">
        <v>38412902793</v>
      </c>
    </row>
    <row r="46" spans="1:20" ht="21" x14ac:dyDescent="0.55000000000000004">
      <c r="A46" s="196" t="s">
        <v>268</v>
      </c>
      <c r="B46" s="197"/>
      <c r="C46" s="191"/>
      <c r="D46" s="197"/>
      <c r="E46" s="191"/>
      <c r="F46" s="197"/>
      <c r="G46" s="191"/>
      <c r="H46" s="197"/>
      <c r="I46" s="191"/>
      <c r="J46" s="137">
        <v>279587</v>
      </c>
      <c r="K46" s="136"/>
      <c r="L46" s="137">
        <v>211824245882</v>
      </c>
      <c r="M46" s="136"/>
      <c r="N46" s="137">
        <v>203222908170</v>
      </c>
      <c r="O46" s="136"/>
      <c r="P46" s="137">
        <v>8601337712</v>
      </c>
    </row>
    <row r="47" spans="1:20" ht="21" x14ac:dyDescent="0.55000000000000004">
      <c r="A47" s="196" t="s">
        <v>269</v>
      </c>
      <c r="B47" s="197"/>
      <c r="C47" s="191"/>
      <c r="D47" s="197"/>
      <c r="E47" s="191"/>
      <c r="F47" s="197"/>
      <c r="G47" s="191"/>
      <c r="H47" s="197"/>
      <c r="I47" s="191"/>
      <c r="J47" s="137">
        <v>223272</v>
      </c>
      <c r="K47" s="136"/>
      <c r="L47" s="137">
        <v>162691885331</v>
      </c>
      <c r="M47" s="136"/>
      <c r="N47" s="137">
        <v>159141759127</v>
      </c>
      <c r="O47" s="136"/>
      <c r="P47" s="137">
        <v>3550126204</v>
      </c>
    </row>
    <row r="48" spans="1:20" ht="21" x14ac:dyDescent="0.55000000000000004">
      <c r="A48" s="196" t="s">
        <v>270</v>
      </c>
      <c r="B48" s="197"/>
      <c r="C48" s="191"/>
      <c r="D48" s="197"/>
      <c r="E48" s="191"/>
      <c r="F48" s="197"/>
      <c r="G48" s="191"/>
      <c r="H48" s="197"/>
      <c r="I48" s="191"/>
      <c r="J48" s="137">
        <v>6500</v>
      </c>
      <c r="K48" s="136"/>
      <c r="L48" s="137">
        <v>5020016960</v>
      </c>
      <c r="M48" s="136"/>
      <c r="N48" s="137">
        <v>4406201231</v>
      </c>
      <c r="O48" s="136"/>
      <c r="P48" s="137">
        <v>613815729</v>
      </c>
    </row>
    <row r="49" spans="1:20" ht="21" x14ac:dyDescent="0.55000000000000004">
      <c r="A49" s="196" t="s">
        <v>271</v>
      </c>
      <c r="B49" s="197"/>
      <c r="C49" s="191"/>
      <c r="D49" s="197"/>
      <c r="E49" s="191"/>
      <c r="F49" s="197"/>
      <c r="G49" s="191"/>
      <c r="H49" s="197"/>
      <c r="I49" s="191"/>
      <c r="J49" s="137">
        <v>16767</v>
      </c>
      <c r="K49" s="136"/>
      <c r="L49" s="137">
        <v>12422262729</v>
      </c>
      <c r="M49" s="136"/>
      <c r="N49" s="137">
        <v>11902412296</v>
      </c>
      <c r="O49" s="136"/>
      <c r="P49" s="137">
        <v>519850433</v>
      </c>
    </row>
    <row r="50" spans="1:20" ht="21" x14ac:dyDescent="0.55000000000000004">
      <c r="A50" s="196" t="s">
        <v>272</v>
      </c>
      <c r="B50" s="197"/>
      <c r="C50" s="191"/>
      <c r="D50" s="197"/>
      <c r="E50" s="191"/>
      <c r="F50" s="197"/>
      <c r="G50" s="191"/>
      <c r="H50" s="197"/>
      <c r="I50" s="191"/>
      <c r="J50" s="137">
        <v>197871</v>
      </c>
      <c r="K50" s="136"/>
      <c r="L50" s="137">
        <v>153233800405</v>
      </c>
      <c r="M50" s="136"/>
      <c r="N50" s="137">
        <v>144463172923</v>
      </c>
      <c r="O50" s="136"/>
      <c r="P50" s="137">
        <v>8770627482</v>
      </c>
    </row>
    <row r="51" spans="1:20" ht="21" x14ac:dyDescent="0.55000000000000004">
      <c r="A51" s="196" t="s">
        <v>273</v>
      </c>
      <c r="B51" s="197"/>
      <c r="C51" s="191"/>
      <c r="D51" s="197"/>
      <c r="E51" s="191"/>
      <c r="F51" s="197"/>
      <c r="G51" s="191"/>
      <c r="H51" s="197"/>
      <c r="I51" s="191"/>
      <c r="J51" s="137">
        <v>26604</v>
      </c>
      <c r="K51" s="136"/>
      <c r="L51" s="137">
        <v>20252314208</v>
      </c>
      <c r="M51" s="136"/>
      <c r="N51" s="137">
        <v>17821449276</v>
      </c>
      <c r="O51" s="136"/>
      <c r="P51" s="137">
        <v>2430864932</v>
      </c>
    </row>
    <row r="52" spans="1:20" ht="21" x14ac:dyDescent="0.55000000000000004">
      <c r="A52" s="196" t="s">
        <v>274</v>
      </c>
      <c r="B52" s="197"/>
      <c r="C52" s="191"/>
      <c r="D52" s="197"/>
      <c r="E52" s="191"/>
      <c r="F52" s="197"/>
      <c r="G52" s="191"/>
      <c r="H52" s="197"/>
      <c r="I52" s="191"/>
      <c r="J52" s="137">
        <v>10000</v>
      </c>
      <c r="K52" s="136"/>
      <c r="L52" s="137">
        <v>6787769495</v>
      </c>
      <c r="M52" s="136"/>
      <c r="N52" s="137">
        <v>6398840000</v>
      </c>
      <c r="O52" s="136"/>
      <c r="P52" s="137">
        <v>388929495</v>
      </c>
    </row>
    <row r="53" spans="1:20" ht="21" x14ac:dyDescent="0.55000000000000004">
      <c r="A53" s="196" t="s">
        <v>275</v>
      </c>
      <c r="B53" s="197"/>
      <c r="C53" s="191"/>
      <c r="D53" s="197"/>
      <c r="E53" s="191"/>
      <c r="F53" s="197"/>
      <c r="G53" s="191"/>
      <c r="H53" s="197"/>
      <c r="I53" s="191"/>
      <c r="J53" s="137">
        <v>1400000</v>
      </c>
      <c r="K53" s="136"/>
      <c r="L53" s="137">
        <v>1400000000000</v>
      </c>
      <c r="M53" s="136"/>
      <c r="N53" s="137">
        <v>1399746250000</v>
      </c>
      <c r="O53" s="136"/>
      <c r="P53" s="137">
        <v>253750000</v>
      </c>
    </row>
    <row r="54" spans="1:20" ht="21" x14ac:dyDescent="0.55000000000000004">
      <c r="A54" s="196" t="s">
        <v>276</v>
      </c>
      <c r="B54" s="197"/>
      <c r="C54" s="191"/>
      <c r="D54" s="197"/>
      <c r="E54" s="191"/>
      <c r="F54" s="197"/>
      <c r="G54" s="191"/>
      <c r="H54" s="197"/>
      <c r="I54" s="191"/>
      <c r="J54" s="137">
        <v>2212964</v>
      </c>
      <c r="K54" s="136"/>
      <c r="L54" s="137">
        <v>2182775300000</v>
      </c>
      <c r="M54" s="136"/>
      <c r="N54" s="137">
        <v>1966747162054</v>
      </c>
      <c r="O54" s="136"/>
      <c r="P54" s="137">
        <v>216028137946</v>
      </c>
    </row>
    <row r="55" spans="1:20" ht="21" x14ac:dyDescent="0.55000000000000004">
      <c r="A55" s="196" t="s">
        <v>277</v>
      </c>
      <c r="B55" s="197"/>
      <c r="C55" s="191"/>
      <c r="D55" s="197"/>
      <c r="E55" s="191"/>
      <c r="F55" s="197"/>
      <c r="G55" s="191"/>
      <c r="H55" s="197"/>
      <c r="I55" s="191"/>
      <c r="J55" s="137">
        <v>377000</v>
      </c>
      <c r="K55" s="136"/>
      <c r="L55" s="137">
        <v>377000000000</v>
      </c>
      <c r="M55" s="136"/>
      <c r="N55" s="137">
        <v>318205714758</v>
      </c>
      <c r="O55" s="136"/>
      <c r="P55" s="137">
        <v>58794285242</v>
      </c>
      <c r="S55" s="207"/>
    </row>
    <row r="56" spans="1:20" ht="21" x14ac:dyDescent="0.55000000000000004">
      <c r="A56" s="196" t="s">
        <v>284</v>
      </c>
      <c r="B56" s="197"/>
      <c r="C56" s="191"/>
      <c r="D56" s="197"/>
      <c r="E56" s="191"/>
      <c r="F56" s="197"/>
      <c r="G56" s="191"/>
      <c r="H56" s="197"/>
      <c r="I56" s="191"/>
      <c r="J56" s="137">
        <v>125000000</v>
      </c>
      <c r="K56" s="136"/>
      <c r="L56" s="137">
        <v>1336980937500</v>
      </c>
      <c r="M56" s="136"/>
      <c r="N56" s="137">
        <v>1317861807500</v>
      </c>
      <c r="O56" s="136"/>
      <c r="P56" s="137">
        <v>19119130000</v>
      </c>
      <c r="S56" s="207"/>
    </row>
    <row r="57" spans="1:20" ht="21" x14ac:dyDescent="0.55000000000000004">
      <c r="A57" s="196" t="s">
        <v>285</v>
      </c>
      <c r="B57" s="197"/>
      <c r="C57" s="191"/>
      <c r="D57" s="197"/>
      <c r="E57" s="191"/>
      <c r="F57" s="197"/>
      <c r="G57" s="191"/>
      <c r="H57" s="197"/>
      <c r="I57" s="191"/>
      <c r="J57" s="137">
        <v>36399569</v>
      </c>
      <c r="K57" s="136"/>
      <c r="L57" s="137">
        <v>36399569000</v>
      </c>
      <c r="M57" s="136"/>
      <c r="N57" s="137">
        <v>0</v>
      </c>
      <c r="O57" s="136"/>
      <c r="P57" s="137">
        <v>36399569000</v>
      </c>
      <c r="S57" s="207"/>
    </row>
    <row r="58" spans="1:20" ht="21" x14ac:dyDescent="0.55000000000000004">
      <c r="A58" s="196" t="s">
        <v>278</v>
      </c>
      <c r="B58" s="197"/>
      <c r="C58" s="191"/>
      <c r="D58" s="197"/>
      <c r="E58" s="191"/>
      <c r="F58" s="197"/>
      <c r="G58" s="191"/>
      <c r="H58" s="197"/>
      <c r="I58" s="191"/>
      <c r="J58" s="137">
        <v>10000</v>
      </c>
      <c r="K58" s="136"/>
      <c r="L58" s="137">
        <v>5678970500</v>
      </c>
      <c r="M58" s="136"/>
      <c r="N58" s="137">
        <v>5654024605</v>
      </c>
      <c r="O58" s="136"/>
      <c r="P58" s="137">
        <v>24945895</v>
      </c>
      <c r="S58" s="207"/>
    </row>
    <row r="59" spans="1:20" ht="42.75" customHeight="1" thickBot="1" x14ac:dyDescent="0.65">
      <c r="A59" s="191"/>
      <c r="B59" s="199" t="s">
        <v>21</v>
      </c>
      <c r="C59" s="191"/>
      <c r="D59" s="199" t="s">
        <v>21</v>
      </c>
      <c r="E59" s="191"/>
      <c r="F59" s="199" t="s">
        <v>21</v>
      </c>
      <c r="G59" s="191"/>
      <c r="H59" s="199" t="s">
        <v>21</v>
      </c>
      <c r="I59" s="191"/>
      <c r="J59" s="200">
        <f>SUM(J7:J58)</f>
        <v>1696746947</v>
      </c>
      <c r="K59" s="201"/>
      <c r="L59" s="200">
        <f>SUM(L7:L58)</f>
        <v>38603801138185</v>
      </c>
      <c r="M59" s="201"/>
      <c r="N59" s="200">
        <f>SUM(N7:N58)</f>
        <v>32714103376309</v>
      </c>
      <c r="O59" s="201"/>
      <c r="P59" s="200">
        <f>SUM(P44:P58)</f>
        <v>2225953059087</v>
      </c>
      <c r="R59" s="207"/>
      <c r="S59" s="207"/>
      <c r="T59" s="207"/>
    </row>
    <row r="60" spans="1:20" ht="15" thickTop="1" x14ac:dyDescent="0.2">
      <c r="S60" s="207"/>
    </row>
    <row r="61" spans="1:20" x14ac:dyDescent="0.2">
      <c r="S61" s="207"/>
      <c r="T61" s="207"/>
    </row>
    <row r="62" spans="1:20" ht="19.5" x14ac:dyDescent="0.55000000000000004">
      <c r="A62" s="271" t="s">
        <v>71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3"/>
      <c r="R62" s="207"/>
      <c r="S62" s="207"/>
      <c r="T62" s="207"/>
    </row>
    <row r="63" spans="1:20" x14ac:dyDescent="0.2">
      <c r="S63" s="207"/>
      <c r="T63" s="207"/>
    </row>
    <row r="64" spans="1:20" x14ac:dyDescent="0.2">
      <c r="T64" s="207"/>
    </row>
  </sheetData>
  <mergeCells count="10">
    <mergeCell ref="A1:P1"/>
    <mergeCell ref="A2:P2"/>
    <mergeCell ref="A3:P3"/>
    <mergeCell ref="A62:P62"/>
    <mergeCell ref="B5:H5"/>
    <mergeCell ref="J5:P5"/>
    <mergeCell ref="A4:H4"/>
    <mergeCell ref="I4:P4"/>
    <mergeCell ref="B42:H42"/>
    <mergeCell ref="J42:P42"/>
  </mergeCells>
  <pageMargins left="0.70866141732283472" right="0.70866141732283472" top="0.74803149606299213" bottom="0.74803149606299213" header="0.31496062992125984" footer="0.31496062992125984"/>
  <pageSetup scale="64" orientation="portrait" r:id="rId1"/>
  <rowBreaks count="1" manualBreakCount="1">
    <brk id="41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45"/>
  <sheetViews>
    <sheetView rightToLeft="1" view="pageBreakPreview" topLeftCell="A19" zoomScaleNormal="100" zoomScaleSheetLayoutView="100" workbookViewId="0">
      <selection activeCell="V39" sqref="V39"/>
    </sheetView>
  </sheetViews>
  <sheetFormatPr defaultRowHeight="14.25" x14ac:dyDescent="0.2"/>
  <cols>
    <col min="1" max="1" width="26.75" style="190" bestFit="1" customWidth="1"/>
    <col min="2" max="2" width="0.625" style="190" customWidth="1"/>
    <col min="3" max="3" width="10.625" style="190" bestFit="1" customWidth="1"/>
    <col min="4" max="4" width="0.75" style="190" customWidth="1"/>
    <col min="5" max="5" width="15.375" style="190" bestFit="1" customWidth="1"/>
    <col min="6" max="6" width="0.625" style="190" customWidth="1"/>
    <col min="7" max="7" width="15.375" style="190" bestFit="1" customWidth="1"/>
    <col min="8" max="8" width="0.75" style="190" customWidth="1"/>
    <col min="9" max="9" width="14.625" style="190" bestFit="1" customWidth="1"/>
    <col min="10" max="10" width="1" style="190" customWidth="1"/>
    <col min="11" max="11" width="10.625" style="190" bestFit="1" customWidth="1"/>
    <col min="12" max="12" width="0.75" style="190" customWidth="1"/>
    <col min="13" max="13" width="15.375" style="190" bestFit="1" customWidth="1"/>
    <col min="14" max="14" width="1" style="190" customWidth="1"/>
    <col min="15" max="15" width="15.375" style="190" bestFit="1" customWidth="1"/>
    <col min="16" max="16" width="1" style="190" customWidth="1"/>
    <col min="17" max="17" width="17" style="190" bestFit="1" customWidth="1"/>
    <col min="18" max="19" width="9" style="190"/>
    <col min="20" max="20" width="10.875" style="190" bestFit="1" customWidth="1"/>
    <col min="21" max="16384" width="9" style="190"/>
  </cols>
  <sheetData>
    <row r="1" spans="1:17" ht="21" x14ac:dyDescent="0.55000000000000004">
      <c r="A1" s="270" t="s">
        <v>141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2" spans="1:17" ht="21" x14ac:dyDescent="0.55000000000000004">
      <c r="A2" s="270" t="s">
        <v>85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</row>
    <row r="3" spans="1:17" ht="21" x14ac:dyDescent="0.55000000000000004">
      <c r="A3" s="270" t="s">
        <v>130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</row>
    <row r="4" spans="1:17" ht="25.5" x14ac:dyDescent="0.2">
      <c r="A4" s="275" t="s">
        <v>68</v>
      </c>
      <c r="B4" s="275"/>
      <c r="C4" s="275"/>
      <c r="D4" s="275"/>
      <c r="E4" s="275"/>
      <c r="F4" s="275"/>
      <c r="G4" s="275"/>
      <c r="H4" s="275"/>
    </row>
    <row r="5" spans="1:17" ht="16.5" customHeight="1" thickBot="1" x14ac:dyDescent="0.5">
      <c r="A5" s="202"/>
      <c r="B5" s="202"/>
      <c r="C5" s="277" t="s">
        <v>226</v>
      </c>
      <c r="D5" s="277"/>
      <c r="E5" s="277"/>
      <c r="F5" s="277"/>
      <c r="G5" s="277"/>
      <c r="H5" s="277"/>
      <c r="I5" s="277"/>
      <c r="J5" s="202"/>
      <c r="K5" s="278" t="s">
        <v>227</v>
      </c>
      <c r="L5" s="278"/>
      <c r="M5" s="278"/>
      <c r="N5" s="278"/>
      <c r="O5" s="278"/>
      <c r="P5" s="278"/>
      <c r="Q5" s="278"/>
    </row>
    <row r="6" spans="1:17" ht="53.25" customHeight="1" thickBot="1" x14ac:dyDescent="0.5">
      <c r="A6" s="203" t="s">
        <v>57</v>
      </c>
      <c r="B6" s="203"/>
      <c r="C6" s="204" t="s">
        <v>4</v>
      </c>
      <c r="D6" s="203"/>
      <c r="E6" s="205" t="s">
        <v>30</v>
      </c>
      <c r="F6" s="203"/>
      <c r="G6" s="204" t="s">
        <v>69</v>
      </c>
      <c r="H6" s="203"/>
      <c r="I6" s="206" t="s">
        <v>70</v>
      </c>
      <c r="J6" s="202"/>
      <c r="K6" s="204" t="s">
        <v>4</v>
      </c>
      <c r="L6" s="203"/>
      <c r="M6" s="205" t="s">
        <v>30</v>
      </c>
      <c r="N6" s="203"/>
      <c r="O6" s="204" t="s">
        <v>69</v>
      </c>
      <c r="P6" s="203"/>
      <c r="Q6" s="206" t="s">
        <v>70</v>
      </c>
    </row>
    <row r="7" spans="1:17" ht="21" x14ac:dyDescent="0.55000000000000004">
      <c r="A7" s="196" t="s">
        <v>154</v>
      </c>
      <c r="B7" s="202"/>
      <c r="C7" s="137">
        <v>6791000</v>
      </c>
      <c r="D7" s="136"/>
      <c r="E7" s="137">
        <v>162485224394</v>
      </c>
      <c r="F7" s="136"/>
      <c r="G7" s="137">
        <v>150710048040</v>
      </c>
      <c r="H7" s="136"/>
      <c r="I7" s="137">
        <v>11775176354</v>
      </c>
      <c r="J7" s="136"/>
      <c r="K7" s="137">
        <v>6791000</v>
      </c>
      <c r="L7" s="136"/>
      <c r="M7" s="137">
        <v>162485224394</v>
      </c>
      <c r="N7" s="136"/>
      <c r="O7" s="137">
        <v>142143200279</v>
      </c>
      <c r="P7" s="136"/>
      <c r="Q7" s="137">
        <v>20342024115</v>
      </c>
    </row>
    <row r="8" spans="1:17" ht="21" x14ac:dyDescent="0.55000000000000004">
      <c r="A8" s="196" t="s">
        <v>150</v>
      </c>
      <c r="B8" s="202"/>
      <c r="C8" s="137">
        <v>9570000</v>
      </c>
      <c r="D8" s="136"/>
      <c r="E8" s="137">
        <v>180658213312</v>
      </c>
      <c r="F8" s="136"/>
      <c r="G8" s="137">
        <v>174273044715</v>
      </c>
      <c r="H8" s="136"/>
      <c r="I8" s="137">
        <v>6385168597</v>
      </c>
      <c r="J8" s="136"/>
      <c r="K8" s="137">
        <v>9570000</v>
      </c>
      <c r="L8" s="136"/>
      <c r="M8" s="137">
        <v>180658213312</v>
      </c>
      <c r="N8" s="136"/>
      <c r="O8" s="137">
        <v>153014639085</v>
      </c>
      <c r="P8" s="136"/>
      <c r="Q8" s="137">
        <v>27643574227</v>
      </c>
    </row>
    <row r="9" spans="1:17" ht="21" x14ac:dyDescent="0.55000000000000004">
      <c r="A9" s="196" t="s">
        <v>155</v>
      </c>
      <c r="B9" s="202"/>
      <c r="C9" s="137">
        <v>21564</v>
      </c>
      <c r="D9" s="136"/>
      <c r="E9" s="137">
        <v>65670639012</v>
      </c>
      <c r="F9" s="136"/>
      <c r="G9" s="137">
        <v>62347303152</v>
      </c>
      <c r="H9" s="136"/>
      <c r="I9" s="137">
        <v>3323335860</v>
      </c>
      <c r="J9" s="136"/>
      <c r="K9" s="137">
        <v>21564</v>
      </c>
      <c r="L9" s="136"/>
      <c r="M9" s="137">
        <v>65670639012</v>
      </c>
      <c r="N9" s="136"/>
      <c r="O9" s="137">
        <v>60263854164</v>
      </c>
      <c r="P9" s="136"/>
      <c r="Q9" s="137">
        <v>5406784848</v>
      </c>
    </row>
    <row r="10" spans="1:17" ht="21" x14ac:dyDescent="0.55000000000000004">
      <c r="A10" s="196" t="s">
        <v>147</v>
      </c>
      <c r="B10" s="202"/>
      <c r="C10" s="137">
        <v>3000000</v>
      </c>
      <c r="D10" s="136"/>
      <c r="E10" s="137">
        <v>44856669375</v>
      </c>
      <c r="F10" s="136"/>
      <c r="G10" s="137">
        <v>43927773750</v>
      </c>
      <c r="H10" s="136"/>
      <c r="I10" s="137">
        <v>928895625</v>
      </c>
      <c r="J10" s="136"/>
      <c r="K10" s="137">
        <v>3000000</v>
      </c>
      <c r="L10" s="136"/>
      <c r="M10" s="137">
        <v>44856669375</v>
      </c>
      <c r="N10" s="136"/>
      <c r="O10" s="137">
        <v>36469640812</v>
      </c>
      <c r="P10" s="136"/>
      <c r="Q10" s="137">
        <v>8387028563</v>
      </c>
    </row>
    <row r="11" spans="1:17" ht="21" x14ac:dyDescent="0.55000000000000004">
      <c r="A11" s="196" t="s">
        <v>134</v>
      </c>
      <c r="B11" s="202"/>
      <c r="C11" s="137">
        <v>29431752</v>
      </c>
      <c r="D11" s="136"/>
      <c r="E11" s="137">
        <v>365415347114</v>
      </c>
      <c r="F11" s="136"/>
      <c r="G11" s="137">
        <v>353712693884</v>
      </c>
      <c r="H11" s="136"/>
      <c r="I11" s="137">
        <v>11702653230</v>
      </c>
      <c r="J11" s="136"/>
      <c r="K11" s="137">
        <v>29431752</v>
      </c>
      <c r="L11" s="136"/>
      <c r="M11" s="137">
        <v>365415347114</v>
      </c>
      <c r="N11" s="136"/>
      <c r="O11" s="137">
        <v>508992892404</v>
      </c>
      <c r="P11" s="136"/>
      <c r="Q11" s="137">
        <v>-143577545289</v>
      </c>
    </row>
    <row r="12" spans="1:17" ht="21" x14ac:dyDescent="0.55000000000000004">
      <c r="A12" s="196" t="s">
        <v>133</v>
      </c>
      <c r="B12" s="202"/>
      <c r="C12" s="137">
        <v>24120000</v>
      </c>
      <c r="D12" s="136"/>
      <c r="E12" s="137">
        <v>61619569020</v>
      </c>
      <c r="F12" s="136"/>
      <c r="G12" s="137">
        <v>57447660456</v>
      </c>
      <c r="H12" s="136"/>
      <c r="I12" s="137">
        <v>4171908564</v>
      </c>
      <c r="J12" s="136"/>
      <c r="K12" s="137">
        <v>24120000</v>
      </c>
      <c r="L12" s="136"/>
      <c r="M12" s="137">
        <v>61619569020</v>
      </c>
      <c r="N12" s="136"/>
      <c r="O12" s="137">
        <v>65769320858</v>
      </c>
      <c r="P12" s="136"/>
      <c r="Q12" s="137">
        <v>-4149751838</v>
      </c>
    </row>
    <row r="13" spans="1:17" ht="21" x14ac:dyDescent="0.55000000000000004">
      <c r="A13" s="196" t="s">
        <v>139</v>
      </c>
      <c r="B13" s="202"/>
      <c r="C13" s="137">
        <v>4692065</v>
      </c>
      <c r="D13" s="136"/>
      <c r="E13" s="137">
        <v>18283457075</v>
      </c>
      <c r="F13" s="136"/>
      <c r="G13" s="137">
        <v>17070778800</v>
      </c>
      <c r="H13" s="136"/>
      <c r="I13" s="137">
        <v>1212678275</v>
      </c>
      <c r="J13" s="136"/>
      <c r="K13" s="137">
        <v>4692065</v>
      </c>
      <c r="L13" s="136"/>
      <c r="M13" s="137">
        <v>18283457075</v>
      </c>
      <c r="N13" s="136"/>
      <c r="O13" s="137">
        <v>16942496337</v>
      </c>
      <c r="P13" s="136"/>
      <c r="Q13" s="137">
        <v>1340960738</v>
      </c>
    </row>
    <row r="14" spans="1:17" ht="21" x14ac:dyDescent="0.55000000000000004">
      <c r="A14" s="196" t="s">
        <v>170</v>
      </c>
      <c r="B14" s="202"/>
      <c r="C14" s="137">
        <v>11380</v>
      </c>
      <c r="D14" s="136"/>
      <c r="E14" s="137">
        <v>13761082824</v>
      </c>
      <c r="F14" s="136"/>
      <c r="G14" s="137">
        <v>16160957614</v>
      </c>
      <c r="H14" s="136"/>
      <c r="I14" s="137">
        <v>-2399874789</v>
      </c>
      <c r="J14" s="136"/>
      <c r="K14" s="137">
        <v>11380</v>
      </c>
      <c r="L14" s="136"/>
      <c r="M14" s="137">
        <v>13761082824</v>
      </c>
      <c r="N14" s="136"/>
      <c r="O14" s="137">
        <v>16160957614</v>
      </c>
      <c r="P14" s="136"/>
      <c r="Q14" s="137">
        <v>-2399874789</v>
      </c>
    </row>
    <row r="15" spans="1:17" ht="21" x14ac:dyDescent="0.55000000000000004">
      <c r="A15" s="196" t="s">
        <v>136</v>
      </c>
      <c r="B15" s="202"/>
      <c r="C15" s="137">
        <v>150000</v>
      </c>
      <c r="D15" s="136"/>
      <c r="E15" s="137">
        <v>26655947775</v>
      </c>
      <c r="F15" s="136"/>
      <c r="G15" s="137">
        <v>23796065925</v>
      </c>
      <c r="H15" s="136"/>
      <c r="I15" s="137">
        <v>2859881850</v>
      </c>
      <c r="J15" s="136"/>
      <c r="K15" s="137">
        <v>150000</v>
      </c>
      <c r="L15" s="136"/>
      <c r="M15" s="137">
        <v>26655947775</v>
      </c>
      <c r="N15" s="136"/>
      <c r="O15" s="137">
        <v>26622616519</v>
      </c>
      <c r="P15" s="136"/>
      <c r="Q15" s="137">
        <v>33331256</v>
      </c>
    </row>
    <row r="16" spans="1:17" ht="21" x14ac:dyDescent="0.55000000000000004">
      <c r="A16" s="196" t="s">
        <v>157</v>
      </c>
      <c r="B16" s="202"/>
      <c r="C16" s="137">
        <v>10000</v>
      </c>
      <c r="D16" s="136"/>
      <c r="E16" s="137">
        <v>10238237856</v>
      </c>
      <c r="F16" s="136"/>
      <c r="G16" s="137">
        <v>10044540000</v>
      </c>
      <c r="H16" s="136"/>
      <c r="I16" s="137">
        <v>193697856</v>
      </c>
      <c r="J16" s="136"/>
      <c r="K16" s="137">
        <v>10000</v>
      </c>
      <c r="L16" s="136"/>
      <c r="M16" s="137">
        <v>10238237856</v>
      </c>
      <c r="N16" s="136"/>
      <c r="O16" s="137">
        <v>10000000000</v>
      </c>
      <c r="P16" s="136"/>
      <c r="Q16" s="137">
        <v>299520000</v>
      </c>
    </row>
    <row r="17" spans="1:17" ht="21" x14ac:dyDescent="0.55000000000000004">
      <c r="A17" s="196" t="s">
        <v>135</v>
      </c>
      <c r="B17" s="202"/>
      <c r="C17" s="137">
        <v>169656387</v>
      </c>
      <c r="D17" s="136"/>
      <c r="E17" s="137">
        <v>79264057803</v>
      </c>
      <c r="F17" s="136"/>
      <c r="G17" s="137">
        <v>71285313600</v>
      </c>
      <c r="H17" s="136"/>
      <c r="I17" s="137">
        <v>7978744203</v>
      </c>
      <c r="J17" s="136"/>
      <c r="K17" s="137">
        <v>169656387</v>
      </c>
      <c r="L17" s="136"/>
      <c r="M17" s="137">
        <v>79264057803</v>
      </c>
      <c r="N17" s="136"/>
      <c r="O17" s="137">
        <v>78318657494</v>
      </c>
      <c r="P17" s="136"/>
      <c r="Q17" s="137">
        <v>945400309</v>
      </c>
    </row>
    <row r="18" spans="1:17" ht="21" x14ac:dyDescent="0.55000000000000004">
      <c r="A18" s="196" t="s">
        <v>145</v>
      </c>
      <c r="B18" s="202"/>
      <c r="C18" s="137">
        <v>3000000</v>
      </c>
      <c r="D18" s="136"/>
      <c r="E18" s="137">
        <v>33170563125</v>
      </c>
      <c r="F18" s="136"/>
      <c r="G18" s="137">
        <v>31222878750</v>
      </c>
      <c r="H18" s="136"/>
      <c r="I18" s="137">
        <v>1947684375</v>
      </c>
      <c r="J18" s="136"/>
      <c r="K18" s="137">
        <v>3000000</v>
      </c>
      <c r="L18" s="136"/>
      <c r="M18" s="137">
        <v>33170563125</v>
      </c>
      <c r="N18" s="136"/>
      <c r="O18" s="137">
        <v>30034800000</v>
      </c>
      <c r="P18" s="136"/>
      <c r="Q18" s="137">
        <v>3135763125</v>
      </c>
    </row>
    <row r="19" spans="1:17" ht="21" x14ac:dyDescent="0.55000000000000004">
      <c r="A19" s="196" t="s">
        <v>152</v>
      </c>
      <c r="B19" s="202"/>
      <c r="C19" s="137">
        <v>69500000</v>
      </c>
      <c r="D19" s="136"/>
      <c r="E19" s="137">
        <v>964196574000</v>
      </c>
      <c r="F19" s="136"/>
      <c r="G19" s="137">
        <v>870118483292</v>
      </c>
      <c r="H19" s="136"/>
      <c r="I19" s="137">
        <v>94078090708</v>
      </c>
      <c r="J19" s="136"/>
      <c r="K19" s="137">
        <v>69500000</v>
      </c>
      <c r="L19" s="136"/>
      <c r="M19" s="137">
        <v>964196574000</v>
      </c>
      <c r="N19" s="136"/>
      <c r="O19" s="137">
        <v>827774857731</v>
      </c>
      <c r="P19" s="136"/>
      <c r="Q19" s="137">
        <v>136421716269</v>
      </c>
    </row>
    <row r="20" spans="1:17" ht="21" x14ac:dyDescent="0.55000000000000004">
      <c r="A20" s="196" t="s">
        <v>138</v>
      </c>
      <c r="B20" s="202"/>
      <c r="C20" s="137">
        <v>9300000</v>
      </c>
      <c r="D20" s="136"/>
      <c r="E20" s="137">
        <v>152536972500</v>
      </c>
      <c r="F20" s="136"/>
      <c r="G20" s="137">
        <v>141413860437</v>
      </c>
      <c r="H20" s="136"/>
      <c r="I20" s="137">
        <v>11123112063</v>
      </c>
      <c r="J20" s="136"/>
      <c r="K20" s="137">
        <v>9300000</v>
      </c>
      <c r="L20" s="136"/>
      <c r="M20" s="137">
        <v>152536972500</v>
      </c>
      <c r="N20" s="136"/>
      <c r="O20" s="137">
        <v>131958223028</v>
      </c>
      <c r="P20" s="136"/>
      <c r="Q20" s="137">
        <v>20578749472</v>
      </c>
    </row>
    <row r="21" spans="1:17" ht="21" x14ac:dyDescent="0.55000000000000004">
      <c r="A21" s="196" t="s">
        <v>144</v>
      </c>
      <c r="B21" s="202"/>
      <c r="C21" s="137">
        <v>3450000</v>
      </c>
      <c r="D21" s="136"/>
      <c r="E21" s="137">
        <v>63955962000</v>
      </c>
      <c r="F21" s="136"/>
      <c r="G21" s="137">
        <v>61199239500</v>
      </c>
      <c r="H21" s="136"/>
      <c r="I21" s="137">
        <v>2756722500</v>
      </c>
      <c r="J21" s="136"/>
      <c r="K21" s="137">
        <v>3450000</v>
      </c>
      <c r="L21" s="136"/>
      <c r="M21" s="137">
        <v>63955962000</v>
      </c>
      <c r="N21" s="136"/>
      <c r="O21" s="137">
        <v>64904632424</v>
      </c>
      <c r="P21" s="136"/>
      <c r="Q21" s="137">
        <v>-948670424</v>
      </c>
    </row>
    <row r="22" spans="1:17" ht="21" x14ac:dyDescent="0.55000000000000004">
      <c r="A22" s="196" t="s">
        <v>148</v>
      </c>
      <c r="B22" s="202"/>
      <c r="C22" s="137">
        <v>1335000</v>
      </c>
      <c r="D22" s="136"/>
      <c r="E22" s="137">
        <v>18017099257</v>
      </c>
      <c r="F22" s="136"/>
      <c r="G22" s="137">
        <v>17223717518</v>
      </c>
      <c r="H22" s="136"/>
      <c r="I22" s="137">
        <v>793381739</v>
      </c>
      <c r="J22" s="136"/>
      <c r="K22" s="137">
        <v>1335000</v>
      </c>
      <c r="L22" s="136"/>
      <c r="M22" s="137">
        <v>18017099257</v>
      </c>
      <c r="N22" s="136"/>
      <c r="O22" s="137">
        <v>20045555900</v>
      </c>
      <c r="P22" s="136"/>
      <c r="Q22" s="137">
        <v>-2028456642</v>
      </c>
    </row>
    <row r="23" spans="1:17" ht="21" x14ac:dyDescent="0.55000000000000004">
      <c r="A23" s="196" t="s">
        <v>151</v>
      </c>
      <c r="B23" s="202"/>
      <c r="C23" s="137">
        <v>4000000</v>
      </c>
      <c r="D23" s="136"/>
      <c r="E23" s="137">
        <v>76429132500</v>
      </c>
      <c r="F23" s="136"/>
      <c r="G23" s="137">
        <v>71914500000</v>
      </c>
      <c r="H23" s="136"/>
      <c r="I23" s="137">
        <v>4514632500</v>
      </c>
      <c r="J23" s="136"/>
      <c r="K23" s="137">
        <v>4000000</v>
      </c>
      <c r="L23" s="136"/>
      <c r="M23" s="137">
        <v>76429132500</v>
      </c>
      <c r="N23" s="136"/>
      <c r="O23" s="137">
        <v>81279174583</v>
      </c>
      <c r="P23" s="136"/>
      <c r="Q23" s="137">
        <v>-4850042083</v>
      </c>
    </row>
    <row r="24" spans="1:17" ht="21" x14ac:dyDescent="0.55000000000000004">
      <c r="A24" s="196" t="s">
        <v>153</v>
      </c>
      <c r="B24" s="202"/>
      <c r="C24" s="137">
        <v>5500000</v>
      </c>
      <c r="D24" s="136"/>
      <c r="E24" s="137">
        <v>90285158906</v>
      </c>
      <c r="F24" s="136"/>
      <c r="G24" s="137">
        <v>89543540625</v>
      </c>
      <c r="H24" s="136"/>
      <c r="I24" s="137">
        <v>741618281</v>
      </c>
      <c r="J24" s="136"/>
      <c r="K24" s="137">
        <v>5500000</v>
      </c>
      <c r="L24" s="136"/>
      <c r="M24" s="137">
        <v>90285158906</v>
      </c>
      <c r="N24" s="136"/>
      <c r="O24" s="137">
        <v>82402031250</v>
      </c>
      <c r="P24" s="136"/>
      <c r="Q24" s="137">
        <v>7883127656</v>
      </c>
    </row>
    <row r="25" spans="1:17" ht="21" x14ac:dyDescent="0.55000000000000004">
      <c r="A25" s="196" t="s">
        <v>140</v>
      </c>
      <c r="B25" s="202"/>
      <c r="C25" s="137">
        <v>285192502</v>
      </c>
      <c r="D25" s="136"/>
      <c r="E25" s="137">
        <v>1777800949070</v>
      </c>
      <c r="F25" s="136"/>
      <c r="G25" s="137">
        <v>1710552808471</v>
      </c>
      <c r="H25" s="136"/>
      <c r="I25" s="137">
        <v>67248140599</v>
      </c>
      <c r="J25" s="136"/>
      <c r="K25" s="137">
        <v>285192502</v>
      </c>
      <c r="L25" s="136"/>
      <c r="M25" s="137">
        <v>1777800949070</v>
      </c>
      <c r="N25" s="136"/>
      <c r="O25" s="137">
        <v>1539235149845</v>
      </c>
      <c r="P25" s="136"/>
      <c r="Q25" s="137">
        <v>238565799225</v>
      </c>
    </row>
    <row r="26" spans="1:17" ht="21" x14ac:dyDescent="0.55000000000000004">
      <c r="A26" s="196" t="s">
        <v>156</v>
      </c>
      <c r="B26" s="202"/>
      <c r="C26" s="137">
        <v>130571</v>
      </c>
      <c r="D26" s="136"/>
      <c r="E26" s="137">
        <v>92163677162</v>
      </c>
      <c r="F26" s="136"/>
      <c r="G26" s="137">
        <v>85664218254</v>
      </c>
      <c r="H26" s="136"/>
      <c r="I26" s="137">
        <v>6499458908</v>
      </c>
      <c r="J26" s="136"/>
      <c r="K26" s="137">
        <v>130571</v>
      </c>
      <c r="L26" s="136"/>
      <c r="M26" s="137">
        <v>92163677162</v>
      </c>
      <c r="N26" s="136"/>
      <c r="O26" s="137">
        <v>99999758915</v>
      </c>
      <c r="P26" s="136"/>
      <c r="Q26" s="137">
        <v>-7284445519</v>
      </c>
    </row>
    <row r="27" spans="1:17" ht="21" x14ac:dyDescent="0.55000000000000004">
      <c r="A27" s="196" t="s">
        <v>137</v>
      </c>
      <c r="B27" s="202"/>
      <c r="C27" s="137">
        <v>33953760</v>
      </c>
      <c r="D27" s="136"/>
      <c r="E27" s="137">
        <v>206560618983</v>
      </c>
      <c r="F27" s="136"/>
      <c r="G27" s="137">
        <v>191372338175</v>
      </c>
      <c r="H27" s="136"/>
      <c r="I27" s="137">
        <v>15188280808</v>
      </c>
      <c r="J27" s="136"/>
      <c r="K27" s="137">
        <v>33953760</v>
      </c>
      <c r="L27" s="136"/>
      <c r="M27" s="137">
        <v>206560618983</v>
      </c>
      <c r="N27" s="136"/>
      <c r="O27" s="137">
        <v>178928178285</v>
      </c>
      <c r="P27" s="136"/>
      <c r="Q27" s="137">
        <v>27632440698</v>
      </c>
    </row>
    <row r="28" spans="1:17" ht="21" x14ac:dyDescent="0.55000000000000004">
      <c r="A28" s="196" t="s">
        <v>146</v>
      </c>
      <c r="B28" s="202"/>
      <c r="C28" s="137">
        <v>2000000</v>
      </c>
      <c r="D28" s="136"/>
      <c r="E28" s="137">
        <v>23871618750</v>
      </c>
      <c r="F28" s="136"/>
      <c r="G28" s="137">
        <v>21334635000</v>
      </c>
      <c r="H28" s="136"/>
      <c r="I28" s="137">
        <v>2536983750</v>
      </c>
      <c r="J28" s="136"/>
      <c r="K28" s="137">
        <v>2000000</v>
      </c>
      <c r="L28" s="136"/>
      <c r="M28" s="137">
        <v>23871618750</v>
      </c>
      <c r="N28" s="136"/>
      <c r="O28" s="137">
        <v>20000000000</v>
      </c>
      <c r="P28" s="136"/>
      <c r="Q28" s="137">
        <v>3871618750</v>
      </c>
    </row>
    <row r="29" spans="1:17" ht="21" x14ac:dyDescent="0.55000000000000004">
      <c r="A29" s="196" t="s">
        <v>149</v>
      </c>
      <c r="B29" s="202"/>
      <c r="C29" s="137">
        <v>2000000</v>
      </c>
      <c r="D29" s="136"/>
      <c r="E29" s="137">
        <v>19976250000</v>
      </c>
      <c r="F29" s="136"/>
      <c r="G29" s="137">
        <v>19976250000</v>
      </c>
      <c r="H29" s="136"/>
      <c r="I29" s="137">
        <v>0</v>
      </c>
      <c r="J29" s="136"/>
      <c r="K29" s="137">
        <v>2000000</v>
      </c>
      <c r="L29" s="136"/>
      <c r="M29" s="137">
        <v>19976250000</v>
      </c>
      <c r="N29" s="136"/>
      <c r="O29" s="137">
        <v>20000000000</v>
      </c>
      <c r="P29" s="136"/>
      <c r="Q29" s="137">
        <v>-23750000</v>
      </c>
    </row>
    <row r="30" spans="1:17" ht="21" x14ac:dyDescent="0.55000000000000004">
      <c r="A30" s="196" t="s">
        <v>169</v>
      </c>
      <c r="B30" s="202"/>
      <c r="C30" s="137">
        <v>760000</v>
      </c>
      <c r="D30" s="136"/>
      <c r="E30" s="137">
        <v>683876025000</v>
      </c>
      <c r="F30" s="136"/>
      <c r="G30" s="137">
        <v>683876025000</v>
      </c>
      <c r="H30" s="136"/>
      <c r="I30" s="137">
        <v>0</v>
      </c>
      <c r="J30" s="136"/>
      <c r="K30" s="137">
        <v>760000</v>
      </c>
      <c r="L30" s="136"/>
      <c r="M30" s="137">
        <v>683876025000</v>
      </c>
      <c r="N30" s="136"/>
      <c r="O30" s="137">
        <v>759862250000</v>
      </c>
      <c r="P30" s="136"/>
      <c r="Q30" s="137">
        <v>-75986225000</v>
      </c>
    </row>
    <row r="31" spans="1:17" ht="21" x14ac:dyDescent="0.55000000000000004">
      <c r="A31" s="196" t="s">
        <v>160</v>
      </c>
      <c r="B31" s="202"/>
      <c r="C31" s="137">
        <v>100164</v>
      </c>
      <c r="D31" s="136"/>
      <c r="E31" s="137">
        <v>80617405446</v>
      </c>
      <c r="F31" s="136"/>
      <c r="G31" s="137">
        <v>79414653844</v>
      </c>
      <c r="H31" s="136"/>
      <c r="I31" s="137">
        <v>1202751602</v>
      </c>
      <c r="J31" s="136"/>
      <c r="K31" s="137">
        <v>100164</v>
      </c>
      <c r="L31" s="136"/>
      <c r="M31" s="137">
        <v>80617405446</v>
      </c>
      <c r="N31" s="136"/>
      <c r="O31" s="137">
        <v>66586972523</v>
      </c>
      <c r="P31" s="136"/>
      <c r="Q31" s="137">
        <v>14030432923</v>
      </c>
    </row>
    <row r="32" spans="1:17" ht="21" x14ac:dyDescent="0.55000000000000004">
      <c r="A32" s="196" t="s">
        <v>164</v>
      </c>
      <c r="B32" s="202"/>
      <c r="C32" s="137">
        <v>2045000</v>
      </c>
      <c r="D32" s="136"/>
      <c r="E32" s="137">
        <v>1748158088906</v>
      </c>
      <c r="F32" s="136"/>
      <c r="G32" s="137">
        <v>1882334844960</v>
      </c>
      <c r="H32" s="136"/>
      <c r="I32" s="137">
        <v>-134176756053</v>
      </c>
      <c r="J32" s="136"/>
      <c r="K32" s="137">
        <v>2045000</v>
      </c>
      <c r="L32" s="136"/>
      <c r="M32" s="137">
        <v>1748158088906</v>
      </c>
      <c r="N32" s="136"/>
      <c r="O32" s="137">
        <v>1782380650000</v>
      </c>
      <c r="P32" s="136"/>
      <c r="Q32" s="137">
        <v>-34222561093</v>
      </c>
    </row>
    <row r="33" spans="1:23" ht="21" x14ac:dyDescent="0.55000000000000004">
      <c r="A33" s="196" t="s">
        <v>158</v>
      </c>
      <c r="B33" s="202"/>
      <c r="C33" s="137">
        <v>36100</v>
      </c>
      <c r="D33" s="136"/>
      <c r="E33" s="137">
        <v>25751959611</v>
      </c>
      <c r="F33" s="136"/>
      <c r="G33" s="137">
        <v>25508689711</v>
      </c>
      <c r="H33" s="136"/>
      <c r="I33" s="137">
        <v>243269900</v>
      </c>
      <c r="J33" s="136"/>
      <c r="K33" s="137">
        <v>36100</v>
      </c>
      <c r="L33" s="136"/>
      <c r="M33" s="137">
        <v>25751959611</v>
      </c>
      <c r="N33" s="136"/>
      <c r="O33" s="137">
        <v>25095805778</v>
      </c>
      <c r="P33" s="136"/>
      <c r="Q33" s="137">
        <v>656153833</v>
      </c>
    </row>
    <row r="34" spans="1:23" ht="21" x14ac:dyDescent="0.55000000000000004">
      <c r="A34" s="196" t="s">
        <v>159</v>
      </c>
      <c r="B34" s="202"/>
      <c r="C34" s="137">
        <v>880000</v>
      </c>
      <c r="D34" s="136"/>
      <c r="E34" s="137">
        <v>596971779250</v>
      </c>
      <c r="F34" s="136"/>
      <c r="G34" s="137">
        <v>597851619750</v>
      </c>
      <c r="H34" s="136"/>
      <c r="I34" s="137">
        <v>-879840500</v>
      </c>
      <c r="J34" s="136"/>
      <c r="K34" s="137">
        <v>880000</v>
      </c>
      <c r="L34" s="136"/>
      <c r="M34" s="137">
        <v>596971779250</v>
      </c>
      <c r="N34" s="136"/>
      <c r="O34" s="137">
        <v>596660000000</v>
      </c>
      <c r="P34" s="136"/>
      <c r="Q34" s="137">
        <v>311779250</v>
      </c>
    </row>
    <row r="35" spans="1:23" ht="21" x14ac:dyDescent="0.55000000000000004">
      <c r="A35" s="196" t="s">
        <v>161</v>
      </c>
      <c r="B35" s="202"/>
      <c r="C35" s="137">
        <v>957700</v>
      </c>
      <c r="D35" s="136"/>
      <c r="E35" s="137">
        <v>584091114293</v>
      </c>
      <c r="F35" s="136"/>
      <c r="G35" s="137">
        <v>585048640710</v>
      </c>
      <c r="H35" s="136"/>
      <c r="I35" s="137">
        <v>-957526416</v>
      </c>
      <c r="J35" s="136"/>
      <c r="K35" s="137">
        <v>957700</v>
      </c>
      <c r="L35" s="136"/>
      <c r="M35" s="137">
        <v>584091114293</v>
      </c>
      <c r="N35" s="136"/>
      <c r="O35" s="137">
        <v>591265672000</v>
      </c>
      <c r="P35" s="136"/>
      <c r="Q35" s="137">
        <v>-7174557706</v>
      </c>
    </row>
    <row r="36" spans="1:23" ht="21" x14ac:dyDescent="0.55000000000000004">
      <c r="A36" s="196" t="s">
        <v>162</v>
      </c>
      <c r="B36" s="202"/>
      <c r="C36" s="137">
        <v>740100</v>
      </c>
      <c r="D36" s="136"/>
      <c r="E36" s="137">
        <v>614193860181</v>
      </c>
      <c r="F36" s="136"/>
      <c r="G36" s="137">
        <v>614245657791</v>
      </c>
      <c r="H36" s="136"/>
      <c r="I36" s="137">
        <v>-51797609</v>
      </c>
      <c r="J36" s="136"/>
      <c r="K36" s="137">
        <v>740100</v>
      </c>
      <c r="L36" s="136"/>
      <c r="M36" s="137">
        <v>614193860181</v>
      </c>
      <c r="N36" s="136"/>
      <c r="O36" s="137">
        <v>601514269511</v>
      </c>
      <c r="P36" s="136"/>
      <c r="Q36" s="137">
        <v>12679590670</v>
      </c>
    </row>
    <row r="37" spans="1:23" ht="21" x14ac:dyDescent="0.55000000000000004">
      <c r="A37" s="196" t="s">
        <v>163</v>
      </c>
      <c r="B37" s="202"/>
      <c r="C37" s="137">
        <v>1884600</v>
      </c>
      <c r="D37" s="136"/>
      <c r="E37" s="137">
        <v>1140164767672</v>
      </c>
      <c r="F37" s="136"/>
      <c r="G37" s="137">
        <v>1192735577486</v>
      </c>
      <c r="H37" s="136"/>
      <c r="I37" s="137">
        <v>-52570809813</v>
      </c>
      <c r="J37" s="136"/>
      <c r="K37" s="137">
        <v>1884600</v>
      </c>
      <c r="L37" s="136"/>
      <c r="M37" s="137">
        <v>1140164767672</v>
      </c>
      <c r="N37" s="136"/>
      <c r="O37" s="137">
        <v>1193264390862</v>
      </c>
      <c r="P37" s="136"/>
      <c r="Q37" s="137">
        <v>-53099623189</v>
      </c>
    </row>
    <row r="38" spans="1:23" ht="21" x14ac:dyDescent="0.55000000000000004">
      <c r="A38" s="196" t="s">
        <v>167</v>
      </c>
      <c r="B38" s="202"/>
      <c r="C38" s="137">
        <v>1000000</v>
      </c>
      <c r="D38" s="136"/>
      <c r="E38" s="137">
        <v>924764356075</v>
      </c>
      <c r="F38" s="136"/>
      <c r="G38" s="137">
        <v>900198809387</v>
      </c>
      <c r="H38" s="136"/>
      <c r="I38" s="137">
        <v>24565546688</v>
      </c>
      <c r="J38" s="136"/>
      <c r="K38" s="137">
        <v>1000000</v>
      </c>
      <c r="L38" s="136"/>
      <c r="M38" s="137">
        <v>924764356075</v>
      </c>
      <c r="N38" s="136"/>
      <c r="O38" s="137">
        <v>968950000000</v>
      </c>
      <c r="P38" s="136"/>
      <c r="Q38" s="137">
        <v>-44185643925</v>
      </c>
    </row>
    <row r="39" spans="1:23" ht="21" x14ac:dyDescent="0.55000000000000004">
      <c r="A39" s="196" t="s">
        <v>168</v>
      </c>
      <c r="B39" s="202"/>
      <c r="C39" s="137">
        <v>1000000</v>
      </c>
      <c r="D39" s="136"/>
      <c r="E39" s="137">
        <v>851845575000</v>
      </c>
      <c r="F39" s="136"/>
      <c r="G39" s="137">
        <v>827793935150</v>
      </c>
      <c r="H39" s="136"/>
      <c r="I39" s="137">
        <v>24051639850</v>
      </c>
      <c r="J39" s="136"/>
      <c r="K39" s="137">
        <v>1000000</v>
      </c>
      <c r="L39" s="136"/>
      <c r="M39" s="137">
        <v>851845575000</v>
      </c>
      <c r="N39" s="136"/>
      <c r="O39" s="137">
        <v>939300000000</v>
      </c>
      <c r="P39" s="136"/>
      <c r="Q39" s="137">
        <v>-87454425000</v>
      </c>
    </row>
    <row r="40" spans="1:23" ht="21" x14ac:dyDescent="0.55000000000000004">
      <c r="A40" s="196" t="s">
        <v>166</v>
      </c>
      <c r="B40" s="202"/>
      <c r="C40" s="137">
        <v>500000</v>
      </c>
      <c r="D40" s="136"/>
      <c r="E40" s="137">
        <v>472414359375</v>
      </c>
      <c r="F40" s="136"/>
      <c r="G40" s="137">
        <v>449918437500</v>
      </c>
      <c r="H40" s="136"/>
      <c r="I40" s="137">
        <v>22495921875</v>
      </c>
      <c r="J40" s="136"/>
      <c r="K40" s="137">
        <v>500000</v>
      </c>
      <c r="L40" s="136"/>
      <c r="M40" s="137">
        <v>472414359375</v>
      </c>
      <c r="N40" s="136"/>
      <c r="O40" s="137">
        <v>500000000000</v>
      </c>
      <c r="P40" s="136"/>
      <c r="Q40" s="137">
        <v>-27585640625</v>
      </c>
      <c r="T40" s="207"/>
    </row>
    <row r="41" spans="1:23" ht="21" x14ac:dyDescent="0.55000000000000004">
      <c r="A41" s="196" t="s">
        <v>165</v>
      </c>
      <c r="B41" s="202"/>
      <c r="C41" s="137">
        <v>1000000</v>
      </c>
      <c r="D41" s="136"/>
      <c r="E41" s="137">
        <v>999818750000</v>
      </c>
      <c r="F41" s="136"/>
      <c r="G41" s="137">
        <v>999818750000</v>
      </c>
      <c r="H41" s="136"/>
      <c r="I41" s="137">
        <v>0</v>
      </c>
      <c r="J41" s="136"/>
      <c r="K41" s="137">
        <v>1000000</v>
      </c>
      <c r="L41" s="136"/>
      <c r="M41" s="137">
        <v>999818750000</v>
      </c>
      <c r="N41" s="136"/>
      <c r="O41" s="137">
        <v>1000000000000</v>
      </c>
      <c r="P41" s="136"/>
      <c r="Q41" s="137">
        <v>-181250000</v>
      </c>
      <c r="T41" s="207"/>
    </row>
    <row r="42" spans="1:23" ht="18.75" thickBot="1" x14ac:dyDescent="0.5">
      <c r="A42" s="202"/>
      <c r="B42" s="202"/>
      <c r="C42" s="208">
        <f>SUM(C7:C41)</f>
        <v>677719645</v>
      </c>
      <c r="D42" s="202"/>
      <c r="E42" s="208">
        <f>SUM(E7:E41)</f>
        <v>13270541062622</v>
      </c>
      <c r="F42" s="202"/>
      <c r="G42" s="208">
        <f>SUM(G7:G41)</f>
        <v>13131058291247</v>
      </c>
      <c r="H42" s="202"/>
      <c r="I42" s="208">
        <f>SUM(I7:I41)</f>
        <v>139482771380</v>
      </c>
      <c r="J42" s="202"/>
      <c r="K42" s="208">
        <f>SUM(K7:K41)</f>
        <v>677719645</v>
      </c>
      <c r="L42" s="202"/>
      <c r="M42" s="208">
        <f>SUM(M7:M41)</f>
        <v>13270541062622</v>
      </c>
      <c r="N42" s="202"/>
      <c r="O42" s="208">
        <f>SUM(O7:O41)</f>
        <v>13236140648201</v>
      </c>
      <c r="P42" s="202"/>
      <c r="Q42" s="208">
        <f>SUM(Q7:Q41)</f>
        <v>35013332805</v>
      </c>
    </row>
    <row r="43" spans="1:23" ht="18.75" thickTop="1" x14ac:dyDescent="0.45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W43" s="207"/>
    </row>
    <row r="44" spans="1:23" ht="18" x14ac:dyDescent="0.45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</row>
    <row r="45" spans="1:23" ht="18" x14ac:dyDescent="0.45">
      <c r="A45" s="276" t="s">
        <v>71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</row>
  </sheetData>
  <mergeCells count="7">
    <mergeCell ref="A45:Q45"/>
    <mergeCell ref="C5:I5"/>
    <mergeCell ref="K5:Q5"/>
    <mergeCell ref="A4:H4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rightToLeft="1" view="pageBreakPreview" zoomScaleNormal="100" zoomScaleSheetLayoutView="100" workbookViewId="0">
      <selection activeCell="Y11" sqref="Y11"/>
    </sheetView>
  </sheetViews>
  <sheetFormatPr defaultColWidth="9.125" defaultRowHeight="15.75" x14ac:dyDescent="0.4"/>
  <cols>
    <col min="1" max="1" width="23.875" style="6" bestFit="1" customWidth="1"/>
    <col min="2" max="2" width="1.125" style="6" customWidth="1"/>
    <col min="3" max="3" width="10.375" style="6" bestFit="1" customWidth="1"/>
    <col min="4" max="4" width="0.875" style="6" customWidth="1"/>
    <col min="5" max="5" width="12.125" style="6" bestFit="1" customWidth="1"/>
    <col min="6" max="6" width="1.25" style="6" customWidth="1"/>
    <col min="7" max="7" width="12.125" style="6" bestFit="1" customWidth="1"/>
    <col min="8" max="8" width="0.625" style="6" customWidth="1"/>
    <col min="9" max="9" width="9.375" style="6" bestFit="1" customWidth="1"/>
    <col min="10" max="10" width="10.25" style="6" bestFit="1" customWidth="1"/>
    <col min="11" max="11" width="0.625" style="6" customWidth="1"/>
    <col min="12" max="12" width="9.125" style="6"/>
    <col min="13" max="13" width="9.25" style="6" bestFit="1" customWidth="1"/>
    <col min="14" max="14" width="0.625" style="6" customWidth="1"/>
    <col min="15" max="15" width="9.25" style="6" bestFit="1" customWidth="1"/>
    <col min="16" max="16" width="0.75" style="6" customWidth="1"/>
    <col min="17" max="17" width="10.375" style="6" bestFit="1" customWidth="1"/>
    <col min="18" max="18" width="0.625" style="6" customWidth="1"/>
    <col min="19" max="19" width="12.125" style="6" bestFit="1" customWidth="1"/>
    <col min="20" max="20" width="0.375" style="6" customWidth="1"/>
    <col min="21" max="21" width="13.875" style="6" bestFit="1" customWidth="1"/>
    <col min="22" max="22" width="0.75" style="6" customWidth="1"/>
    <col min="23" max="23" width="12.125" style="6" bestFit="1" customWidth="1"/>
    <col min="24" max="24" width="9.125" style="6"/>
    <col min="25" max="25" width="10.25" style="6" bestFit="1" customWidth="1"/>
    <col min="26" max="26" width="9.125" style="6"/>
    <col min="27" max="27" width="0" style="6" hidden="1" customWidth="1"/>
    <col min="28" max="16384" width="9.125" style="6"/>
  </cols>
  <sheetData>
    <row r="1" spans="1:27" ht="21" x14ac:dyDescent="0.55000000000000004">
      <c r="A1" s="215" t="s">
        <v>129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7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7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7" ht="25.5" x14ac:dyDescent="0.4">
      <c r="A4" s="216" t="s">
        <v>35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AA4" s="90">
        <v>25428267980591</v>
      </c>
    </row>
    <row r="5" spans="1:27" ht="25.5" x14ac:dyDescent="0.4">
      <c r="A5" s="216" t="s">
        <v>36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</row>
    <row r="7" spans="1:27" ht="18.75" customHeight="1" thickBot="1" x14ac:dyDescent="0.45">
      <c r="A7" s="69"/>
      <c r="B7" s="70"/>
      <c r="C7" s="217" t="s">
        <v>131</v>
      </c>
      <c r="D7" s="217"/>
      <c r="E7" s="217"/>
      <c r="F7" s="217"/>
      <c r="G7" s="217"/>
      <c r="H7" s="70"/>
      <c r="I7" s="218" t="s">
        <v>13</v>
      </c>
      <c r="J7" s="218"/>
      <c r="K7" s="218"/>
      <c r="L7" s="218"/>
      <c r="M7" s="218"/>
      <c r="O7" s="217" t="s">
        <v>132</v>
      </c>
      <c r="P7" s="217"/>
      <c r="Q7" s="217"/>
      <c r="R7" s="217"/>
      <c r="S7" s="217"/>
      <c r="T7" s="217"/>
      <c r="U7" s="217"/>
      <c r="V7" s="217"/>
      <c r="W7" s="217"/>
    </row>
    <row r="8" spans="1:27" ht="17.25" customHeight="1" x14ac:dyDescent="0.4">
      <c r="A8" s="214" t="s">
        <v>1</v>
      </c>
      <c r="B8" s="17"/>
      <c r="C8" s="219" t="s">
        <v>4</v>
      </c>
      <c r="D8" s="214"/>
      <c r="E8" s="219" t="s">
        <v>0</v>
      </c>
      <c r="F8" s="214"/>
      <c r="G8" s="209" t="s">
        <v>30</v>
      </c>
      <c r="H8" s="65"/>
      <c r="I8" s="211" t="s">
        <v>5</v>
      </c>
      <c r="J8" s="211"/>
      <c r="K8" s="71"/>
      <c r="L8" s="211" t="s">
        <v>6</v>
      </c>
      <c r="M8" s="211"/>
      <c r="O8" s="212" t="s">
        <v>4</v>
      </c>
      <c r="P8" s="214"/>
      <c r="Q8" s="209" t="s">
        <v>40</v>
      </c>
      <c r="R8" s="66"/>
      <c r="S8" s="212" t="s">
        <v>0</v>
      </c>
      <c r="T8" s="214"/>
      <c r="U8" s="209" t="s">
        <v>30</v>
      </c>
      <c r="V8" s="65"/>
      <c r="W8" s="209" t="s">
        <v>33</v>
      </c>
    </row>
    <row r="9" spans="1:27" ht="20.25" customHeight="1" thickBot="1" x14ac:dyDescent="0.45">
      <c r="A9" s="210"/>
      <c r="B9" s="17"/>
      <c r="C9" s="213"/>
      <c r="D9" s="220"/>
      <c r="E9" s="213"/>
      <c r="F9" s="220"/>
      <c r="G9" s="210"/>
      <c r="H9" s="65"/>
      <c r="I9" s="67" t="s">
        <v>4</v>
      </c>
      <c r="J9" s="67" t="s">
        <v>0</v>
      </c>
      <c r="K9" s="71"/>
      <c r="L9" s="67" t="s">
        <v>4</v>
      </c>
      <c r="M9" s="67" t="s">
        <v>78</v>
      </c>
      <c r="O9" s="213"/>
      <c r="P9" s="214"/>
      <c r="Q9" s="210"/>
      <c r="R9" s="66"/>
      <c r="S9" s="213"/>
      <c r="T9" s="214"/>
      <c r="U9" s="210"/>
      <c r="V9" s="65"/>
      <c r="W9" s="210"/>
    </row>
    <row r="10" spans="1:27" ht="21" x14ac:dyDescent="0.55000000000000004">
      <c r="A10" s="83" t="s">
        <v>133</v>
      </c>
      <c r="B10" s="17"/>
      <c r="C10" s="87">
        <v>24120000</v>
      </c>
      <c r="D10" s="88"/>
      <c r="E10" s="87">
        <v>65769320858</v>
      </c>
      <c r="F10" s="89"/>
      <c r="G10" s="87">
        <v>57447660456</v>
      </c>
      <c r="H10" s="89"/>
      <c r="I10" s="87">
        <v>0</v>
      </c>
      <c r="J10" s="89"/>
      <c r="K10" s="87">
        <v>0</v>
      </c>
      <c r="L10" s="89"/>
      <c r="M10" s="87">
        <v>0</v>
      </c>
      <c r="N10" s="89"/>
      <c r="O10" s="87">
        <v>24120000</v>
      </c>
      <c r="P10" s="89"/>
      <c r="Q10" s="87">
        <v>2570</v>
      </c>
      <c r="R10" s="89"/>
      <c r="S10" s="87">
        <v>65769320858</v>
      </c>
      <c r="T10" s="89"/>
      <c r="U10" s="87">
        <v>61619569020</v>
      </c>
      <c r="W10" s="93">
        <f>U10/$AA$4</f>
        <v>2.4232703960424379E-3</v>
      </c>
    </row>
    <row r="11" spans="1:27" ht="21" x14ac:dyDescent="0.55000000000000004">
      <c r="A11" s="83" t="s">
        <v>134</v>
      </c>
      <c r="B11" s="17"/>
      <c r="C11" s="87">
        <v>29431752</v>
      </c>
      <c r="D11" s="88"/>
      <c r="E11" s="87">
        <v>429947991199</v>
      </c>
      <c r="F11" s="89"/>
      <c r="G11" s="87">
        <v>353712693884.00403</v>
      </c>
      <c r="H11" s="89"/>
      <c r="I11" s="87">
        <v>0</v>
      </c>
      <c r="J11" s="89"/>
      <c r="K11" s="87">
        <v>0</v>
      </c>
      <c r="L11" s="89"/>
      <c r="M11" s="87">
        <v>0</v>
      </c>
      <c r="N11" s="89"/>
      <c r="O11" s="87">
        <v>29431752</v>
      </c>
      <c r="P11" s="89"/>
      <c r="Q11" s="87">
        <v>12490</v>
      </c>
      <c r="R11" s="89"/>
      <c r="S11" s="87">
        <v>429947991199</v>
      </c>
      <c r="T11" s="89"/>
      <c r="U11" s="87">
        <v>365415347114.24402</v>
      </c>
      <c r="W11" s="93">
        <f t="shared" ref="W11:W16" si="0">U11/$AA$4</f>
        <v>1.4370437946979316E-2</v>
      </c>
      <c r="Z11" s="83"/>
    </row>
    <row r="12" spans="1:27" ht="21" x14ac:dyDescent="0.55000000000000004">
      <c r="A12" s="83" t="s">
        <v>135</v>
      </c>
      <c r="B12" s="17"/>
      <c r="C12" s="87">
        <v>18000000</v>
      </c>
      <c r="D12" s="88"/>
      <c r="E12" s="87">
        <v>78318657494</v>
      </c>
      <c r="F12" s="89"/>
      <c r="G12" s="87">
        <v>71285313600</v>
      </c>
      <c r="H12" s="89"/>
      <c r="I12" s="87">
        <v>151656387</v>
      </c>
      <c r="J12" s="89"/>
      <c r="K12" s="87">
        <v>0</v>
      </c>
      <c r="L12" s="89"/>
      <c r="M12" s="87">
        <v>0</v>
      </c>
      <c r="N12" s="89"/>
      <c r="O12" s="87">
        <v>169656387</v>
      </c>
      <c r="P12" s="89"/>
      <c r="Q12" s="87">
        <v>470</v>
      </c>
      <c r="R12" s="89"/>
      <c r="S12" s="87">
        <v>78318657494</v>
      </c>
      <c r="T12" s="89"/>
      <c r="U12" s="87">
        <v>79264057803.754501</v>
      </c>
      <c r="W12" s="93">
        <f t="shared" si="0"/>
        <v>3.1171630668772061E-3</v>
      </c>
      <c r="Y12" s="90"/>
      <c r="Z12" s="83"/>
    </row>
    <row r="13" spans="1:27" ht="21" x14ac:dyDescent="0.55000000000000004">
      <c r="A13" s="83" t="s">
        <v>136</v>
      </c>
      <c r="B13" s="17"/>
      <c r="C13" s="87">
        <v>150000</v>
      </c>
      <c r="D13" s="88"/>
      <c r="E13" s="87">
        <v>26622616519</v>
      </c>
      <c r="F13" s="89"/>
      <c r="G13" s="87">
        <v>23796065925</v>
      </c>
      <c r="H13" s="89"/>
      <c r="I13" s="87">
        <v>0</v>
      </c>
      <c r="J13" s="89"/>
      <c r="K13" s="87">
        <v>0</v>
      </c>
      <c r="L13" s="89"/>
      <c r="M13" s="87">
        <v>0</v>
      </c>
      <c r="N13" s="89"/>
      <c r="O13" s="87">
        <v>150000</v>
      </c>
      <c r="P13" s="89"/>
      <c r="Q13" s="87">
        <v>178770</v>
      </c>
      <c r="R13" s="89"/>
      <c r="S13" s="87">
        <v>26622616519</v>
      </c>
      <c r="T13" s="89"/>
      <c r="U13" s="87">
        <v>26655947775</v>
      </c>
      <c r="W13" s="93">
        <f t="shared" si="0"/>
        <v>1.0482801186201935E-3</v>
      </c>
      <c r="Y13" s="90"/>
      <c r="Z13" s="83"/>
    </row>
    <row r="14" spans="1:27" ht="21" x14ac:dyDescent="0.55000000000000004">
      <c r="A14" s="83" t="s">
        <v>137</v>
      </c>
      <c r="B14" s="17"/>
      <c r="C14" s="87">
        <v>33953760</v>
      </c>
      <c r="D14" s="88"/>
      <c r="E14" s="87">
        <v>178928178285</v>
      </c>
      <c r="F14" s="89"/>
      <c r="G14" s="87">
        <v>191372338175.76001</v>
      </c>
      <c r="H14" s="89"/>
      <c r="I14" s="87">
        <v>0</v>
      </c>
      <c r="J14" s="89"/>
      <c r="K14" s="87">
        <v>0</v>
      </c>
      <c r="L14" s="89"/>
      <c r="M14" s="87">
        <v>0</v>
      </c>
      <c r="N14" s="89"/>
      <c r="O14" s="87">
        <v>33953760</v>
      </c>
      <c r="P14" s="89"/>
      <c r="Q14" s="87">
        <v>6120</v>
      </c>
      <c r="R14" s="89"/>
      <c r="S14" s="87">
        <v>178928178285</v>
      </c>
      <c r="T14" s="89"/>
      <c r="U14" s="87">
        <v>206560618983.35999</v>
      </c>
      <c r="W14" s="93">
        <f t="shared" si="0"/>
        <v>8.1232673472304319E-3</v>
      </c>
      <c r="Y14" s="90"/>
      <c r="Z14" s="83"/>
    </row>
    <row r="15" spans="1:27" ht="21" x14ac:dyDescent="0.55000000000000004">
      <c r="A15" s="83" t="s">
        <v>138</v>
      </c>
      <c r="B15" s="17"/>
      <c r="C15" s="87">
        <v>8300000</v>
      </c>
      <c r="D15" s="88"/>
      <c r="E15" s="87">
        <v>115871204441</v>
      </c>
      <c r="F15" s="89"/>
      <c r="G15" s="87">
        <v>125326841850</v>
      </c>
      <c r="H15" s="89"/>
      <c r="I15" s="87">
        <v>1000000</v>
      </c>
      <c r="J15" s="87">
        <v>16087018587</v>
      </c>
      <c r="L15" s="89"/>
      <c r="M15" s="87">
        <v>0</v>
      </c>
      <c r="N15" s="89"/>
      <c r="O15" s="87">
        <v>9300000</v>
      </c>
      <c r="P15" s="89"/>
      <c r="Q15" s="87">
        <v>16500</v>
      </c>
      <c r="R15" s="89"/>
      <c r="S15" s="87">
        <v>131958223028</v>
      </c>
      <c r="T15" s="89"/>
      <c r="U15" s="87">
        <v>152536972500</v>
      </c>
      <c r="W15" s="93">
        <f t="shared" si="0"/>
        <v>5.9987165707247186E-3</v>
      </c>
      <c r="Z15" s="83"/>
    </row>
    <row r="16" spans="1:27" ht="21.75" thickBot="1" x14ac:dyDescent="0.6">
      <c r="A16" s="83" t="s">
        <v>139</v>
      </c>
      <c r="B16" s="17"/>
      <c r="C16" s="87">
        <v>4692065</v>
      </c>
      <c r="D16" s="88"/>
      <c r="E16" s="87">
        <v>16942496337</v>
      </c>
      <c r="F16" s="89"/>
      <c r="G16" s="87">
        <v>17070778800.495001</v>
      </c>
      <c r="H16" s="89"/>
      <c r="I16" s="87">
        <v>0</v>
      </c>
      <c r="J16" s="89"/>
      <c r="K16" s="87">
        <v>0</v>
      </c>
      <c r="L16" s="89"/>
      <c r="M16" s="87">
        <v>0</v>
      </c>
      <c r="N16" s="89"/>
      <c r="O16" s="87">
        <v>4692065</v>
      </c>
      <c r="P16" s="89"/>
      <c r="Q16" s="87">
        <v>3920</v>
      </c>
      <c r="R16" s="89"/>
      <c r="S16" s="87">
        <v>16942496337</v>
      </c>
      <c r="T16" s="89"/>
      <c r="U16" s="87">
        <v>18283457075.939999</v>
      </c>
      <c r="W16" s="93">
        <f t="shared" si="0"/>
        <v>7.1902093724572494E-4</v>
      </c>
      <c r="Z16" s="83"/>
    </row>
    <row r="17" spans="1:23" ht="16.5" thickBot="1" x14ac:dyDescent="0.45">
      <c r="A17" s="17" t="s">
        <v>3</v>
      </c>
      <c r="B17" s="17"/>
      <c r="C17" s="91">
        <f>SUM(C10:C16)</f>
        <v>118647577</v>
      </c>
      <c r="D17" s="68"/>
      <c r="E17" s="91">
        <f>SUM(E10:E16)</f>
        <v>912400465133</v>
      </c>
      <c r="F17" s="68"/>
      <c r="G17" s="92">
        <f>SUM(G10:G16)</f>
        <v>840011692691.25903</v>
      </c>
      <c r="H17" s="66"/>
      <c r="I17" s="91">
        <f>SUM(I10:I16)</f>
        <v>152656387</v>
      </c>
      <c r="J17" s="91">
        <f>SUM(J15:J16)</f>
        <v>16087018587</v>
      </c>
      <c r="L17" s="22">
        <v>0</v>
      </c>
      <c r="M17" s="22">
        <v>0</v>
      </c>
      <c r="O17" s="91">
        <f>SUM(O10:O16)</f>
        <v>271303964</v>
      </c>
      <c r="P17" s="68"/>
      <c r="Q17" s="91">
        <f>SUM(Q10:Q16)</f>
        <v>220840</v>
      </c>
      <c r="R17" s="68"/>
      <c r="S17" s="91">
        <f>SUM(S10:S16)</f>
        <v>928487483720</v>
      </c>
      <c r="T17" s="68"/>
      <c r="U17" s="92">
        <f>SUM(U10:U16)</f>
        <v>910335970272.29846</v>
      </c>
      <c r="V17" s="66"/>
      <c r="W17" s="94">
        <f>SUM(W10:W16)</f>
        <v>3.5800156383720028E-2</v>
      </c>
    </row>
    <row r="18" spans="1:23" ht="16.5" thickTop="1" x14ac:dyDescent="0.4"/>
    <row r="22" spans="1:23" x14ac:dyDescent="0.4">
      <c r="W22" s="90"/>
    </row>
    <row r="23" spans="1:23" x14ac:dyDescent="0.4">
      <c r="W23" s="90"/>
    </row>
    <row r="24" spans="1:23" x14ac:dyDescent="0.4">
      <c r="W24" s="90"/>
    </row>
    <row r="25" spans="1:23" x14ac:dyDescent="0.4">
      <c r="W25" s="90"/>
    </row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rightToLeft="1" view="pageBreakPreview" zoomScale="85" zoomScaleNormal="100" zoomScaleSheetLayoutView="85" workbookViewId="0">
      <selection activeCell="Y8" sqref="Y8"/>
    </sheetView>
  </sheetViews>
  <sheetFormatPr defaultColWidth="9.125" defaultRowHeight="15.75" x14ac:dyDescent="0.4"/>
  <cols>
    <col min="1" max="1" width="26" style="6" bestFit="1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17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7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7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7" ht="25.5" x14ac:dyDescent="0.4">
      <c r="A4" s="222" t="s">
        <v>80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17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17" ht="16.5" thickBot="1" x14ac:dyDescent="0.45">
      <c r="A6" s="1"/>
      <c r="B6" s="1"/>
      <c r="C6" s="221" t="s">
        <v>131</v>
      </c>
      <c r="D6" s="221"/>
      <c r="E6" s="221"/>
      <c r="F6" s="221"/>
      <c r="G6" s="221"/>
      <c r="H6" s="221"/>
      <c r="I6" s="221"/>
      <c r="K6" s="221" t="s">
        <v>132</v>
      </c>
      <c r="L6" s="221"/>
      <c r="M6" s="221"/>
      <c r="N6" s="221"/>
      <c r="O6" s="221"/>
      <c r="P6" s="221"/>
      <c r="Q6" s="221"/>
    </row>
    <row r="7" spans="1:17" ht="16.5" thickBot="1" x14ac:dyDescent="0.45">
      <c r="A7" s="37" t="s">
        <v>43</v>
      </c>
      <c r="B7" s="1"/>
      <c r="C7" s="37" t="s">
        <v>44</v>
      </c>
      <c r="D7" s="1"/>
      <c r="E7" s="37" t="s">
        <v>45</v>
      </c>
      <c r="F7" s="1"/>
      <c r="G7" s="37" t="s">
        <v>46</v>
      </c>
      <c r="H7" s="1"/>
      <c r="I7" s="37" t="s">
        <v>47</v>
      </c>
      <c r="K7" s="37" t="s">
        <v>44</v>
      </c>
      <c r="L7" s="1"/>
      <c r="M7" s="37" t="s">
        <v>45</v>
      </c>
      <c r="N7" s="1"/>
      <c r="O7" s="37" t="s">
        <v>46</v>
      </c>
      <c r="P7" s="1"/>
      <c r="Q7" s="37" t="s">
        <v>47</v>
      </c>
    </row>
    <row r="8" spans="1:17" ht="21" x14ac:dyDescent="0.55000000000000004">
      <c r="A8" s="83" t="s">
        <v>142</v>
      </c>
      <c r="B8" s="85"/>
      <c r="C8" s="84">
        <v>247667173</v>
      </c>
      <c r="D8" s="85"/>
      <c r="E8" s="84">
        <v>7987</v>
      </c>
      <c r="F8" s="85"/>
      <c r="G8" s="85" t="s">
        <v>143</v>
      </c>
      <c r="H8" s="85"/>
      <c r="I8" s="84">
        <v>0.21937177882753001</v>
      </c>
      <c r="J8" s="85"/>
      <c r="K8" s="84">
        <v>285192501</v>
      </c>
      <c r="L8" s="85"/>
      <c r="M8" s="84">
        <v>6936</v>
      </c>
      <c r="N8" s="85"/>
      <c r="O8" s="85" t="s">
        <v>143</v>
      </c>
      <c r="P8" s="85"/>
      <c r="Q8" s="84">
        <v>0.21937177882753001</v>
      </c>
    </row>
    <row r="9" spans="1:17" ht="21" x14ac:dyDescent="0.5500000000000000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</sheetData>
  <mergeCells count="6">
    <mergeCell ref="A1:Q1"/>
    <mergeCell ref="A2:Q2"/>
    <mergeCell ref="A3:Q3"/>
    <mergeCell ref="C6:I6"/>
    <mergeCell ref="K6:Q6"/>
    <mergeCell ref="A4:Q4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4"/>
  <sheetViews>
    <sheetView rightToLeft="1" view="pageBreakPreview" topLeftCell="A4" zoomScale="106" zoomScaleNormal="100" zoomScaleSheetLayoutView="106" workbookViewId="0">
      <selection activeCell="Z14" sqref="Z14"/>
    </sheetView>
  </sheetViews>
  <sheetFormatPr defaultColWidth="9.125" defaultRowHeight="15.75" x14ac:dyDescent="0.4"/>
  <cols>
    <col min="1" max="1" width="15.75" style="6" bestFit="1" customWidth="1"/>
    <col min="2" max="2" width="1.125" style="6" customWidth="1"/>
    <col min="3" max="3" width="8" style="6" bestFit="1" customWidth="1"/>
    <col min="4" max="4" width="0.875" style="6" customWidth="1"/>
    <col min="5" max="5" width="13" style="6" bestFit="1" customWidth="1"/>
    <col min="6" max="6" width="1.25" style="6" customWidth="1"/>
    <col min="7" max="7" width="12.875" style="6" bestFit="1" customWidth="1"/>
    <col min="8" max="8" width="0.625" style="6" customWidth="1"/>
    <col min="9" max="9" width="8" style="6" bestFit="1" customWidth="1"/>
    <col min="10" max="10" width="11.75" style="6" bestFit="1" customWidth="1"/>
    <col min="11" max="11" width="0.625" style="6" customWidth="1"/>
    <col min="12" max="12" width="3.375" style="6" bestFit="1" customWidth="1"/>
    <col min="13" max="13" width="6.375" style="6" bestFit="1" customWidth="1"/>
    <col min="14" max="14" width="0.625" style="6" customWidth="1"/>
    <col min="15" max="15" width="9" style="6" bestFit="1" customWidth="1"/>
    <col min="16" max="16" width="0.75" style="6" customWidth="1"/>
    <col min="17" max="17" width="13.875" style="6" bestFit="1" customWidth="1"/>
    <col min="18" max="18" width="0.625" style="6" customWidth="1"/>
    <col min="19" max="19" width="12.875" style="6" bestFit="1" customWidth="1"/>
    <col min="20" max="20" width="0.375" style="6" customWidth="1"/>
    <col min="21" max="21" width="12.875" style="6" bestFit="1" customWidth="1"/>
    <col min="22" max="22" width="0.75" style="6" customWidth="1"/>
    <col min="23" max="23" width="11.625" style="93" bestFit="1" customWidth="1"/>
    <col min="24" max="25" width="9.125" style="6"/>
    <col min="26" max="26" width="13" style="6" bestFit="1" customWidth="1"/>
    <col min="27" max="16384" width="9.125" style="6"/>
  </cols>
  <sheetData>
    <row r="1" spans="1:23" ht="21" x14ac:dyDescent="0.55000000000000004">
      <c r="A1" s="215" t="s">
        <v>129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3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3" ht="25.5" x14ac:dyDescent="0.4">
      <c r="A4" s="216" t="s">
        <v>121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</row>
    <row r="6" spans="1:23" ht="18.75" customHeight="1" thickBot="1" x14ac:dyDescent="0.45">
      <c r="A6" s="15"/>
      <c r="B6" s="16"/>
      <c r="C6" s="217" t="s">
        <v>131</v>
      </c>
      <c r="D6" s="217"/>
      <c r="E6" s="217"/>
      <c r="F6" s="217"/>
      <c r="G6" s="217"/>
      <c r="H6" s="16"/>
      <c r="I6" s="218" t="s">
        <v>13</v>
      </c>
      <c r="J6" s="218"/>
      <c r="K6" s="218"/>
      <c r="L6" s="218"/>
      <c r="M6" s="218"/>
      <c r="O6" s="217" t="s">
        <v>132</v>
      </c>
      <c r="P6" s="217"/>
      <c r="Q6" s="217"/>
      <c r="R6" s="217"/>
      <c r="S6" s="217"/>
      <c r="T6" s="217"/>
      <c r="U6" s="217"/>
      <c r="V6" s="217"/>
      <c r="W6" s="217"/>
    </row>
    <row r="7" spans="1:23" ht="17.25" customHeight="1" x14ac:dyDescent="0.4">
      <c r="A7" s="220" t="s">
        <v>111</v>
      </c>
      <c r="B7" s="17"/>
      <c r="C7" s="223" t="s">
        <v>112</v>
      </c>
      <c r="D7" s="220"/>
      <c r="E7" s="223" t="s">
        <v>0</v>
      </c>
      <c r="F7" s="220"/>
      <c r="G7" s="209" t="s">
        <v>30</v>
      </c>
      <c r="H7" s="20"/>
      <c r="I7" s="211" t="s">
        <v>124</v>
      </c>
      <c r="J7" s="211"/>
      <c r="K7" s="19"/>
      <c r="L7" s="211" t="s">
        <v>125</v>
      </c>
      <c r="M7" s="211"/>
      <c r="O7" s="212" t="s">
        <v>4</v>
      </c>
      <c r="P7" s="220"/>
      <c r="Q7" s="209" t="s">
        <v>126</v>
      </c>
      <c r="R7" s="18"/>
      <c r="S7" s="212" t="s">
        <v>0</v>
      </c>
      <c r="T7" s="220"/>
      <c r="U7" s="209" t="s">
        <v>30</v>
      </c>
      <c r="V7" s="20"/>
      <c r="W7" s="224" t="s">
        <v>33</v>
      </c>
    </row>
    <row r="8" spans="1:23" ht="20.25" customHeight="1" thickBot="1" x14ac:dyDescent="0.45">
      <c r="A8" s="210"/>
      <c r="B8" s="17"/>
      <c r="C8" s="213"/>
      <c r="D8" s="220"/>
      <c r="E8" s="213"/>
      <c r="F8" s="220"/>
      <c r="G8" s="210"/>
      <c r="H8" s="20"/>
      <c r="I8" s="28" t="s">
        <v>4</v>
      </c>
      <c r="J8" s="28" t="s">
        <v>0</v>
      </c>
      <c r="K8" s="19"/>
      <c r="L8" s="28" t="s">
        <v>4</v>
      </c>
      <c r="M8" s="28" t="s">
        <v>78</v>
      </c>
      <c r="O8" s="213"/>
      <c r="P8" s="220"/>
      <c r="Q8" s="210"/>
      <c r="R8" s="18"/>
      <c r="S8" s="213"/>
      <c r="T8" s="220"/>
      <c r="U8" s="210"/>
      <c r="V8" s="20"/>
      <c r="W8" s="225"/>
    </row>
    <row r="9" spans="1:23" ht="31.5" x14ac:dyDescent="0.4">
      <c r="A9" s="96" t="s">
        <v>144</v>
      </c>
      <c r="B9" s="86"/>
      <c r="C9" s="87">
        <v>3450000</v>
      </c>
      <c r="D9" s="89"/>
      <c r="E9" s="87">
        <v>64904632424</v>
      </c>
      <c r="F9" s="89"/>
      <c r="G9" s="87">
        <v>61199239500</v>
      </c>
      <c r="H9" s="89"/>
      <c r="I9" s="87">
        <v>0</v>
      </c>
      <c r="J9" s="89"/>
      <c r="K9" s="87"/>
      <c r="L9" s="89"/>
      <c r="M9" s="87">
        <v>0</v>
      </c>
      <c r="N9" s="89"/>
      <c r="O9" s="87">
        <v>3450000</v>
      </c>
      <c r="P9" s="89"/>
      <c r="Q9" s="87">
        <v>18560</v>
      </c>
      <c r="R9" s="89"/>
      <c r="S9" s="87">
        <v>64904632424</v>
      </c>
      <c r="T9" s="89"/>
      <c r="U9" s="87">
        <v>63955962000</v>
      </c>
      <c r="V9" s="95"/>
      <c r="W9" s="97">
        <f>U9/' سهام'!$AA$4</f>
        <v>2.5151521153079157E-3</v>
      </c>
    </row>
    <row r="10" spans="1:23" ht="31.5" x14ac:dyDescent="0.4">
      <c r="A10" s="96" t="s">
        <v>145</v>
      </c>
      <c r="B10" s="86"/>
      <c r="C10" s="87">
        <v>3000000</v>
      </c>
      <c r="D10" s="89"/>
      <c r="E10" s="87">
        <v>30034800000</v>
      </c>
      <c r="F10" s="89"/>
      <c r="G10" s="87">
        <v>31222878750</v>
      </c>
      <c r="H10" s="89"/>
      <c r="I10" s="87">
        <v>0</v>
      </c>
      <c r="J10" s="89"/>
      <c r="K10" s="87"/>
      <c r="L10" s="89"/>
      <c r="M10" s="87">
        <v>0</v>
      </c>
      <c r="N10" s="89"/>
      <c r="O10" s="87">
        <v>3000000</v>
      </c>
      <c r="P10" s="89"/>
      <c r="Q10" s="87">
        <v>11070</v>
      </c>
      <c r="R10" s="89"/>
      <c r="S10" s="87">
        <v>30034800000</v>
      </c>
      <c r="T10" s="89"/>
      <c r="U10" s="87">
        <v>33170563125</v>
      </c>
      <c r="V10" s="95"/>
      <c r="W10" s="97">
        <f>U10/' سهام'!$AA$4</f>
        <v>1.3044759143768098E-3</v>
      </c>
    </row>
    <row r="11" spans="1:23" ht="31.5" x14ac:dyDescent="0.4">
      <c r="A11" s="96" t="s">
        <v>146</v>
      </c>
      <c r="B11" s="86"/>
      <c r="C11" s="87">
        <v>2000000</v>
      </c>
      <c r="D11" s="89"/>
      <c r="E11" s="87">
        <v>20000000000</v>
      </c>
      <c r="F11" s="89"/>
      <c r="G11" s="87">
        <v>21334635000</v>
      </c>
      <c r="H11" s="89"/>
      <c r="I11" s="87">
        <v>0</v>
      </c>
      <c r="J11" s="89"/>
      <c r="K11" s="87"/>
      <c r="L11" s="89"/>
      <c r="M11" s="87">
        <v>0</v>
      </c>
      <c r="N11" s="89"/>
      <c r="O11" s="87">
        <v>2000000</v>
      </c>
      <c r="P11" s="89"/>
      <c r="Q11" s="87">
        <v>11950</v>
      </c>
      <c r="R11" s="89"/>
      <c r="S11" s="87">
        <v>20000000000</v>
      </c>
      <c r="T11" s="89"/>
      <c r="U11" s="87">
        <v>23871618750</v>
      </c>
      <c r="V11" s="95"/>
      <c r="W11" s="97">
        <f>U11/' سهام'!$AA$4</f>
        <v>9.3878272669695141E-4</v>
      </c>
    </row>
    <row r="12" spans="1:23" ht="31.5" x14ac:dyDescent="0.4">
      <c r="A12" s="96" t="s">
        <v>147</v>
      </c>
      <c r="B12" s="86"/>
      <c r="C12" s="87">
        <v>3000000</v>
      </c>
      <c r="D12" s="89"/>
      <c r="E12" s="87">
        <v>30034800000</v>
      </c>
      <c r="F12" s="89"/>
      <c r="G12" s="87">
        <v>43927773750</v>
      </c>
      <c r="H12" s="89"/>
      <c r="I12" s="87">
        <v>0</v>
      </c>
      <c r="J12" s="89"/>
      <c r="K12" s="87"/>
      <c r="L12" s="89"/>
      <c r="M12" s="87">
        <v>0</v>
      </c>
      <c r="N12" s="89"/>
      <c r="O12" s="87">
        <v>3000000</v>
      </c>
      <c r="P12" s="89"/>
      <c r="Q12" s="87">
        <v>14970</v>
      </c>
      <c r="R12" s="89"/>
      <c r="S12" s="87">
        <v>30034800000</v>
      </c>
      <c r="T12" s="89"/>
      <c r="U12" s="87">
        <v>44856669375</v>
      </c>
      <c r="V12" s="95"/>
      <c r="W12" s="97">
        <f>U12/' سهام'!$AA$4</f>
        <v>1.7640473747263634E-3</v>
      </c>
    </row>
    <row r="13" spans="1:23" ht="31.5" x14ac:dyDescent="0.4">
      <c r="A13" s="96" t="s">
        <v>148</v>
      </c>
      <c r="B13" s="86"/>
      <c r="C13" s="87">
        <v>1335000</v>
      </c>
      <c r="D13" s="89"/>
      <c r="E13" s="87">
        <v>20045555900</v>
      </c>
      <c r="F13" s="89"/>
      <c r="G13" s="87">
        <v>17223717518.4375</v>
      </c>
      <c r="H13" s="89"/>
      <c r="I13" s="87">
        <v>0</v>
      </c>
      <c r="J13" s="89"/>
      <c r="K13" s="87"/>
      <c r="L13" s="89"/>
      <c r="M13" s="87">
        <v>0</v>
      </c>
      <c r="N13" s="89"/>
      <c r="O13" s="87">
        <v>1335000</v>
      </c>
      <c r="P13" s="89"/>
      <c r="Q13" s="87">
        <v>13512</v>
      </c>
      <c r="R13" s="89"/>
      <c r="S13" s="87">
        <v>20045555900</v>
      </c>
      <c r="T13" s="89"/>
      <c r="U13" s="87">
        <v>18017099257.5</v>
      </c>
      <c r="V13" s="95"/>
      <c r="W13" s="97">
        <f>U13/' سهام'!$AA$4</f>
        <v>7.0854606657646407E-4</v>
      </c>
    </row>
    <row r="14" spans="1:23" ht="31.5" x14ac:dyDescent="0.4">
      <c r="A14" s="96" t="s">
        <v>149</v>
      </c>
      <c r="B14" s="86"/>
      <c r="C14" s="87">
        <v>2000000</v>
      </c>
      <c r="D14" s="89"/>
      <c r="E14" s="87">
        <v>20000000000</v>
      </c>
      <c r="F14" s="89"/>
      <c r="G14" s="87">
        <v>19976250000</v>
      </c>
      <c r="H14" s="89"/>
      <c r="I14" s="87">
        <v>0</v>
      </c>
      <c r="J14" s="89"/>
      <c r="K14" s="87"/>
      <c r="L14" s="89"/>
      <c r="M14" s="87">
        <v>0</v>
      </c>
      <c r="N14" s="89"/>
      <c r="O14" s="87">
        <v>2000000</v>
      </c>
      <c r="P14" s="89"/>
      <c r="Q14" s="87">
        <v>10000</v>
      </c>
      <c r="R14" s="89"/>
      <c r="S14" s="87">
        <v>20000000000</v>
      </c>
      <c r="T14" s="89"/>
      <c r="U14" s="87">
        <v>19976250000</v>
      </c>
      <c r="V14" s="95"/>
      <c r="W14" s="97">
        <f>U14/' سهام'!$AA$4</f>
        <v>7.855922399137668E-4</v>
      </c>
    </row>
    <row r="15" spans="1:23" x14ac:dyDescent="0.4">
      <c r="A15" s="96" t="s">
        <v>150</v>
      </c>
      <c r="B15" s="86"/>
      <c r="C15" s="87">
        <v>9570000</v>
      </c>
      <c r="D15" s="89"/>
      <c r="E15" s="87">
        <v>110210395824</v>
      </c>
      <c r="F15" s="89"/>
      <c r="G15" s="87">
        <v>174273044715</v>
      </c>
      <c r="H15" s="89"/>
      <c r="I15" s="87">
        <v>0</v>
      </c>
      <c r="J15" s="89"/>
      <c r="K15" s="87"/>
      <c r="L15" s="89"/>
      <c r="M15" s="87">
        <v>0</v>
      </c>
      <c r="N15" s="89"/>
      <c r="O15" s="87">
        <v>9570000</v>
      </c>
      <c r="P15" s="89"/>
      <c r="Q15" s="87">
        <v>18900</v>
      </c>
      <c r="R15" s="89"/>
      <c r="S15" s="87">
        <v>110210395824</v>
      </c>
      <c r="T15" s="89"/>
      <c r="U15" s="87">
        <v>180658213312.5</v>
      </c>
      <c r="V15" s="95"/>
      <c r="W15" s="97">
        <f>U15/' سهام'!$AA$4</f>
        <v>7.104621260496137E-3</v>
      </c>
    </row>
    <row r="16" spans="1:23" ht="31.5" x14ac:dyDescent="0.4">
      <c r="A16" s="96" t="s">
        <v>151</v>
      </c>
      <c r="B16" s="86"/>
      <c r="C16" s="87">
        <v>4000000</v>
      </c>
      <c r="D16" s="89"/>
      <c r="E16" s="87">
        <v>81279174583</v>
      </c>
      <c r="F16" s="89"/>
      <c r="G16" s="87">
        <v>71914500000</v>
      </c>
      <c r="H16" s="89"/>
      <c r="I16" s="87">
        <v>0</v>
      </c>
      <c r="J16" s="89"/>
      <c r="K16" s="87"/>
      <c r="L16" s="89"/>
      <c r="M16" s="87">
        <v>0</v>
      </c>
      <c r="N16" s="89"/>
      <c r="O16" s="87">
        <v>4000000</v>
      </c>
      <c r="P16" s="89"/>
      <c r="Q16" s="87">
        <v>19130</v>
      </c>
      <c r="R16" s="89"/>
      <c r="S16" s="87">
        <v>81279174583</v>
      </c>
      <c r="T16" s="89"/>
      <c r="U16" s="87">
        <v>76429132500</v>
      </c>
      <c r="V16" s="95"/>
      <c r="W16" s="97">
        <f>U16/' سهام'!$AA$4</f>
        <v>3.005675909910072E-3</v>
      </c>
    </row>
    <row r="17" spans="1:26" ht="31.5" x14ac:dyDescent="0.4">
      <c r="A17" s="96" t="s">
        <v>152</v>
      </c>
      <c r="B17" s="86"/>
      <c r="C17" s="87">
        <v>56187399</v>
      </c>
      <c r="D17" s="89"/>
      <c r="E17" s="87">
        <v>647651456259</v>
      </c>
      <c r="F17" s="89"/>
      <c r="G17" s="87">
        <v>689995081820.15405</v>
      </c>
      <c r="H17" s="89"/>
      <c r="I17" s="87">
        <v>13312601</v>
      </c>
      <c r="J17" s="87">
        <v>180123401472</v>
      </c>
      <c r="L17" s="89"/>
      <c r="M17" s="87">
        <v>0</v>
      </c>
      <c r="N17" s="89"/>
      <c r="O17" s="87">
        <v>69500000</v>
      </c>
      <c r="P17" s="89"/>
      <c r="Q17" s="87">
        <v>13890</v>
      </c>
      <c r="R17" s="89"/>
      <c r="S17" s="87">
        <v>827774857731</v>
      </c>
      <c r="T17" s="89"/>
      <c r="U17" s="87">
        <v>964196574000</v>
      </c>
      <c r="V17" s="95"/>
      <c r="W17" s="97">
        <f>U17/' سهام'!$AA$4</f>
        <v>3.7918295289948813E-2</v>
      </c>
    </row>
    <row r="18" spans="1:26" ht="31.5" x14ac:dyDescent="0.4">
      <c r="A18" s="96" t="s">
        <v>153</v>
      </c>
      <c r="B18" s="86"/>
      <c r="C18" s="87">
        <v>5500000</v>
      </c>
      <c r="D18" s="89"/>
      <c r="E18" s="87">
        <v>56680673400</v>
      </c>
      <c r="F18" s="89"/>
      <c r="G18" s="87">
        <v>89543540625</v>
      </c>
      <c r="H18" s="89"/>
      <c r="I18" s="87">
        <v>0</v>
      </c>
      <c r="J18" s="89">
        <v>0</v>
      </c>
      <c r="K18" s="87"/>
      <c r="L18" s="89"/>
      <c r="M18" s="87">
        <v>0</v>
      </c>
      <c r="N18" s="89"/>
      <c r="O18" s="87">
        <v>5500000</v>
      </c>
      <c r="P18" s="89"/>
      <c r="Q18" s="87">
        <v>16435</v>
      </c>
      <c r="R18" s="89"/>
      <c r="S18" s="87">
        <v>56680673400</v>
      </c>
      <c r="T18" s="89"/>
      <c r="U18" s="87">
        <v>90285158906.25</v>
      </c>
      <c r="V18" s="95"/>
      <c r="W18" s="97">
        <f>U18/' سهام'!$AA$4</f>
        <v>3.5505823273202586E-3</v>
      </c>
    </row>
    <row r="19" spans="1:26" ht="31.5" x14ac:dyDescent="0.4">
      <c r="A19" s="96" t="s">
        <v>154</v>
      </c>
      <c r="B19" s="86"/>
      <c r="C19" s="87">
        <v>6791000</v>
      </c>
      <c r="D19" s="89"/>
      <c r="E19" s="87">
        <v>109829073089</v>
      </c>
      <c r="F19" s="89"/>
      <c r="G19" s="87">
        <v>150710048040.56299</v>
      </c>
      <c r="H19" s="89"/>
      <c r="I19" s="87">
        <v>0</v>
      </c>
      <c r="J19" s="89">
        <v>0</v>
      </c>
      <c r="K19" s="87"/>
      <c r="L19" s="89"/>
      <c r="M19" s="87">
        <v>0</v>
      </c>
      <c r="N19" s="89"/>
      <c r="O19" s="87">
        <v>6791000</v>
      </c>
      <c r="P19" s="89"/>
      <c r="Q19" s="87">
        <v>23955</v>
      </c>
      <c r="R19" s="89"/>
      <c r="S19" s="87">
        <v>109829073089</v>
      </c>
      <c r="T19" s="89"/>
      <c r="U19" s="87">
        <v>162485224394.06299</v>
      </c>
      <c r="V19" s="95"/>
      <c r="W19" s="97">
        <f>U19/' سهام'!$AA$4</f>
        <v>6.3899446284774652E-3</v>
      </c>
    </row>
    <row r="20" spans="1:26" ht="31.5" x14ac:dyDescent="0.4">
      <c r="A20" s="96" t="s">
        <v>155</v>
      </c>
      <c r="B20" s="86"/>
      <c r="C20" s="87">
        <v>21564</v>
      </c>
      <c r="D20" s="89"/>
      <c r="E20" s="87">
        <v>39363632745</v>
      </c>
      <c r="F20" s="89"/>
      <c r="G20" s="87">
        <v>62347303152</v>
      </c>
      <c r="H20" s="89"/>
      <c r="I20" s="87">
        <v>0</v>
      </c>
      <c r="J20" s="89">
        <v>0</v>
      </c>
      <c r="K20" s="87"/>
      <c r="L20" s="89"/>
      <c r="M20" s="87">
        <v>0</v>
      </c>
      <c r="N20" s="89"/>
      <c r="O20" s="87">
        <v>21564</v>
      </c>
      <c r="P20" s="89"/>
      <c r="Q20" s="87">
        <v>3045383</v>
      </c>
      <c r="R20" s="89"/>
      <c r="S20" s="87">
        <v>39363632745</v>
      </c>
      <c r="T20" s="89"/>
      <c r="U20" s="87">
        <v>65670639012</v>
      </c>
      <c r="V20" s="95"/>
      <c r="W20" s="97">
        <f>U20/' سهام'!$AA$4</f>
        <v>2.5825840384459285E-3</v>
      </c>
      <c r="Z20" s="90"/>
    </row>
    <row r="21" spans="1:26" x14ac:dyDescent="0.4">
      <c r="A21" s="96" t="s">
        <v>156</v>
      </c>
      <c r="B21" s="86"/>
      <c r="C21" s="87">
        <v>130571</v>
      </c>
      <c r="D21" s="89"/>
      <c r="E21" s="87">
        <v>99999758915</v>
      </c>
      <c r="F21" s="89"/>
      <c r="G21" s="87">
        <v>85664218254</v>
      </c>
      <c r="H21" s="89"/>
      <c r="I21" s="87">
        <v>0</v>
      </c>
      <c r="J21" s="89">
        <v>0</v>
      </c>
      <c r="K21" s="87"/>
      <c r="L21" s="89"/>
      <c r="M21" s="87">
        <v>0</v>
      </c>
      <c r="N21" s="89"/>
      <c r="O21" s="87">
        <v>130571</v>
      </c>
      <c r="P21" s="89"/>
      <c r="Q21" s="87">
        <v>710076</v>
      </c>
      <c r="R21" s="89"/>
      <c r="S21" s="87">
        <v>99999758915</v>
      </c>
      <c r="T21" s="89"/>
      <c r="U21" s="87">
        <v>92715313396</v>
      </c>
      <c r="V21" s="95"/>
      <c r="W21" s="97">
        <f>U21/' سهام'!$AA$4</f>
        <v>3.6461513409709284E-3</v>
      </c>
    </row>
    <row r="22" spans="1:26" ht="16.5" thickBot="1" x14ac:dyDescent="0.45">
      <c r="A22" s="96" t="s">
        <v>157</v>
      </c>
      <c r="B22" s="86"/>
      <c r="C22" s="87">
        <v>10000</v>
      </c>
      <c r="D22" s="89"/>
      <c r="E22" s="87">
        <v>10000000000</v>
      </c>
      <c r="F22" s="89"/>
      <c r="G22" s="87">
        <v>10044540000</v>
      </c>
      <c r="H22" s="89"/>
      <c r="I22" s="87">
        <v>0</v>
      </c>
      <c r="J22" s="89">
        <v>0</v>
      </c>
      <c r="K22" s="87"/>
      <c r="L22" s="89"/>
      <c r="M22" s="87">
        <v>0</v>
      </c>
      <c r="N22" s="89"/>
      <c r="O22" s="87">
        <v>10000</v>
      </c>
      <c r="P22" s="89"/>
      <c r="Q22" s="87">
        <v>1029952</v>
      </c>
      <c r="R22" s="89"/>
      <c r="S22" s="87">
        <v>10000000000</v>
      </c>
      <c r="T22" s="89"/>
      <c r="U22" s="87">
        <v>10299520000</v>
      </c>
      <c r="V22" s="95"/>
      <c r="W22" s="97">
        <f>U22/' سهام'!$AA$4</f>
        <v>4.0504213687937626E-4</v>
      </c>
    </row>
    <row r="23" spans="1:26" ht="16.5" thickBot="1" x14ac:dyDescent="0.45">
      <c r="A23" s="17" t="s">
        <v>3</v>
      </c>
      <c r="B23" s="17"/>
      <c r="C23" s="91">
        <f>SUM(C9:C22)</f>
        <v>96995534</v>
      </c>
      <c r="D23" s="18"/>
      <c r="E23" s="91">
        <f>SUM(E9:E22)</f>
        <v>1340033953139</v>
      </c>
      <c r="F23" s="18"/>
      <c r="G23" s="92">
        <f>SUM(G9:G22)</f>
        <v>1529376771125.1545</v>
      </c>
      <c r="H23" s="18"/>
      <c r="I23" s="91">
        <f>SUM(I9:I22)</f>
        <v>13312601</v>
      </c>
      <c r="J23" s="91">
        <f>SUM(J17:J22)</f>
        <v>180123401472</v>
      </c>
      <c r="L23" s="22" t="s">
        <v>2</v>
      </c>
      <c r="M23" s="22" t="s">
        <v>2</v>
      </c>
      <c r="O23" s="91">
        <f>SUM(O9:O22)</f>
        <v>110308135</v>
      </c>
      <c r="P23" s="18"/>
      <c r="Q23" s="91">
        <f>SUM(Q9:Q22)</f>
        <v>4957783</v>
      </c>
      <c r="R23" s="18"/>
      <c r="S23" s="91">
        <f>SUM(S9:S22)</f>
        <v>1520157354611</v>
      </c>
      <c r="T23" s="18"/>
      <c r="U23" s="92">
        <f>SUM(U9:U22)</f>
        <v>1846587938028.313</v>
      </c>
      <c r="V23" s="18"/>
      <c r="W23" s="94">
        <f>SUM(W9:W22)</f>
        <v>7.261949337004725E-2</v>
      </c>
    </row>
    <row r="24" spans="1:26" ht="16.5" thickTop="1" x14ac:dyDescent="0.4"/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8"/>
  <sheetViews>
    <sheetView rightToLeft="1" view="pageBreakPreview" topLeftCell="A11" zoomScale="90" zoomScaleNormal="100" zoomScaleSheetLayoutView="90" workbookViewId="0">
      <selection activeCell="I26" sqref="I26"/>
    </sheetView>
  </sheetViews>
  <sheetFormatPr defaultColWidth="9.125" defaultRowHeight="15.75" x14ac:dyDescent="0.4"/>
  <cols>
    <col min="1" max="1" width="18.625" style="29" customWidth="1"/>
    <col min="2" max="2" width="0.625" style="29" customWidth="1"/>
    <col min="3" max="3" width="9" style="29" customWidth="1"/>
    <col min="4" max="4" width="0.625" style="29" customWidth="1"/>
    <col min="5" max="5" width="10.75" style="29" customWidth="1"/>
    <col min="6" max="6" width="0.625" style="29" customWidth="1"/>
    <col min="7" max="7" width="11.25" style="29" bestFit="1" customWidth="1"/>
    <col min="8" max="8" width="0.625" style="29" customWidth="1"/>
    <col min="9" max="9" width="9.625" style="29" bestFit="1" customWidth="1"/>
    <col min="10" max="10" width="0.375" style="29" customWidth="1"/>
    <col min="11" max="11" width="6.125" style="29" customWidth="1"/>
    <col min="12" max="12" width="0.75" style="29" customWidth="1"/>
    <col min="13" max="13" width="6.75" style="29" customWidth="1"/>
    <col min="14" max="14" width="0.25" style="29" customWidth="1"/>
    <col min="15" max="15" width="11.125" style="29" bestFit="1" customWidth="1"/>
    <col min="16" max="16" width="0.375" style="29" customWidth="1"/>
    <col min="17" max="17" width="15.375" style="29" bestFit="1" customWidth="1"/>
    <col min="18" max="18" width="0.625" style="29" customWidth="1"/>
    <col min="19" max="19" width="15.375" style="29" bestFit="1" customWidth="1"/>
    <col min="20" max="20" width="0.625" style="29" customWidth="1"/>
    <col min="21" max="21" width="10" style="29" bestFit="1" customWidth="1"/>
    <col min="22" max="22" width="12.625" style="29" bestFit="1" customWidth="1"/>
    <col min="23" max="23" width="0.625" style="29" customWidth="1"/>
    <col min="24" max="24" width="6.75" style="29" customWidth="1"/>
    <col min="25" max="25" width="9.125" style="29"/>
    <col min="26" max="26" width="0.625" style="29" customWidth="1"/>
    <col min="27" max="27" width="10.125" style="29" bestFit="1" customWidth="1"/>
    <col min="28" max="28" width="0.375" style="29" customWidth="1"/>
    <col min="29" max="29" width="11.875" style="29" bestFit="1" customWidth="1"/>
    <col min="30" max="30" width="0.25" style="29" customWidth="1"/>
    <col min="31" max="31" width="15.375" style="29" bestFit="1" customWidth="1"/>
    <col min="32" max="32" width="0.375" style="29" customWidth="1"/>
    <col min="33" max="33" width="15.375" style="29" bestFit="1" customWidth="1"/>
    <col min="34" max="34" width="0.375" style="29" customWidth="1"/>
    <col min="35" max="35" width="13.125" style="103" bestFit="1" customWidth="1"/>
    <col min="36" max="36" width="9.125" style="29"/>
    <col min="37" max="37" width="14.125" style="29" bestFit="1" customWidth="1"/>
    <col min="38" max="16384" width="9.125" style="29"/>
  </cols>
  <sheetData>
    <row r="1" spans="1:37" ht="21" x14ac:dyDescent="0.55000000000000004">
      <c r="A1" s="215" t="s">
        <v>129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</row>
    <row r="2" spans="1:37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</row>
    <row r="3" spans="1:37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</row>
    <row r="4" spans="1:37" ht="25.5" x14ac:dyDescent="0.4">
      <c r="A4" s="216" t="s">
        <v>122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</row>
    <row r="6" spans="1:37" ht="18" customHeight="1" thickBot="1" x14ac:dyDescent="0.4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15"/>
      <c r="O6" s="217" t="s">
        <v>131</v>
      </c>
      <c r="P6" s="217"/>
      <c r="Q6" s="217"/>
      <c r="R6" s="217"/>
      <c r="S6" s="217"/>
      <c r="T6" s="34"/>
      <c r="U6" s="226" t="s">
        <v>13</v>
      </c>
      <c r="V6" s="226"/>
      <c r="W6" s="226"/>
      <c r="X6" s="226"/>
      <c r="Y6" s="226"/>
      <c r="AA6" s="217" t="s">
        <v>132</v>
      </c>
      <c r="AB6" s="217"/>
      <c r="AC6" s="217"/>
      <c r="AD6" s="217"/>
      <c r="AE6" s="217"/>
      <c r="AF6" s="217"/>
      <c r="AG6" s="217"/>
      <c r="AH6" s="217"/>
      <c r="AI6" s="217"/>
    </row>
    <row r="7" spans="1:37" ht="26.25" customHeight="1" x14ac:dyDescent="0.4">
      <c r="A7" s="232" t="s">
        <v>29</v>
      </c>
      <c r="B7" s="15"/>
      <c r="C7" s="229" t="s">
        <v>11</v>
      </c>
      <c r="D7" s="15"/>
      <c r="E7" s="231" t="s">
        <v>10</v>
      </c>
      <c r="F7" s="15"/>
      <c r="G7" s="228" t="s">
        <v>41</v>
      </c>
      <c r="H7" s="15"/>
      <c r="I7" s="229" t="s">
        <v>32</v>
      </c>
      <c r="J7" s="15"/>
      <c r="K7" s="231" t="s">
        <v>9</v>
      </c>
      <c r="L7" s="2"/>
      <c r="M7" s="231" t="s">
        <v>8</v>
      </c>
      <c r="N7" s="15"/>
      <c r="O7" s="233" t="s">
        <v>4</v>
      </c>
      <c r="P7" s="228"/>
      <c r="Q7" s="228" t="s">
        <v>0</v>
      </c>
      <c r="R7" s="228"/>
      <c r="S7" s="228" t="s">
        <v>30</v>
      </c>
      <c r="T7" s="15"/>
      <c r="U7" s="227" t="s">
        <v>5</v>
      </c>
      <c r="V7" s="227"/>
      <c r="X7" s="227" t="s">
        <v>6</v>
      </c>
      <c r="Y7" s="227"/>
      <c r="AA7" s="233" t="s">
        <v>4</v>
      </c>
      <c r="AB7" s="232"/>
      <c r="AC7" s="228" t="s">
        <v>42</v>
      </c>
      <c r="AD7" s="15"/>
      <c r="AE7" s="228" t="s">
        <v>0</v>
      </c>
      <c r="AF7" s="232"/>
      <c r="AG7" s="228" t="s">
        <v>30</v>
      </c>
      <c r="AH7" s="30"/>
      <c r="AI7" s="235" t="s">
        <v>31</v>
      </c>
    </row>
    <row r="8" spans="1:37" s="32" customFormat="1" ht="40.5" customHeight="1" thickBot="1" x14ac:dyDescent="0.25">
      <c r="A8" s="217"/>
      <c r="B8" s="15"/>
      <c r="C8" s="230"/>
      <c r="D8" s="15"/>
      <c r="E8" s="230"/>
      <c r="F8" s="15"/>
      <c r="G8" s="217"/>
      <c r="H8" s="15"/>
      <c r="I8" s="230"/>
      <c r="J8" s="15"/>
      <c r="K8" s="230"/>
      <c r="L8" s="34"/>
      <c r="M8" s="230"/>
      <c r="N8" s="15"/>
      <c r="O8" s="234"/>
      <c r="P8" s="232"/>
      <c r="Q8" s="217"/>
      <c r="R8" s="232"/>
      <c r="S8" s="217"/>
      <c r="T8" s="15"/>
      <c r="U8" s="31" t="s">
        <v>4</v>
      </c>
      <c r="V8" s="31" t="s">
        <v>0</v>
      </c>
      <c r="X8" s="31" t="s">
        <v>4</v>
      </c>
      <c r="Y8" s="31" t="s">
        <v>78</v>
      </c>
      <c r="AA8" s="234"/>
      <c r="AB8" s="232"/>
      <c r="AC8" s="217"/>
      <c r="AD8" s="15"/>
      <c r="AE8" s="217"/>
      <c r="AF8" s="232"/>
      <c r="AG8" s="217"/>
      <c r="AH8" s="30"/>
      <c r="AI8" s="236"/>
    </row>
    <row r="9" spans="1:37" ht="42" x14ac:dyDescent="0.55000000000000004">
      <c r="A9" s="98" t="s">
        <v>158</v>
      </c>
      <c r="B9" s="15"/>
      <c r="C9" s="99" t="s">
        <v>171</v>
      </c>
      <c r="D9" s="99"/>
      <c r="E9" s="99" t="s">
        <v>171</v>
      </c>
      <c r="F9" s="85"/>
      <c r="G9" s="85" t="s">
        <v>172</v>
      </c>
      <c r="H9" s="85"/>
      <c r="I9" s="85" t="s">
        <v>173</v>
      </c>
      <c r="J9" s="85"/>
      <c r="K9" s="84">
        <v>0</v>
      </c>
      <c r="L9" s="85"/>
      <c r="M9" s="84">
        <v>0</v>
      </c>
      <c r="N9" s="85"/>
      <c r="O9" s="84">
        <v>36100</v>
      </c>
      <c r="P9" s="85"/>
      <c r="Q9" s="84">
        <v>25095805778</v>
      </c>
      <c r="R9" s="85"/>
      <c r="S9" s="84">
        <v>25508689711</v>
      </c>
      <c r="T9" s="15"/>
      <c r="U9" s="30" t="s">
        <v>2</v>
      </c>
      <c r="V9" s="30" t="s">
        <v>2</v>
      </c>
      <c r="X9" s="30" t="s">
        <v>2</v>
      </c>
      <c r="Y9" s="30" t="s">
        <v>2</v>
      </c>
      <c r="AA9" s="84">
        <v>36100</v>
      </c>
      <c r="AB9" s="85"/>
      <c r="AC9" s="84">
        <v>713480</v>
      </c>
      <c r="AD9" s="85"/>
      <c r="AE9" s="84">
        <v>25095805778</v>
      </c>
      <c r="AF9" s="85"/>
      <c r="AG9" s="84">
        <v>25751959611</v>
      </c>
      <c r="AH9" s="15"/>
      <c r="AI9" s="101">
        <f>AG9/' سهام'!$AA$4</f>
        <v>1.0127295980463973E-3</v>
      </c>
    </row>
    <row r="10" spans="1:37" s="74" customFormat="1" ht="42" x14ac:dyDescent="0.55000000000000004">
      <c r="A10" s="98" t="s">
        <v>159</v>
      </c>
      <c r="B10" s="75"/>
      <c r="C10" s="99" t="s">
        <v>171</v>
      </c>
      <c r="D10" s="99"/>
      <c r="E10" s="99" t="s">
        <v>171</v>
      </c>
      <c r="F10" s="85"/>
      <c r="G10" s="85" t="s">
        <v>174</v>
      </c>
      <c r="H10" s="85"/>
      <c r="I10" s="85" t="s">
        <v>175</v>
      </c>
      <c r="J10" s="85"/>
      <c r="K10" s="84">
        <v>0</v>
      </c>
      <c r="L10" s="85"/>
      <c r="M10" s="84">
        <v>0</v>
      </c>
      <c r="N10" s="85"/>
      <c r="O10" s="84">
        <v>880000</v>
      </c>
      <c r="P10" s="85"/>
      <c r="Q10" s="84">
        <v>596660000000</v>
      </c>
      <c r="R10" s="85"/>
      <c r="S10" s="84">
        <v>597851619750</v>
      </c>
      <c r="T10" s="75"/>
      <c r="U10" s="30"/>
      <c r="V10" s="30"/>
      <c r="X10" s="30"/>
      <c r="Y10" s="30"/>
      <c r="AA10" s="84">
        <v>880000</v>
      </c>
      <c r="AB10" s="85"/>
      <c r="AC10" s="84">
        <v>678500</v>
      </c>
      <c r="AD10" s="85"/>
      <c r="AE10" s="84">
        <v>596660000000</v>
      </c>
      <c r="AF10" s="85"/>
      <c r="AG10" s="84">
        <v>596971779250</v>
      </c>
      <c r="AH10" s="75"/>
      <c r="AI10" s="101">
        <f>AG10/' سهام'!$AA$4</f>
        <v>2.347669844071406E-2</v>
      </c>
    </row>
    <row r="11" spans="1:37" s="74" customFormat="1" ht="42" x14ac:dyDescent="0.55000000000000004">
      <c r="A11" s="98" t="s">
        <v>160</v>
      </c>
      <c r="B11" s="75"/>
      <c r="C11" s="99" t="s">
        <v>171</v>
      </c>
      <c r="D11" s="99"/>
      <c r="E11" s="99" t="s">
        <v>171</v>
      </c>
      <c r="F11" s="85"/>
      <c r="G11" s="85" t="s">
        <v>176</v>
      </c>
      <c r="H11" s="85"/>
      <c r="I11" s="85" t="s">
        <v>177</v>
      </c>
      <c r="J11" s="85"/>
      <c r="K11" s="84">
        <v>0</v>
      </c>
      <c r="L11" s="85"/>
      <c r="M11" s="84">
        <v>0</v>
      </c>
      <c r="N11" s="85"/>
      <c r="O11" s="84">
        <v>100164</v>
      </c>
      <c r="P11" s="85"/>
      <c r="Q11" s="84">
        <v>55337569797</v>
      </c>
      <c r="R11" s="85"/>
      <c r="S11" s="84">
        <v>79414653844</v>
      </c>
      <c r="T11" s="75"/>
      <c r="U11" s="30"/>
      <c r="V11" s="30"/>
      <c r="X11" s="30"/>
      <c r="Y11" s="30"/>
      <c r="AA11" s="84">
        <v>100164</v>
      </c>
      <c r="AB11" s="85"/>
      <c r="AC11" s="84">
        <v>805000</v>
      </c>
      <c r="AD11" s="85"/>
      <c r="AE11" s="84">
        <v>55337569797</v>
      </c>
      <c r="AF11" s="85"/>
      <c r="AG11" s="84">
        <v>80617405446</v>
      </c>
      <c r="AH11" s="75"/>
      <c r="AI11" s="101">
        <f>AG11/' سهام'!$AA$4</f>
        <v>3.1703852384886775E-3</v>
      </c>
    </row>
    <row r="12" spans="1:37" s="74" customFormat="1" ht="42" x14ac:dyDescent="0.55000000000000004">
      <c r="A12" s="98" t="s">
        <v>161</v>
      </c>
      <c r="B12" s="75"/>
      <c r="C12" s="99" t="s">
        <v>171</v>
      </c>
      <c r="D12" s="99"/>
      <c r="E12" s="99" t="s">
        <v>171</v>
      </c>
      <c r="F12" s="85"/>
      <c r="G12" s="85" t="s">
        <v>178</v>
      </c>
      <c r="H12" s="85"/>
      <c r="I12" s="85" t="s">
        <v>179</v>
      </c>
      <c r="J12" s="85"/>
      <c r="K12" s="84">
        <v>0</v>
      </c>
      <c r="L12" s="85"/>
      <c r="M12" s="84">
        <v>0</v>
      </c>
      <c r="N12" s="85"/>
      <c r="O12" s="84">
        <v>957700</v>
      </c>
      <c r="P12" s="85"/>
      <c r="Q12" s="84">
        <v>591265672000</v>
      </c>
      <c r="R12" s="85"/>
      <c r="S12" s="84">
        <v>585048640710</v>
      </c>
      <c r="T12" s="75"/>
      <c r="U12" s="30"/>
      <c r="V12" s="30"/>
      <c r="X12" s="30"/>
      <c r="Y12" s="30"/>
      <c r="AA12" s="84">
        <v>957700</v>
      </c>
      <c r="AB12" s="85"/>
      <c r="AC12" s="84">
        <v>610000</v>
      </c>
      <c r="AD12" s="85"/>
      <c r="AE12" s="84">
        <v>591265672000</v>
      </c>
      <c r="AF12" s="85"/>
      <c r="AG12" s="84">
        <v>584091114293</v>
      </c>
      <c r="AH12" s="75"/>
      <c r="AI12" s="101">
        <f>AG12/' سهام'!$AA$4</f>
        <v>2.2970149391961247E-2</v>
      </c>
    </row>
    <row r="13" spans="1:37" s="74" customFormat="1" ht="42" x14ac:dyDescent="0.55000000000000004">
      <c r="A13" s="98" t="s">
        <v>162</v>
      </c>
      <c r="B13" s="75"/>
      <c r="C13" s="99" t="s">
        <v>171</v>
      </c>
      <c r="D13" s="99"/>
      <c r="E13" s="99" t="s">
        <v>171</v>
      </c>
      <c r="F13" s="85"/>
      <c r="G13" s="85" t="s">
        <v>180</v>
      </c>
      <c r="H13" s="85"/>
      <c r="I13" s="85" t="s">
        <v>181</v>
      </c>
      <c r="J13" s="85"/>
      <c r="K13" s="84">
        <v>0</v>
      </c>
      <c r="L13" s="85"/>
      <c r="M13" s="84">
        <v>0</v>
      </c>
      <c r="N13" s="85"/>
      <c r="O13" s="84">
        <v>740100</v>
      </c>
      <c r="P13" s="85"/>
      <c r="Q13" s="84">
        <v>601514269511</v>
      </c>
      <c r="R13" s="85"/>
      <c r="S13" s="84">
        <v>614245657791</v>
      </c>
      <c r="T13" s="75"/>
      <c r="U13" s="30"/>
      <c r="V13" s="30"/>
      <c r="X13" s="30"/>
      <c r="Y13" s="30"/>
      <c r="AA13" s="84">
        <v>740100</v>
      </c>
      <c r="AB13" s="85"/>
      <c r="AC13" s="84">
        <v>830030</v>
      </c>
      <c r="AD13" s="85"/>
      <c r="AE13" s="84">
        <v>601514269511</v>
      </c>
      <c r="AF13" s="85"/>
      <c r="AG13" s="84">
        <v>614193860181</v>
      </c>
      <c r="AH13" s="75"/>
      <c r="AI13" s="101">
        <f>AG13/' سهام'!$AA$4</f>
        <v>2.4153979368543882E-2</v>
      </c>
    </row>
    <row r="14" spans="1:37" s="74" customFormat="1" ht="42" x14ac:dyDescent="0.55000000000000004">
      <c r="A14" s="98" t="s">
        <v>163</v>
      </c>
      <c r="B14" s="75"/>
      <c r="C14" s="99" t="s">
        <v>171</v>
      </c>
      <c r="D14" s="99"/>
      <c r="E14" s="99" t="s">
        <v>171</v>
      </c>
      <c r="F14" s="85"/>
      <c r="G14" s="85" t="s">
        <v>182</v>
      </c>
      <c r="H14" s="85"/>
      <c r="I14" s="85" t="s">
        <v>183</v>
      </c>
      <c r="J14" s="85"/>
      <c r="K14" s="84">
        <v>0</v>
      </c>
      <c r="L14" s="85"/>
      <c r="M14" s="84">
        <v>0</v>
      </c>
      <c r="N14" s="85"/>
      <c r="O14" s="84">
        <v>1884600</v>
      </c>
      <c r="P14" s="85"/>
      <c r="Q14" s="84">
        <v>1193264390862</v>
      </c>
      <c r="R14" s="85"/>
      <c r="S14" s="84">
        <v>1192735577486</v>
      </c>
      <c r="T14" s="75"/>
      <c r="U14" s="30"/>
      <c r="V14" s="30"/>
      <c r="X14" s="30"/>
      <c r="Y14" s="30"/>
      <c r="AA14" s="84">
        <v>1884600</v>
      </c>
      <c r="AB14" s="85"/>
      <c r="AC14" s="84">
        <v>605100</v>
      </c>
      <c r="AD14" s="85"/>
      <c r="AE14" s="84">
        <v>1193264390862</v>
      </c>
      <c r="AF14" s="85"/>
      <c r="AG14" s="84">
        <v>1140164767672</v>
      </c>
      <c r="AH14" s="75"/>
      <c r="AI14" s="101">
        <f>AG14/' سهام'!$AA$4</f>
        <v>4.4838475374817902E-2</v>
      </c>
    </row>
    <row r="15" spans="1:37" s="74" customFormat="1" ht="42" x14ac:dyDescent="0.55000000000000004">
      <c r="A15" s="98" t="s">
        <v>164</v>
      </c>
      <c r="B15" s="75"/>
      <c r="C15" s="100" t="s">
        <v>12</v>
      </c>
      <c r="D15" s="100"/>
      <c r="E15" s="99" t="s">
        <v>171</v>
      </c>
      <c r="F15" s="85"/>
      <c r="G15" s="85" t="s">
        <v>184</v>
      </c>
      <c r="H15" s="85"/>
      <c r="I15" s="85" t="s">
        <v>185</v>
      </c>
      <c r="J15" s="85"/>
      <c r="K15" s="84">
        <v>18</v>
      </c>
      <c r="L15" s="85"/>
      <c r="M15" s="84">
        <v>30</v>
      </c>
      <c r="N15" s="85"/>
      <c r="O15" s="84">
        <v>2045000</v>
      </c>
      <c r="P15" s="85"/>
      <c r="Q15" s="84">
        <v>1782380650000</v>
      </c>
      <c r="R15" s="85"/>
      <c r="S15" s="84">
        <v>1882334844960</v>
      </c>
      <c r="T15" s="75"/>
      <c r="U15" s="30"/>
      <c r="V15" s="30"/>
      <c r="X15" s="30"/>
      <c r="Y15" s="30"/>
      <c r="AA15" s="84">
        <v>2045000</v>
      </c>
      <c r="AB15" s="85"/>
      <c r="AC15" s="84">
        <v>855000</v>
      </c>
      <c r="AD15" s="85"/>
      <c r="AE15" s="84">
        <v>1782380650000</v>
      </c>
      <c r="AF15" s="85"/>
      <c r="AG15" s="84">
        <v>1748158088906</v>
      </c>
      <c r="AH15" s="75"/>
      <c r="AI15" s="101">
        <f>AG15/' سهام'!$AA$4</f>
        <v>6.8748610414218606E-2</v>
      </c>
    </row>
    <row r="16" spans="1:37" s="74" customFormat="1" ht="42" x14ac:dyDescent="0.55000000000000004">
      <c r="A16" s="98" t="s">
        <v>165</v>
      </c>
      <c r="B16" s="75"/>
      <c r="C16" s="100" t="s">
        <v>12</v>
      </c>
      <c r="D16" s="99"/>
      <c r="E16" s="99" t="s">
        <v>171</v>
      </c>
      <c r="F16" s="85"/>
      <c r="G16" s="85" t="s">
        <v>186</v>
      </c>
      <c r="H16" s="85"/>
      <c r="I16" s="85" t="s">
        <v>187</v>
      </c>
      <c r="J16" s="85"/>
      <c r="K16" s="84">
        <v>26</v>
      </c>
      <c r="L16" s="85"/>
      <c r="M16" s="84">
        <v>32</v>
      </c>
      <c r="N16" s="85"/>
      <c r="O16" s="84">
        <v>1000000</v>
      </c>
      <c r="P16" s="85"/>
      <c r="Q16" s="84">
        <v>1000000000000</v>
      </c>
      <c r="R16" s="85"/>
      <c r="S16" s="84">
        <v>999818750000</v>
      </c>
      <c r="T16" s="75"/>
      <c r="U16" s="30"/>
      <c r="V16" s="30"/>
      <c r="X16" s="30"/>
      <c r="Y16" s="30"/>
      <c r="AA16" s="84">
        <v>1000000</v>
      </c>
      <c r="AB16" s="85"/>
      <c r="AC16" s="84">
        <v>1000000</v>
      </c>
      <c r="AD16" s="85"/>
      <c r="AE16" s="84">
        <v>1000000000000</v>
      </c>
      <c r="AF16" s="85"/>
      <c r="AG16" s="84">
        <v>999818750000</v>
      </c>
      <c r="AH16" s="75"/>
      <c r="AI16" s="101">
        <f>AG16/' سهام'!$AA$4</f>
        <v>3.9319184097129464E-2</v>
      </c>
      <c r="AK16" s="170"/>
    </row>
    <row r="17" spans="1:37" s="74" customFormat="1" ht="42" x14ac:dyDescent="0.55000000000000004">
      <c r="A17" s="98" t="s">
        <v>166</v>
      </c>
      <c r="B17" s="75"/>
      <c r="C17" s="100" t="s">
        <v>12</v>
      </c>
      <c r="D17" s="99"/>
      <c r="E17" s="99" t="s">
        <v>171</v>
      </c>
      <c r="F17" s="85"/>
      <c r="G17" s="85" t="s">
        <v>188</v>
      </c>
      <c r="H17" s="85"/>
      <c r="I17" s="85" t="s">
        <v>189</v>
      </c>
      <c r="J17" s="85"/>
      <c r="K17" s="84">
        <v>23</v>
      </c>
      <c r="L17" s="85"/>
      <c r="M17" s="84">
        <v>29</v>
      </c>
      <c r="N17" s="85"/>
      <c r="O17" s="84">
        <v>500000</v>
      </c>
      <c r="P17" s="85"/>
      <c r="Q17" s="84">
        <v>500000000000</v>
      </c>
      <c r="R17" s="85"/>
      <c r="S17" s="84">
        <v>449918437500</v>
      </c>
      <c r="T17" s="75"/>
      <c r="U17" s="30"/>
      <c r="V17" s="30"/>
      <c r="X17" s="30"/>
      <c r="Y17" s="30"/>
      <c r="AA17" s="84">
        <v>500000</v>
      </c>
      <c r="AB17" s="85"/>
      <c r="AC17" s="84">
        <v>945000</v>
      </c>
      <c r="AD17" s="85"/>
      <c r="AE17" s="84">
        <v>500000000000</v>
      </c>
      <c r="AF17" s="85"/>
      <c r="AG17" s="84">
        <v>472414359375</v>
      </c>
      <c r="AH17" s="75"/>
      <c r="AI17" s="101">
        <f>AG17/' سهام'!$AA$4</f>
        <v>1.8578314485893671E-2</v>
      </c>
      <c r="AK17" s="170"/>
    </row>
    <row r="18" spans="1:37" s="74" customFormat="1" ht="42" x14ac:dyDescent="0.55000000000000004">
      <c r="A18" s="98" t="s">
        <v>167</v>
      </c>
      <c r="B18" s="75"/>
      <c r="C18" s="99" t="s">
        <v>171</v>
      </c>
      <c r="D18" s="99"/>
      <c r="E18" s="99" t="s">
        <v>171</v>
      </c>
      <c r="F18" s="85"/>
      <c r="G18" s="85" t="s">
        <v>190</v>
      </c>
      <c r="H18" s="85"/>
      <c r="I18" s="85" t="s">
        <v>191</v>
      </c>
      <c r="J18" s="85"/>
      <c r="K18" s="84">
        <v>20.5</v>
      </c>
      <c r="L18" s="85"/>
      <c r="M18" s="84">
        <v>20.5</v>
      </c>
      <c r="N18" s="85"/>
      <c r="O18" s="84">
        <v>1000000</v>
      </c>
      <c r="P18" s="85"/>
      <c r="Q18" s="84">
        <v>968950000000</v>
      </c>
      <c r="R18" s="85"/>
      <c r="S18" s="84">
        <v>900198809387</v>
      </c>
      <c r="T18" s="75"/>
      <c r="U18" s="30"/>
      <c r="V18" s="30"/>
      <c r="X18" s="30"/>
      <c r="Y18" s="30"/>
      <c r="AA18" s="84">
        <v>1000000</v>
      </c>
      <c r="AB18" s="85"/>
      <c r="AC18" s="84">
        <v>924932</v>
      </c>
      <c r="AD18" s="85"/>
      <c r="AE18" s="84">
        <v>968950000000</v>
      </c>
      <c r="AF18" s="85"/>
      <c r="AG18" s="84">
        <v>924764356075</v>
      </c>
      <c r="AH18" s="75"/>
      <c r="AI18" s="101">
        <f>AG18/' سهام'!$AA$4</f>
        <v>3.636757158532615E-2</v>
      </c>
      <c r="AK18" s="170"/>
    </row>
    <row r="19" spans="1:37" s="74" customFormat="1" ht="42" x14ac:dyDescent="0.55000000000000004">
      <c r="A19" s="98" t="s">
        <v>168</v>
      </c>
      <c r="B19" s="75"/>
      <c r="C19" s="99" t="s">
        <v>171</v>
      </c>
      <c r="D19" s="99"/>
      <c r="E19" s="99" t="s">
        <v>171</v>
      </c>
      <c r="F19" s="85"/>
      <c r="G19" s="85" t="s">
        <v>190</v>
      </c>
      <c r="H19" s="85"/>
      <c r="I19" s="85" t="s">
        <v>192</v>
      </c>
      <c r="J19" s="85"/>
      <c r="K19" s="84">
        <v>20.5</v>
      </c>
      <c r="L19" s="85"/>
      <c r="M19" s="84">
        <v>20.5</v>
      </c>
      <c r="N19" s="85"/>
      <c r="O19" s="84">
        <v>1000000</v>
      </c>
      <c r="P19" s="85"/>
      <c r="Q19" s="84">
        <v>939300000000</v>
      </c>
      <c r="R19" s="85"/>
      <c r="S19" s="84">
        <v>827793935150</v>
      </c>
      <c r="T19" s="75"/>
      <c r="U19" s="30"/>
      <c r="V19" s="30"/>
      <c r="X19" s="30"/>
      <c r="Y19" s="30"/>
      <c r="AA19" s="84">
        <v>1000000</v>
      </c>
      <c r="AB19" s="85"/>
      <c r="AC19" s="84">
        <v>852000</v>
      </c>
      <c r="AD19" s="85"/>
      <c r="AE19" s="84">
        <v>939300000000</v>
      </c>
      <c r="AF19" s="85"/>
      <c r="AG19" s="84">
        <v>851845575000</v>
      </c>
      <c r="AH19" s="75"/>
      <c r="AI19" s="101">
        <f>AG19/' سهام'!$AA$4</f>
        <v>3.3499944850754304E-2</v>
      </c>
      <c r="AK19" s="170"/>
    </row>
    <row r="20" spans="1:37" s="74" customFormat="1" ht="42" x14ac:dyDescent="0.55000000000000004">
      <c r="A20" s="98" t="s">
        <v>169</v>
      </c>
      <c r="B20" s="75"/>
      <c r="C20" s="99" t="s">
        <v>171</v>
      </c>
      <c r="D20" s="99"/>
      <c r="E20" s="99" t="s">
        <v>171</v>
      </c>
      <c r="F20" s="85"/>
      <c r="G20" s="85" t="s">
        <v>193</v>
      </c>
      <c r="H20" s="85"/>
      <c r="I20" s="85" t="s">
        <v>194</v>
      </c>
      <c r="J20" s="85"/>
      <c r="K20" s="84">
        <v>18</v>
      </c>
      <c r="L20" s="85"/>
      <c r="M20" s="84">
        <v>18</v>
      </c>
      <c r="N20" s="85"/>
      <c r="O20" s="84">
        <v>760000</v>
      </c>
      <c r="P20" s="85"/>
      <c r="Q20" s="84">
        <v>699184800000</v>
      </c>
      <c r="R20" s="85"/>
      <c r="S20" s="84">
        <v>683876025000</v>
      </c>
      <c r="T20" s="75"/>
      <c r="U20" s="30"/>
      <c r="V20" s="30"/>
      <c r="X20" s="30"/>
      <c r="Y20" s="30"/>
      <c r="AA20" s="84">
        <v>760000</v>
      </c>
      <c r="AB20" s="85"/>
      <c r="AC20" s="84">
        <v>900000</v>
      </c>
      <c r="AD20" s="85"/>
      <c r="AE20" s="84">
        <v>699184800000</v>
      </c>
      <c r="AF20" s="85"/>
      <c r="AG20" s="84">
        <v>683876025000</v>
      </c>
      <c r="AH20" s="75"/>
      <c r="AI20" s="101">
        <f>AG20/' سهام'!$AA$4</f>
        <v>2.6894321922436553E-2</v>
      </c>
      <c r="AK20" s="170"/>
    </row>
    <row r="21" spans="1:37" ht="42" x14ac:dyDescent="0.55000000000000004">
      <c r="A21" s="98" t="s">
        <v>170</v>
      </c>
      <c r="B21" s="15"/>
      <c r="C21" s="100" t="s">
        <v>12</v>
      </c>
      <c r="D21" s="100"/>
      <c r="E21" s="100" t="s">
        <v>12</v>
      </c>
      <c r="F21" s="15"/>
      <c r="G21" s="15" t="s">
        <v>2</v>
      </c>
      <c r="H21" s="15"/>
      <c r="I21" s="15" t="s">
        <v>2</v>
      </c>
      <c r="J21" s="15"/>
      <c r="K21" s="15" t="s">
        <v>2</v>
      </c>
      <c r="L21" s="15"/>
      <c r="M21" s="15" t="s">
        <v>2</v>
      </c>
      <c r="N21" s="15"/>
      <c r="O21" s="30" t="s">
        <v>2</v>
      </c>
      <c r="P21" s="15"/>
      <c r="Q21" s="30" t="s">
        <v>2</v>
      </c>
      <c r="R21" s="15"/>
      <c r="S21" s="30" t="s">
        <v>2</v>
      </c>
      <c r="T21" s="15"/>
      <c r="U21" s="84">
        <v>11380</v>
      </c>
      <c r="V21" s="84">
        <v>16160957614</v>
      </c>
      <c r="X21" s="30" t="s">
        <v>2</v>
      </c>
      <c r="Y21" s="30" t="s">
        <v>2</v>
      </c>
      <c r="AA21" s="84">
        <v>11380</v>
      </c>
      <c r="AB21" s="85"/>
      <c r="AC21" s="84">
        <v>1216472</v>
      </c>
      <c r="AD21" s="85"/>
      <c r="AE21" s="84">
        <v>16160957614</v>
      </c>
      <c r="AF21" s="85"/>
      <c r="AG21" s="84">
        <v>13761082824.408001</v>
      </c>
      <c r="AH21" s="30"/>
      <c r="AI21" s="101">
        <f>AG21/' سهام'!$AA$4</f>
        <v>5.4117263648910808E-4</v>
      </c>
      <c r="AK21" s="170"/>
    </row>
    <row r="22" spans="1:37" s="169" customFormat="1" ht="42.75" thickBot="1" x14ac:dyDescent="0.6">
      <c r="A22" s="98" t="s">
        <v>286</v>
      </c>
      <c r="B22" s="168"/>
      <c r="C22" s="100"/>
      <c r="D22" s="100"/>
      <c r="E22" s="100"/>
      <c r="F22" s="168"/>
      <c r="G22" s="168"/>
      <c r="H22" s="168"/>
      <c r="I22" s="168"/>
      <c r="J22" s="168"/>
      <c r="K22" s="168"/>
      <c r="L22" s="168"/>
      <c r="M22" s="168"/>
      <c r="N22" s="168"/>
      <c r="O22" s="87">
        <v>247667173</v>
      </c>
      <c r="P22" s="88"/>
      <c r="Q22" s="87">
        <v>1536841880308</v>
      </c>
      <c r="R22" s="89"/>
      <c r="S22" s="87">
        <v>1710552808471.8799</v>
      </c>
      <c r="T22" s="89"/>
      <c r="U22" s="87">
        <v>37525329</v>
      </c>
      <c r="V22" s="89"/>
      <c r="W22" s="87">
        <v>0</v>
      </c>
      <c r="X22" s="89"/>
      <c r="Y22" s="87">
        <v>0</v>
      </c>
      <c r="Z22" s="89"/>
      <c r="AA22" s="87">
        <v>285192502</v>
      </c>
      <c r="AB22" s="89"/>
      <c r="AC22" s="87">
        <v>6271</v>
      </c>
      <c r="AD22" s="89"/>
      <c r="AE22" s="87">
        <v>1536841880308</v>
      </c>
      <c r="AF22" s="89"/>
      <c r="AG22" s="87">
        <v>1777800949070.75</v>
      </c>
      <c r="AH22" s="6"/>
      <c r="AI22" s="101">
        <f>AG22/' سهام'!$AA$4</f>
        <v>6.9914354781368426E-2</v>
      </c>
      <c r="AK22" s="170"/>
    </row>
    <row r="23" spans="1:37" ht="16.5" thickBot="1" x14ac:dyDescent="0.45">
      <c r="A23" s="15" t="s">
        <v>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04">
        <f>SUM(O9:O22)</f>
        <v>258570837</v>
      </c>
      <c r="P23" s="15"/>
      <c r="Q23" s="104">
        <f>SUM(Q9:Q22)</f>
        <v>10489795038256</v>
      </c>
      <c r="R23" s="15"/>
      <c r="S23" s="105">
        <f>SUM(S9:S22)</f>
        <v>10549298449760.879</v>
      </c>
      <c r="T23" s="15"/>
      <c r="U23" s="104">
        <f>SUM(U21:U22)</f>
        <v>37536709</v>
      </c>
      <c r="V23" s="104">
        <f>SUM(V21)</f>
        <v>16160957614</v>
      </c>
      <c r="X23" s="33" t="s">
        <v>2</v>
      </c>
      <c r="Y23" s="33" t="s">
        <v>2</v>
      </c>
      <c r="AA23" s="104">
        <f>SUM(AA9:AA22)</f>
        <v>296107546</v>
      </c>
      <c r="AB23" s="15"/>
      <c r="AC23" s="104">
        <f>SUM(AC9:AC22)</f>
        <v>10941785</v>
      </c>
      <c r="AD23" s="15"/>
      <c r="AE23" s="104">
        <f>SUM(AE9:AE22)</f>
        <v>10505955995870</v>
      </c>
      <c r="AF23" s="15"/>
      <c r="AG23" s="105">
        <f>SUM(AG9:AG22)</f>
        <v>10514230072704.158</v>
      </c>
      <c r="AH23" s="15"/>
      <c r="AI23" s="102">
        <f>SUM(AI9:AI22)</f>
        <v>0.41348589218618848</v>
      </c>
    </row>
    <row r="24" spans="1:37" ht="16.5" thickTop="1" x14ac:dyDescent="0.4"/>
    <row r="28" spans="1:37" x14ac:dyDescent="0.4">
      <c r="K28" s="2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4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rightToLeft="1" view="pageBreakPreview" zoomScale="90" zoomScaleNormal="100" zoomScaleSheetLayoutView="90" workbookViewId="0">
      <selection activeCell="U6" sqref="U6"/>
    </sheetView>
  </sheetViews>
  <sheetFormatPr defaultColWidth="9.125" defaultRowHeight="15.75" x14ac:dyDescent="0.4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37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6" ht="25.5" customHeight="1" x14ac:dyDescent="0.4">
      <c r="A4" s="239" t="s">
        <v>49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6" ht="20.25" x14ac:dyDescent="0.4">
      <c r="A5" s="239" t="s">
        <v>48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</row>
    <row r="6" spans="1:16" ht="19.5" customHeight="1" thickBot="1" x14ac:dyDescent="0.45">
      <c r="C6" s="217" t="s">
        <v>132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31.5" customHeight="1" x14ac:dyDescent="0.4">
      <c r="A7" s="223" t="s">
        <v>16</v>
      </c>
      <c r="C7" s="240" t="s">
        <v>4</v>
      </c>
      <c r="E7" s="220" t="s">
        <v>53</v>
      </c>
      <c r="F7" s="220"/>
      <c r="G7" s="220" t="s">
        <v>52</v>
      </c>
      <c r="H7" s="220"/>
      <c r="I7" s="220" t="s">
        <v>50</v>
      </c>
      <c r="J7" s="220"/>
      <c r="K7" s="220" t="s">
        <v>51</v>
      </c>
      <c r="M7" s="220" t="s">
        <v>15</v>
      </c>
      <c r="N7" s="220"/>
      <c r="O7" s="220"/>
      <c r="P7" s="220"/>
    </row>
    <row r="8" spans="1:16" ht="18" customHeight="1" thickBot="1" x14ac:dyDescent="0.45">
      <c r="A8" s="213"/>
      <c r="C8" s="241"/>
      <c r="E8" s="210"/>
      <c r="F8" s="220"/>
      <c r="G8" s="210"/>
      <c r="H8" s="220"/>
      <c r="I8" s="210"/>
      <c r="J8" s="220"/>
      <c r="K8" s="210"/>
      <c r="M8" s="210"/>
      <c r="N8" s="210"/>
      <c r="O8" s="210"/>
      <c r="P8" s="210"/>
    </row>
    <row r="9" spans="1:16" ht="42" x14ac:dyDescent="0.55000000000000004">
      <c r="A9" s="98" t="s">
        <v>169</v>
      </c>
      <c r="B9" s="85"/>
      <c r="C9" s="84">
        <v>760000</v>
      </c>
      <c r="D9" s="85"/>
      <c r="E9" s="84">
        <v>1000000</v>
      </c>
      <c r="F9" s="85"/>
      <c r="G9" s="84">
        <v>900000</v>
      </c>
      <c r="H9" s="85"/>
      <c r="I9" s="85" t="s">
        <v>195</v>
      </c>
      <c r="J9" s="85"/>
      <c r="K9" s="84">
        <v>684000000000</v>
      </c>
      <c r="L9" s="23"/>
      <c r="M9" s="237" t="s">
        <v>198</v>
      </c>
      <c r="N9" s="237"/>
      <c r="O9" s="237"/>
      <c r="P9" s="237"/>
    </row>
    <row r="10" spans="1:16" ht="42" x14ac:dyDescent="0.55000000000000004">
      <c r="A10" s="98" t="s">
        <v>164</v>
      </c>
      <c r="B10" s="85"/>
      <c r="C10" s="84">
        <v>2045000</v>
      </c>
      <c r="D10" s="85"/>
      <c r="E10" s="84">
        <v>950000</v>
      </c>
      <c r="F10" s="85"/>
      <c r="G10" s="84">
        <v>855000</v>
      </c>
      <c r="H10" s="85"/>
      <c r="I10" s="85" t="s">
        <v>195</v>
      </c>
      <c r="J10" s="85"/>
      <c r="K10" s="84">
        <v>1748475000000</v>
      </c>
      <c r="L10" s="76"/>
      <c r="M10" s="237" t="s">
        <v>198</v>
      </c>
      <c r="N10" s="237"/>
      <c r="O10" s="237"/>
      <c r="P10" s="237"/>
    </row>
    <row r="11" spans="1:16" ht="42" x14ac:dyDescent="0.55000000000000004">
      <c r="A11" s="98" t="s">
        <v>167</v>
      </c>
      <c r="B11" s="85"/>
      <c r="C11" s="84">
        <v>1000000</v>
      </c>
      <c r="D11" s="85"/>
      <c r="E11" s="84">
        <v>923400</v>
      </c>
      <c r="F11" s="85"/>
      <c r="G11" s="84">
        <v>924932</v>
      </c>
      <c r="H11" s="85"/>
      <c r="I11" s="85" t="s">
        <v>196</v>
      </c>
      <c r="J11" s="85"/>
      <c r="K11" s="84">
        <v>924932000000</v>
      </c>
      <c r="L11" s="76"/>
      <c r="M11" s="237" t="s">
        <v>198</v>
      </c>
      <c r="N11" s="237"/>
      <c r="O11" s="237"/>
      <c r="P11" s="237"/>
    </row>
    <row r="12" spans="1:16" ht="42" x14ac:dyDescent="0.55000000000000004">
      <c r="A12" s="98" t="s">
        <v>168</v>
      </c>
      <c r="B12" s="85"/>
      <c r="C12" s="84">
        <v>1000000</v>
      </c>
      <c r="D12" s="85"/>
      <c r="E12" s="84">
        <v>867800</v>
      </c>
      <c r="F12" s="85"/>
      <c r="G12" s="84">
        <v>852000</v>
      </c>
      <c r="H12" s="85"/>
      <c r="I12" s="85" t="s">
        <v>197</v>
      </c>
      <c r="J12" s="85"/>
      <c r="K12" s="84">
        <v>852000000000</v>
      </c>
      <c r="L12" s="76"/>
      <c r="M12" s="237" t="s">
        <v>198</v>
      </c>
      <c r="N12" s="237"/>
      <c r="O12" s="237"/>
      <c r="P12" s="237"/>
    </row>
    <row r="13" spans="1:16" ht="42.75" thickBot="1" x14ac:dyDescent="0.6">
      <c r="A13" s="98" t="s">
        <v>166</v>
      </c>
      <c r="B13" s="85"/>
      <c r="C13" s="84">
        <v>500000</v>
      </c>
      <c r="D13" s="85"/>
      <c r="E13" s="84">
        <v>1050000</v>
      </c>
      <c r="F13" s="85"/>
      <c r="G13" s="84">
        <v>945000</v>
      </c>
      <c r="H13" s="85"/>
      <c r="I13" s="85" t="s">
        <v>195</v>
      </c>
      <c r="J13" s="85"/>
      <c r="K13" s="84">
        <v>472500000000</v>
      </c>
      <c r="L13" s="23"/>
      <c r="M13" s="237" t="s">
        <v>198</v>
      </c>
      <c r="N13" s="237"/>
      <c r="O13" s="237"/>
      <c r="P13" s="237"/>
    </row>
    <row r="14" spans="1:16" ht="16.5" thickBot="1" x14ac:dyDescent="0.45">
      <c r="E14" s="18"/>
      <c r="F14" s="18"/>
      <c r="H14" s="23"/>
      <c r="I14" s="24"/>
      <c r="J14" s="23"/>
      <c r="K14" s="92">
        <f>SUM(K9:K13)</f>
        <v>4681907000000</v>
      </c>
      <c r="L14" s="23"/>
      <c r="M14" s="238"/>
      <c r="N14" s="238"/>
      <c r="O14" s="238"/>
      <c r="P14" s="238"/>
    </row>
    <row r="15" spans="1:16" ht="16.5" thickTop="1" x14ac:dyDescent="0.4"/>
  </sheetData>
  <mergeCells count="22">
    <mergeCell ref="M14:P14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  <mergeCell ref="M13:P13"/>
    <mergeCell ref="M9:P9"/>
    <mergeCell ref="M10:P10"/>
    <mergeCell ref="M11:P11"/>
    <mergeCell ref="M12:P12"/>
  </mergeCells>
  <pageMargins left="0.7" right="0.7" top="0.75" bottom="0.75" header="0.3" footer="0.3"/>
  <pageSetup scale="9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4"/>
  <sheetViews>
    <sheetView rightToLeft="1" view="pageBreakPreview" zoomScale="90" zoomScaleNormal="100" zoomScaleSheetLayoutView="90" workbookViewId="0">
      <selection activeCell="Q74" sqref="Q74"/>
    </sheetView>
  </sheetViews>
  <sheetFormatPr defaultColWidth="9.125" defaultRowHeight="15.75" x14ac:dyDescent="0.4"/>
  <cols>
    <col min="1" max="1" width="22.375" style="6" bestFit="1" customWidth="1"/>
    <col min="2" max="2" width="0.75" style="6" customWidth="1"/>
    <col min="3" max="3" width="19.75" style="6" bestFit="1" customWidth="1"/>
    <col min="4" max="4" width="0.75" style="6" customWidth="1"/>
    <col min="5" max="5" width="19.875" style="6" bestFit="1" customWidth="1"/>
    <col min="6" max="8" width="19.75" style="6" bestFit="1" customWidth="1"/>
    <col min="9" max="9" width="0.625" style="6" customWidth="1"/>
    <col min="10" max="10" width="19.75" style="6" bestFit="1" customWidth="1"/>
    <col min="11" max="11" width="0.75" style="6" customWidth="1"/>
    <col min="12" max="12" width="12.125" style="93" bestFit="1" customWidth="1"/>
    <col min="13" max="16384" width="9.125" style="6"/>
  </cols>
  <sheetData>
    <row r="1" spans="1:12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ht="25.5" x14ac:dyDescent="0.4">
      <c r="A4" s="216" t="s">
        <v>123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114"/>
    </row>
    <row r="6" spans="1:12" ht="18.75" customHeight="1" thickBot="1" x14ac:dyDescent="0.45">
      <c r="A6" s="15"/>
      <c r="C6" s="39" t="s">
        <v>131</v>
      </c>
      <c r="D6" s="8"/>
      <c r="E6" s="218" t="s">
        <v>13</v>
      </c>
      <c r="F6" s="218"/>
      <c r="G6" s="218"/>
      <c r="H6" s="218"/>
      <c r="J6" s="217" t="s">
        <v>132</v>
      </c>
      <c r="K6" s="217"/>
      <c r="L6" s="217"/>
    </row>
    <row r="7" spans="1:12" ht="24" customHeight="1" x14ac:dyDescent="0.4">
      <c r="A7" s="220" t="s">
        <v>14</v>
      </c>
      <c r="B7" s="17"/>
      <c r="C7" s="223" t="s">
        <v>7</v>
      </c>
      <c r="D7" s="17"/>
      <c r="E7" s="242" t="s">
        <v>55</v>
      </c>
      <c r="F7" s="242"/>
      <c r="G7" s="242" t="s">
        <v>56</v>
      </c>
      <c r="H7" s="242"/>
      <c r="J7" s="212" t="s">
        <v>7</v>
      </c>
      <c r="K7" s="220"/>
      <c r="L7" s="243" t="s">
        <v>31</v>
      </c>
    </row>
    <row r="8" spans="1:12" ht="29.25" customHeight="1" thickBot="1" x14ac:dyDescent="0.45">
      <c r="A8" s="210"/>
      <c r="B8" s="17"/>
      <c r="C8" s="213"/>
      <c r="D8" s="17"/>
      <c r="E8" s="241"/>
      <c r="F8" s="241"/>
      <c r="G8" s="241"/>
      <c r="H8" s="241"/>
      <c r="J8" s="213"/>
      <c r="K8" s="220"/>
      <c r="L8" s="244"/>
    </row>
    <row r="9" spans="1:12" ht="21" x14ac:dyDescent="0.55000000000000004">
      <c r="A9" s="83" t="s">
        <v>200</v>
      </c>
      <c r="B9" s="17"/>
      <c r="C9" s="106">
        <v>245631</v>
      </c>
      <c r="D9" s="107"/>
      <c r="E9" s="106">
        <v>4926025481930</v>
      </c>
      <c r="F9" s="106"/>
      <c r="G9" s="106">
        <v>4897609535617</v>
      </c>
      <c r="H9" s="106"/>
      <c r="I9" s="108"/>
      <c r="J9" s="106">
        <v>28416191944</v>
      </c>
      <c r="K9" s="109"/>
      <c r="L9" s="115">
        <f>J9/' سهام'!$AA$4</f>
        <v>1.1175040299909391E-3</v>
      </c>
    </row>
    <row r="10" spans="1:12" ht="21" x14ac:dyDescent="0.55000000000000004">
      <c r="A10" s="83" t="s">
        <v>201</v>
      </c>
      <c r="B10" s="17"/>
      <c r="C10" s="106">
        <v>912128</v>
      </c>
      <c r="D10" s="107"/>
      <c r="E10" s="106">
        <v>0</v>
      </c>
      <c r="F10" s="106"/>
      <c r="G10" s="106">
        <v>0</v>
      </c>
      <c r="H10" s="106"/>
      <c r="I10" s="108"/>
      <c r="J10" s="106">
        <v>912128</v>
      </c>
      <c r="K10" s="109"/>
      <c r="L10" s="115">
        <f>J10/' سهام'!$AA$4</f>
        <v>3.5870630303889083E-8</v>
      </c>
    </row>
    <row r="11" spans="1:12" ht="21" x14ac:dyDescent="0.55000000000000004">
      <c r="A11" s="83" t="s">
        <v>202</v>
      </c>
      <c r="B11" s="17"/>
      <c r="C11" s="106">
        <v>3104408</v>
      </c>
      <c r="D11" s="107"/>
      <c r="E11" s="106">
        <v>12706</v>
      </c>
      <c r="F11" s="106"/>
      <c r="G11" s="106">
        <v>0</v>
      </c>
      <c r="H11" s="106"/>
      <c r="I11" s="108"/>
      <c r="J11" s="106">
        <v>3117114</v>
      </c>
      <c r="K11" s="109"/>
      <c r="L11" s="115">
        <f>J11/' سهام'!$AA$4</f>
        <v>1.225845976760684E-7</v>
      </c>
    </row>
    <row r="12" spans="1:12" ht="21" x14ac:dyDescent="0.55000000000000004">
      <c r="A12" s="83" t="s">
        <v>201</v>
      </c>
      <c r="B12" s="17"/>
      <c r="C12" s="106">
        <v>3736383</v>
      </c>
      <c r="D12" s="107"/>
      <c r="E12" s="106">
        <v>67837812101</v>
      </c>
      <c r="F12" s="106"/>
      <c r="G12" s="106">
        <v>67840600000</v>
      </c>
      <c r="H12" s="106"/>
      <c r="I12" s="108"/>
      <c r="J12" s="106">
        <v>948484</v>
      </c>
      <c r="K12" s="109"/>
      <c r="L12" s="115">
        <f>J12/' سهام'!$AA$4</f>
        <v>3.7300377702640347E-8</v>
      </c>
    </row>
    <row r="13" spans="1:12" ht="21" x14ac:dyDescent="0.55000000000000004">
      <c r="A13" s="83" t="s">
        <v>202</v>
      </c>
      <c r="B13" s="17"/>
      <c r="C13" s="106">
        <v>5500</v>
      </c>
      <c r="D13" s="107"/>
      <c r="E13" s="106">
        <v>0</v>
      </c>
      <c r="F13" s="106"/>
      <c r="G13" s="106">
        <v>0</v>
      </c>
      <c r="H13" s="106"/>
      <c r="I13" s="108"/>
      <c r="J13" s="106">
        <v>5500</v>
      </c>
      <c r="K13" s="109"/>
      <c r="L13" s="115">
        <f>J13/' سهام'!$AA$4</f>
        <v>2.1629471595147825E-10</v>
      </c>
    </row>
    <row r="14" spans="1:12" ht="21" x14ac:dyDescent="0.55000000000000004">
      <c r="A14" s="83" t="s">
        <v>201</v>
      </c>
      <c r="B14" s="17"/>
      <c r="C14" s="106">
        <v>1946102</v>
      </c>
      <c r="D14" s="107"/>
      <c r="E14" s="106">
        <v>0</v>
      </c>
      <c r="F14" s="106"/>
      <c r="G14" s="106">
        <v>0</v>
      </c>
      <c r="H14" s="106"/>
      <c r="I14" s="108"/>
      <c r="J14" s="106">
        <v>1946102</v>
      </c>
      <c r="K14" s="109"/>
      <c r="L14" s="115">
        <f>J14/' سهام'!$AA$4</f>
        <v>7.6533014418655231E-8</v>
      </c>
    </row>
    <row r="15" spans="1:12" ht="21" x14ac:dyDescent="0.55000000000000004">
      <c r="A15" s="83" t="s">
        <v>203</v>
      </c>
      <c r="B15" s="17"/>
      <c r="C15" s="106">
        <v>16021</v>
      </c>
      <c r="D15" s="107"/>
      <c r="E15" s="106">
        <v>0</v>
      </c>
      <c r="F15" s="106"/>
      <c r="G15" s="106">
        <v>0</v>
      </c>
      <c r="H15" s="106"/>
      <c r="I15" s="108"/>
      <c r="J15" s="106">
        <v>16021</v>
      </c>
      <c r="K15" s="109"/>
      <c r="L15" s="115">
        <f>J15/' سهام'!$AA$4</f>
        <v>6.3004684441066061E-10</v>
      </c>
    </row>
    <row r="16" spans="1:12" ht="21" x14ac:dyDescent="0.55000000000000004">
      <c r="A16" s="83" t="s">
        <v>204</v>
      </c>
      <c r="B16" s="17"/>
      <c r="C16" s="106">
        <v>9182745</v>
      </c>
      <c r="D16" s="107"/>
      <c r="E16" s="106">
        <v>37634</v>
      </c>
      <c r="F16" s="106"/>
      <c r="G16" s="106">
        <v>0</v>
      </c>
      <c r="H16" s="106"/>
      <c r="I16" s="108"/>
      <c r="J16" s="106">
        <v>9220379</v>
      </c>
      <c r="K16" s="109"/>
      <c r="L16" s="115">
        <f>J16/' سهام'!$AA$4</f>
        <v>3.6260350123090459E-7</v>
      </c>
    </row>
    <row r="17" spans="1:12" ht="21" x14ac:dyDescent="0.55000000000000004">
      <c r="A17" s="83" t="s">
        <v>205</v>
      </c>
      <c r="B17" s="17"/>
      <c r="C17" s="106">
        <v>503532</v>
      </c>
      <c r="D17" s="107"/>
      <c r="E17" s="106">
        <v>1974265556895</v>
      </c>
      <c r="F17" s="106"/>
      <c r="G17" s="106">
        <v>1974265763700</v>
      </c>
      <c r="H17" s="106"/>
      <c r="I17" s="108"/>
      <c r="J17" s="106">
        <v>296727</v>
      </c>
      <c r="K17" s="109"/>
      <c r="L17" s="115">
        <f>J17/' سهام'!$AA$4</f>
        <v>1.1669178578206235E-8</v>
      </c>
    </row>
    <row r="18" spans="1:12" ht="21" x14ac:dyDescent="0.55000000000000004">
      <c r="A18" s="83" t="s">
        <v>206</v>
      </c>
      <c r="B18" s="17"/>
      <c r="C18" s="106">
        <v>897923</v>
      </c>
      <c r="D18" s="107"/>
      <c r="E18" s="106">
        <v>6912534697402</v>
      </c>
      <c r="F18" s="106"/>
      <c r="G18" s="106">
        <v>6912484061700</v>
      </c>
      <c r="H18" s="106"/>
      <c r="I18" s="108"/>
      <c r="J18" s="106">
        <v>51533625</v>
      </c>
      <c r="K18" s="109"/>
      <c r="L18" s="115">
        <f>J18/' سهام'!$AA$4</f>
        <v>2.0266274147863633E-6</v>
      </c>
    </row>
    <row r="19" spans="1:12" ht="21" x14ac:dyDescent="0.55000000000000004">
      <c r="A19" s="83" t="s">
        <v>207</v>
      </c>
      <c r="B19" s="17"/>
      <c r="C19" s="106">
        <v>999668</v>
      </c>
      <c r="D19" s="107"/>
      <c r="E19" s="106">
        <v>5640</v>
      </c>
      <c r="F19" s="106"/>
      <c r="G19" s="106">
        <v>0</v>
      </c>
      <c r="H19" s="106"/>
      <c r="I19" s="108"/>
      <c r="J19" s="106">
        <v>1005308</v>
      </c>
      <c r="K19" s="109"/>
      <c r="L19" s="115">
        <f>J19/' سهام'!$AA$4</f>
        <v>3.9535056055227039E-8</v>
      </c>
    </row>
    <row r="20" spans="1:12" ht="21" x14ac:dyDescent="0.55000000000000004">
      <c r="A20" s="83" t="s">
        <v>208</v>
      </c>
      <c r="B20" s="17"/>
      <c r="C20" s="106">
        <v>248</v>
      </c>
      <c r="D20" s="107"/>
      <c r="E20" s="106">
        <v>0</v>
      </c>
      <c r="F20" s="106"/>
      <c r="G20" s="106">
        <v>0</v>
      </c>
      <c r="H20" s="106"/>
      <c r="I20" s="108"/>
      <c r="J20" s="106">
        <v>248</v>
      </c>
      <c r="K20" s="109"/>
      <c r="L20" s="115">
        <f>J20/' سهام'!$AA$4</f>
        <v>9.7529253738121104E-12</v>
      </c>
    </row>
    <row r="21" spans="1:12" ht="21" x14ac:dyDescent="0.55000000000000004">
      <c r="A21" s="83" t="s">
        <v>208</v>
      </c>
      <c r="B21" s="17"/>
      <c r="C21" s="106">
        <v>438363</v>
      </c>
      <c r="D21" s="107"/>
      <c r="E21" s="106">
        <v>1794</v>
      </c>
      <c r="F21" s="106"/>
      <c r="G21" s="106">
        <v>0</v>
      </c>
      <c r="H21" s="106"/>
      <c r="I21" s="108"/>
      <c r="J21" s="106">
        <v>440157</v>
      </c>
      <c r="K21" s="109"/>
      <c r="L21" s="115">
        <f>J21/' سهام'!$AA$4</f>
        <v>1.7309751507100875E-8</v>
      </c>
    </row>
    <row r="22" spans="1:12" ht="21" x14ac:dyDescent="0.55000000000000004">
      <c r="A22" s="83" t="s">
        <v>209</v>
      </c>
      <c r="B22" s="17"/>
      <c r="C22" s="106">
        <v>752550666</v>
      </c>
      <c r="D22" s="107"/>
      <c r="E22" s="106">
        <v>3214804135856</v>
      </c>
      <c r="F22" s="106"/>
      <c r="G22" s="106">
        <v>3215555610083</v>
      </c>
      <c r="H22" s="106"/>
      <c r="I22" s="108"/>
      <c r="J22" s="106">
        <v>1076439</v>
      </c>
      <c r="K22" s="109"/>
      <c r="L22" s="115">
        <f>J22/' سهام'!$AA$4</f>
        <v>4.2332375953471513E-8</v>
      </c>
    </row>
    <row r="23" spans="1:12" ht="21" x14ac:dyDescent="0.55000000000000004">
      <c r="A23" s="83" t="s">
        <v>210</v>
      </c>
      <c r="B23" s="17"/>
      <c r="C23" s="106">
        <v>760293</v>
      </c>
      <c r="D23" s="107"/>
      <c r="E23" s="106">
        <v>1032054800085</v>
      </c>
      <c r="F23" s="106"/>
      <c r="G23" s="106">
        <v>1032054900000</v>
      </c>
      <c r="H23" s="106"/>
      <c r="I23" s="108"/>
      <c r="J23" s="106">
        <v>660378</v>
      </c>
      <c r="K23" s="109"/>
      <c r="L23" s="115">
        <f>J23/' سهام'!$AA$4</f>
        <v>2.5970231260110055E-8</v>
      </c>
    </row>
    <row r="24" spans="1:12" ht="21" x14ac:dyDescent="0.55000000000000004">
      <c r="A24" s="83" t="s">
        <v>211</v>
      </c>
      <c r="B24" s="17"/>
      <c r="C24" s="106">
        <v>2652652</v>
      </c>
      <c r="D24" s="107"/>
      <c r="E24" s="106">
        <v>10857</v>
      </c>
      <c r="F24" s="106"/>
      <c r="G24" s="106">
        <v>0</v>
      </c>
      <c r="H24" s="106"/>
      <c r="I24" s="108"/>
      <c r="J24" s="106">
        <v>2663509</v>
      </c>
      <c r="K24" s="109"/>
      <c r="L24" s="115">
        <f>J24/' سهام'!$AA$4</f>
        <v>1.0474598592531016E-7</v>
      </c>
    </row>
    <row r="25" spans="1:12" ht="21" x14ac:dyDescent="0.55000000000000004">
      <c r="A25" s="83" t="s">
        <v>212</v>
      </c>
      <c r="B25" s="17"/>
      <c r="C25" s="106">
        <v>200082176</v>
      </c>
      <c r="D25" s="107"/>
      <c r="E25" s="106">
        <v>9889626449683</v>
      </c>
      <c r="F25" s="106"/>
      <c r="G25" s="106">
        <v>9888889677534</v>
      </c>
      <c r="H25" s="106"/>
      <c r="I25" s="108"/>
      <c r="J25" s="106">
        <v>936854325</v>
      </c>
      <c r="K25" s="109"/>
      <c r="L25" s="115">
        <f>J25/' سهام'!$AA$4</f>
        <v>3.6843025475234341E-5</v>
      </c>
    </row>
    <row r="26" spans="1:12" ht="21" x14ac:dyDescent="0.55000000000000004">
      <c r="A26" s="83" t="s">
        <v>213</v>
      </c>
      <c r="B26" s="17"/>
      <c r="C26" s="106">
        <v>6009530</v>
      </c>
      <c r="D26" s="107"/>
      <c r="E26" s="106">
        <v>0</v>
      </c>
      <c r="F26" s="106"/>
      <c r="G26" s="106">
        <v>0</v>
      </c>
      <c r="H26" s="106"/>
      <c r="I26" s="108"/>
      <c r="J26" s="106">
        <v>6009530</v>
      </c>
      <c r="K26" s="109"/>
      <c r="L26" s="115">
        <f>J26/' سهام'!$AA$4</f>
        <v>2.3633265170034313E-7</v>
      </c>
    </row>
    <row r="27" spans="1:12" ht="21" x14ac:dyDescent="0.55000000000000004">
      <c r="A27" s="83" t="s">
        <v>213</v>
      </c>
      <c r="B27" s="17"/>
      <c r="C27" s="106">
        <v>267056</v>
      </c>
      <c r="D27" s="107"/>
      <c r="E27" s="106">
        <v>1097</v>
      </c>
      <c r="F27" s="106"/>
      <c r="G27" s="106">
        <v>0</v>
      </c>
      <c r="H27" s="106"/>
      <c r="I27" s="108"/>
      <c r="J27" s="106">
        <v>268153</v>
      </c>
      <c r="K27" s="109"/>
      <c r="L27" s="115">
        <f>J27/' سهام'!$AA$4</f>
        <v>1.0545468539370318E-8</v>
      </c>
    </row>
    <row r="28" spans="1:12" ht="21" x14ac:dyDescent="0.55000000000000004">
      <c r="A28" s="83" t="s">
        <v>214</v>
      </c>
      <c r="B28" s="17"/>
      <c r="C28" s="106">
        <v>1000000000000</v>
      </c>
      <c r="D28" s="107"/>
      <c r="E28" s="106">
        <v>0</v>
      </c>
      <c r="F28" s="106"/>
      <c r="G28" s="106">
        <v>1000000000000</v>
      </c>
      <c r="H28" s="106"/>
      <c r="I28" s="108"/>
      <c r="J28" s="106">
        <v>0</v>
      </c>
      <c r="K28" s="109"/>
      <c r="L28" s="115">
        <f>J28/' سهام'!$AA$4</f>
        <v>0</v>
      </c>
    </row>
    <row r="29" spans="1:12" ht="21" x14ac:dyDescent="0.55000000000000004">
      <c r="A29" s="83" t="s">
        <v>215</v>
      </c>
      <c r="B29" s="17"/>
      <c r="C29" s="106">
        <v>43000000000</v>
      </c>
      <c r="D29" s="107"/>
      <c r="E29" s="106">
        <v>0</v>
      </c>
      <c r="F29" s="106"/>
      <c r="G29" s="106">
        <v>0</v>
      </c>
      <c r="H29" s="106"/>
      <c r="I29" s="108"/>
      <c r="J29" s="106">
        <v>43000000000</v>
      </c>
      <c r="K29" s="109"/>
      <c r="L29" s="115">
        <f>J29/' سهام'!$AA$4</f>
        <v>1.6910314156206481E-3</v>
      </c>
    </row>
    <row r="30" spans="1:12" ht="21" x14ac:dyDescent="0.55000000000000004">
      <c r="A30" s="83" t="s">
        <v>215</v>
      </c>
      <c r="B30" s="17"/>
      <c r="C30" s="106">
        <v>39800000000</v>
      </c>
      <c r="D30" s="107"/>
      <c r="E30" s="106">
        <v>0</v>
      </c>
      <c r="F30" s="106"/>
      <c r="G30" s="106">
        <v>0</v>
      </c>
      <c r="H30" s="106"/>
      <c r="I30" s="108"/>
      <c r="J30" s="106">
        <v>39800000000</v>
      </c>
      <c r="K30" s="109"/>
      <c r="L30" s="115">
        <f>J30/' سهام'!$AA$4</f>
        <v>1.565187217248879E-3</v>
      </c>
    </row>
    <row r="31" spans="1:12" ht="21" x14ac:dyDescent="0.55000000000000004">
      <c r="A31" s="83" t="s">
        <v>215</v>
      </c>
      <c r="B31" s="17"/>
      <c r="C31" s="106">
        <v>219000000000</v>
      </c>
      <c r="D31" s="107"/>
      <c r="E31" s="106">
        <v>0</v>
      </c>
      <c r="F31" s="106"/>
      <c r="G31" s="106">
        <v>0</v>
      </c>
      <c r="H31" s="106"/>
      <c r="I31" s="108"/>
      <c r="J31" s="106">
        <v>219000000000</v>
      </c>
      <c r="K31" s="109"/>
      <c r="L31" s="115">
        <f>J31/' سهام'!$AA$4</f>
        <v>8.6124623260679517E-3</v>
      </c>
    </row>
    <row r="32" spans="1:12" ht="21" x14ac:dyDescent="0.55000000000000004">
      <c r="A32" s="83" t="s">
        <v>216</v>
      </c>
      <c r="B32" s="17"/>
      <c r="C32" s="106">
        <v>4196754773</v>
      </c>
      <c r="D32" s="107"/>
      <c r="E32" s="106">
        <v>1590608521478</v>
      </c>
      <c r="F32" s="106"/>
      <c r="G32" s="106">
        <v>1583079598300</v>
      </c>
      <c r="H32" s="106"/>
      <c r="I32" s="108"/>
      <c r="J32" s="106">
        <v>11725677951</v>
      </c>
      <c r="K32" s="109"/>
      <c r="L32" s="115">
        <f>J32/' سهام'!$AA$4</f>
        <v>4.6112766940910121E-4</v>
      </c>
    </row>
    <row r="33" spans="1:12" ht="21" x14ac:dyDescent="0.55000000000000004">
      <c r="A33" s="83" t="s">
        <v>215</v>
      </c>
      <c r="B33" s="17"/>
      <c r="C33" s="106">
        <v>17500000000</v>
      </c>
      <c r="D33" s="107"/>
      <c r="E33" s="106">
        <v>0</v>
      </c>
      <c r="F33" s="106"/>
      <c r="G33" s="106">
        <v>7400000000</v>
      </c>
      <c r="H33" s="106"/>
      <c r="I33" s="108"/>
      <c r="J33" s="106">
        <v>10100000000</v>
      </c>
      <c r="K33" s="109"/>
      <c r="L33" s="115">
        <f>J33/' سهام'!$AA$4</f>
        <v>3.9719575111089644E-4</v>
      </c>
    </row>
    <row r="34" spans="1:12" ht="21" x14ac:dyDescent="0.55000000000000004">
      <c r="A34" s="83" t="s">
        <v>217</v>
      </c>
      <c r="B34" s="17"/>
      <c r="C34" s="106">
        <v>553472</v>
      </c>
      <c r="D34" s="107"/>
      <c r="E34" s="106">
        <v>4559</v>
      </c>
      <c r="F34" s="106"/>
      <c r="G34" s="106">
        <v>0</v>
      </c>
      <c r="H34" s="106"/>
      <c r="I34" s="108"/>
      <c r="J34" s="106">
        <v>558031</v>
      </c>
      <c r="K34" s="109"/>
      <c r="L34" s="115">
        <f>J34/' سهام'!$AA$4</f>
        <v>2.1945301206748976E-8</v>
      </c>
    </row>
    <row r="35" spans="1:12" ht="21" x14ac:dyDescent="0.55000000000000004">
      <c r="A35" s="83" t="s">
        <v>215</v>
      </c>
      <c r="B35" s="17"/>
      <c r="C35" s="106">
        <v>54000000000</v>
      </c>
      <c r="D35" s="107"/>
      <c r="E35" s="106">
        <v>0</v>
      </c>
      <c r="F35" s="106"/>
      <c r="G35" s="106">
        <v>0</v>
      </c>
      <c r="H35" s="106"/>
      <c r="I35" s="108"/>
      <c r="J35" s="106">
        <v>54000000000</v>
      </c>
      <c r="K35" s="109"/>
      <c r="L35" s="115">
        <f>J35/' سهام'!$AA$4</f>
        <v>2.1236208475236048E-3</v>
      </c>
    </row>
    <row r="36" spans="1:12" ht="21" x14ac:dyDescent="0.55000000000000004">
      <c r="A36" s="83" t="s">
        <v>215</v>
      </c>
      <c r="B36" s="17"/>
      <c r="C36" s="106">
        <v>100000000000</v>
      </c>
      <c r="D36" s="107"/>
      <c r="E36" s="106">
        <v>0</v>
      </c>
      <c r="F36" s="106"/>
      <c r="G36" s="106">
        <v>0</v>
      </c>
      <c r="H36" s="106"/>
      <c r="I36" s="108"/>
      <c r="J36" s="106">
        <v>100000000000</v>
      </c>
      <c r="K36" s="109"/>
      <c r="L36" s="115">
        <f>J36/' سهام'!$AA$4</f>
        <v>3.9326311991177863E-3</v>
      </c>
    </row>
    <row r="37" spans="1:12" ht="21" x14ac:dyDescent="0.55000000000000004">
      <c r="A37" s="83" t="s">
        <v>215</v>
      </c>
      <c r="B37" s="17"/>
      <c r="C37" s="106">
        <v>275700000000</v>
      </c>
      <c r="D37" s="107"/>
      <c r="E37" s="106">
        <v>0</v>
      </c>
      <c r="F37" s="106"/>
      <c r="G37" s="106">
        <v>213020000000</v>
      </c>
      <c r="H37" s="106"/>
      <c r="I37" s="108"/>
      <c r="J37" s="106">
        <v>62680000000</v>
      </c>
      <c r="K37" s="109"/>
      <c r="L37" s="115">
        <f>J37/' سهام'!$AA$4</f>
        <v>2.4649732356070288E-3</v>
      </c>
    </row>
    <row r="38" spans="1:12" ht="21" x14ac:dyDescent="0.55000000000000004">
      <c r="A38" s="83" t="s">
        <v>215</v>
      </c>
      <c r="B38" s="17"/>
      <c r="C38" s="106">
        <v>503300000000</v>
      </c>
      <c r="D38" s="107"/>
      <c r="E38" s="106">
        <v>0</v>
      </c>
      <c r="F38" s="106"/>
      <c r="G38" s="106">
        <v>503300000000</v>
      </c>
      <c r="H38" s="106"/>
      <c r="I38" s="108"/>
      <c r="J38" s="106">
        <v>0</v>
      </c>
      <c r="K38" s="109"/>
      <c r="L38" s="115">
        <f>J38/' سهام'!$AA$4</f>
        <v>0</v>
      </c>
    </row>
    <row r="39" spans="1:12" ht="21" x14ac:dyDescent="0.55000000000000004">
      <c r="A39" s="83" t="s">
        <v>215</v>
      </c>
      <c r="B39" s="17"/>
      <c r="C39" s="106">
        <v>451200000000</v>
      </c>
      <c r="D39" s="107"/>
      <c r="E39" s="106">
        <v>0</v>
      </c>
      <c r="F39" s="106"/>
      <c r="G39" s="106">
        <v>451200000000</v>
      </c>
      <c r="H39" s="106"/>
      <c r="I39" s="108"/>
      <c r="J39" s="106">
        <v>0</v>
      </c>
      <c r="K39" s="109"/>
      <c r="L39" s="115">
        <f>J39/' سهام'!$AA$4</f>
        <v>0</v>
      </c>
    </row>
    <row r="40" spans="1:12" ht="21" x14ac:dyDescent="0.55000000000000004">
      <c r="A40" s="83" t="s">
        <v>215</v>
      </c>
      <c r="B40" s="17"/>
      <c r="C40" s="106">
        <v>528100000000</v>
      </c>
      <c r="D40" s="107"/>
      <c r="E40" s="106">
        <v>0</v>
      </c>
      <c r="F40" s="106"/>
      <c r="G40" s="106">
        <v>528100000000</v>
      </c>
      <c r="H40" s="106"/>
      <c r="I40" s="108"/>
      <c r="J40" s="106">
        <v>0</v>
      </c>
      <c r="K40" s="109"/>
      <c r="L40" s="115">
        <f>J40/' سهام'!$AA$4</f>
        <v>0</v>
      </c>
    </row>
    <row r="41" spans="1:12" ht="21" x14ac:dyDescent="0.55000000000000004">
      <c r="A41" s="83" t="s">
        <v>215</v>
      </c>
      <c r="B41" s="17"/>
      <c r="C41" s="84">
        <v>700000000000</v>
      </c>
      <c r="D41" s="21"/>
      <c r="E41" s="106">
        <v>0</v>
      </c>
      <c r="F41" s="108"/>
      <c r="G41" s="106">
        <v>700000000000</v>
      </c>
      <c r="H41" s="110"/>
      <c r="I41" s="108"/>
      <c r="J41" s="106">
        <v>0</v>
      </c>
      <c r="K41" s="72"/>
      <c r="L41" s="115">
        <f>J41/' سهام'!$AA$4</f>
        <v>0</v>
      </c>
    </row>
    <row r="42" spans="1:12" ht="21" x14ac:dyDescent="0.55000000000000004">
      <c r="A42" s="83" t="s">
        <v>215</v>
      </c>
      <c r="B42" s="17"/>
      <c r="C42" s="84">
        <v>321000000000</v>
      </c>
      <c r="D42" s="21"/>
      <c r="E42" s="106">
        <v>0</v>
      </c>
      <c r="F42" s="108"/>
      <c r="G42" s="106">
        <v>321000000000</v>
      </c>
      <c r="H42" s="110"/>
      <c r="I42" s="108"/>
      <c r="J42" s="106">
        <v>0</v>
      </c>
      <c r="K42" s="72"/>
      <c r="L42" s="115">
        <f>J42/' سهام'!$AA$4</f>
        <v>0</v>
      </c>
    </row>
    <row r="43" spans="1:12" ht="21" x14ac:dyDescent="0.55000000000000004">
      <c r="A43" s="83" t="s">
        <v>218</v>
      </c>
      <c r="B43" s="17"/>
      <c r="C43" s="84">
        <v>1639106</v>
      </c>
      <c r="D43" s="21"/>
      <c r="E43" s="106">
        <v>6736</v>
      </c>
      <c r="F43" s="108"/>
      <c r="G43" s="106">
        <v>0</v>
      </c>
      <c r="H43" s="110"/>
      <c r="I43" s="108"/>
      <c r="J43" s="106">
        <v>1645842</v>
      </c>
      <c r="K43" s="72"/>
      <c r="L43" s="115">
        <f>J43/' سهام'!$AA$4</f>
        <v>6.4724895980184166E-8</v>
      </c>
    </row>
    <row r="44" spans="1:12" ht="21" x14ac:dyDescent="0.55000000000000004">
      <c r="A44" s="83" t="s">
        <v>200</v>
      </c>
      <c r="B44" s="17"/>
      <c r="C44" s="84">
        <v>776000000000</v>
      </c>
      <c r="D44" s="21"/>
      <c r="E44" s="106">
        <v>0</v>
      </c>
      <c r="F44" s="108"/>
      <c r="G44" s="106">
        <v>776000000000</v>
      </c>
      <c r="H44" s="110"/>
      <c r="I44" s="108"/>
      <c r="J44" s="106">
        <v>0</v>
      </c>
      <c r="K44" s="72"/>
      <c r="L44" s="115">
        <f>J44/' سهام'!$AA$4</f>
        <v>0</v>
      </c>
    </row>
    <row r="45" spans="1:12" ht="21" x14ac:dyDescent="0.55000000000000004">
      <c r="A45" s="83" t="s">
        <v>219</v>
      </c>
      <c r="B45" s="17"/>
      <c r="C45" s="84">
        <v>860000000000</v>
      </c>
      <c r="D45" s="21"/>
      <c r="E45" s="106">
        <v>0</v>
      </c>
      <c r="F45" s="108"/>
      <c r="G45" s="106">
        <v>20000000000</v>
      </c>
      <c r="H45" s="110"/>
      <c r="I45" s="108"/>
      <c r="J45" s="106">
        <v>840000000000</v>
      </c>
      <c r="K45" s="72"/>
      <c r="L45" s="115">
        <f>J45/' سهام'!$AA$4</f>
        <v>3.3034102072589409E-2</v>
      </c>
    </row>
    <row r="46" spans="1:12" ht="21" x14ac:dyDescent="0.55000000000000004">
      <c r="A46" s="83" t="s">
        <v>219</v>
      </c>
      <c r="B46" s="17"/>
      <c r="C46" s="84">
        <v>29590454608</v>
      </c>
      <c r="D46" s="21"/>
      <c r="E46" s="106">
        <v>546299521187</v>
      </c>
      <c r="F46" s="108"/>
      <c r="G46" s="106">
        <v>554437460000</v>
      </c>
      <c r="H46" s="110"/>
      <c r="I46" s="108"/>
      <c r="J46" s="106">
        <v>21452515795</v>
      </c>
      <c r="K46" s="72"/>
      <c r="L46" s="115">
        <f>J46/' سهام'!$AA$4</f>
        <v>8.4364832914984107E-4</v>
      </c>
    </row>
    <row r="47" spans="1:12" ht="21" x14ac:dyDescent="0.55000000000000004">
      <c r="A47" s="83" t="s">
        <v>219</v>
      </c>
      <c r="B47" s="17"/>
      <c r="C47" s="84">
        <v>1140000000000</v>
      </c>
      <c r="D47" s="21"/>
      <c r="E47" s="106">
        <v>0</v>
      </c>
      <c r="F47" s="108"/>
      <c r="G47" s="106">
        <v>480000000000</v>
      </c>
      <c r="H47" s="110"/>
      <c r="I47" s="108"/>
      <c r="J47" s="106">
        <v>660000000000</v>
      </c>
      <c r="K47" s="72"/>
      <c r="L47" s="115">
        <f>J47/' سهام'!$AA$4</f>
        <v>2.5955365914177391E-2</v>
      </c>
    </row>
    <row r="48" spans="1:12" ht="21" x14ac:dyDescent="0.55000000000000004">
      <c r="A48" s="83" t="s">
        <v>215</v>
      </c>
      <c r="B48" s="17"/>
      <c r="C48" s="84">
        <v>595695000000</v>
      </c>
      <c r="D48" s="21"/>
      <c r="E48" s="106">
        <v>0</v>
      </c>
      <c r="F48" s="108"/>
      <c r="G48" s="106">
        <v>595695000000</v>
      </c>
      <c r="H48" s="110"/>
      <c r="I48" s="108"/>
      <c r="J48" s="106">
        <v>0</v>
      </c>
      <c r="K48" s="72"/>
      <c r="L48" s="115">
        <f>J48/' سهام'!$AA$4</f>
        <v>0</v>
      </c>
    </row>
    <row r="49" spans="1:12" ht="21" x14ac:dyDescent="0.55000000000000004">
      <c r="A49" s="83" t="s">
        <v>215</v>
      </c>
      <c r="B49" s="17"/>
      <c r="C49" s="84">
        <v>443900000000</v>
      </c>
      <c r="D49" s="21"/>
      <c r="E49" s="106">
        <v>0</v>
      </c>
      <c r="F49" s="108"/>
      <c r="G49" s="106">
        <v>0</v>
      </c>
      <c r="H49" s="110"/>
      <c r="I49" s="108"/>
      <c r="J49" s="106">
        <v>443900000000</v>
      </c>
      <c r="K49" s="72"/>
      <c r="L49" s="115">
        <f>J49/' سهام'!$AA$4</f>
        <v>1.7456949892883853E-2</v>
      </c>
    </row>
    <row r="50" spans="1:12" ht="21" x14ac:dyDescent="0.55000000000000004">
      <c r="A50" s="83" t="s">
        <v>215</v>
      </c>
      <c r="B50" s="17"/>
      <c r="C50" s="84">
        <v>641732000000</v>
      </c>
      <c r="D50" s="21"/>
      <c r="E50" s="106">
        <v>0</v>
      </c>
      <c r="F50" s="108"/>
      <c r="G50" s="106">
        <v>584000000000</v>
      </c>
      <c r="H50" s="110"/>
      <c r="I50" s="108"/>
      <c r="J50" s="106">
        <v>57732000000</v>
      </c>
      <c r="K50" s="72"/>
      <c r="L50" s="115">
        <f>J50/' سهام'!$AA$4</f>
        <v>2.2703866438746807E-3</v>
      </c>
    </row>
    <row r="51" spans="1:12" ht="21" x14ac:dyDescent="0.55000000000000004">
      <c r="A51" s="83" t="s">
        <v>215</v>
      </c>
      <c r="B51" s="17"/>
      <c r="C51" s="84">
        <v>70000000000</v>
      </c>
      <c r="D51" s="21"/>
      <c r="E51" s="106">
        <v>0</v>
      </c>
      <c r="F51" s="108"/>
      <c r="G51" s="106">
        <v>0</v>
      </c>
      <c r="H51" s="110"/>
      <c r="I51" s="108"/>
      <c r="J51" s="106">
        <v>70000000000</v>
      </c>
      <c r="K51" s="72"/>
      <c r="L51" s="115">
        <f>J51/' سهام'!$AA$4</f>
        <v>2.7528418393824505E-3</v>
      </c>
    </row>
    <row r="52" spans="1:12" ht="21" x14ac:dyDescent="0.55000000000000004">
      <c r="A52" s="83" t="s">
        <v>216</v>
      </c>
      <c r="B52" s="17"/>
      <c r="C52" s="84">
        <v>171220000000</v>
      </c>
      <c r="D52" s="21"/>
      <c r="E52" s="106">
        <v>0</v>
      </c>
      <c r="F52" s="108"/>
      <c r="G52" s="106">
        <v>171220000000</v>
      </c>
      <c r="H52" s="110"/>
      <c r="I52" s="108"/>
      <c r="J52" s="106">
        <v>0</v>
      </c>
      <c r="K52" s="72"/>
      <c r="L52" s="115">
        <f>J52/' سهام'!$AA$4</f>
        <v>0</v>
      </c>
    </row>
    <row r="53" spans="1:12" ht="21" x14ac:dyDescent="0.55000000000000004">
      <c r="A53" s="83" t="s">
        <v>220</v>
      </c>
      <c r="B53" s="17"/>
      <c r="C53" s="84">
        <v>2001157000000</v>
      </c>
      <c r="D53" s="21"/>
      <c r="E53" s="106">
        <v>0</v>
      </c>
      <c r="F53" s="108"/>
      <c r="G53" s="106">
        <v>2001157000000</v>
      </c>
      <c r="H53" s="110"/>
      <c r="I53" s="108"/>
      <c r="J53" s="106">
        <v>0</v>
      </c>
      <c r="K53" s="72"/>
      <c r="L53" s="115">
        <f>J53/' سهام'!$AA$4</f>
        <v>0</v>
      </c>
    </row>
    <row r="54" spans="1:12" ht="21" x14ac:dyDescent="0.55000000000000004">
      <c r="A54" s="83" t="s">
        <v>215</v>
      </c>
      <c r="B54" s="17"/>
      <c r="C54" s="84">
        <v>92372700000</v>
      </c>
      <c r="D54" s="21"/>
      <c r="E54" s="106">
        <v>300000</v>
      </c>
      <c r="F54" s="108"/>
      <c r="G54" s="106">
        <v>0</v>
      </c>
      <c r="H54" s="110"/>
      <c r="I54" s="108"/>
      <c r="J54" s="106">
        <v>92373000000</v>
      </c>
      <c r="K54" s="72"/>
      <c r="L54" s="115">
        <f>J54/' سهام'!$AA$4</f>
        <v>3.6326894175610731E-3</v>
      </c>
    </row>
    <row r="55" spans="1:12" ht="21" x14ac:dyDescent="0.55000000000000004">
      <c r="A55" s="83" t="s">
        <v>220</v>
      </c>
      <c r="B55" s="17"/>
      <c r="C55" s="84">
        <v>261550000000</v>
      </c>
      <c r="D55" s="21"/>
      <c r="E55" s="106">
        <v>0</v>
      </c>
      <c r="F55" s="108"/>
      <c r="G55" s="106">
        <v>261550000000</v>
      </c>
      <c r="H55" s="110"/>
      <c r="I55" s="108"/>
      <c r="J55" s="106">
        <v>0</v>
      </c>
      <c r="K55" s="72"/>
      <c r="L55" s="115">
        <f>J55/' سهام'!$AA$4</f>
        <v>0</v>
      </c>
    </row>
    <row r="56" spans="1:12" ht="21" x14ac:dyDescent="0.55000000000000004">
      <c r="A56" s="83" t="s">
        <v>220</v>
      </c>
      <c r="B56" s="17"/>
      <c r="C56" s="84">
        <v>197471000000</v>
      </c>
      <c r="D56" s="21"/>
      <c r="E56" s="106">
        <v>0</v>
      </c>
      <c r="F56" s="108"/>
      <c r="G56" s="106">
        <v>197471000000</v>
      </c>
      <c r="H56" s="110"/>
      <c r="I56" s="108"/>
      <c r="J56" s="106">
        <v>0</v>
      </c>
      <c r="K56" s="72"/>
      <c r="L56" s="115">
        <f>J56/' سهام'!$AA$4</f>
        <v>0</v>
      </c>
    </row>
    <row r="57" spans="1:12" ht="21" x14ac:dyDescent="0.55000000000000004">
      <c r="A57" s="83" t="s">
        <v>220</v>
      </c>
      <c r="B57" s="17"/>
      <c r="C57" s="84">
        <v>303734000000</v>
      </c>
      <c r="D57" s="21"/>
      <c r="E57" s="106">
        <v>0</v>
      </c>
      <c r="F57" s="108"/>
      <c r="G57" s="106">
        <v>303734000000</v>
      </c>
      <c r="H57" s="110"/>
      <c r="I57" s="108"/>
      <c r="J57" s="106">
        <v>0</v>
      </c>
      <c r="K57" s="72"/>
      <c r="L57" s="115">
        <f>J57/' سهام'!$AA$4</f>
        <v>0</v>
      </c>
    </row>
    <row r="58" spans="1:12" ht="21" x14ac:dyDescent="0.55000000000000004">
      <c r="A58" s="83" t="s">
        <v>220</v>
      </c>
      <c r="B58" s="17"/>
      <c r="C58" s="84">
        <v>412157000000</v>
      </c>
      <c r="D58" s="21"/>
      <c r="E58" s="106">
        <v>0</v>
      </c>
      <c r="F58" s="108"/>
      <c r="G58" s="106">
        <v>412157000000</v>
      </c>
      <c r="H58" s="110"/>
      <c r="I58" s="108"/>
      <c r="J58" s="106">
        <v>0</v>
      </c>
      <c r="K58" s="72"/>
      <c r="L58" s="115">
        <f>J58/' سهام'!$AA$4</f>
        <v>0</v>
      </c>
    </row>
    <row r="59" spans="1:12" ht="21" x14ac:dyDescent="0.55000000000000004">
      <c r="A59" s="83" t="s">
        <v>221</v>
      </c>
      <c r="B59" s="17"/>
      <c r="C59" s="84">
        <v>1083490000000</v>
      </c>
      <c r="D59" s="21"/>
      <c r="E59" s="106">
        <v>0</v>
      </c>
      <c r="F59" s="108"/>
      <c r="G59" s="106">
        <v>1083490000000</v>
      </c>
      <c r="H59" s="110"/>
      <c r="I59" s="108"/>
      <c r="J59" s="106">
        <v>0</v>
      </c>
      <c r="K59" s="72"/>
      <c r="L59" s="115">
        <f>J59/' سهام'!$AA$4</f>
        <v>0</v>
      </c>
    </row>
    <row r="60" spans="1:12" ht="21" x14ac:dyDescent="0.55000000000000004">
      <c r="A60" s="83" t="s">
        <v>221</v>
      </c>
      <c r="B60" s="17"/>
      <c r="C60" s="84">
        <v>100451000000</v>
      </c>
      <c r="D60" s="21"/>
      <c r="E60" s="106">
        <v>0</v>
      </c>
      <c r="F60" s="108"/>
      <c r="G60" s="106">
        <v>100451000000</v>
      </c>
      <c r="H60" s="110"/>
      <c r="I60" s="108"/>
      <c r="J60" s="106">
        <v>0</v>
      </c>
      <c r="K60" s="72"/>
      <c r="L60" s="115">
        <f>J60/' سهام'!$AA$4</f>
        <v>0</v>
      </c>
    </row>
    <row r="61" spans="1:12" ht="21" x14ac:dyDescent="0.55000000000000004">
      <c r="A61" s="83" t="s">
        <v>221</v>
      </c>
      <c r="B61" s="17"/>
      <c r="C61" s="84">
        <v>248089000000</v>
      </c>
      <c r="D61" s="21"/>
      <c r="E61" s="106">
        <v>0</v>
      </c>
      <c r="F61" s="108"/>
      <c r="G61" s="106">
        <v>248089000000</v>
      </c>
      <c r="H61" s="110"/>
      <c r="I61" s="108"/>
      <c r="J61" s="106">
        <v>0</v>
      </c>
      <c r="K61" s="72"/>
      <c r="L61" s="115">
        <f>J61/' سهام'!$AA$4</f>
        <v>0</v>
      </c>
    </row>
    <row r="62" spans="1:12" ht="21" x14ac:dyDescent="0.55000000000000004">
      <c r="A62" s="83" t="s">
        <v>221</v>
      </c>
      <c r="B62" s="17"/>
      <c r="C62" s="84">
        <v>111930000000</v>
      </c>
      <c r="D62" s="21"/>
      <c r="E62" s="106">
        <v>0</v>
      </c>
      <c r="F62" s="106">
        <v>0</v>
      </c>
      <c r="G62" s="110"/>
      <c r="H62" s="110"/>
      <c r="I62" s="108"/>
      <c r="J62" s="106">
        <v>111930000000</v>
      </c>
      <c r="K62" s="72"/>
      <c r="L62" s="115">
        <f>J62/' سهام'!$AA$4</f>
        <v>4.4017941011725388E-3</v>
      </c>
    </row>
    <row r="63" spans="1:12" ht="21.75" thickBot="1" x14ac:dyDescent="0.6">
      <c r="A63" s="83"/>
      <c r="B63" s="17"/>
      <c r="C63" s="112">
        <f>SUM(C9:C62)</f>
        <v>13798322412984</v>
      </c>
      <c r="D63" s="21"/>
      <c r="E63" s="112">
        <f>SUM(E9:E62)</f>
        <v>30154057357640</v>
      </c>
      <c r="F63" s="112"/>
      <c r="G63" s="112">
        <f>SUM(G9:G62)</f>
        <v>41085251206934</v>
      </c>
      <c r="H63" s="113"/>
      <c r="J63" s="112">
        <f>SUM(J9:J62)</f>
        <v>2867128563690</v>
      </c>
      <c r="K63" s="72"/>
      <c r="L63" s="116">
        <f>SUM(L9:L62)</f>
        <v>0.11275359241449061</v>
      </c>
    </row>
    <row r="64" spans="1:12" ht="21.75" thickTop="1" x14ac:dyDescent="0.55000000000000004">
      <c r="A64" s="215" t="s">
        <v>141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</row>
    <row r="65" spans="1:12" ht="21" x14ac:dyDescent="0.55000000000000004">
      <c r="A65" s="215" t="s">
        <v>79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</row>
    <row r="66" spans="1:12" ht="21" x14ac:dyDescent="0.55000000000000004">
      <c r="A66" s="215" t="s">
        <v>130</v>
      </c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</row>
    <row r="67" spans="1:12" ht="16.5" thickBot="1" x14ac:dyDescent="0.45">
      <c r="A67" s="75"/>
      <c r="C67" s="39" t="s">
        <v>131</v>
      </c>
      <c r="D67" s="81"/>
      <c r="E67" s="218" t="s">
        <v>13</v>
      </c>
      <c r="F67" s="218"/>
      <c r="G67" s="218"/>
      <c r="H67" s="218"/>
      <c r="J67" s="217" t="s">
        <v>132</v>
      </c>
      <c r="K67" s="217"/>
      <c r="L67" s="217"/>
    </row>
    <row r="68" spans="1:12" x14ac:dyDescent="0.4">
      <c r="A68" s="220" t="s">
        <v>14</v>
      </c>
      <c r="B68" s="17"/>
      <c r="C68" s="223" t="s">
        <v>7</v>
      </c>
      <c r="D68" s="17"/>
      <c r="E68" s="242" t="s">
        <v>55</v>
      </c>
      <c r="F68" s="242"/>
      <c r="G68" s="242" t="s">
        <v>56</v>
      </c>
      <c r="H68" s="242"/>
      <c r="J68" s="212" t="s">
        <v>7</v>
      </c>
      <c r="K68" s="220"/>
      <c r="L68" s="212" t="s">
        <v>31</v>
      </c>
    </row>
    <row r="69" spans="1:12" ht="16.5" thickBot="1" x14ac:dyDescent="0.45">
      <c r="A69" s="210"/>
      <c r="B69" s="17"/>
      <c r="C69" s="213"/>
      <c r="D69" s="17"/>
      <c r="E69" s="241"/>
      <c r="F69" s="241"/>
      <c r="G69" s="241"/>
      <c r="H69" s="241"/>
      <c r="J69" s="213"/>
      <c r="K69" s="220"/>
      <c r="L69" s="213"/>
    </row>
    <row r="70" spans="1:12" x14ac:dyDescent="0.4">
      <c r="A70" s="6" t="s">
        <v>199</v>
      </c>
      <c r="B70" s="17"/>
      <c r="C70" s="111">
        <f>C63</f>
        <v>13798322412984</v>
      </c>
      <c r="D70" s="21"/>
      <c r="E70" s="118">
        <f>E63</f>
        <v>30154057357640</v>
      </c>
      <c r="F70" s="117"/>
      <c r="G70" s="118">
        <f>G63</f>
        <v>41085251206934</v>
      </c>
      <c r="H70" s="117"/>
      <c r="J70" s="111">
        <f>J63</f>
        <v>2867128563690</v>
      </c>
      <c r="K70" s="72"/>
      <c r="L70" s="115">
        <f>L63</f>
        <v>0.11275359241449061</v>
      </c>
    </row>
    <row r="71" spans="1:12" ht="21" x14ac:dyDescent="0.55000000000000004">
      <c r="A71" s="83" t="s">
        <v>221</v>
      </c>
      <c r="B71" s="17"/>
      <c r="C71" s="111"/>
      <c r="D71" s="21"/>
      <c r="E71" s="106">
        <v>505699000000</v>
      </c>
      <c r="F71" s="119"/>
      <c r="G71" s="119"/>
      <c r="H71" s="119"/>
      <c r="I71" s="108"/>
      <c r="J71" s="106">
        <v>505699000000</v>
      </c>
      <c r="K71" s="72"/>
      <c r="L71" s="115">
        <f>J71/' سهام'!$AA$4</f>
        <v>1.9887276647626656E-2</v>
      </c>
    </row>
    <row r="72" spans="1:12" ht="21" x14ac:dyDescent="0.55000000000000004">
      <c r="A72" s="83" t="s">
        <v>200</v>
      </c>
      <c r="B72" s="17"/>
      <c r="C72" s="73"/>
      <c r="D72" s="21"/>
      <c r="E72" s="106">
        <v>1210553000000</v>
      </c>
      <c r="F72" s="110"/>
      <c r="G72" s="110"/>
      <c r="H72" s="110"/>
      <c r="I72" s="108"/>
      <c r="J72" s="106">
        <v>1210553000000</v>
      </c>
      <c r="K72" s="72"/>
      <c r="L72" s="115">
        <f>J72/' سهام'!$AA$4</f>
        <v>4.7606584959856341E-2</v>
      </c>
    </row>
    <row r="73" spans="1:12" ht="21" x14ac:dyDescent="0.55000000000000004">
      <c r="A73" s="83" t="s">
        <v>200</v>
      </c>
      <c r="B73" s="17"/>
      <c r="C73" s="73"/>
      <c r="D73" s="21"/>
      <c r="E73" s="106">
        <v>314039000000</v>
      </c>
      <c r="F73" s="110"/>
      <c r="G73" s="110"/>
      <c r="H73" s="110"/>
      <c r="I73" s="108"/>
      <c r="J73" s="106">
        <v>314039000000</v>
      </c>
      <c r="K73" s="72"/>
      <c r="L73" s="115">
        <f>J73/' سهام'!$AA$4</f>
        <v>1.2349995691397506E-2</v>
      </c>
    </row>
    <row r="74" spans="1:12" ht="21" x14ac:dyDescent="0.55000000000000004">
      <c r="A74" s="83" t="s">
        <v>200</v>
      </c>
      <c r="B74" s="17"/>
      <c r="C74" s="73"/>
      <c r="D74" s="21"/>
      <c r="E74" s="106">
        <v>37306000000</v>
      </c>
      <c r="F74" s="110"/>
      <c r="G74" s="110"/>
      <c r="H74" s="110"/>
      <c r="I74" s="108"/>
      <c r="J74" s="106">
        <v>37306000000</v>
      </c>
      <c r="K74" s="72"/>
      <c r="L74" s="115">
        <f>J74/' سهام'!$AA$4</f>
        <v>1.4671073951428814E-3</v>
      </c>
    </row>
    <row r="75" spans="1:12" ht="21" x14ac:dyDescent="0.55000000000000004">
      <c r="A75" s="83" t="s">
        <v>215</v>
      </c>
      <c r="B75" s="17"/>
      <c r="C75" s="73"/>
      <c r="D75" s="21"/>
      <c r="E75" s="106">
        <v>301519000000</v>
      </c>
      <c r="F75" s="110"/>
      <c r="G75" s="110"/>
      <c r="H75" s="110"/>
      <c r="I75" s="108"/>
      <c r="J75" s="106">
        <v>301519000000</v>
      </c>
      <c r="K75" s="72"/>
      <c r="L75" s="115">
        <f>J75/' سهام'!$AA$4</f>
        <v>1.1857630265267958E-2</v>
      </c>
    </row>
    <row r="76" spans="1:12" ht="21" x14ac:dyDescent="0.55000000000000004">
      <c r="A76" s="83" t="s">
        <v>216</v>
      </c>
      <c r="B76" s="17"/>
      <c r="C76" s="73"/>
      <c r="D76" s="21"/>
      <c r="E76" s="106">
        <v>1172500000000</v>
      </c>
      <c r="F76" s="110"/>
      <c r="G76" s="110"/>
      <c r="H76" s="110"/>
      <c r="I76" s="108"/>
      <c r="J76" s="106">
        <v>1172500000000</v>
      </c>
      <c r="K76" s="72"/>
      <c r="L76" s="115">
        <f>J76/' سهام'!$AA$4</f>
        <v>4.6110100809656045E-2</v>
      </c>
    </row>
    <row r="77" spans="1:12" ht="21" x14ac:dyDescent="0.55000000000000004">
      <c r="A77" s="83" t="s">
        <v>216</v>
      </c>
      <c r="B77" s="17"/>
      <c r="C77" s="73"/>
      <c r="D77" s="21"/>
      <c r="E77" s="106">
        <v>234900000000</v>
      </c>
      <c r="F77" s="110"/>
      <c r="G77" s="110"/>
      <c r="H77" s="110"/>
      <c r="I77" s="108"/>
      <c r="J77" s="106">
        <v>234900000000</v>
      </c>
      <c r="K77" s="72"/>
      <c r="L77" s="115">
        <f>J77/' سهام'!$AA$4</f>
        <v>9.2377506867276811E-3</v>
      </c>
    </row>
    <row r="78" spans="1:12" ht="21" x14ac:dyDescent="0.55000000000000004">
      <c r="A78" s="83" t="s">
        <v>200</v>
      </c>
      <c r="B78" s="17"/>
      <c r="C78" s="73"/>
      <c r="D78" s="21"/>
      <c r="E78" s="106">
        <v>2506700000000</v>
      </c>
      <c r="F78" s="110"/>
      <c r="G78" s="110"/>
      <c r="H78" s="110"/>
      <c r="I78" s="108"/>
      <c r="J78" s="106">
        <v>2506700000000</v>
      </c>
      <c r="K78" s="72"/>
      <c r="L78" s="115">
        <f>J78/' سهام'!$AA$4</f>
        <v>9.8579266268285559E-2</v>
      </c>
    </row>
    <row r="79" spans="1:12" ht="21.75" thickBot="1" x14ac:dyDescent="0.6">
      <c r="A79" s="83" t="s">
        <v>215</v>
      </c>
      <c r="B79" s="17"/>
      <c r="C79" s="73"/>
      <c r="D79" s="21"/>
      <c r="E79" s="106">
        <v>2614000000000</v>
      </c>
      <c r="F79" s="110"/>
      <c r="G79" s="110"/>
      <c r="H79" s="110"/>
      <c r="I79" s="108"/>
      <c r="J79" s="106">
        <v>2614000000000</v>
      </c>
      <c r="K79" s="72"/>
      <c r="L79" s="115">
        <f>J79/' سهام'!$AA$4</f>
        <v>0.10279897954493894</v>
      </c>
    </row>
    <row r="80" spans="1:12" ht="16.5" thickBot="1" x14ac:dyDescent="0.45">
      <c r="B80" s="17"/>
      <c r="C80" s="120">
        <f>SUM(C70:C79)</f>
        <v>13798322412984</v>
      </c>
      <c r="D80" s="21"/>
      <c r="E80" s="120">
        <f>SUM(E70:E79)</f>
        <v>39051273357640</v>
      </c>
      <c r="F80" s="22" t="s">
        <v>2</v>
      </c>
      <c r="G80" s="120">
        <f>SUM(G70:G79)</f>
        <v>41085251206934</v>
      </c>
      <c r="H80" s="22" t="s">
        <v>2</v>
      </c>
      <c r="J80" s="120">
        <f>SUM(J70:J79)</f>
        <v>11764344563690</v>
      </c>
      <c r="K80" s="18"/>
      <c r="L80" s="94">
        <f>SUM(L70:L79)</f>
        <v>0.46264828468339014</v>
      </c>
    </row>
    <row r="81" spans="5:5" ht="16.5" thickTop="1" x14ac:dyDescent="0.4"/>
    <row r="84" spans="5:5" x14ac:dyDescent="0.4">
      <c r="E84" s="6" t="s">
        <v>89</v>
      </c>
    </row>
  </sheetData>
  <mergeCells count="25">
    <mergeCell ref="A64:L64"/>
    <mergeCell ref="A65:L65"/>
    <mergeCell ref="A66:L66"/>
    <mergeCell ref="A1:L1"/>
    <mergeCell ref="A2:L2"/>
    <mergeCell ref="A3:L3"/>
    <mergeCell ref="L7:L8"/>
    <mergeCell ref="A4:L4"/>
    <mergeCell ref="J6:L6"/>
    <mergeCell ref="J7:J8"/>
    <mergeCell ref="K7:K8"/>
    <mergeCell ref="A7:A8"/>
    <mergeCell ref="C7:C8"/>
    <mergeCell ref="E6:H6"/>
    <mergeCell ref="E7:F8"/>
    <mergeCell ref="G7:H8"/>
    <mergeCell ref="J67:L67"/>
    <mergeCell ref="A68:A69"/>
    <mergeCell ref="C68:C69"/>
    <mergeCell ref="E68:F69"/>
    <mergeCell ref="G68:H69"/>
    <mergeCell ref="J68:J69"/>
    <mergeCell ref="K68:K69"/>
    <mergeCell ref="L68:L69"/>
    <mergeCell ref="E67:H67"/>
  </mergeCells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7"/>
  <sheetViews>
    <sheetView rightToLeft="1" view="pageBreakPreview" zoomScaleNormal="100" zoomScaleSheetLayoutView="100" workbookViewId="0">
      <selection activeCell="C17" sqref="C17"/>
    </sheetView>
  </sheetViews>
  <sheetFormatPr defaultRowHeight="14.25" x14ac:dyDescent="0.2"/>
  <cols>
    <col min="1" max="1" width="60.125" style="40" customWidth="1"/>
    <col min="2" max="2" width="1" style="40" customWidth="1"/>
    <col min="4" max="4" width="1.125" customWidth="1"/>
    <col min="5" max="5" width="16.875" bestFit="1" customWidth="1"/>
    <col min="6" max="6" width="1" customWidth="1"/>
    <col min="7" max="7" width="17" style="175" customWidth="1"/>
    <col min="8" max="8" width="0.375" style="175" customWidth="1"/>
    <col min="9" max="9" width="15.25" style="175" customWidth="1"/>
    <col min="12" max="12" width="13.375" bestFit="1" customWidth="1"/>
  </cols>
  <sheetData>
    <row r="1" spans="1:23" ht="21" x14ac:dyDescent="0.55000000000000004">
      <c r="A1" s="215" t="s">
        <v>141</v>
      </c>
      <c r="B1" s="215"/>
      <c r="C1" s="215"/>
      <c r="D1" s="215"/>
      <c r="E1" s="215"/>
      <c r="F1" s="215"/>
      <c r="G1" s="215"/>
      <c r="H1" s="215"/>
      <c r="I1" s="215"/>
    </row>
    <row r="2" spans="1:23" ht="21" x14ac:dyDescent="0.55000000000000004">
      <c r="A2" s="215" t="s">
        <v>79</v>
      </c>
      <c r="B2" s="215"/>
      <c r="C2" s="215"/>
      <c r="D2" s="215"/>
      <c r="E2" s="215"/>
      <c r="F2" s="215"/>
      <c r="G2" s="215"/>
      <c r="H2" s="215"/>
      <c r="I2" s="215"/>
    </row>
    <row r="3" spans="1:23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</row>
    <row r="4" spans="1:23" ht="25.5" x14ac:dyDescent="0.2">
      <c r="A4" s="216" t="s">
        <v>37</v>
      </c>
      <c r="B4" s="216"/>
      <c r="C4" s="216"/>
      <c r="D4" s="216"/>
      <c r="E4" s="216"/>
      <c r="F4" s="216"/>
      <c r="G4" s="216"/>
      <c r="H4" s="216"/>
      <c r="I4" s="216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.75" thickBot="1" x14ac:dyDescent="0.5">
      <c r="A5" s="45" t="s">
        <v>57</v>
      </c>
      <c r="B5" s="41"/>
      <c r="C5" s="42" t="s">
        <v>58</v>
      </c>
      <c r="D5" s="43"/>
      <c r="E5" s="42" t="s">
        <v>7</v>
      </c>
      <c r="F5" s="43"/>
      <c r="G5" s="171" t="s">
        <v>26</v>
      </c>
      <c r="H5" s="172"/>
      <c r="I5" s="171" t="s">
        <v>90</v>
      </c>
    </row>
    <row r="6" spans="1:23" ht="25.5" x14ac:dyDescent="0.2">
      <c r="A6" s="46" t="s">
        <v>74</v>
      </c>
      <c r="B6" s="46"/>
      <c r="C6" s="54" t="s">
        <v>81</v>
      </c>
      <c r="D6" s="44"/>
      <c r="E6" s="149">
        <f>'درآمد سرمایه گذاری در سهام '!R32</f>
        <v>635490082729</v>
      </c>
      <c r="F6" s="44"/>
      <c r="G6" s="173">
        <f>E6/$E$11</f>
        <v>0.1124714401266635</v>
      </c>
      <c r="H6" s="173"/>
      <c r="I6" s="173">
        <f>E6/' سهام'!$AA$4</f>
        <v>2.4991481260700086E-2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5.5" x14ac:dyDescent="0.2">
      <c r="A7" s="46" t="s">
        <v>113</v>
      </c>
      <c r="B7" s="46"/>
      <c r="C7" s="54" t="s">
        <v>82</v>
      </c>
      <c r="D7" s="44"/>
      <c r="E7" s="149">
        <f>'درآمد سرمایه گذاری در صندوق'!R27</f>
        <v>254744220451</v>
      </c>
      <c r="F7" s="44"/>
      <c r="G7" s="173">
        <f t="shared" ref="G7:G10" si="0">E7/$E$11</f>
        <v>4.508559632438263E-2</v>
      </c>
      <c r="H7" s="173"/>
      <c r="I7" s="173">
        <f>E7/' سهام'!$AA$4</f>
        <v>1.0018150691405419E-2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25.5" x14ac:dyDescent="0.2">
      <c r="A8" s="46" t="s">
        <v>75</v>
      </c>
      <c r="B8" s="46"/>
      <c r="C8" s="54" t="s">
        <v>83</v>
      </c>
      <c r="D8" s="44"/>
      <c r="E8" s="149">
        <f>'درآمد سرمایه گذاری در اوراق بها'!Q47</f>
        <v>2171232317717</v>
      </c>
      <c r="F8" s="44"/>
      <c r="G8" s="173">
        <f t="shared" si="0"/>
        <v>0.384272913551229</v>
      </c>
      <c r="H8" s="173"/>
      <c r="I8" s="173">
        <f>E8/' سهام'!$AA$4</f>
        <v>8.5386559531866968E-2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25.5" x14ac:dyDescent="0.2">
      <c r="A9" s="46" t="s">
        <v>76</v>
      </c>
      <c r="B9" s="46"/>
      <c r="C9" s="54" t="s">
        <v>84</v>
      </c>
      <c r="D9" s="44"/>
      <c r="E9" s="122">
        <f>'درآمد سپرده بانکی'!G194</f>
        <v>2586761909485</v>
      </c>
      <c r="F9" s="44"/>
      <c r="G9" s="173">
        <f t="shared" si="0"/>
        <v>0.45781491345262076</v>
      </c>
      <c r="H9" s="173"/>
      <c r="I9" s="173">
        <f>E9/' سهام'!$AA$4</f>
        <v>0.10172780589930211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3" ht="26.25" thickBot="1" x14ac:dyDescent="0.25">
      <c r="A10" s="46" t="s">
        <v>39</v>
      </c>
      <c r="B10" s="46"/>
      <c r="C10" s="54" t="s">
        <v>114</v>
      </c>
      <c r="D10" s="44"/>
      <c r="E10" s="122">
        <f>'سایر درآمدها'!E11</f>
        <v>2006604985</v>
      </c>
      <c r="F10" s="44"/>
      <c r="G10" s="173">
        <f t="shared" si="0"/>
        <v>3.5513654510409412E-4</v>
      </c>
      <c r="H10" s="173"/>
      <c r="I10" s="173">
        <f>E10/' سهام'!$AA$4</f>
        <v>7.8912373683162775E-5</v>
      </c>
      <c r="J10" s="38"/>
      <c r="K10" s="38"/>
    </row>
    <row r="11" spans="1:23" ht="20.25" thickBot="1" x14ac:dyDescent="0.25">
      <c r="A11" s="46" t="s">
        <v>3</v>
      </c>
      <c r="E11" s="150">
        <f>SUM(E6:E10)</f>
        <v>5650235135367</v>
      </c>
      <c r="G11" s="174">
        <f>SUM(G6:G10)</f>
        <v>1</v>
      </c>
      <c r="H11" s="173"/>
      <c r="I11" s="174">
        <f>SUM(I6:I10)</f>
        <v>0.22220290975695775</v>
      </c>
    </row>
    <row r="12" spans="1:23" ht="15" thickTop="1" x14ac:dyDescent="0.2">
      <c r="L12" s="141"/>
    </row>
    <row r="13" spans="1:23" x14ac:dyDescent="0.2">
      <c r="L13" s="141"/>
    </row>
    <row r="14" spans="1:23" ht="15" thickBot="1" x14ac:dyDescent="0.25">
      <c r="L14" s="141"/>
    </row>
    <row r="15" spans="1:23" ht="16.5" thickBot="1" x14ac:dyDescent="0.25">
      <c r="E15" s="150"/>
      <c r="L15" s="167"/>
    </row>
    <row r="16" spans="1:23" ht="15" thickTop="1" x14ac:dyDescent="0.2">
      <c r="L16" s="141"/>
    </row>
    <row r="17" spans="5:12" x14ac:dyDescent="0.2">
      <c r="E17" s="167"/>
      <c r="L17" s="167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2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rightToLeft="1" view="pageBreakPreview" zoomScale="110" zoomScaleNormal="100" zoomScaleSheetLayoutView="110" workbookViewId="0">
      <pane ySplit="10" topLeftCell="A26" activePane="bottomLeft" state="frozen"/>
      <selection pane="bottomLeft" activeCell="V29" sqref="V29"/>
    </sheetView>
  </sheetViews>
  <sheetFormatPr defaultColWidth="9.125" defaultRowHeight="15.75" x14ac:dyDescent="0.4"/>
  <cols>
    <col min="1" max="1" width="13.125" style="6" customWidth="1"/>
    <col min="2" max="2" width="0.625" style="6" customWidth="1"/>
    <col min="3" max="3" width="9.125" style="6" customWidth="1"/>
    <col min="4" max="4" width="0.375" style="6" customWidth="1"/>
    <col min="5" max="5" width="14.625" style="6" bestFit="1" customWidth="1"/>
    <col min="6" max="6" width="0.875" style="6" customWidth="1"/>
    <col min="7" max="7" width="9.125" style="6"/>
    <col min="8" max="8" width="1" style="6" customWidth="1"/>
    <col min="9" max="9" width="14.625" style="108" bestFit="1" customWidth="1"/>
    <col min="10" max="10" width="12.625" style="93" customWidth="1"/>
    <col min="11" max="11" width="0.75" style="6" customWidth="1"/>
    <col min="12" max="12" width="13" style="6" bestFit="1" customWidth="1"/>
    <col min="13" max="13" width="0.625" style="6" customWidth="1"/>
    <col min="14" max="14" width="14.875" style="108" bestFit="1" customWidth="1"/>
    <col min="15" max="15" width="0.875" style="6" customWidth="1"/>
    <col min="16" max="16" width="13.875" style="108" bestFit="1" customWidth="1"/>
    <col min="17" max="17" width="0.875" style="6" customWidth="1"/>
    <col min="18" max="18" width="14.75" style="108" bestFit="1" customWidth="1"/>
    <col min="19" max="19" width="10.625" style="93" customWidth="1"/>
    <col min="20" max="20" width="9.125" style="6"/>
    <col min="21" max="21" width="11.375" style="6" bestFit="1" customWidth="1"/>
    <col min="22" max="16384" width="9.125" style="6"/>
  </cols>
  <sheetData>
    <row r="1" spans="1:19" ht="21" x14ac:dyDescent="0.55000000000000004">
      <c r="A1" s="215" t="s">
        <v>283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21" x14ac:dyDescent="0.55000000000000004">
      <c r="A2" s="215" t="s">
        <v>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21" x14ac:dyDescent="0.55000000000000004">
      <c r="A3" s="215" t="s">
        <v>130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5" spans="1:19" ht="25.5" x14ac:dyDescent="0.4">
      <c r="A5" s="216" t="s">
        <v>38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</row>
    <row r="7" spans="1:19" ht="19.5" customHeight="1" thickBot="1" x14ac:dyDescent="0.45">
      <c r="A7" s="4"/>
      <c r="B7" s="5"/>
      <c r="C7" s="249" t="s">
        <v>226</v>
      </c>
      <c r="D7" s="249"/>
      <c r="E7" s="249"/>
      <c r="F7" s="249"/>
      <c r="G7" s="249"/>
      <c r="H7" s="249"/>
      <c r="I7" s="249"/>
      <c r="J7" s="249"/>
      <c r="K7" s="5"/>
      <c r="L7" s="249" t="s">
        <v>227</v>
      </c>
      <c r="M7" s="249"/>
      <c r="N7" s="249"/>
      <c r="O7" s="249"/>
      <c r="P7" s="249"/>
      <c r="Q7" s="249"/>
      <c r="R7" s="249"/>
      <c r="S7" s="249"/>
    </row>
    <row r="8" spans="1:19" ht="19.5" customHeight="1" x14ac:dyDescent="0.4">
      <c r="A8" s="252" t="s">
        <v>34</v>
      </c>
      <c r="B8" s="251"/>
      <c r="C8" s="245" t="s">
        <v>17</v>
      </c>
      <c r="D8" s="250"/>
      <c r="E8" s="245" t="s">
        <v>18</v>
      </c>
      <c r="F8" s="250"/>
      <c r="G8" s="245" t="s">
        <v>19</v>
      </c>
      <c r="H8" s="250"/>
      <c r="I8" s="245" t="s">
        <v>3</v>
      </c>
      <c r="J8" s="245"/>
      <c r="K8" s="251"/>
      <c r="L8" s="245" t="s">
        <v>17</v>
      </c>
      <c r="M8" s="250"/>
      <c r="N8" s="247" t="s">
        <v>18</v>
      </c>
      <c r="O8" s="250"/>
      <c r="P8" s="247" t="s">
        <v>19</v>
      </c>
      <c r="Q8" s="250"/>
      <c r="R8" s="245" t="s">
        <v>3</v>
      </c>
      <c r="S8" s="245"/>
    </row>
    <row r="9" spans="1:19" ht="18.75" customHeight="1" thickBot="1" x14ac:dyDescent="0.45">
      <c r="A9" s="252"/>
      <c r="B9" s="251"/>
      <c r="C9" s="246"/>
      <c r="D9" s="251"/>
      <c r="E9" s="246"/>
      <c r="F9" s="251"/>
      <c r="G9" s="246"/>
      <c r="H9" s="251"/>
      <c r="I9" s="249"/>
      <c r="J9" s="249"/>
      <c r="K9" s="251"/>
      <c r="L9" s="246"/>
      <c r="M9" s="251"/>
      <c r="N9" s="248"/>
      <c r="O9" s="251"/>
      <c r="P9" s="248"/>
      <c r="Q9" s="251"/>
      <c r="R9" s="249"/>
      <c r="S9" s="249"/>
    </row>
    <row r="10" spans="1:19" ht="28.5" customHeight="1" thickBot="1" x14ac:dyDescent="0.45">
      <c r="A10" s="253"/>
      <c r="B10" s="251"/>
      <c r="C10" s="56" t="s">
        <v>88</v>
      </c>
      <c r="D10" s="251"/>
      <c r="E10" s="56" t="s">
        <v>88</v>
      </c>
      <c r="F10" s="251"/>
      <c r="G10" s="56" t="s">
        <v>88</v>
      </c>
      <c r="H10" s="251"/>
      <c r="I10" s="144" t="s">
        <v>7</v>
      </c>
      <c r="J10" s="145" t="s">
        <v>20</v>
      </c>
      <c r="K10" s="251"/>
      <c r="L10" s="56" t="s">
        <v>88</v>
      </c>
      <c r="M10" s="251"/>
      <c r="N10" s="139" t="s">
        <v>88</v>
      </c>
      <c r="O10" s="251"/>
      <c r="P10" s="139" t="s">
        <v>88</v>
      </c>
      <c r="Q10" s="251"/>
      <c r="R10" s="144" t="s">
        <v>7</v>
      </c>
      <c r="S10" s="145" t="s">
        <v>20</v>
      </c>
    </row>
    <row r="11" spans="1:19" ht="22.5" customHeight="1" x14ac:dyDescent="0.45">
      <c r="A11" s="138" t="s">
        <v>228</v>
      </c>
      <c r="B11" s="8"/>
      <c r="C11" s="9">
        <v>0</v>
      </c>
      <c r="D11" s="8"/>
      <c r="E11" s="9">
        <v>0</v>
      </c>
      <c r="F11" s="8"/>
      <c r="G11" s="9">
        <v>0</v>
      </c>
      <c r="H11" s="8"/>
      <c r="I11" s="140">
        <f>C11+E11+G11</f>
        <v>0</v>
      </c>
      <c r="J11" s="146">
        <f>I11/درآمدها!$E$11</f>
        <v>0</v>
      </c>
      <c r="K11" s="8"/>
      <c r="L11" s="84">
        <v>5405330000</v>
      </c>
      <c r="M11" s="8"/>
      <c r="N11" s="140">
        <v>0</v>
      </c>
      <c r="O11" s="8"/>
      <c r="P11" s="140">
        <v>8843268066</v>
      </c>
      <c r="Q11" s="8"/>
      <c r="R11" s="140">
        <f>L11+N11+P11</f>
        <v>14248598066</v>
      </c>
      <c r="S11" s="148">
        <f>R11/درآمدها!$E$11</f>
        <v>2.5217708156626138E-3</v>
      </c>
    </row>
    <row r="12" spans="1:19" ht="22.5" customHeight="1" x14ac:dyDescent="0.45">
      <c r="A12" s="138" t="s">
        <v>134</v>
      </c>
      <c r="B12" s="82"/>
      <c r="C12" s="9"/>
      <c r="D12" s="82"/>
      <c r="E12" s="140">
        <v>11702653230</v>
      </c>
      <c r="F12" s="82"/>
      <c r="G12" s="9"/>
      <c r="H12" s="82"/>
      <c r="I12" s="140">
        <f t="shared" ref="I12:I31" si="0">C12+E12+G12</f>
        <v>11702653230</v>
      </c>
      <c r="J12" s="146">
        <f>I12/درآمدها!$E$11</f>
        <v>2.0711798623651223E-3</v>
      </c>
      <c r="K12" s="82"/>
      <c r="L12" s="84">
        <v>66810077040</v>
      </c>
      <c r="M12" s="82"/>
      <c r="N12" s="140">
        <v>-143577545289</v>
      </c>
      <c r="O12" s="82"/>
      <c r="P12" s="140"/>
      <c r="Q12" s="82"/>
      <c r="R12" s="140">
        <f t="shared" ref="R12:R31" si="1">L12+N12+P12</f>
        <v>-76767468249</v>
      </c>
      <c r="S12" s="148">
        <f>R12/درآمدها!$E$11</f>
        <v>-1.3586597090178216E-2</v>
      </c>
    </row>
    <row r="13" spans="1:19" ht="40.5" customHeight="1" x14ac:dyDescent="0.45">
      <c r="A13" s="138" t="s">
        <v>140</v>
      </c>
      <c r="B13" s="82"/>
      <c r="C13" s="9"/>
      <c r="D13" s="82"/>
      <c r="E13" s="140">
        <v>67248140599</v>
      </c>
      <c r="F13" s="82"/>
      <c r="G13" s="9"/>
      <c r="H13" s="82"/>
      <c r="I13" s="140">
        <f t="shared" si="0"/>
        <v>67248140599</v>
      </c>
      <c r="J13" s="146">
        <f>I13/درآمدها!$E$11</f>
        <v>1.1901830452695316E-2</v>
      </c>
      <c r="K13" s="82"/>
      <c r="L13" s="84">
        <v>82394365950</v>
      </c>
      <c r="M13" s="82"/>
      <c r="N13" s="140">
        <v>238565799225</v>
      </c>
      <c r="O13" s="82"/>
      <c r="P13" s="140">
        <v>36399569000</v>
      </c>
      <c r="Q13" s="82"/>
      <c r="R13" s="140">
        <f t="shared" si="1"/>
        <v>357359734175</v>
      </c>
      <c r="S13" s="148">
        <f>R13/درآمدها!$E$11</f>
        <v>6.3246878335761231E-2</v>
      </c>
    </row>
    <row r="14" spans="1:19" ht="43.5" customHeight="1" x14ac:dyDescent="0.45">
      <c r="A14" s="138" t="s">
        <v>229</v>
      </c>
      <c r="B14" s="82"/>
      <c r="C14" s="9"/>
      <c r="D14" s="82"/>
      <c r="F14" s="82"/>
      <c r="G14" s="9"/>
      <c r="H14" s="82"/>
      <c r="I14" s="140">
        <f t="shared" si="0"/>
        <v>0</v>
      </c>
      <c r="J14" s="146">
        <f>I14/درآمدها!$E$11</f>
        <v>0</v>
      </c>
      <c r="K14" s="82"/>
      <c r="L14" s="84">
        <v>17901497367</v>
      </c>
      <c r="M14" s="82"/>
      <c r="N14" s="140"/>
      <c r="O14" s="82"/>
      <c r="P14" s="140">
        <v>11307306344</v>
      </c>
      <c r="Q14" s="82"/>
      <c r="R14" s="140">
        <f t="shared" si="1"/>
        <v>29208803711</v>
      </c>
      <c r="S14" s="148">
        <f>R14/درآمدها!$E$11</f>
        <v>5.1694846340413049E-3</v>
      </c>
    </row>
    <row r="15" spans="1:19" ht="22.5" customHeight="1" x14ac:dyDescent="0.45">
      <c r="A15" s="138" t="s">
        <v>133</v>
      </c>
      <c r="B15" s="82"/>
      <c r="C15" s="9"/>
      <c r="D15" s="82"/>
      <c r="E15" s="140">
        <v>4171908564</v>
      </c>
      <c r="F15" s="82"/>
      <c r="G15" s="9"/>
      <c r="H15" s="82"/>
      <c r="I15" s="140">
        <f t="shared" si="0"/>
        <v>4171908564</v>
      </c>
      <c r="J15" s="146">
        <f>I15/درآمدها!$E$11</f>
        <v>7.3836016803732925E-4</v>
      </c>
      <c r="K15" s="82"/>
      <c r="L15" s="9"/>
      <c r="M15" s="82"/>
      <c r="N15" s="140">
        <v>-4149751838</v>
      </c>
      <c r="O15" s="82"/>
      <c r="P15" s="140"/>
      <c r="Q15" s="82"/>
      <c r="R15" s="140">
        <f t="shared" si="1"/>
        <v>-4149751838</v>
      </c>
      <c r="S15" s="148">
        <f>R15/درآمدها!$E$11</f>
        <v>-7.3443878680819912E-4</v>
      </c>
    </row>
    <row r="16" spans="1:19" ht="22.5" customHeight="1" x14ac:dyDescent="0.45">
      <c r="A16" s="138" t="s">
        <v>136</v>
      </c>
      <c r="B16" s="82"/>
      <c r="C16" s="9"/>
      <c r="D16" s="82"/>
      <c r="E16" s="140">
        <v>2859881850</v>
      </c>
      <c r="F16" s="82"/>
      <c r="G16" s="9"/>
      <c r="H16" s="82"/>
      <c r="I16" s="140">
        <f t="shared" si="0"/>
        <v>2859881850</v>
      </c>
      <c r="J16" s="146">
        <f>I16/درآمدها!$E$11</f>
        <v>5.0615271426473867E-4</v>
      </c>
      <c r="K16" s="82"/>
      <c r="L16" s="9"/>
      <c r="M16" s="82"/>
      <c r="N16" s="140">
        <v>33331256</v>
      </c>
      <c r="O16" s="82"/>
      <c r="P16" s="140"/>
      <c r="Q16" s="82"/>
      <c r="R16" s="140">
        <f t="shared" si="1"/>
        <v>33331256</v>
      </c>
      <c r="S16" s="148">
        <f>R16/درآمدها!$E$11</f>
        <v>5.8990918433406107E-6</v>
      </c>
    </row>
    <row r="17" spans="1:19" ht="22.5" customHeight="1" x14ac:dyDescent="0.45">
      <c r="A17" s="138" t="s">
        <v>135</v>
      </c>
      <c r="B17" s="82"/>
      <c r="C17" s="9"/>
      <c r="D17" s="82"/>
      <c r="E17" s="140">
        <v>7978744203</v>
      </c>
      <c r="F17" s="82"/>
      <c r="G17" s="9"/>
      <c r="H17" s="82"/>
      <c r="I17" s="140">
        <f t="shared" si="0"/>
        <v>7978744203</v>
      </c>
      <c r="J17" s="146">
        <f>I17/درآمدها!$E$11</f>
        <v>1.4121083480328038E-3</v>
      </c>
      <c r="K17" s="82"/>
      <c r="L17" s="9"/>
      <c r="M17" s="82"/>
      <c r="N17" s="140">
        <v>945400309</v>
      </c>
      <c r="O17" s="82"/>
      <c r="P17" s="140"/>
      <c r="Q17" s="82"/>
      <c r="R17" s="140">
        <f t="shared" si="1"/>
        <v>945400309</v>
      </c>
      <c r="S17" s="148">
        <f>R17/درآمدها!$E$11</f>
        <v>1.6732052496052331E-4</v>
      </c>
    </row>
    <row r="18" spans="1:19" ht="40.5" customHeight="1" x14ac:dyDescent="0.45">
      <c r="A18" s="138" t="s">
        <v>138</v>
      </c>
      <c r="B18" s="82"/>
      <c r="C18" s="9"/>
      <c r="D18" s="82"/>
      <c r="E18" s="140">
        <v>11123112063</v>
      </c>
      <c r="F18" s="82"/>
      <c r="G18" s="9"/>
      <c r="H18" s="82"/>
      <c r="I18" s="140">
        <f t="shared" si="0"/>
        <v>11123112063</v>
      </c>
      <c r="J18" s="146">
        <f>I18/درآمدها!$E$11</f>
        <v>1.9686104731068896E-3</v>
      </c>
      <c r="K18" s="82"/>
      <c r="L18" s="9"/>
      <c r="M18" s="82"/>
      <c r="N18" s="140">
        <v>20578749472</v>
      </c>
      <c r="O18" s="82"/>
      <c r="P18" s="140">
        <v>2263530928</v>
      </c>
      <c r="Q18" s="82"/>
      <c r="R18" s="140">
        <f t="shared" si="1"/>
        <v>22842280400</v>
      </c>
      <c r="S18" s="148">
        <f>R18/درآمدها!$E$11</f>
        <v>4.0427132416173909E-3</v>
      </c>
    </row>
    <row r="19" spans="1:19" ht="40.5" customHeight="1" x14ac:dyDescent="0.45">
      <c r="A19" s="138" t="s">
        <v>137</v>
      </c>
      <c r="B19" s="82"/>
      <c r="C19" s="9"/>
      <c r="D19" s="82"/>
      <c r="E19" s="140">
        <v>15188280808</v>
      </c>
      <c r="F19" s="82"/>
      <c r="G19" s="9"/>
      <c r="H19" s="82"/>
      <c r="I19" s="140">
        <f t="shared" si="0"/>
        <v>15188280808</v>
      </c>
      <c r="J19" s="146">
        <f>I19/درآمدها!$E$11</f>
        <v>2.6880794239748881E-3</v>
      </c>
      <c r="K19" s="82"/>
      <c r="L19" s="9"/>
      <c r="M19" s="82"/>
      <c r="N19" s="140">
        <v>27632440698</v>
      </c>
      <c r="O19" s="82"/>
      <c r="P19" s="140"/>
      <c r="Q19" s="82"/>
      <c r="R19" s="140">
        <f t="shared" si="1"/>
        <v>27632440698</v>
      </c>
      <c r="S19" s="148">
        <f>R19/درآمدها!$E$11</f>
        <v>4.8904939415773865E-3</v>
      </c>
    </row>
    <row r="20" spans="1:19" ht="40.5" customHeight="1" x14ac:dyDescent="0.45">
      <c r="A20" s="138" t="s">
        <v>284</v>
      </c>
      <c r="B20" s="82"/>
      <c r="C20" s="9"/>
      <c r="D20" s="82"/>
      <c r="E20" s="140"/>
      <c r="F20" s="82"/>
      <c r="G20" s="9"/>
      <c r="H20" s="82"/>
      <c r="I20" s="140"/>
      <c r="J20" s="146"/>
      <c r="K20" s="82"/>
      <c r="L20" s="9"/>
      <c r="M20" s="82"/>
      <c r="N20" s="140"/>
      <c r="O20" s="82"/>
      <c r="P20" s="140">
        <v>19119130000</v>
      </c>
      <c r="Q20" s="82"/>
      <c r="R20" s="140">
        <f t="shared" ref="R20" si="2">L20+N20+P20</f>
        <v>19119130000</v>
      </c>
      <c r="S20" s="148">
        <f>R20/درآمدها!$E$11</f>
        <v>3.383775991962882E-3</v>
      </c>
    </row>
    <row r="21" spans="1:19" ht="40.5" customHeight="1" x14ac:dyDescent="0.45">
      <c r="A21" s="138" t="s">
        <v>245</v>
      </c>
      <c r="B21" s="82"/>
      <c r="C21" s="9"/>
      <c r="D21" s="82"/>
      <c r="E21" s="9"/>
      <c r="F21" s="82"/>
      <c r="G21" s="9"/>
      <c r="H21" s="82"/>
      <c r="I21" s="140">
        <f t="shared" si="0"/>
        <v>0</v>
      </c>
      <c r="J21" s="146">
        <f>I21/درآمدها!$E$11</f>
        <v>0</v>
      </c>
      <c r="K21" s="82"/>
      <c r="L21" s="9"/>
      <c r="M21" s="82"/>
      <c r="N21" s="140"/>
      <c r="O21" s="82"/>
      <c r="P21" s="140">
        <v>149950985</v>
      </c>
      <c r="Q21" s="82"/>
      <c r="R21" s="140">
        <f t="shared" si="1"/>
        <v>149950985</v>
      </c>
      <c r="S21" s="148">
        <f>R21/درآمدها!$E$11</f>
        <v>2.653889287923594E-5</v>
      </c>
    </row>
    <row r="22" spans="1:19" ht="40.5" customHeight="1" x14ac:dyDescent="0.45">
      <c r="A22" s="138" t="s">
        <v>246</v>
      </c>
      <c r="B22" s="82"/>
      <c r="C22" s="9"/>
      <c r="D22" s="82"/>
      <c r="E22" s="9"/>
      <c r="F22" s="82"/>
      <c r="G22" s="9"/>
      <c r="H22" s="82"/>
      <c r="I22" s="140">
        <f t="shared" si="0"/>
        <v>0</v>
      </c>
      <c r="J22" s="146">
        <f>I22/درآمدها!$E$11</f>
        <v>0</v>
      </c>
      <c r="K22" s="82"/>
      <c r="L22" s="9"/>
      <c r="M22" s="82"/>
      <c r="N22" s="140"/>
      <c r="O22" s="82"/>
      <c r="P22" s="140">
        <v>56458229786</v>
      </c>
      <c r="Q22" s="82"/>
      <c r="R22" s="140">
        <f t="shared" si="1"/>
        <v>56458229786</v>
      </c>
      <c r="S22" s="148">
        <f>R22/درآمدها!$E$11</f>
        <v>9.9921911979567318E-3</v>
      </c>
    </row>
    <row r="23" spans="1:19" ht="40.5" customHeight="1" x14ac:dyDescent="0.45">
      <c r="A23" s="138" t="s">
        <v>247</v>
      </c>
      <c r="B23" s="82"/>
      <c r="C23" s="9"/>
      <c r="D23" s="82"/>
      <c r="E23" s="9"/>
      <c r="F23" s="82"/>
      <c r="G23" s="9"/>
      <c r="H23" s="82"/>
      <c r="I23" s="140">
        <f t="shared" si="0"/>
        <v>0</v>
      </c>
      <c r="J23" s="146">
        <f>I23/درآمدها!$E$11</f>
        <v>0</v>
      </c>
      <c r="K23" s="82"/>
      <c r="L23" s="9"/>
      <c r="M23" s="82"/>
      <c r="N23" s="140"/>
      <c r="O23" s="82"/>
      <c r="P23" s="140">
        <v>4102073909</v>
      </c>
      <c r="Q23" s="82"/>
      <c r="R23" s="140">
        <f t="shared" si="1"/>
        <v>4102073909</v>
      </c>
      <c r="S23" s="148">
        <f>R23/درآمدها!$E$11</f>
        <v>7.2600056647616977E-4</v>
      </c>
    </row>
    <row r="24" spans="1:19" ht="40.5" customHeight="1" x14ac:dyDescent="0.45">
      <c r="A24" s="138" t="s">
        <v>248</v>
      </c>
      <c r="B24" s="82"/>
      <c r="C24" s="9"/>
      <c r="D24" s="82"/>
      <c r="E24" s="9"/>
      <c r="F24" s="82"/>
      <c r="G24" s="9"/>
      <c r="H24" s="82"/>
      <c r="I24" s="140">
        <f t="shared" si="0"/>
        <v>0</v>
      </c>
      <c r="J24" s="146">
        <f>I24/درآمدها!$E$11</f>
        <v>0</v>
      </c>
      <c r="K24" s="82"/>
      <c r="L24" s="9"/>
      <c r="M24" s="82"/>
      <c r="N24" s="140"/>
      <c r="O24" s="82"/>
      <c r="P24" s="140">
        <v>-5204</v>
      </c>
      <c r="Q24" s="82"/>
      <c r="R24" s="140">
        <f t="shared" si="1"/>
        <v>-5204</v>
      </c>
      <c r="S24" s="148">
        <f>R24/درآمدها!$E$11</f>
        <v>-9.2102361677413353E-10</v>
      </c>
    </row>
    <row r="25" spans="1:19" ht="40.5" customHeight="1" x14ac:dyDescent="0.45">
      <c r="A25" s="138" t="s">
        <v>250</v>
      </c>
      <c r="B25" s="82"/>
      <c r="C25" s="9"/>
      <c r="D25" s="82"/>
      <c r="E25" s="9"/>
      <c r="F25" s="82"/>
      <c r="G25" s="9"/>
      <c r="H25" s="82"/>
      <c r="I25" s="140">
        <f t="shared" si="0"/>
        <v>0</v>
      </c>
      <c r="J25" s="146">
        <f>I25/درآمدها!$E$11</f>
        <v>0</v>
      </c>
      <c r="K25" s="82"/>
      <c r="L25" s="9"/>
      <c r="M25" s="82"/>
      <c r="N25" s="140"/>
      <c r="O25" s="82"/>
      <c r="P25" s="140">
        <v>12758041988</v>
      </c>
      <c r="Q25" s="82"/>
      <c r="R25" s="140">
        <f t="shared" si="1"/>
        <v>12758041988</v>
      </c>
      <c r="S25" s="148">
        <f>R25/درآمدها!$E$11</f>
        <v>2.2579665593282124E-3</v>
      </c>
    </row>
    <row r="26" spans="1:19" ht="40.5" customHeight="1" x14ac:dyDescent="0.45">
      <c r="A26" s="138" t="s">
        <v>252</v>
      </c>
      <c r="B26" s="82"/>
      <c r="C26" s="9">
        <v>0</v>
      </c>
      <c r="D26" s="82"/>
      <c r="E26" s="9">
        <v>0</v>
      </c>
      <c r="F26" s="82"/>
      <c r="G26" s="9">
        <v>0</v>
      </c>
      <c r="H26" s="82"/>
      <c r="I26" s="9">
        <v>0</v>
      </c>
      <c r="J26" s="146">
        <f>I26/درآمدها!$E$11</f>
        <v>0</v>
      </c>
      <c r="K26" s="82"/>
      <c r="L26" s="9">
        <v>0</v>
      </c>
      <c r="M26" s="82"/>
      <c r="N26" s="9">
        <v>0</v>
      </c>
      <c r="O26" s="82"/>
      <c r="P26" s="140">
        <v>-3373992</v>
      </c>
      <c r="Q26" s="82"/>
      <c r="R26" s="140">
        <f t="shared" si="1"/>
        <v>-3373992</v>
      </c>
      <c r="S26" s="148">
        <f>R26/درآمدها!$E$11</f>
        <v>-5.9714187448251193E-7</v>
      </c>
    </row>
    <row r="27" spans="1:19" ht="40.5" customHeight="1" x14ac:dyDescent="0.45">
      <c r="A27" s="138" t="s">
        <v>255</v>
      </c>
      <c r="B27" s="82"/>
      <c r="C27" s="9">
        <v>0</v>
      </c>
      <c r="D27" s="82"/>
      <c r="E27" s="9">
        <v>0</v>
      </c>
      <c r="F27" s="82"/>
      <c r="G27" s="9">
        <v>0</v>
      </c>
      <c r="H27" s="82"/>
      <c r="I27" s="9">
        <v>0</v>
      </c>
      <c r="J27" s="146">
        <f>I27/درآمدها!$E$11</f>
        <v>0</v>
      </c>
      <c r="K27" s="82"/>
      <c r="L27" s="9">
        <v>0</v>
      </c>
      <c r="M27" s="82"/>
      <c r="N27" s="9">
        <v>0</v>
      </c>
      <c r="O27" s="82"/>
      <c r="P27" s="140">
        <v>10232205674</v>
      </c>
      <c r="Q27" s="82"/>
      <c r="R27" s="140">
        <f t="shared" si="1"/>
        <v>10232205674</v>
      </c>
      <c r="S27" s="148">
        <f>R27/درآمدها!$E$11</f>
        <v>1.8109344883636223E-3</v>
      </c>
    </row>
    <row r="28" spans="1:19" ht="40.5" customHeight="1" x14ac:dyDescent="0.45">
      <c r="A28" s="138" t="s">
        <v>257</v>
      </c>
      <c r="B28" s="82"/>
      <c r="C28" s="9">
        <v>0</v>
      </c>
      <c r="D28" s="82"/>
      <c r="E28" s="9">
        <v>0</v>
      </c>
      <c r="F28" s="82"/>
      <c r="G28" s="9">
        <v>0</v>
      </c>
      <c r="H28" s="82"/>
      <c r="I28" s="9">
        <v>0</v>
      </c>
      <c r="J28" s="146">
        <f>I28/درآمدها!$E$11</f>
        <v>0</v>
      </c>
      <c r="K28" s="82"/>
      <c r="L28" s="9">
        <v>0</v>
      </c>
      <c r="M28" s="82"/>
      <c r="N28" s="9">
        <v>0</v>
      </c>
      <c r="O28" s="82"/>
      <c r="P28" s="140">
        <v>21953997098</v>
      </c>
      <c r="Q28" s="82"/>
      <c r="R28" s="140">
        <f t="shared" si="1"/>
        <v>21953997098</v>
      </c>
      <c r="S28" s="148">
        <f>R28/درآمدها!$E$11</f>
        <v>3.885501500739583E-3</v>
      </c>
    </row>
    <row r="29" spans="1:19" ht="40.5" customHeight="1" x14ac:dyDescent="0.45">
      <c r="A29" s="138" t="s">
        <v>258</v>
      </c>
      <c r="B29" s="82"/>
      <c r="C29" s="9">
        <v>0</v>
      </c>
      <c r="D29" s="82"/>
      <c r="E29" s="9">
        <v>0</v>
      </c>
      <c r="F29" s="82"/>
      <c r="G29" s="9">
        <v>0</v>
      </c>
      <c r="H29" s="82"/>
      <c r="I29" s="9">
        <v>0</v>
      </c>
      <c r="J29" s="146">
        <f>I29/درآمدها!$E$11</f>
        <v>0</v>
      </c>
      <c r="K29" s="82"/>
      <c r="L29" s="9">
        <v>0</v>
      </c>
      <c r="M29" s="82"/>
      <c r="N29" s="9">
        <v>0</v>
      </c>
      <c r="O29" s="82"/>
      <c r="P29" s="140">
        <v>21754964591</v>
      </c>
      <c r="Q29" s="82"/>
      <c r="R29" s="140">
        <f t="shared" si="1"/>
        <v>21754964591</v>
      </c>
      <c r="S29" s="148">
        <f>R29/درآمدها!$E$11</f>
        <v>3.8502759743266769E-3</v>
      </c>
    </row>
    <row r="30" spans="1:19" ht="40.5" customHeight="1" x14ac:dyDescent="0.45">
      <c r="A30" s="138" t="s">
        <v>259</v>
      </c>
      <c r="B30" s="82"/>
      <c r="C30" s="9">
        <v>0</v>
      </c>
      <c r="D30" s="82"/>
      <c r="E30" s="9">
        <v>0</v>
      </c>
      <c r="F30" s="82"/>
      <c r="G30" s="9">
        <v>0</v>
      </c>
      <c r="H30" s="82"/>
      <c r="I30" s="9">
        <v>0</v>
      </c>
      <c r="J30" s="146">
        <f>I30/درآمدها!$E$11</f>
        <v>0</v>
      </c>
      <c r="K30" s="82"/>
      <c r="L30" s="9">
        <v>0</v>
      </c>
      <c r="M30" s="82"/>
      <c r="N30" s="9">
        <v>0</v>
      </c>
      <c r="O30" s="82"/>
      <c r="P30" s="140">
        <v>116270538628</v>
      </c>
      <c r="Q30" s="82"/>
      <c r="R30" s="140">
        <f t="shared" si="1"/>
        <v>116270538628</v>
      </c>
      <c r="S30" s="148">
        <f>R30/درآمدها!$E$11</f>
        <v>2.0578000002197762E-2</v>
      </c>
    </row>
    <row r="31" spans="1:19" ht="40.5" customHeight="1" x14ac:dyDescent="0.45">
      <c r="A31" s="138" t="s">
        <v>139</v>
      </c>
      <c r="B31" s="82"/>
      <c r="C31" s="9">
        <v>0</v>
      </c>
      <c r="D31" s="82"/>
      <c r="E31" s="140">
        <v>1212678275</v>
      </c>
      <c r="F31" s="82"/>
      <c r="G31" s="9">
        <v>0</v>
      </c>
      <c r="H31" s="82"/>
      <c r="I31" s="140">
        <f t="shared" si="0"/>
        <v>1212678275</v>
      </c>
      <c r="J31" s="146">
        <f>I31/درآمدها!$E$11</f>
        <v>2.1462439101151368E-4</v>
      </c>
      <c r="K31" s="82"/>
      <c r="L31" s="9">
        <v>0</v>
      </c>
      <c r="M31" s="82"/>
      <c r="N31" s="140">
        <v>1340960738</v>
      </c>
      <c r="O31" s="82"/>
      <c r="P31" s="9">
        <v>0</v>
      </c>
      <c r="Q31" s="82"/>
      <c r="R31" s="140">
        <f t="shared" si="1"/>
        <v>1340960738</v>
      </c>
      <c r="S31" s="148">
        <f>R31/درآمدها!$E$11</f>
        <v>2.3732830685335726E-4</v>
      </c>
    </row>
    <row r="32" spans="1:19" ht="16.5" thickBot="1" x14ac:dyDescent="0.45">
      <c r="A32" s="7" t="s">
        <v>3</v>
      </c>
      <c r="B32" s="8"/>
      <c r="C32" s="123" t="s">
        <v>21</v>
      </c>
      <c r="D32" s="8"/>
      <c r="E32" s="142">
        <f>SUM(E11:E31)</f>
        <v>121485399592</v>
      </c>
      <c r="F32" s="8"/>
      <c r="G32" s="123" t="s">
        <v>21</v>
      </c>
      <c r="H32" s="8"/>
      <c r="I32" s="142">
        <f>SUM(I11:I31)</f>
        <v>121485399592</v>
      </c>
      <c r="J32" s="147">
        <f>SUM(J11:J31)</f>
        <v>2.1500945833488602E-2</v>
      </c>
      <c r="K32" s="8"/>
      <c r="L32" s="125">
        <f>SUM(L11:L31)</f>
        <v>172511270357</v>
      </c>
      <c r="M32" s="8"/>
      <c r="N32" s="142">
        <f>SUM(N11:N31)</f>
        <v>141369384571</v>
      </c>
      <c r="O32" s="8"/>
      <c r="P32" s="142">
        <f>SUM(P11:P31)</f>
        <v>321609427801</v>
      </c>
      <c r="Q32" s="8"/>
      <c r="R32" s="142">
        <f>SUM(R11:R31)</f>
        <v>635490082729</v>
      </c>
      <c r="S32" s="147">
        <f>SUM(S11:S31)</f>
        <v>0.11247144012666352</v>
      </c>
    </row>
    <row r="33" ht="16.5" thickTop="1" x14ac:dyDescent="0.4"/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conditionalFormatting sqref="A1:A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روکش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Mrs.Firoozi</cp:lastModifiedBy>
  <cp:lastPrinted>2024-03-26T10:50:53Z</cp:lastPrinted>
  <dcterms:created xsi:type="dcterms:W3CDTF">2017-11-22T14:26:20Z</dcterms:created>
  <dcterms:modified xsi:type="dcterms:W3CDTF">2024-03-26T12:06:32Z</dcterms:modified>
</cp:coreProperties>
</file>