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rs.Firoozi\Desktop\"/>
    </mc:Choice>
  </mc:AlternateContent>
  <xr:revisionPtr revIDLastSave="0" documentId="13_ncr:1_{3328BA09-59DF-4D6E-891A-CB9818BED9AA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روکش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r:id="rId12"/>
    <sheet name="درآمد سپرده بانکی" sheetId="7" r:id="rId13"/>
    <sheet name="سایر درآمدها" sheetId="8" r:id="rId14"/>
    <sheet name="درآمد سود سهام" sheetId="12" state="hidden" r:id="rId15"/>
    <sheet name="سود اوراق بهادار" sheetId="13" r:id="rId16"/>
    <sheet name="سود  سپرده بانکی" sheetId="22" r:id="rId17"/>
    <sheet name="درآمد ناشی ازفروش" sheetId="15" r:id="rId18"/>
    <sheet name="درآمد ناشی از تغییر قیمت اوراق " sheetId="14" r:id="rId19"/>
  </sheets>
  <definedNames>
    <definedName name="_xlnm._FilterDatabase" localSheetId="10" hidden="1">'درآمد سرمایه گذاری در اوراق بها'!$A$6:$R$6</definedName>
    <definedName name="_xlnm.Print_Area" localSheetId="1">' سهام'!$A$1:$Y$18</definedName>
    <definedName name="_xlnm.Print_Area" localSheetId="4">اوراق!$A$1:$AK$25</definedName>
    <definedName name="_xlnm.Print_Area" localSheetId="5">'تعدیل قیمت'!$A$1:$P$15</definedName>
    <definedName name="_xlnm.Print_Area" localSheetId="12">'درآمد سپرده بانکی'!$A$1:$J$57</definedName>
    <definedName name="_xlnm.Print_Area" localSheetId="10">'درآمد سرمایه گذاری در اوراق بها'!$A$1:$Q$25</definedName>
    <definedName name="_xlnm.Print_Area" localSheetId="8">'درآمد سرمایه گذاری در سهام '!$A$1:$S$19</definedName>
    <definedName name="_xlnm.Print_Area" localSheetId="9">'درآمد سرمایه گذاری در صندوق'!$A$1:$S$28</definedName>
    <definedName name="_xlnm.Print_Area" localSheetId="18">'درآمد ناشی از تغییر قیمت اوراق '!$A$1:$Q$46</definedName>
    <definedName name="_xlnm.Print_Area" localSheetId="17">'درآمد ناشی ازفروش'!$A$1:$P$16</definedName>
    <definedName name="_xlnm.Print_Area" localSheetId="7">درآمدها!$A$1:$I$13</definedName>
    <definedName name="_xlnm.Print_Area" localSheetId="0">روکش!$A$1:$F$24</definedName>
    <definedName name="_xlnm.Print_Area" localSheetId="6">سپرده!$A$1:$O$69</definedName>
    <definedName name="_xlnm.Print_Area" localSheetId="16">'سود  سپرده بانکی'!$A$1:$L$55</definedName>
    <definedName name="_xlnm.Print_Area" localSheetId="11">'مبالغ تخصیصی اوراق '!$A$1:$H$18</definedName>
    <definedName name="_xlnm.Print_Area" localSheetId="3">'واحدهای صندوق'!$A$1:$Y$24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1" i="6" l="1"/>
  <c r="Q12" i="6"/>
  <c r="Q13" i="6"/>
  <c r="Q14" i="6"/>
  <c r="Q15" i="6"/>
  <c r="Q16" i="6"/>
  <c r="Q17" i="6"/>
  <c r="Q18" i="6"/>
  <c r="Q19" i="6"/>
  <c r="Q20" i="6"/>
  <c r="Q21" i="6"/>
  <c r="Q22" i="6"/>
  <c r="Q23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P26" i="18"/>
  <c r="G26" i="18"/>
  <c r="P12" i="15"/>
  <c r="E10" i="11"/>
  <c r="C56" i="7"/>
  <c r="G56" i="7"/>
  <c r="E9" i="11" s="1"/>
  <c r="G24" i="6"/>
  <c r="R12" i="5"/>
  <c r="I12" i="5"/>
  <c r="I11" i="5"/>
  <c r="I13" i="5"/>
  <c r="I14" i="5"/>
  <c r="I15" i="5"/>
  <c r="I16" i="5"/>
  <c r="B54" i="22"/>
  <c r="D54" i="22"/>
  <c r="F54" i="22"/>
  <c r="H54" i="22"/>
  <c r="J54" i="22"/>
  <c r="L54" i="22"/>
  <c r="C42" i="14"/>
  <c r="E42" i="14"/>
  <c r="G42" i="14"/>
  <c r="I42" i="14"/>
  <c r="K42" i="14"/>
  <c r="M42" i="14"/>
  <c r="O42" i="14"/>
  <c r="Q42" i="14"/>
  <c r="N12" i="15"/>
  <c r="L12" i="15"/>
  <c r="J12" i="15"/>
  <c r="H12" i="15"/>
  <c r="F12" i="15"/>
  <c r="D12" i="15"/>
  <c r="O68" i="2"/>
  <c r="O63" i="2"/>
  <c r="O64" i="2"/>
  <c r="O65" i="2"/>
  <c r="O66" i="2"/>
  <c r="O67" i="2"/>
  <c r="M68" i="2"/>
  <c r="I68" i="2"/>
  <c r="E68" i="2"/>
  <c r="C68" i="2"/>
  <c r="AA24" i="3" l="1"/>
  <c r="Y24" i="3"/>
  <c r="U24" i="3"/>
  <c r="K23" i="1"/>
  <c r="AK22" i="3"/>
  <c r="AK23" i="3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C23" i="1"/>
  <c r="E23" i="1"/>
  <c r="G23" i="1"/>
  <c r="I23" i="1"/>
  <c r="Q23" i="1"/>
  <c r="S23" i="1"/>
  <c r="U23" i="1"/>
  <c r="W23" i="1"/>
  <c r="Y23" i="1"/>
  <c r="K17" i="21"/>
  <c r="O24" i="3"/>
  <c r="Q24" i="3"/>
  <c r="S24" i="3"/>
  <c r="W24" i="3"/>
  <c r="AC24" i="3"/>
  <c r="AE24" i="3"/>
  <c r="AG24" i="3"/>
  <c r="AI24" i="3"/>
  <c r="AK21" i="3"/>
  <c r="R13" i="5"/>
  <c r="R14" i="5"/>
  <c r="R15" i="5"/>
  <c r="R16" i="5"/>
  <c r="R17" i="5"/>
  <c r="I17" i="5"/>
  <c r="Q10" i="6"/>
  <c r="I10" i="6"/>
  <c r="O24" i="6"/>
  <c r="M24" i="6"/>
  <c r="E24" i="6"/>
  <c r="K24" i="6"/>
  <c r="C24" i="6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11" i="18"/>
  <c r="E26" i="18"/>
  <c r="N26" i="18"/>
  <c r="E18" i="5"/>
  <c r="R11" i="5"/>
  <c r="P18" i="5"/>
  <c r="N18" i="5"/>
  <c r="L18" i="5"/>
  <c r="I26" i="18" l="1"/>
  <c r="R26" i="18"/>
  <c r="Q24" i="6"/>
  <c r="I24" i="6"/>
  <c r="R18" i="5"/>
  <c r="I18" i="5"/>
  <c r="H13" i="13"/>
  <c r="L13" i="13"/>
  <c r="N13" i="13"/>
  <c r="R13" i="13"/>
  <c r="E8" i="11" l="1"/>
  <c r="I8" i="11" s="1"/>
  <c r="E7" i="11"/>
  <c r="I7" i="11" s="1"/>
  <c r="E6" i="11"/>
  <c r="E11" i="11" l="1"/>
  <c r="S12" i="5"/>
  <c r="J12" i="5"/>
  <c r="I6" i="11"/>
  <c r="E11" i="8"/>
  <c r="I10" i="11" s="1"/>
  <c r="C11" i="8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9" i="2"/>
  <c r="AK10" i="3"/>
  <c r="AK11" i="3"/>
  <c r="AK12" i="3"/>
  <c r="AK13" i="3"/>
  <c r="AK14" i="3"/>
  <c r="AK15" i="3"/>
  <c r="AK16" i="3"/>
  <c r="AK17" i="3"/>
  <c r="AK18" i="3"/>
  <c r="AK19" i="3"/>
  <c r="AK20" i="3"/>
  <c r="AK9" i="3"/>
  <c r="W17" i="21"/>
  <c r="U17" i="21"/>
  <c r="S17" i="21"/>
  <c r="Q17" i="21"/>
  <c r="I17" i="21"/>
  <c r="G17" i="21"/>
  <c r="E17" i="21"/>
  <c r="C17" i="21"/>
  <c r="Y11" i="21"/>
  <c r="Y12" i="21"/>
  <c r="Y13" i="21"/>
  <c r="Y14" i="21"/>
  <c r="Y15" i="21"/>
  <c r="Y16" i="21"/>
  <c r="Y10" i="21"/>
  <c r="I9" i="11" l="1"/>
  <c r="I11" i="11" s="1"/>
  <c r="G9" i="11"/>
  <c r="Y17" i="21"/>
  <c r="AK24" i="3"/>
  <c r="G6" i="11" l="1"/>
  <c r="J15" i="5"/>
  <c r="S23" i="18"/>
  <c r="J23" i="18"/>
  <c r="J13" i="18"/>
  <c r="J18" i="18"/>
  <c r="S24" i="18"/>
  <c r="J24" i="18"/>
  <c r="J17" i="18"/>
  <c r="J14" i="18"/>
  <c r="J11" i="5"/>
  <c r="J14" i="5"/>
  <c r="S14" i="5"/>
  <c r="S19" i="18"/>
  <c r="S21" i="18"/>
  <c r="S20" i="18"/>
  <c r="S22" i="18"/>
  <c r="S16" i="5"/>
  <c r="S11" i="18"/>
  <c r="S11" i="5"/>
  <c r="J21" i="18"/>
  <c r="S12" i="18"/>
  <c r="J12" i="18"/>
  <c r="J25" i="18"/>
  <c r="J22" i="18"/>
  <c r="J13" i="5"/>
  <c r="J20" i="18"/>
  <c r="S15" i="18"/>
  <c r="J15" i="18"/>
  <c r="S17" i="18"/>
  <c r="S18" i="18"/>
  <c r="S16" i="18"/>
  <c r="J16" i="18"/>
  <c r="S13" i="18"/>
  <c r="S14" i="18"/>
  <c r="J11" i="18"/>
  <c r="S13" i="5"/>
  <c r="J16" i="5"/>
  <c r="J19" i="18"/>
  <c r="S25" i="18"/>
  <c r="J17" i="5"/>
  <c r="G10" i="11"/>
  <c r="G7" i="11"/>
  <c r="G8" i="11"/>
  <c r="S17" i="5"/>
  <c r="S15" i="5"/>
  <c r="G11" i="11" l="1"/>
  <c r="S18" i="5"/>
  <c r="J18" i="5"/>
  <c r="S26" i="18"/>
  <c r="J26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<sst xmlns="http://schemas.openxmlformats.org/spreadsheetml/2006/main" count="742" uniqueCount="244">
  <si>
    <t>بهای تمام شده</t>
  </si>
  <si>
    <t>شرکت</t>
  </si>
  <si>
    <t>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</si>
  <si>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</si>
  <si>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</si>
  <si>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</si>
  <si>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</si>
  <si>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</si>
  <si>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</si>
  <si>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</si>
  <si>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</si>
  <si>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</si>
  <si>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خیر</t>
  </si>
  <si>
    <t>تغییرات طی دوره</t>
  </si>
  <si>
    <t>سپرده های بانکی</t>
  </si>
  <si>
    <t>دلیل تعدیل</t>
  </si>
  <si>
    <t>نام اوراق بهادار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</si>
  <si>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</si>
  <si>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</si>
  <si>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</si>
  <si>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</si>
  <si>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</si>
  <si>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</si>
  <si>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</si>
  <si>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</si>
  <si>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</si>
  <si>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</si>
  <si>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</si>
  <si>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</si>
  <si>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</si>
  <si>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</si>
  <si>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</si>
  <si>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</si>
  <si>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</si>
  <si>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</si>
  <si>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</si>
  <si>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</si>
  <si>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</si>
  <si>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</si>
  <si>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</si>
  <si>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</si>
  <si>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</si>
  <si>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</si>
  <si>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</si>
  <si>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</si>
  <si>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</si>
  <si>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</si>
  <si>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</si>
  <si>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</si>
  <si>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</si>
  <si>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</si>
  <si>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</si>
  <si>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</si>
  <si>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</si>
  <si>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</si>
  <si>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</si>
  <si>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</si>
  <si>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</si>
  <si>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</si>
  <si>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</si>
  <si>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</si>
  <si>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</si>
  <si>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</si>
  <si>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</si>
  <si>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</si>
  <si>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</si>
  <si>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</si>
  <si>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</si>
  <si>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</si>
  <si>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</si>
  <si>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</si>
  <si>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</si>
  <si>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</si>
  <si>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</si>
  <si>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</si>
  <si>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</si>
  <si>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</si>
  <si>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</si>
  <si>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</si>
  <si>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</si>
  <si>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</si>
  <si>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</si>
  <si>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</si>
  <si>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</si>
  <si>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</si>
  <si>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</si>
  <si>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</si>
  <si>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</si>
  <si>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</si>
  <si>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</si>
  <si>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</si>
  <si>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</si>
  <si>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</si>
  <si>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</si>
  <si>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</si>
  <si>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</si>
  <si>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</si>
  <si>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</si>
  <si>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Arial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</si>
  <si>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</si>
  <si>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</si>
  <si>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</si>
  <si>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</si>
  <si>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</si>
  <si>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t>صندوق­ سرمایه­گذاری اختصاصی بازارگردانی تحت مدیریت مدیر صندوق یا اشخاص تحت کنترل یا وابسته *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</si>
  <si>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</si>
  <si>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</si>
  <si>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</si>
  <si>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</si>
  <si>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</si>
  <si>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</si>
  <si>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صندوق</t>
  </si>
  <si>
    <t>تعداد واحد</t>
  </si>
  <si>
    <t>درآمد حاصل از سرمایه گذاری در واحدهای صندوق های سرمایه گذاری</t>
  </si>
  <si>
    <t>5-2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</si>
  <si>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</si>
  <si>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</si>
  <si>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</si>
  <si>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</si>
  <si>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</si>
  <si>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</si>
  <si>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</si>
  <si>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</si>
  <si>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</si>
  <si>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خرید/صدور طی دوره</t>
  </si>
  <si>
    <t>فروش /ابطال طی دوره</t>
  </si>
  <si>
    <t>قیمت ابطال/ بازار هر واحد</t>
  </si>
  <si>
    <t>سود اوراق بهادار با درآمد ثابت</t>
  </si>
  <si>
    <t>سود سپرده بانکی</t>
  </si>
  <si>
    <t>صندوق سرمایه گذاری .آوای فردای زاگرس</t>
  </si>
  <si>
    <t>1402/11/30</t>
  </si>
  <si>
    <t>1402/12/29</t>
  </si>
  <si>
    <t>بیمه کوثر</t>
  </si>
  <si>
    <t>پالایش نفت تبریز</t>
  </si>
  <si>
    <t>ذوب آهن اصفهان</t>
  </si>
  <si>
    <t>قنداصفهان‌</t>
  </si>
  <si>
    <t>گروه توسعه مالی مهرآیندگان</t>
  </si>
  <si>
    <t>گروه مدیریت سرمایه گذاری امید</t>
  </si>
  <si>
    <t>مدیریت سرمایه گذاری کوثربهمن</t>
  </si>
  <si>
    <t>معدنی و صنعتی گل گهر</t>
  </si>
  <si>
    <t>صندوق سرمایه گذاری آوای فردای زاگرس</t>
  </si>
  <si>
    <t>اختیارف ت کگل-6936-03/06/17</t>
  </si>
  <si>
    <t>1403/06/17</t>
  </si>
  <si>
    <t>صندوق س آوای تاراز زاگرس-سهام</t>
  </si>
  <si>
    <t>صندوق س پترو اندیشه صبا-بخشی</t>
  </si>
  <si>
    <t>صندوق س فلزات دایا-بخشی</t>
  </si>
  <si>
    <t>صندوق س. پرتو پایش پیشرو-س</t>
  </si>
  <si>
    <t>صندوق س. مروارید بها بازار-س</t>
  </si>
  <si>
    <t>صندوق س. مشترک آریان-س</t>
  </si>
  <si>
    <t>صندوق س. ویستا -س</t>
  </si>
  <si>
    <t>صندوق س.انارنماد ارزش-درسهام</t>
  </si>
  <si>
    <t>صندوق س.پشتوانه طلا دنای زاگرس</t>
  </si>
  <si>
    <t>صندوق س.زرین نهال ثنا-س</t>
  </si>
  <si>
    <t>صندوق س.سپند کاریزما-س</t>
  </si>
  <si>
    <t>صندوق سرمایه گذاری زرین پارسیان</t>
  </si>
  <si>
    <t>صندوق صبا</t>
  </si>
  <si>
    <t>طلوع بامداد مهرگان</t>
  </si>
  <si>
    <t>اسناد خزانه-م1بودجه01-040326</t>
  </si>
  <si>
    <t>اسناد خزانه-م3بودجه01-040520</t>
  </si>
  <si>
    <t>اسنادخزانه-م2بودجه00-031024</t>
  </si>
  <si>
    <t>اسنادخزانه-م5بودجه01-041015</t>
  </si>
  <si>
    <t>اسنادخزانه-م6بودجه01-030814</t>
  </si>
  <si>
    <t>اسنادخزانه-م9بودجه01-040826</t>
  </si>
  <si>
    <t>صکوک اجاره معادن407-3ماهه18%</t>
  </si>
  <si>
    <t>مرابحه انتخاب الکترونیک041006</t>
  </si>
  <si>
    <t>مرابحه داروساز پارس حیان060929</t>
  </si>
  <si>
    <t>مرابحه عام دولت142-ش.خ031009</t>
  </si>
  <si>
    <t>مرابحه عام دولت143-ش.خ041009</t>
  </si>
  <si>
    <t>مرابحه عام دولت76-ش.خ030406</t>
  </si>
  <si>
    <t>امتیازتسهیلات مسکن سال1402</t>
  </si>
  <si>
    <t>بله</t>
  </si>
  <si>
    <t>1401/02/26</t>
  </si>
  <si>
    <t>1404/03/26</t>
  </si>
  <si>
    <t>1401/05/18</t>
  </si>
  <si>
    <t>1404/05/20</t>
  </si>
  <si>
    <t>1400/02/22</t>
  </si>
  <si>
    <t>1403/10/24</t>
  </si>
  <si>
    <t>1401/12/08</t>
  </si>
  <si>
    <t>1404/10/14</t>
  </si>
  <si>
    <t>1401/12/10</t>
  </si>
  <si>
    <t>1403/08/14</t>
  </si>
  <si>
    <t>1401/12/28</t>
  </si>
  <si>
    <t>1404/08/26</t>
  </si>
  <si>
    <t>1400/07/19</t>
  </si>
  <si>
    <t>1404/07/18</t>
  </si>
  <si>
    <t>1402/10/06</t>
  </si>
  <si>
    <t>1404/10/05</t>
  </si>
  <si>
    <t>1402/09/29</t>
  </si>
  <si>
    <t>1406/09/29</t>
  </si>
  <si>
    <t>1402/08/09</t>
  </si>
  <si>
    <t>1403/10/09</t>
  </si>
  <si>
    <t>1404/10/08</t>
  </si>
  <si>
    <t>1399/12/06</t>
  </si>
  <si>
    <t>1403/04/06</t>
  </si>
  <si>
    <t>-10.00%</t>
  </si>
  <si>
    <t>با توجه به نگهداری اوراق تا سررسید به قیمت کارشناسی ثبت گردیده است.</t>
  </si>
  <si>
    <t>بانک پاسارگاد جهان کودک</t>
  </si>
  <si>
    <t>بانک آینده بلوار دریا</t>
  </si>
  <si>
    <t>بانک دی فرشته</t>
  </si>
  <si>
    <t>بانک گردشگری میدان سرو</t>
  </si>
  <si>
    <t>موسسه اعتباری ملل جنت آباد</t>
  </si>
  <si>
    <t>بانک اقتصاد نوین غدیر</t>
  </si>
  <si>
    <t>بانک گردشگری قیطریه</t>
  </si>
  <si>
    <t>بانک رفاه بازار</t>
  </si>
  <si>
    <t>بانک سامان جام جم</t>
  </si>
  <si>
    <t>بانک ملت مستقل مرکزی</t>
  </si>
  <si>
    <t>بانک شهر بلوار اندرزگو</t>
  </si>
  <si>
    <t>بانک اقتصاد نوین جنت آباد</t>
  </si>
  <si>
    <t>بانک خاورمیانه بخارست</t>
  </si>
  <si>
    <t>بانک آینده مطهری</t>
  </si>
  <si>
    <t>بانک گردشگری پیروزی</t>
  </si>
  <si>
    <t>بانک تجارت نفت شمالی</t>
  </si>
  <si>
    <t>بانک صادرات مستقل فردوسی</t>
  </si>
  <si>
    <t>بانک پارسیان یوسف آباد</t>
  </si>
  <si>
    <t>بانک مسکن مستقل مرکزی</t>
  </si>
  <si>
    <t>بانک اقتصاد نوین صنعتگران</t>
  </si>
  <si>
    <t>معین برای سایر درآمدهای تنزیل سود بانک</t>
  </si>
  <si>
    <t>تعدیل کارمزد کارگزار</t>
  </si>
  <si>
    <t>طی اسفند ماه</t>
  </si>
  <si>
    <t>از ابتدای سال مالی تا پایان اسفند ماه</t>
  </si>
  <si>
    <t>سیمان‌هگمتان‌</t>
  </si>
  <si>
    <t>داده گسترعصرنوین-های وب</t>
  </si>
  <si>
    <t>یادداشت سود سپرده بانکی</t>
  </si>
  <si>
    <t/>
  </si>
  <si>
    <t>صندوق سرمایه گذاری آوای فردا زاگرس</t>
  </si>
  <si>
    <t>معدنی و صنعتی گل گهر (تبعی)</t>
  </si>
  <si>
    <t>بهای تمام شده هر ورقه (ریال)</t>
  </si>
  <si>
    <r>
      <t>صندوق</t>
    </r>
    <r>
      <rPr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آرمان اندیش</t>
    </r>
  </si>
  <si>
    <t>حیان07</t>
  </si>
  <si>
    <t>صندوق سرمایه‌گذاری اختصاصی بازارگردانی افتخار حافظ</t>
  </si>
  <si>
    <t>انتخاب04</t>
  </si>
  <si>
    <t>برای ماه منتهی به فروردین 1403</t>
  </si>
  <si>
    <t>1403/01/31</t>
  </si>
  <si>
    <t>امتیاز تسهیلات مسکن سال1403</t>
  </si>
  <si>
    <t>-6.92%</t>
  </si>
  <si>
    <t>-8.31%</t>
  </si>
  <si>
    <t>-2.66%</t>
  </si>
  <si>
    <t>طی فروردین ماه</t>
  </si>
  <si>
    <t>از ابتدای سال مالی تا پایان  ماه</t>
  </si>
  <si>
    <t>طی دوره</t>
  </si>
  <si>
    <t>از ابتدای سال مالی تا پایان فروردین ماه</t>
  </si>
  <si>
    <t>امتیاز تسهیلات مسکن سال1402</t>
  </si>
  <si>
    <t>گزارش وضعیت پرتفوی ماهانه</t>
  </si>
  <si>
    <t>منتهی به 31 فروردین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</si>
</sst>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35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2"/>
      <name val="B Nazanin"/>
      <charset val="178"/>
    </font>
    <font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9"/>
      <color theme="1"/>
      <name val="B Nazanin"/>
      <charset val="178"/>
    </font>
    <font>
      <b/>
      <sz val="10"/>
      <name val="B Nazanin"/>
      <charset val="178"/>
    </font>
    <font>
      <sz val="12"/>
      <color theme="1"/>
      <name val="B Nazanin"/>
      <charset val="178"/>
    </font>
    <font>
      <sz val="11"/>
      <name val="B Nazanin"/>
      <charset val="178"/>
    </font>
    <font>
      <sz val="8"/>
      <name val="Arial"/>
      <family val="2"/>
      <charset val="178"/>
      <scheme val="minor"/>
    </font>
    <font>
      <b/>
      <u/>
      <sz val="2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vertical="center" wrapText="1" readingOrder="2"/>
    </xf>
    <xf numFmtId="0" fontId="3" fillId="0" borderId="0" xfId="0" applyFont="1"/>
    <xf numFmtId="0" fontId="5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6" fillId="0" borderId="0" xfId="0" applyFont="1"/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3" fillId="0" borderId="0" xfId="0" applyFont="1" applyAlignment="1">
      <alignment vertical="center" wrapText="1" readingOrder="2"/>
    </xf>
    <xf numFmtId="0" fontId="3" fillId="0" borderId="0" xfId="0" applyFont="1" applyAlignment="1">
      <alignment horizontal="right" vertical="center" wrapText="1" readingOrder="2"/>
    </xf>
    <xf numFmtId="0" fontId="3" fillId="0" borderId="2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2"/>
    </xf>
    <xf numFmtId="0" fontId="10" fillId="0" borderId="0" xfId="0" applyFont="1"/>
    <xf numFmtId="0" fontId="2" fillId="0" borderId="4" xfId="0" applyFont="1" applyBorder="1"/>
    <xf numFmtId="0" fontId="9" fillId="0" borderId="0" xfId="0" applyFont="1" applyAlignment="1">
      <alignment vertical="center" readingOrder="2"/>
    </xf>
    <xf numFmtId="0" fontId="2" fillId="0" borderId="1" xfId="0" applyFont="1" applyBorder="1" applyAlignment="1">
      <alignment vertical="center" wrapText="1" readingOrder="2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vertical="center" readingOrder="2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readingOrder="2"/>
    </xf>
    <xf numFmtId="0" fontId="4" fillId="0" borderId="1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 readingOrder="2"/>
    </xf>
    <xf numFmtId="0" fontId="14" fillId="0" borderId="0" xfId="0" applyFont="1" applyAlignment="1"/>
    <xf numFmtId="0" fontId="18" fillId="0" borderId="5" xfId="0" applyFont="1" applyBorder="1" applyAlignment="1">
      <alignment horizontal="center" vertical="center" wrapText="1" readingOrder="2"/>
    </xf>
    <xf numFmtId="0" fontId="19" fillId="0" borderId="5" xfId="0" applyFont="1" applyBorder="1" applyAlignment="1">
      <alignment horizontal="center" vertical="center" wrapText="1" readingOrder="2"/>
    </xf>
    <xf numFmtId="0" fontId="22" fillId="0" borderId="5" xfId="0" applyFont="1" applyBorder="1" applyAlignment="1">
      <alignment horizontal="center" vertical="center" wrapText="1" readingOrder="2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readingOrder="2"/>
    </xf>
    <xf numFmtId="0" fontId="3" fillId="0" borderId="0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/>
    </xf>
    <xf numFmtId="0" fontId="25" fillId="0" borderId="0" xfId="0" applyFont="1"/>
    <xf numFmtId="3" fontId="26" fillId="0" borderId="0" xfId="0" applyNumberFormat="1" applyFont="1"/>
    <xf numFmtId="0" fontId="26" fillId="0" borderId="0" xfId="0" applyFont="1"/>
    <xf numFmtId="0" fontId="27" fillId="0" borderId="0" xfId="0" applyFont="1"/>
    <xf numFmtId="3" fontId="28" fillId="0" borderId="0" xfId="0" applyNumberFormat="1" applyFont="1"/>
    <xf numFmtId="0" fontId="29" fillId="0" borderId="0" xfId="0" applyFont="1" applyAlignment="1">
      <alignment horizontal="center" vertical="center" wrapText="1" readingOrder="2"/>
    </xf>
    <xf numFmtId="0" fontId="28" fillId="0" borderId="0" xfId="0" applyFont="1"/>
    <xf numFmtId="3" fontId="3" fillId="0" borderId="0" xfId="0" applyNumberFormat="1" applyFont="1"/>
    <xf numFmtId="3" fontId="3" fillId="0" borderId="2" xfId="0" applyNumberFormat="1" applyFont="1" applyBorder="1" applyAlignment="1">
      <alignment horizontal="center" vertical="center" readingOrder="2"/>
    </xf>
    <xf numFmtId="3" fontId="3" fillId="0" borderId="2" xfId="0" applyNumberFormat="1" applyFont="1" applyBorder="1" applyAlignment="1">
      <alignment horizontal="center" vertical="center" wrapText="1" readingOrder="2"/>
    </xf>
    <xf numFmtId="10" fontId="3" fillId="0" borderId="0" xfId="2" applyNumberFormat="1" applyFont="1"/>
    <xf numFmtId="10" fontId="3" fillId="0" borderId="2" xfId="2" applyNumberFormat="1" applyFont="1" applyBorder="1" applyAlignment="1">
      <alignment horizontal="center" vertical="center" wrapText="1" readingOrder="2"/>
    </xf>
    <xf numFmtId="0" fontId="29" fillId="0" borderId="0" xfId="0" applyFont="1"/>
    <xf numFmtId="0" fontId="30" fillId="0" borderId="0" xfId="0" applyFont="1" applyAlignment="1">
      <alignment wrapText="1"/>
    </xf>
    <xf numFmtId="10" fontId="29" fillId="0" borderId="0" xfId="2" applyNumberFormat="1" applyFont="1"/>
    <xf numFmtId="0" fontId="25" fillId="0" borderId="0" xfId="0" applyFont="1" applyAlignment="1">
      <alignment wrapText="1"/>
    </xf>
    <xf numFmtId="0" fontId="26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 readingOrder="2"/>
    </xf>
    <xf numFmtId="10" fontId="2" fillId="0" borderId="0" xfId="2" applyNumberFormat="1" applyFont="1" applyAlignment="1">
      <alignment horizontal="center" vertical="center" wrapText="1" readingOrder="2"/>
    </xf>
    <xf numFmtId="10" fontId="2" fillId="0" borderId="2" xfId="2" applyNumberFormat="1" applyFont="1" applyBorder="1" applyAlignment="1">
      <alignment horizontal="center" vertical="center" wrapText="1" readingOrder="2"/>
    </xf>
    <xf numFmtId="10" fontId="2" fillId="0" borderId="0" xfId="2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 vertical="center" readingOrder="2"/>
    </xf>
    <xf numFmtId="3" fontId="2" fillId="0" borderId="2" xfId="0" applyNumberFormat="1" applyFont="1" applyBorder="1" applyAlignment="1">
      <alignment horizontal="center" vertical="center" wrapText="1" readingOrder="2"/>
    </xf>
    <xf numFmtId="164" fontId="26" fillId="0" borderId="0" xfId="1" applyNumberFormat="1" applyFont="1"/>
    <xf numFmtId="164" fontId="3" fillId="0" borderId="0" xfId="1" applyNumberFormat="1" applyFont="1" applyAlignment="1">
      <alignment horizontal="right" vertical="center" wrapText="1" readingOrder="2"/>
    </xf>
    <xf numFmtId="164" fontId="3" fillId="0" borderId="0" xfId="1" applyNumberFormat="1" applyFont="1"/>
    <xf numFmtId="164" fontId="3" fillId="0" borderId="0" xfId="1" applyNumberFormat="1" applyFont="1" applyAlignment="1">
      <alignment horizontal="center" vertical="center" wrapText="1" readingOrder="2"/>
    </xf>
    <xf numFmtId="164" fontId="3" fillId="0" borderId="0" xfId="1" applyNumberFormat="1" applyFont="1" applyBorder="1" applyAlignment="1">
      <alignment horizontal="center" vertical="center" readingOrder="2"/>
    </xf>
    <xf numFmtId="164" fontId="3" fillId="0" borderId="9" xfId="0" applyNumberFormat="1" applyFont="1" applyBorder="1" applyAlignment="1">
      <alignment horizontal="center" vertical="center" readingOrder="2"/>
    </xf>
    <xf numFmtId="0" fontId="3" fillId="0" borderId="9" xfId="0" applyFont="1" applyBorder="1" applyAlignment="1">
      <alignment horizontal="center" vertical="center" readingOrder="2"/>
    </xf>
    <xf numFmtId="10" fontId="3" fillId="0" borderId="1" xfId="2" applyNumberFormat="1" applyFont="1" applyBorder="1"/>
    <xf numFmtId="10" fontId="3" fillId="0" borderId="0" xfId="2" applyNumberFormat="1" applyFont="1" applyAlignment="1">
      <alignment horizontal="center" vertical="center" wrapText="1" readingOrder="2"/>
    </xf>
    <xf numFmtId="10" fontId="3" fillId="0" borderId="9" xfId="2" applyNumberFormat="1" applyFont="1" applyBorder="1" applyAlignment="1">
      <alignment horizontal="center" vertical="center" wrapText="1" readingOrder="2"/>
    </xf>
    <xf numFmtId="3" fontId="7" fillId="0" borderId="9" xfId="0" applyNumberFormat="1" applyFont="1" applyBorder="1" applyAlignment="1">
      <alignment horizontal="center" vertical="center" wrapText="1" readingOrder="2"/>
    </xf>
    <xf numFmtId="3" fontId="2" fillId="0" borderId="0" xfId="0" applyNumberFormat="1" applyFont="1" applyAlignment="1">
      <alignment horizontal="center" vertical="center" readingOrder="2"/>
    </xf>
    <xf numFmtId="0" fontId="5" fillId="0" borderId="9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3" fontId="5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vertical="center" wrapText="1"/>
    </xf>
    <xf numFmtId="0" fontId="31" fillId="0" borderId="0" xfId="0" applyFont="1"/>
    <xf numFmtId="3" fontId="31" fillId="0" borderId="9" xfId="0" applyNumberFormat="1" applyFont="1" applyBorder="1"/>
    <xf numFmtId="0" fontId="26" fillId="0" borderId="0" xfId="0" applyFont="1" applyFill="1"/>
    <xf numFmtId="3" fontId="26" fillId="0" borderId="0" xfId="0" applyNumberFormat="1" applyFont="1" applyFill="1"/>
    <xf numFmtId="0" fontId="32" fillId="0" borderId="0" xfId="0" applyFont="1" applyAlignment="1">
      <alignment wrapText="1"/>
    </xf>
    <xf numFmtId="164" fontId="5" fillId="0" borderId="1" xfId="1" applyNumberFormat="1" applyFont="1" applyBorder="1" applyAlignment="1">
      <alignment vertical="center" wrapText="1" readingOrder="2"/>
    </xf>
    <xf numFmtId="164" fontId="5" fillId="0" borderId="0" xfId="1" applyNumberFormat="1" applyFont="1" applyAlignment="1">
      <alignment horizontal="center" vertical="center" wrapText="1" readingOrder="2"/>
    </xf>
    <xf numFmtId="3" fontId="0" fillId="0" borderId="0" xfId="0" applyNumberFormat="1"/>
    <xf numFmtId="164" fontId="5" fillId="0" borderId="9" xfId="1" applyNumberFormat="1" applyFont="1" applyBorder="1" applyAlignment="1">
      <alignment horizontal="center" vertical="center" wrapText="1" readingOrder="2"/>
    </xf>
    <xf numFmtId="164" fontId="5" fillId="0" borderId="0" xfId="0" applyNumberFormat="1" applyFont="1" applyAlignment="1">
      <alignment horizontal="center" vertical="center" wrapText="1" readingOrder="2"/>
    </xf>
    <xf numFmtId="164" fontId="4" fillId="0" borderId="4" xfId="1" applyNumberFormat="1" applyFont="1" applyBorder="1" applyAlignment="1">
      <alignment horizontal="center" vertical="center" wrapText="1" readingOrder="2"/>
    </xf>
    <xf numFmtId="10" fontId="4" fillId="0" borderId="4" xfId="2" applyNumberFormat="1" applyFont="1" applyBorder="1" applyAlignment="1">
      <alignment horizontal="center" vertical="center" wrapText="1" readingOrder="2"/>
    </xf>
    <xf numFmtId="10" fontId="5" fillId="0" borderId="0" xfId="2" applyNumberFormat="1" applyFont="1" applyBorder="1" applyAlignment="1">
      <alignment horizontal="center" vertical="center" wrapText="1" readingOrder="2"/>
    </xf>
    <xf numFmtId="10" fontId="5" fillId="0" borderId="9" xfId="2" applyNumberFormat="1" applyFont="1" applyBorder="1" applyAlignment="1">
      <alignment horizontal="center" vertical="center" wrapText="1" readingOrder="2"/>
    </xf>
    <xf numFmtId="10" fontId="5" fillId="0" borderId="0" xfId="2" applyNumberFormat="1" applyFont="1" applyAlignment="1">
      <alignment horizontal="center" vertical="center" wrapText="1" readingOrder="2"/>
    </xf>
    <xf numFmtId="164" fontId="2" fillId="0" borderId="0" xfId="1" applyNumberFormat="1" applyFont="1" applyAlignment="1">
      <alignment horizontal="center" vertical="center" readingOrder="2"/>
    </xf>
    <xf numFmtId="164" fontId="2" fillId="0" borderId="2" xfId="1" applyNumberFormat="1" applyFont="1" applyBorder="1" applyAlignment="1">
      <alignment horizontal="center" vertical="center" readingOrder="2"/>
    </xf>
    <xf numFmtId="3" fontId="26" fillId="2" borderId="0" xfId="0" applyNumberFormat="1" applyFont="1" applyFill="1"/>
    <xf numFmtId="0" fontId="26" fillId="0" borderId="0" xfId="0" applyFont="1" applyAlignment="1">
      <alignment wrapText="1"/>
    </xf>
    <xf numFmtId="0" fontId="3" fillId="0" borderId="9" xfId="0" applyFont="1" applyBorder="1"/>
    <xf numFmtId="164" fontId="3" fillId="0" borderId="9" xfId="1" applyNumberFormat="1" applyFont="1" applyBorder="1"/>
    <xf numFmtId="164" fontId="3" fillId="0" borderId="9" xfId="0" applyNumberFormat="1" applyFont="1" applyBorder="1"/>
    <xf numFmtId="10" fontId="5" fillId="0" borderId="3" xfId="2" applyNumberFormat="1" applyFont="1" applyBorder="1" applyAlignment="1">
      <alignment horizontal="center" vertical="center" wrapText="1" readingOrder="2"/>
    </xf>
    <xf numFmtId="10" fontId="3" fillId="0" borderId="9" xfId="2" applyNumberFormat="1" applyFont="1" applyBorder="1"/>
    <xf numFmtId="10" fontId="4" fillId="0" borderId="3" xfId="2" applyNumberFormat="1" applyFont="1" applyBorder="1" applyAlignment="1">
      <alignment horizontal="center" vertical="center" wrapText="1" readingOrder="2"/>
    </xf>
    <xf numFmtId="164" fontId="4" fillId="0" borderId="1" xfId="1" applyNumberFormat="1" applyFont="1" applyBorder="1" applyAlignment="1">
      <alignment vertical="center" wrapText="1" readingOrder="2"/>
    </xf>
    <xf numFmtId="164" fontId="7" fillId="0" borderId="0" xfId="1" applyNumberFormat="1" applyFont="1" applyAlignment="1">
      <alignment horizontal="center" vertical="center" wrapText="1" readingOrder="2"/>
    </xf>
    <xf numFmtId="164" fontId="6" fillId="0" borderId="0" xfId="1" applyNumberFormat="1" applyFont="1"/>
    <xf numFmtId="164" fontId="3" fillId="0" borderId="0" xfId="1" applyNumberFormat="1" applyFont="1" applyAlignment="1">
      <alignment vertical="center" wrapText="1"/>
    </xf>
    <xf numFmtId="164" fontId="4" fillId="0" borderId="0" xfId="1" applyNumberFormat="1" applyFont="1" applyAlignment="1">
      <alignment horizontal="center" vertical="center" wrapText="1" readingOrder="2"/>
    </xf>
    <xf numFmtId="164" fontId="6" fillId="0" borderId="0" xfId="1" applyNumberFormat="1" applyFont="1" applyAlignment="1">
      <alignment vertical="center" wrapText="1"/>
    </xf>
    <xf numFmtId="164" fontId="7" fillId="0" borderId="9" xfId="1" applyNumberFormat="1" applyFont="1" applyBorder="1" applyAlignment="1">
      <alignment horizontal="center" vertical="center" wrapText="1" readingOrder="2"/>
    </xf>
    <xf numFmtId="164" fontId="7" fillId="0" borderId="9" xfId="1" applyNumberFormat="1" applyFont="1" applyBorder="1" applyAlignment="1">
      <alignment vertical="center" wrapText="1" readingOrder="2"/>
    </xf>
    <xf numFmtId="164" fontId="0" fillId="0" borderId="0" xfId="0" applyNumberFormat="1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0" fontId="6" fillId="0" borderId="1" xfId="2" applyNumberFormat="1" applyFont="1" applyBorder="1" applyAlignment="1">
      <alignment horizontal="center"/>
    </xf>
    <xf numFmtId="10" fontId="6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center" vertical="center" readingOrder="2"/>
    </xf>
    <xf numFmtId="10" fontId="2" fillId="0" borderId="2" xfId="2" applyNumberFormat="1" applyFont="1" applyBorder="1" applyAlignment="1">
      <alignment horizontal="center" vertical="center" readingOrder="2"/>
    </xf>
    <xf numFmtId="10" fontId="0" fillId="0" borderId="0" xfId="2" applyNumberFormat="1" applyFont="1"/>
    <xf numFmtId="164" fontId="3" fillId="0" borderId="0" xfId="0" applyNumberFormat="1" applyFont="1"/>
    <xf numFmtId="0" fontId="5" fillId="0" borderId="1" xfId="0" applyFont="1" applyFill="1" applyBorder="1" applyAlignment="1">
      <alignment vertical="center" wrapText="1" readingOrder="2"/>
    </xf>
    <xf numFmtId="164" fontId="5" fillId="0" borderId="0" xfId="1" applyNumberFormat="1" applyFont="1" applyFill="1" applyAlignment="1">
      <alignment horizontal="center" vertical="center" wrapText="1" readingOrder="2"/>
    </xf>
    <xf numFmtId="164" fontId="3" fillId="0" borderId="9" xfId="0" applyNumberFormat="1" applyFont="1" applyFill="1" applyBorder="1"/>
    <xf numFmtId="0" fontId="3" fillId="0" borderId="0" xfId="0" applyFont="1" applyFill="1"/>
    <xf numFmtId="164" fontId="4" fillId="0" borderId="1" xfId="1" applyNumberFormat="1" applyFont="1" applyFill="1" applyBorder="1" applyAlignment="1">
      <alignment vertical="center" wrapText="1" readingOrder="2"/>
    </xf>
    <xf numFmtId="164" fontId="7" fillId="0" borderId="0" xfId="1" applyNumberFormat="1" applyFont="1" applyFill="1" applyAlignment="1">
      <alignment horizontal="center" vertical="center" wrapText="1" readingOrder="2"/>
    </xf>
    <xf numFmtId="164" fontId="7" fillId="0" borderId="9" xfId="1" applyNumberFormat="1" applyFont="1" applyFill="1" applyBorder="1" applyAlignment="1">
      <alignment horizontal="center" vertical="center" wrapText="1" readingOrder="2"/>
    </xf>
    <xf numFmtId="164" fontId="6" fillId="0" borderId="0" xfId="1" applyNumberFormat="1" applyFont="1" applyFill="1"/>
    <xf numFmtId="0" fontId="20" fillId="0" borderId="5" xfId="0" applyFont="1" applyBorder="1" applyAlignment="1">
      <alignment horizontal="center" vertical="center" wrapText="1" readingOrder="2"/>
    </xf>
    <xf numFmtId="0" fontId="21" fillId="0" borderId="5" xfId="0" applyFont="1" applyBorder="1" applyAlignment="1">
      <alignment horizontal="center" vertical="center" wrapText="1" readingOrder="2"/>
    </xf>
    <xf numFmtId="164" fontId="20" fillId="0" borderId="5" xfId="1" applyNumberFormat="1" applyFont="1" applyBorder="1" applyAlignment="1">
      <alignment horizontal="center" vertical="center" wrapText="1" readingOrder="2"/>
    </xf>
    <xf numFmtId="9" fontId="20" fillId="0" borderId="5" xfId="0" applyNumberFormat="1" applyFont="1" applyBorder="1" applyAlignment="1">
      <alignment horizontal="center" vertical="center" wrapText="1" readingOrder="2"/>
    </xf>
    <xf numFmtId="0" fontId="0" fillId="0" borderId="0" xfId="0" applyFill="1"/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3" fontId="0" fillId="0" borderId="0" xfId="0" applyNumberFormat="1" applyFill="1"/>
    <xf numFmtId="3" fontId="6" fillId="0" borderId="9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164" fontId="6" fillId="0" borderId="0" xfId="1" applyNumberFormat="1" applyFont="1" applyFill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164" fontId="25" fillId="0" borderId="0" xfId="1" applyNumberFormat="1" applyFont="1" applyFill="1"/>
    <xf numFmtId="164" fontId="26" fillId="0" borderId="0" xfId="1" applyNumberFormat="1" applyFont="1" applyFill="1"/>
    <xf numFmtId="164" fontId="5" fillId="0" borderId="9" xfId="1" applyNumberFormat="1" applyFont="1" applyFill="1" applyBorder="1" applyAlignment="1">
      <alignment horizontal="center" vertical="center" wrapText="1" readingOrder="2"/>
    </xf>
    <xf numFmtId="164" fontId="31" fillId="0" borderId="0" xfId="1" applyNumberFormat="1" applyFont="1" applyFill="1"/>
    <xf numFmtId="164" fontId="5" fillId="0" borderId="0" xfId="1" applyNumberFormat="1" applyFont="1" applyFill="1" applyBorder="1" applyAlignment="1">
      <alignment horizontal="center" vertical="center" wrapText="1" readingOrder="2"/>
    </xf>
    <xf numFmtId="3" fontId="6" fillId="0" borderId="9" xfId="0" applyNumberFormat="1" applyFont="1" applyBorder="1"/>
    <xf numFmtId="3" fontId="3" fillId="0" borderId="9" xfId="0" applyNumberFormat="1" applyFont="1" applyBorder="1"/>
    <xf numFmtId="3" fontId="6" fillId="0" borderId="0" xfId="0" applyNumberFormat="1" applyFont="1"/>
    <xf numFmtId="164" fontId="3" fillId="0" borderId="0" xfId="2" applyNumberFormat="1" applyFont="1"/>
    <xf numFmtId="164" fontId="0" fillId="0" borderId="0" xfId="2" applyNumberFormat="1" applyFont="1"/>
    <xf numFmtId="164" fontId="0" fillId="0" borderId="0" xfId="1" applyNumberFormat="1" applyFont="1"/>
    <xf numFmtId="164" fontId="2" fillId="0" borderId="0" xfId="1" applyNumberFormat="1" applyFont="1" applyBorder="1" applyAlignment="1">
      <alignment horizontal="center" vertical="center" readingOrder="2"/>
    </xf>
    <xf numFmtId="0" fontId="25" fillId="0" borderId="0" xfId="0" applyFont="1" applyFill="1"/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wrapText="1" readingOrder="2"/>
    </xf>
    <xf numFmtId="0" fontId="2" fillId="0" borderId="3" xfId="0" applyFont="1" applyBorder="1" applyAlignment="1">
      <alignment horizontal="center" readingOrder="2"/>
    </xf>
    <xf numFmtId="0" fontId="9" fillId="0" borderId="0" xfId="0" applyFont="1" applyBorder="1" applyAlignment="1">
      <alignment horizontal="right" vertical="center" readingOrder="2"/>
    </xf>
    <xf numFmtId="0" fontId="3" fillId="0" borderId="3" xfId="0" applyFont="1" applyBorder="1" applyAlignment="1">
      <alignment horizontal="center"/>
    </xf>
    <xf numFmtId="10" fontId="3" fillId="0" borderId="3" xfId="2" applyNumberFormat="1" applyFont="1" applyBorder="1" applyAlignment="1">
      <alignment horizontal="center" vertical="center" wrapText="1" readingOrder="2"/>
    </xf>
    <xf numFmtId="10" fontId="3" fillId="0" borderId="1" xfId="2" applyNumberFormat="1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3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10" fontId="2" fillId="0" borderId="3" xfId="2" applyNumberFormat="1" applyFont="1" applyBorder="1" applyAlignment="1">
      <alignment horizontal="center" vertical="center" wrapText="1" readingOrder="2"/>
    </xf>
    <xf numFmtId="10" fontId="2" fillId="0" borderId="1" xfId="2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3" xfId="2" applyNumberFormat="1" applyFont="1" applyBorder="1" applyAlignment="1">
      <alignment horizontal="center" vertical="center" readingOrder="2"/>
    </xf>
    <xf numFmtId="10" fontId="3" fillId="0" borderId="1" xfId="2" applyNumberFormat="1" applyFont="1" applyBorder="1" applyAlignment="1">
      <alignment horizontal="center" vertical="center" readingOrder="2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164" fontId="4" fillId="0" borderId="3" xfId="1" applyNumberFormat="1" applyFont="1" applyBorder="1" applyAlignment="1">
      <alignment horizontal="center" vertical="center" wrapText="1" readingOrder="2"/>
    </xf>
    <xf numFmtId="164" fontId="4" fillId="0" borderId="0" xfId="1" applyNumberFormat="1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readingOrder="2"/>
    </xf>
    <xf numFmtId="0" fontId="4" fillId="0" borderId="0" xfId="0" applyFont="1" applyFill="1" applyAlignment="1">
      <alignment horizontal="center" vertical="center" wrapText="1" readingOrder="2"/>
    </xf>
    <xf numFmtId="164" fontId="4" fillId="0" borderId="3" xfId="1" applyNumberFormat="1" applyFont="1" applyFill="1" applyBorder="1" applyAlignment="1">
      <alignment horizontal="center" vertical="center" wrapText="1" readingOrder="2"/>
    </xf>
    <xf numFmtId="164" fontId="4" fillId="0" borderId="0" xfId="1" applyNumberFormat="1" applyFont="1" applyFill="1" applyAlignment="1">
      <alignment horizontal="center" vertical="center" wrapText="1" readingOrder="2"/>
    </xf>
    <xf numFmtId="164" fontId="4" fillId="0" borderId="1" xfId="1" applyNumberFormat="1" applyFont="1" applyBorder="1" applyAlignment="1">
      <alignment horizontal="center" vertical="center" wrapText="1" readingOrder="2"/>
    </xf>
    <xf numFmtId="164" fontId="3" fillId="0" borderId="3" xfId="1" applyNumberFormat="1" applyFont="1" applyBorder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 readingOrder="2"/>
    </xf>
    <xf numFmtId="0" fontId="20" fillId="0" borderId="5" xfId="0" applyFont="1" applyBorder="1" applyAlignment="1">
      <alignment horizontal="center" vertical="center" wrapText="1" readingOrder="2"/>
    </xf>
    <xf numFmtId="0" fontId="21" fillId="0" borderId="5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right" vertical="center" readingOrder="2"/>
    </xf>
    <xf numFmtId="164" fontId="14" fillId="0" borderId="0" xfId="1" applyNumberFormat="1" applyFont="1" applyFill="1" applyAlignment="1">
      <alignment horizontal="center"/>
    </xf>
    <xf numFmtId="164" fontId="6" fillId="0" borderId="6" xfId="1" applyNumberFormat="1" applyFont="1" applyFill="1" applyBorder="1" applyAlignment="1">
      <alignment horizontal="center"/>
    </xf>
    <xf numFmtId="164" fontId="6" fillId="0" borderId="7" xfId="1" applyNumberFormat="1" applyFont="1" applyFill="1" applyBorder="1" applyAlignment="1">
      <alignment horizontal="center"/>
    </xf>
    <xf numFmtId="164" fontId="6" fillId="0" borderId="8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vertical="center" wrapText="1" readingOrder="2"/>
    </xf>
    <xf numFmtId="164" fontId="12" fillId="0" borderId="0" xfId="1" applyNumberFormat="1" applyFont="1" applyFill="1" applyAlignment="1">
      <alignment horizontal="right" vertical="center" readingOrder="2"/>
    </xf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right" vertical="center" readingOrder="2"/>
    </xf>
    <xf numFmtId="0" fontId="15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4</xdr:col>
      <xdr:colOff>66675</xdr:colOff>
      <xdr:row>13</xdr:row>
      <xdr:rowOff>121277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004340-132F-CAE1-8D26-60316B869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3337325" y="1085850"/>
          <a:ext cx="1438275" cy="13881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316318</xdr:colOff>
      <xdr:row>59</xdr:row>
      <xdr:rowOff>63499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A89E4F-3A73-83F1-D963-52BA16084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985432" y="0"/>
          <a:ext cx="7142568" cy="11223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9F06-6791-4D9F-857C-C06FF42A61A9}">
  <dimension ref="A16:F18"/>
  <sheetViews>
    <sheetView rightToLeft="1" tabSelected="1" view="pageBreakPreview" zoomScale="60" zoomScaleNormal="100" workbookViewId="0">
      <selection activeCell="R14" sqref="R14"/>
    </sheetView>
  </sheetViews>
  <sheetFormatPr defaultRowHeight="14.25"/>
  <sheetData>
    <row r="16" spans="1:6" s="202" customFormat="1" ht="36">
      <c r="A16" s="203" t="s">
        <v>140</v>
      </c>
      <c r="B16" s="203"/>
      <c r="C16" s="203"/>
      <c r="D16" s="203"/>
      <c r="E16" s="203"/>
      <c r="F16" s="203"/>
    </row>
    <row r="17" spans="1:6" s="202" customFormat="1" ht="36">
      <c r="A17" s="203" t="s">
        <v>242</v>
      </c>
      <c r="B17" s="203"/>
      <c r="C17" s="203"/>
      <c r="D17" s="203"/>
      <c r="E17" s="203"/>
      <c r="F17" s="203"/>
    </row>
    <row r="18" spans="1:6" s="202" customFormat="1" ht="36">
      <c r="A18" s="203" t="s">
        <v>243</v>
      </c>
      <c r="B18" s="203"/>
      <c r="C18" s="203"/>
      <c r="D18" s="203"/>
      <c r="E18" s="203"/>
      <c r="F18" s="203"/>
    </row>
  </sheetData>
  <mergeCells count="3">
    <mergeCell ref="A16:F16"/>
    <mergeCell ref="A17:F17"/>
    <mergeCell ref="A18:F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W28"/>
  <sheetViews>
    <sheetView rightToLeft="1" view="pageBreakPreview" zoomScale="110" zoomScaleNormal="100" zoomScaleSheetLayoutView="110" workbookViewId="0">
      <pane ySplit="10" topLeftCell="A11" activePane="bottomLeft" state="frozen"/>
      <selection activeCell="AB8" sqref="AB8"/>
      <selection pane="bottomLeft" activeCell="E33" sqref="E33"/>
    </sheetView>
  </sheetViews>
  <sheetFormatPr defaultColWidth="9.125" defaultRowHeight="15.75"/>
  <cols>
    <col min="1" max="1" width="13.125" style="6" customWidth="1"/>
    <col min="2" max="2" width="0.625" style="6" customWidth="1"/>
    <col min="3" max="3" width="9.125" style="6" customWidth="1"/>
    <col min="4" max="4" width="0.375" style="6" customWidth="1"/>
    <col min="5" max="5" width="14.625" style="95" bestFit="1" customWidth="1"/>
    <col min="6" max="6" width="0.875" style="6" customWidth="1"/>
    <col min="7" max="7" width="13.875" style="95" bestFit="1" customWidth="1"/>
    <col min="8" max="8" width="1" style="6" customWidth="1"/>
    <col min="9" max="9" width="13" style="6" bestFit="1" customWidth="1"/>
    <col min="10" max="10" width="12.625" style="80" customWidth="1"/>
    <col min="11" max="11" width="0.75" style="6" customWidth="1"/>
    <col min="12" max="12" width="9.125" style="6"/>
    <col min="13" max="13" width="0.625" style="6" customWidth="1"/>
    <col min="14" max="14" width="13" style="155" bestFit="1" customWidth="1"/>
    <col min="15" max="15" width="0.875" style="6" customWidth="1"/>
    <col min="16" max="16" width="12.125" style="6" bestFit="1" customWidth="1"/>
    <col min="17" max="17" width="0.875" style="6" customWidth="1"/>
    <col min="18" max="18" width="15" style="6" bestFit="1" customWidth="1"/>
    <col min="19" max="19" width="10.625" style="80" customWidth="1"/>
    <col min="20" max="20" width="9.125" style="6"/>
    <col min="21" max="21" width="14.25" style="6" bestFit="1" customWidth="1"/>
    <col min="22" max="22" width="13" style="6" bestFit="1" customWidth="1"/>
    <col min="23" max="23" width="13.125" style="6" bestFit="1" customWidth="1"/>
    <col min="24" max="16384" width="9.125" style="6"/>
  </cols>
  <sheetData>
    <row r="1" spans="1:19" ht="21">
      <c r="A1" s="210" t="s">
        <v>140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spans="1:19" ht="21">
      <c r="A2" s="210" t="s">
        <v>85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</row>
    <row r="3" spans="1:19" ht="21">
      <c r="A3" s="210" t="s">
        <v>231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</row>
    <row r="5" spans="1:19" ht="25.5">
      <c r="A5" s="211" t="s">
        <v>119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</row>
    <row r="7" spans="1:19" ht="19.5" customHeight="1" thickBot="1">
      <c r="A7" s="4"/>
      <c r="B7" s="5"/>
      <c r="C7" s="245" t="s">
        <v>218</v>
      </c>
      <c r="D7" s="245"/>
      <c r="E7" s="245"/>
      <c r="F7" s="245"/>
      <c r="G7" s="245"/>
      <c r="H7" s="245"/>
      <c r="I7" s="245"/>
      <c r="J7" s="245"/>
      <c r="K7" s="5"/>
      <c r="L7" s="245" t="s">
        <v>219</v>
      </c>
      <c r="M7" s="245"/>
      <c r="N7" s="245"/>
      <c r="O7" s="245"/>
      <c r="P7" s="245"/>
      <c r="Q7" s="245"/>
      <c r="R7" s="245"/>
      <c r="S7" s="245"/>
    </row>
    <row r="8" spans="1:19" ht="19.5" customHeight="1">
      <c r="A8" s="248" t="s">
        <v>111</v>
      </c>
      <c r="B8" s="247"/>
      <c r="C8" s="241" t="s">
        <v>120</v>
      </c>
      <c r="D8" s="246"/>
      <c r="E8" s="243" t="s">
        <v>18</v>
      </c>
      <c r="F8" s="246"/>
      <c r="G8" s="243" t="s">
        <v>19</v>
      </c>
      <c r="H8" s="246"/>
      <c r="I8" s="241" t="s">
        <v>3</v>
      </c>
      <c r="J8" s="241"/>
      <c r="K8" s="247"/>
      <c r="L8" s="241" t="s">
        <v>120</v>
      </c>
      <c r="M8" s="246"/>
      <c r="N8" s="250" t="s">
        <v>18</v>
      </c>
      <c r="O8" s="246"/>
      <c r="P8" s="241" t="s">
        <v>19</v>
      </c>
      <c r="Q8" s="246"/>
      <c r="R8" s="241" t="s">
        <v>3</v>
      </c>
      <c r="S8" s="241"/>
    </row>
    <row r="9" spans="1:19" ht="18.75" customHeight="1" thickBot="1">
      <c r="A9" s="248"/>
      <c r="B9" s="247"/>
      <c r="C9" s="242"/>
      <c r="D9" s="247"/>
      <c r="E9" s="244"/>
      <c r="F9" s="247"/>
      <c r="G9" s="244"/>
      <c r="H9" s="247"/>
      <c r="I9" s="245"/>
      <c r="J9" s="245"/>
      <c r="K9" s="247"/>
      <c r="L9" s="242"/>
      <c r="M9" s="247"/>
      <c r="N9" s="251"/>
      <c r="O9" s="247"/>
      <c r="P9" s="242"/>
      <c r="Q9" s="247"/>
      <c r="R9" s="245"/>
      <c r="S9" s="245"/>
    </row>
    <row r="10" spans="1:19" ht="28.5" customHeight="1" thickBot="1">
      <c r="A10" s="249"/>
      <c r="B10" s="247"/>
      <c r="C10" s="50" t="s">
        <v>88</v>
      </c>
      <c r="D10" s="247"/>
      <c r="E10" s="114" t="s">
        <v>88</v>
      </c>
      <c r="F10" s="247"/>
      <c r="G10" s="114" t="s">
        <v>88</v>
      </c>
      <c r="H10" s="247"/>
      <c r="I10" s="52" t="s">
        <v>7</v>
      </c>
      <c r="J10" s="133" t="s">
        <v>20</v>
      </c>
      <c r="K10" s="247"/>
      <c r="L10" s="50" t="s">
        <v>88</v>
      </c>
      <c r="M10" s="247"/>
      <c r="N10" s="152" t="s">
        <v>88</v>
      </c>
      <c r="O10" s="247"/>
      <c r="P10" s="50" t="s">
        <v>88</v>
      </c>
      <c r="Q10" s="247"/>
      <c r="R10" s="52" t="s">
        <v>7</v>
      </c>
      <c r="S10" s="120" t="s">
        <v>20</v>
      </c>
    </row>
    <row r="11" spans="1:19" ht="37.5">
      <c r="A11" s="127" t="s">
        <v>153</v>
      </c>
      <c r="B11" s="51"/>
      <c r="C11" s="9">
        <v>0</v>
      </c>
      <c r="D11" s="51"/>
      <c r="E11" s="115">
        <v>-1797477957</v>
      </c>
      <c r="F11" s="51"/>
      <c r="G11" s="9">
        <v>0</v>
      </c>
      <c r="H11" s="51"/>
      <c r="I11" s="118">
        <f>E11+G11+C11</f>
        <v>-1797477957</v>
      </c>
      <c r="J11" s="131">
        <f>I11/درآمدها!$E$11</f>
        <v>-2.4687127782301618E-3</v>
      </c>
      <c r="K11" s="51"/>
      <c r="L11" s="9">
        <v>0</v>
      </c>
      <c r="M11" s="51"/>
      <c r="N11" s="153">
        <v>-1797477957</v>
      </c>
      <c r="O11" s="51"/>
      <c r="P11" s="9">
        <v>0</v>
      </c>
      <c r="Q11" s="51"/>
      <c r="R11" s="118">
        <f>L11+N11+P11</f>
        <v>-1797477957</v>
      </c>
      <c r="S11" s="123">
        <f>R11/درآمدها!$E$11</f>
        <v>-2.4687127782301618E-3</v>
      </c>
    </row>
    <row r="12" spans="1:19" ht="37.5">
      <c r="A12" s="127" t="s">
        <v>149</v>
      </c>
      <c r="B12" s="69"/>
      <c r="C12" s="9">
        <v>0</v>
      </c>
      <c r="D12" s="69"/>
      <c r="E12" s="115">
        <v>5935912723</v>
      </c>
      <c r="F12" s="69"/>
      <c r="G12" s="9">
        <v>0</v>
      </c>
      <c r="H12" s="69"/>
      <c r="I12" s="118">
        <f t="shared" ref="I12:I25" si="0">E12+G12+C12</f>
        <v>5935912723</v>
      </c>
      <c r="J12" s="121">
        <f>I12/درآمدها!$E$11</f>
        <v>8.1525692889090028E-3</v>
      </c>
      <c r="K12" s="69"/>
      <c r="L12" s="9">
        <v>0</v>
      </c>
      <c r="M12" s="69"/>
      <c r="N12" s="153">
        <v>5935912723</v>
      </c>
      <c r="O12" s="69"/>
      <c r="P12" s="9">
        <v>0</v>
      </c>
      <c r="Q12" s="69"/>
      <c r="R12" s="118">
        <f t="shared" ref="R12:R25" si="1">L12+N12+P12</f>
        <v>5935912723</v>
      </c>
      <c r="S12" s="123">
        <f>R12/درآمدها!$E$11</f>
        <v>8.1525692889090028E-3</v>
      </c>
    </row>
    <row r="13" spans="1:19" ht="56.25">
      <c r="A13" s="127" t="s">
        <v>154</v>
      </c>
      <c r="B13" s="69"/>
      <c r="C13" s="9">
        <v>0</v>
      </c>
      <c r="D13" s="69"/>
      <c r="E13" s="115">
        <v>1320600924</v>
      </c>
      <c r="F13" s="69"/>
      <c r="G13" s="9">
        <v>0</v>
      </c>
      <c r="H13" s="69"/>
      <c r="I13" s="118">
        <f t="shared" si="0"/>
        <v>1320600924</v>
      </c>
      <c r="J13" s="121">
        <f>I13/درآمدها!$E$11</f>
        <v>1.813754857646557E-3</v>
      </c>
      <c r="K13" s="69"/>
      <c r="L13" s="9">
        <v>0</v>
      </c>
      <c r="M13" s="69"/>
      <c r="N13" s="153">
        <v>1320600924</v>
      </c>
      <c r="O13" s="69"/>
      <c r="P13" s="9">
        <v>0</v>
      </c>
      <c r="Q13" s="69"/>
      <c r="R13" s="118">
        <f t="shared" si="1"/>
        <v>1320600924</v>
      </c>
      <c r="S13" s="123">
        <f>R13/درآمدها!$E$11</f>
        <v>1.813754857646557E-3</v>
      </c>
    </row>
    <row r="14" spans="1:19" ht="37.5">
      <c r="A14" s="127" t="s">
        <v>146</v>
      </c>
      <c r="B14" s="69"/>
      <c r="C14" s="9">
        <v>0</v>
      </c>
      <c r="D14" s="69"/>
      <c r="E14" s="115">
        <v>-1138646250</v>
      </c>
      <c r="F14" s="69"/>
      <c r="G14" s="9">
        <v>0</v>
      </c>
      <c r="H14" s="69"/>
      <c r="I14" s="118">
        <f t="shared" si="0"/>
        <v>-1138646250</v>
      </c>
      <c r="J14" s="121">
        <f>I14/درآمدها!$E$11</f>
        <v>-1.5638525837337184E-3</v>
      </c>
      <c r="K14" s="69"/>
      <c r="L14" s="9">
        <v>0</v>
      </c>
      <c r="M14" s="69"/>
      <c r="N14" s="153">
        <v>-1138646250</v>
      </c>
      <c r="O14" s="69"/>
      <c r="P14" s="9">
        <v>0</v>
      </c>
      <c r="Q14" s="69"/>
      <c r="R14" s="118">
        <f t="shared" si="1"/>
        <v>-1138646250</v>
      </c>
      <c r="S14" s="123">
        <f>R14/درآمدها!$E$11</f>
        <v>-1.5638525837337184E-3</v>
      </c>
    </row>
    <row r="15" spans="1:19" ht="18.75">
      <c r="A15" s="127" t="s">
        <v>156</v>
      </c>
      <c r="B15" s="69"/>
      <c r="C15" s="9">
        <v>0</v>
      </c>
      <c r="D15" s="69"/>
      <c r="E15" s="115">
        <v>41130000</v>
      </c>
      <c r="F15" s="69"/>
      <c r="G15" s="9">
        <v>0</v>
      </c>
      <c r="H15" s="69"/>
      <c r="I15" s="118">
        <f t="shared" si="0"/>
        <v>41130000</v>
      </c>
      <c r="J15" s="121">
        <f>I15/درآمدها!$E$11</f>
        <v>5.6489236028281684E-5</v>
      </c>
      <c r="K15" s="69"/>
      <c r="L15" s="9">
        <v>0</v>
      </c>
      <c r="M15" s="69"/>
      <c r="N15" s="153">
        <v>41130000</v>
      </c>
      <c r="O15" s="69"/>
      <c r="P15" s="9">
        <v>0</v>
      </c>
      <c r="Q15" s="69"/>
      <c r="R15" s="118">
        <f t="shared" si="1"/>
        <v>41130000</v>
      </c>
      <c r="S15" s="123">
        <f>R15/درآمدها!$E$11</f>
        <v>5.6489236028281684E-5</v>
      </c>
    </row>
    <row r="16" spans="1:19" ht="37.5">
      <c r="A16" s="127" t="s">
        <v>144</v>
      </c>
      <c r="B16" s="69"/>
      <c r="C16" s="9">
        <v>0</v>
      </c>
      <c r="D16" s="69"/>
      <c r="E16" s="115">
        <v>539358750</v>
      </c>
      <c r="F16" s="69"/>
      <c r="G16" s="9">
        <v>0</v>
      </c>
      <c r="H16" s="69"/>
      <c r="I16" s="118">
        <f t="shared" si="0"/>
        <v>539358750</v>
      </c>
      <c r="J16" s="121">
        <f>I16/درآمدها!$E$11</f>
        <v>7.407722765054456E-4</v>
      </c>
      <c r="K16" s="69"/>
      <c r="L16" s="9">
        <v>0</v>
      </c>
      <c r="M16" s="69"/>
      <c r="N16" s="153">
        <v>539358750</v>
      </c>
      <c r="O16" s="69"/>
      <c r="P16" s="9">
        <v>0</v>
      </c>
      <c r="Q16" s="69"/>
      <c r="R16" s="118">
        <f t="shared" si="1"/>
        <v>539358750</v>
      </c>
      <c r="S16" s="123">
        <f>R16/درآمدها!$E$11</f>
        <v>7.407722765054456E-4</v>
      </c>
    </row>
    <row r="17" spans="1:23" ht="37.5">
      <c r="A17" s="127" t="s">
        <v>151</v>
      </c>
      <c r="B17" s="69"/>
      <c r="C17" s="9">
        <v>0</v>
      </c>
      <c r="D17" s="69"/>
      <c r="E17" s="115">
        <v>121508967532</v>
      </c>
      <c r="F17" s="69"/>
      <c r="G17" s="95">
        <v>16288199917</v>
      </c>
      <c r="H17" s="69"/>
      <c r="I17" s="118">
        <f t="shared" si="0"/>
        <v>137797167449</v>
      </c>
      <c r="J17" s="121">
        <f>I17/درآمدها!$E$11</f>
        <v>0.18925496513628046</v>
      </c>
      <c r="K17" s="69"/>
      <c r="L17" s="9">
        <v>0</v>
      </c>
      <c r="M17" s="69"/>
      <c r="N17" s="153">
        <v>121508967532</v>
      </c>
      <c r="O17" s="69"/>
      <c r="P17" s="115">
        <v>16288199917</v>
      </c>
      <c r="Q17" s="69"/>
      <c r="R17" s="118">
        <f t="shared" si="1"/>
        <v>137797167449</v>
      </c>
      <c r="S17" s="123">
        <f>R17/درآمدها!$E$11</f>
        <v>0.18925496513628046</v>
      </c>
    </row>
    <row r="18" spans="1:23" ht="37.5">
      <c r="A18" s="127" t="s">
        <v>137</v>
      </c>
      <c r="B18" s="69"/>
      <c r="C18" s="9">
        <v>0</v>
      </c>
      <c r="D18" s="69"/>
      <c r="E18" s="115">
        <v>5454352350</v>
      </c>
      <c r="F18" s="69"/>
      <c r="G18" s="9">
        <v>0</v>
      </c>
      <c r="H18" s="69"/>
      <c r="I18" s="118">
        <f t="shared" si="0"/>
        <v>5454352350</v>
      </c>
      <c r="J18" s="121">
        <f>I18/درآمدها!$E$11</f>
        <v>7.4911791218225839E-3</v>
      </c>
      <c r="K18" s="69"/>
      <c r="L18" s="9">
        <v>0</v>
      </c>
      <c r="M18" s="69"/>
      <c r="N18" s="153">
        <v>5454352350</v>
      </c>
      <c r="O18" s="69"/>
      <c r="P18" s="9">
        <v>0</v>
      </c>
      <c r="Q18" s="69"/>
      <c r="R18" s="118">
        <f t="shared" si="1"/>
        <v>5454352350</v>
      </c>
      <c r="S18" s="123">
        <f>R18/درآمدها!$E$11</f>
        <v>7.4911791218225839E-3</v>
      </c>
    </row>
    <row r="19" spans="1:23" ht="37.5">
      <c r="A19" s="127" t="s">
        <v>143</v>
      </c>
      <c r="B19" s="69"/>
      <c r="C19" s="9">
        <v>0</v>
      </c>
      <c r="D19" s="69"/>
      <c r="E19" s="115">
        <v>-4230550658</v>
      </c>
      <c r="F19" s="69"/>
      <c r="G19" s="9">
        <v>0</v>
      </c>
      <c r="H19" s="69"/>
      <c r="I19" s="118">
        <f t="shared" si="0"/>
        <v>-4230550658</v>
      </c>
      <c r="J19" s="121">
        <f>I19/درآمدها!$E$11</f>
        <v>-5.8103713748933724E-3</v>
      </c>
      <c r="K19" s="69"/>
      <c r="L19" s="9">
        <v>0</v>
      </c>
      <c r="M19" s="69"/>
      <c r="N19" s="153">
        <v>-4230550658</v>
      </c>
      <c r="O19" s="69"/>
      <c r="P19" s="9">
        <v>0</v>
      </c>
      <c r="Q19" s="69"/>
      <c r="R19" s="118">
        <f t="shared" si="1"/>
        <v>-4230550658</v>
      </c>
      <c r="S19" s="123">
        <f>R19/درآمدها!$E$11</f>
        <v>-5.8103713748933724E-3</v>
      </c>
    </row>
    <row r="20" spans="1:23" ht="37.5">
      <c r="A20" s="127" t="s">
        <v>147</v>
      </c>
      <c r="B20" s="69"/>
      <c r="C20" s="9">
        <v>0</v>
      </c>
      <c r="D20" s="69"/>
      <c r="E20" s="115">
        <v>-1016061991</v>
      </c>
      <c r="F20" s="69"/>
      <c r="G20" s="9">
        <v>0</v>
      </c>
      <c r="H20" s="69"/>
      <c r="I20" s="118">
        <f t="shared" si="0"/>
        <v>-1016061991</v>
      </c>
      <c r="J20" s="121">
        <f>I20/درآمدها!$E$11</f>
        <v>-1.3954915056884226E-3</v>
      </c>
      <c r="K20" s="69"/>
      <c r="L20" s="9">
        <v>0</v>
      </c>
      <c r="M20" s="69"/>
      <c r="N20" s="153">
        <v>-1016061991</v>
      </c>
      <c r="O20" s="69"/>
      <c r="P20" s="9">
        <v>0</v>
      </c>
      <c r="Q20" s="69"/>
      <c r="R20" s="118">
        <f t="shared" si="1"/>
        <v>-1016061991</v>
      </c>
      <c r="S20" s="123">
        <f>R20/درآمدها!$E$11</f>
        <v>-1.3954915056884226E-3</v>
      </c>
    </row>
    <row r="21" spans="1:23" ht="37.5">
      <c r="A21" s="127" t="s">
        <v>150</v>
      </c>
      <c r="B21" s="69"/>
      <c r="C21" s="9">
        <v>0</v>
      </c>
      <c r="D21" s="69"/>
      <c r="E21" s="115">
        <v>-759097500</v>
      </c>
      <c r="F21" s="69"/>
      <c r="G21" s="9">
        <v>0</v>
      </c>
      <c r="H21" s="69"/>
      <c r="I21" s="118">
        <f t="shared" si="0"/>
        <v>-759097500</v>
      </c>
      <c r="J21" s="121">
        <f>I21/درآمدها!$E$11</f>
        <v>-1.0425683891558122E-3</v>
      </c>
      <c r="K21" s="69"/>
      <c r="L21" s="9">
        <v>0</v>
      </c>
      <c r="M21" s="69"/>
      <c r="N21" s="153">
        <v>-759097500</v>
      </c>
      <c r="O21" s="69"/>
      <c r="P21" s="9">
        <v>0</v>
      </c>
      <c r="Q21" s="69"/>
      <c r="R21" s="118">
        <f t="shared" si="1"/>
        <v>-759097500</v>
      </c>
      <c r="S21" s="123">
        <f>R21/درآمدها!$E$11</f>
        <v>-1.0425683891558122E-3</v>
      </c>
    </row>
    <row r="22" spans="1:23" ht="37.5">
      <c r="A22" s="127" t="s">
        <v>152</v>
      </c>
      <c r="B22" s="69"/>
      <c r="C22" s="9">
        <v>0</v>
      </c>
      <c r="D22" s="69"/>
      <c r="E22" s="115">
        <v>82402031</v>
      </c>
      <c r="F22" s="69"/>
      <c r="G22" s="9">
        <v>0</v>
      </c>
      <c r="H22" s="69"/>
      <c r="I22" s="118">
        <f t="shared" si="0"/>
        <v>82402031</v>
      </c>
      <c r="J22" s="121">
        <f>I22/درآمدها!$E$11</f>
        <v>1.1317354190052965E-4</v>
      </c>
      <c r="K22" s="69"/>
      <c r="L22" s="9">
        <v>0</v>
      </c>
      <c r="M22" s="69"/>
      <c r="N22" s="153">
        <v>82402031</v>
      </c>
      <c r="O22" s="69"/>
      <c r="P22" s="9">
        <v>0</v>
      </c>
      <c r="Q22" s="69"/>
      <c r="R22" s="118">
        <f t="shared" si="1"/>
        <v>82402031</v>
      </c>
      <c r="S22" s="123">
        <f>R22/درآمدها!$E$11</f>
        <v>1.1317354190052965E-4</v>
      </c>
    </row>
    <row r="23" spans="1:23" ht="18.75">
      <c r="A23" s="127" t="s">
        <v>155</v>
      </c>
      <c r="B23" s="69"/>
      <c r="C23" s="9">
        <v>0</v>
      </c>
      <c r="D23" s="69"/>
      <c r="E23" s="115">
        <v>-312586974</v>
      </c>
      <c r="F23" s="69"/>
      <c r="G23" s="9">
        <v>0</v>
      </c>
      <c r="H23" s="69"/>
      <c r="I23" s="118">
        <f t="shared" si="0"/>
        <v>-312586974</v>
      </c>
      <c r="J23" s="121">
        <f>I23/درآمدها!$E$11</f>
        <v>-4.293167846742609E-4</v>
      </c>
      <c r="K23" s="69"/>
      <c r="L23" s="9">
        <v>0</v>
      </c>
      <c r="M23" s="69"/>
      <c r="N23" s="153">
        <v>-312586974</v>
      </c>
      <c r="O23" s="69"/>
      <c r="P23" s="9">
        <v>0</v>
      </c>
      <c r="Q23" s="69"/>
      <c r="R23" s="118">
        <f t="shared" si="1"/>
        <v>-312586974</v>
      </c>
      <c r="S23" s="123">
        <f>R23/درآمدها!$E$11</f>
        <v>-4.293167846742609E-4</v>
      </c>
    </row>
    <row r="24" spans="1:23" ht="37.5">
      <c r="A24" s="127" t="s">
        <v>145</v>
      </c>
      <c r="B24" s="51"/>
      <c r="C24" s="9">
        <v>0</v>
      </c>
      <c r="D24" s="9"/>
      <c r="E24" s="115">
        <v>379548750</v>
      </c>
      <c r="F24" s="9"/>
      <c r="G24" s="9">
        <v>0</v>
      </c>
      <c r="H24" s="9"/>
      <c r="I24" s="118">
        <f t="shared" si="0"/>
        <v>379548750</v>
      </c>
      <c r="J24" s="121">
        <f>I24/درآمدها!$E$11</f>
        <v>5.2128419457790609E-4</v>
      </c>
      <c r="K24" s="9"/>
      <c r="L24" s="9">
        <v>0</v>
      </c>
      <c r="M24" s="9"/>
      <c r="N24" s="153">
        <v>379548750</v>
      </c>
      <c r="O24" s="9"/>
      <c r="P24" s="9">
        <v>0</v>
      </c>
      <c r="Q24" s="9"/>
      <c r="R24" s="118">
        <f t="shared" si="1"/>
        <v>379548750</v>
      </c>
      <c r="S24" s="123">
        <f>R24/درآمدها!$E$11</f>
        <v>5.2128419457790609E-4</v>
      </c>
    </row>
    <row r="25" spans="1:23" ht="37.5">
      <c r="A25" s="127" t="s">
        <v>148</v>
      </c>
      <c r="B25" s="51"/>
      <c r="C25" s="9">
        <v>0</v>
      </c>
      <c r="D25" s="9"/>
      <c r="E25" s="115">
        <v>35957250</v>
      </c>
      <c r="F25" s="9"/>
      <c r="G25" s="9">
        <v>0</v>
      </c>
      <c r="H25" s="9"/>
      <c r="I25" s="118">
        <f t="shared" si="0"/>
        <v>35957250</v>
      </c>
      <c r="J25" s="121">
        <f>I25/درآمدها!$E$11</f>
        <v>4.9384818433696371E-5</v>
      </c>
      <c r="K25" s="9"/>
      <c r="L25" s="9">
        <v>0</v>
      </c>
      <c r="M25" s="9"/>
      <c r="N25" s="153">
        <v>35957250</v>
      </c>
      <c r="O25" s="9"/>
      <c r="P25" s="9">
        <v>0</v>
      </c>
      <c r="Q25" s="9"/>
      <c r="R25" s="118">
        <f t="shared" si="1"/>
        <v>35957250</v>
      </c>
      <c r="S25" s="123">
        <f>R25/درآمدها!$E$11</f>
        <v>4.9384818433696371E-5</v>
      </c>
      <c r="U25" s="151"/>
      <c r="V25" s="151"/>
    </row>
    <row r="26" spans="1:23" ht="16.5" thickBot="1">
      <c r="C26" s="128"/>
      <c r="E26" s="129">
        <f>SUM(E11:E25)</f>
        <v>126043808980</v>
      </c>
      <c r="G26" s="129">
        <f>SUM(G11:G25)</f>
        <v>16288199917</v>
      </c>
      <c r="I26" s="130">
        <f>SUM(I11:I25)</f>
        <v>142332008897</v>
      </c>
      <c r="J26" s="132">
        <f>SUM(J11:J25)</f>
        <v>0.19548325905572869</v>
      </c>
      <c r="L26" s="128"/>
      <c r="N26" s="154">
        <f>SUM(N11:N25)</f>
        <v>126043808980</v>
      </c>
      <c r="P26" s="130">
        <f>SUM(P11:P25)</f>
        <v>16288199917</v>
      </c>
      <c r="R26" s="130">
        <f>SUM(R11:R25)</f>
        <v>142332008897</v>
      </c>
      <c r="S26" s="132">
        <f>SUM(S11:S25)</f>
        <v>0.19548325905572869</v>
      </c>
    </row>
    <row r="27" spans="1:23" ht="16.5" thickTop="1"/>
    <row r="28" spans="1:23" ht="18.75">
      <c r="W28" s="126"/>
    </row>
  </sheetData>
  <mergeCells count="23">
    <mergeCell ref="N8:N9"/>
    <mergeCell ref="O8:O10"/>
    <mergeCell ref="P8:P9"/>
    <mergeCell ref="Q8:Q10"/>
    <mergeCell ref="R8:S9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A1:S1"/>
    <mergeCell ref="A2:S2"/>
    <mergeCell ref="A3:S3"/>
    <mergeCell ref="A5:S5"/>
    <mergeCell ref="C7:J7"/>
    <mergeCell ref="L7:S7"/>
  </mergeCells>
  <pageMargins left="0.7" right="0.7" top="0.75" bottom="0.75" header="0.3" footer="0.3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R25"/>
  <sheetViews>
    <sheetView rightToLeft="1" view="pageBreakPreview" zoomScaleNormal="100" zoomScaleSheetLayoutView="100" workbookViewId="0">
      <pane ySplit="9" topLeftCell="A10" activePane="bottomLeft" state="frozen"/>
      <selection activeCell="AB8" sqref="AB8"/>
      <selection pane="bottomLeft" activeCell="Q10" sqref="Q10:Q23"/>
    </sheetView>
  </sheetViews>
  <sheetFormatPr defaultColWidth="9.125" defaultRowHeight="18"/>
  <cols>
    <col min="1" max="1" width="22.625" style="11" customWidth="1"/>
    <col min="2" max="2" width="0.375" style="11" customWidth="1"/>
    <col min="3" max="3" width="18" style="136" bestFit="1" customWidth="1"/>
    <col min="4" max="4" width="0.75" style="136" customWidth="1"/>
    <col min="5" max="5" width="18.125" style="136" bestFit="1" customWidth="1"/>
    <col min="6" max="6" width="0.625" style="136" customWidth="1"/>
    <col min="7" max="7" width="13.375" style="136" bestFit="1" customWidth="1"/>
    <col min="8" max="8" width="0.625" style="136" customWidth="1"/>
    <col min="9" max="9" width="15.75" style="136" bestFit="1" customWidth="1"/>
    <col min="10" max="10" width="0.375" style="136" customWidth="1"/>
    <col min="11" max="11" width="18.25" style="136" bestFit="1" customWidth="1"/>
    <col min="12" max="12" width="0.625" style="136" customWidth="1"/>
    <col min="13" max="13" width="15.625" style="136" bestFit="1" customWidth="1"/>
    <col min="14" max="14" width="0.25" style="136" customWidth="1"/>
    <col min="15" max="15" width="19.375" style="159" bestFit="1" customWidth="1"/>
    <col min="16" max="16" width="0.625" style="136" customWidth="1"/>
    <col min="17" max="17" width="19.625" style="136" bestFit="1" customWidth="1"/>
    <col min="18" max="18" width="9.125" style="136"/>
    <col min="19" max="19" width="13.375" style="11" bestFit="1" customWidth="1"/>
    <col min="20" max="20" width="15.625" style="11" bestFit="1" customWidth="1"/>
    <col min="21" max="16384" width="9.125" style="11"/>
  </cols>
  <sheetData>
    <row r="1" spans="1:17" ht="21">
      <c r="A1" s="210" t="s">
        <v>140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</row>
    <row r="2" spans="1:17" ht="21">
      <c r="A2" s="210" t="s">
        <v>85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</row>
    <row r="3" spans="1:17" ht="21">
      <c r="A3" s="210" t="s">
        <v>231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</row>
    <row r="4" spans="1:17" ht="25.5">
      <c r="A4" s="211" t="s">
        <v>115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</row>
    <row r="6" spans="1:17" ht="19.5" customHeight="1" thickBot="1">
      <c r="A6" s="10"/>
      <c r="B6" s="5"/>
      <c r="C6" s="254" t="s">
        <v>218</v>
      </c>
      <c r="D6" s="254"/>
      <c r="E6" s="254"/>
      <c r="F6" s="254"/>
      <c r="G6" s="254"/>
      <c r="H6" s="254"/>
      <c r="I6" s="254"/>
      <c r="J6" s="137"/>
      <c r="K6" s="254" t="s">
        <v>219</v>
      </c>
      <c r="L6" s="254"/>
      <c r="M6" s="254"/>
      <c r="N6" s="254"/>
      <c r="O6" s="254"/>
      <c r="P6" s="254"/>
      <c r="Q6" s="254"/>
    </row>
    <row r="7" spans="1:17" ht="20.25" customHeight="1">
      <c r="A7" s="246"/>
      <c r="B7" s="247"/>
      <c r="C7" s="243" t="s">
        <v>22</v>
      </c>
      <c r="D7" s="243"/>
      <c r="E7" s="243" t="s">
        <v>18</v>
      </c>
      <c r="F7" s="255"/>
      <c r="G7" s="243" t="s">
        <v>19</v>
      </c>
      <c r="H7" s="255"/>
      <c r="I7" s="243" t="s">
        <v>3</v>
      </c>
      <c r="J7" s="138"/>
      <c r="K7" s="243" t="s">
        <v>22</v>
      </c>
      <c r="L7" s="243"/>
      <c r="M7" s="243" t="s">
        <v>18</v>
      </c>
      <c r="N7" s="255"/>
      <c r="O7" s="252" t="s">
        <v>19</v>
      </c>
      <c r="P7" s="255"/>
      <c r="Q7" s="243" t="s">
        <v>3</v>
      </c>
    </row>
    <row r="8" spans="1:17" ht="20.25" customHeight="1">
      <c r="A8" s="247"/>
      <c r="B8" s="247"/>
      <c r="C8" s="244"/>
      <c r="D8" s="244"/>
      <c r="E8" s="244"/>
      <c r="F8" s="256"/>
      <c r="G8" s="244"/>
      <c r="H8" s="256"/>
      <c r="I8" s="244"/>
      <c r="J8" s="138"/>
      <c r="K8" s="244"/>
      <c r="L8" s="244"/>
      <c r="M8" s="244"/>
      <c r="N8" s="256"/>
      <c r="O8" s="253"/>
      <c r="P8" s="256"/>
      <c r="Q8" s="244"/>
    </row>
    <row r="9" spans="1:17" ht="18.75" thickBot="1">
      <c r="A9" s="247"/>
      <c r="B9" s="247"/>
      <c r="C9" s="134" t="s">
        <v>88</v>
      </c>
      <c r="D9" s="244"/>
      <c r="E9" s="134" t="s">
        <v>87</v>
      </c>
      <c r="F9" s="256"/>
      <c r="G9" s="134" t="s">
        <v>88</v>
      </c>
      <c r="H9" s="256"/>
      <c r="I9" s="254"/>
      <c r="J9" s="115"/>
      <c r="K9" s="134" t="s">
        <v>88</v>
      </c>
      <c r="L9" s="244"/>
      <c r="M9" s="134" t="s">
        <v>88</v>
      </c>
      <c r="N9" s="256"/>
      <c r="O9" s="156" t="s">
        <v>88</v>
      </c>
      <c r="P9" s="256"/>
      <c r="Q9" s="254"/>
    </row>
    <row r="10" spans="1:17" ht="18" customHeight="1">
      <c r="A10" s="11" t="s">
        <v>233</v>
      </c>
      <c r="B10" s="14"/>
      <c r="C10" s="93"/>
      <c r="D10" s="135"/>
      <c r="E10" s="135">
        <v>-247520000</v>
      </c>
      <c r="F10" s="139"/>
      <c r="G10" s="135">
        <v>0</v>
      </c>
      <c r="H10" s="139"/>
      <c r="I10" s="135">
        <f>C10+E10+G10</f>
        <v>-247520000</v>
      </c>
      <c r="J10" s="139"/>
      <c r="K10" s="93"/>
      <c r="L10" s="135"/>
      <c r="M10" s="135">
        <v>-247520000</v>
      </c>
      <c r="N10" s="139"/>
      <c r="O10" s="157"/>
      <c r="P10" s="139"/>
      <c r="Q10" s="135">
        <f>K10+M10+O10</f>
        <v>-247520000</v>
      </c>
    </row>
    <row r="11" spans="1:17" ht="18" customHeight="1">
      <c r="A11" s="11" t="s">
        <v>241</v>
      </c>
      <c r="B11" s="14"/>
      <c r="C11" s="93"/>
      <c r="D11" s="135"/>
      <c r="E11" s="135"/>
      <c r="F11" s="139"/>
      <c r="G11" s="135">
        <v>870697998</v>
      </c>
      <c r="H11" s="139"/>
      <c r="I11" s="135">
        <f t="shared" ref="I11:I23" si="0">C11+E11+G11</f>
        <v>870697998</v>
      </c>
      <c r="J11" s="139"/>
      <c r="K11" s="93"/>
      <c r="L11" s="135"/>
      <c r="M11" s="135"/>
      <c r="N11" s="139"/>
      <c r="O11" s="157">
        <v>870697998</v>
      </c>
      <c r="P11" s="139"/>
      <c r="Q11" s="135">
        <f t="shared" ref="Q11:Q23" si="1">K11+M11+O11</f>
        <v>870697998</v>
      </c>
    </row>
    <row r="12" spans="1:17" ht="18" customHeight="1">
      <c r="A12" s="11" t="s">
        <v>168</v>
      </c>
      <c r="B12" s="14"/>
      <c r="C12" s="93">
        <v>11359371448</v>
      </c>
      <c r="D12" s="135"/>
      <c r="E12" s="135">
        <v>0</v>
      </c>
      <c r="F12" s="139"/>
      <c r="G12" s="135"/>
      <c r="H12" s="139"/>
      <c r="I12" s="135">
        <f t="shared" si="0"/>
        <v>11359371448</v>
      </c>
      <c r="J12" s="139"/>
      <c r="K12" s="93">
        <v>11359371448</v>
      </c>
      <c r="L12" s="135"/>
      <c r="M12" s="135">
        <v>0</v>
      </c>
      <c r="N12" s="139"/>
      <c r="O12" s="157"/>
      <c r="P12" s="139"/>
      <c r="Q12" s="135">
        <f t="shared" si="1"/>
        <v>11359371448</v>
      </c>
    </row>
    <row r="13" spans="1:17" ht="18" customHeight="1">
      <c r="A13" s="11" t="s">
        <v>159</v>
      </c>
      <c r="B13" s="14"/>
      <c r="C13" s="93"/>
      <c r="D13" s="135"/>
      <c r="E13" s="135">
        <v>1057540126</v>
      </c>
      <c r="F13" s="139"/>
      <c r="G13" s="135"/>
      <c r="H13" s="139"/>
      <c r="I13" s="135">
        <f t="shared" si="0"/>
        <v>1057540126</v>
      </c>
      <c r="J13" s="139"/>
      <c r="K13" s="93"/>
      <c r="L13" s="135"/>
      <c r="M13" s="135">
        <v>1057540126</v>
      </c>
      <c r="N13" s="139"/>
      <c r="O13" s="157"/>
      <c r="P13" s="139"/>
      <c r="Q13" s="135">
        <f t="shared" si="1"/>
        <v>1057540126</v>
      </c>
    </row>
    <row r="14" spans="1:17" ht="18" customHeight="1">
      <c r="A14" s="11" t="s">
        <v>163</v>
      </c>
      <c r="B14" s="14"/>
      <c r="C14" s="93">
        <v>31469705170</v>
      </c>
      <c r="D14" s="135"/>
      <c r="E14" s="135">
        <v>0</v>
      </c>
      <c r="F14" s="139"/>
      <c r="G14" s="135"/>
      <c r="H14" s="139"/>
      <c r="I14" s="135">
        <f t="shared" si="0"/>
        <v>31469705170</v>
      </c>
      <c r="J14" s="139"/>
      <c r="K14" s="93">
        <v>31469705170</v>
      </c>
      <c r="L14" s="135"/>
      <c r="M14" s="135">
        <v>0</v>
      </c>
      <c r="N14" s="139"/>
      <c r="O14" s="157"/>
      <c r="P14" s="139"/>
      <c r="Q14" s="135">
        <f t="shared" si="1"/>
        <v>31469705170</v>
      </c>
    </row>
    <row r="15" spans="1:17" ht="18" customHeight="1">
      <c r="A15" t="s">
        <v>157</v>
      </c>
      <c r="B15" s="14"/>
      <c r="C15" s="93"/>
      <c r="D15" s="135"/>
      <c r="E15" s="135">
        <v>343609709</v>
      </c>
      <c r="F15" s="139"/>
      <c r="G15" s="135"/>
      <c r="H15" s="139"/>
      <c r="I15" s="135">
        <f t="shared" si="0"/>
        <v>343609709</v>
      </c>
      <c r="J15" s="139"/>
      <c r="K15" s="93"/>
      <c r="L15" s="135"/>
      <c r="M15" s="135">
        <v>343609709</v>
      </c>
      <c r="N15" s="139"/>
      <c r="O15" s="157"/>
      <c r="P15" s="139"/>
      <c r="Q15" s="135">
        <f t="shared" si="1"/>
        <v>343609709</v>
      </c>
    </row>
    <row r="16" spans="1:17" ht="18" customHeight="1">
      <c r="A16" t="s">
        <v>158</v>
      </c>
      <c r="B16" s="14"/>
      <c r="C16" s="93"/>
      <c r="D16" s="135"/>
      <c r="E16" s="135">
        <v>-29535365744</v>
      </c>
      <c r="F16" s="139"/>
      <c r="G16" s="135"/>
      <c r="H16" s="139"/>
      <c r="I16" s="135">
        <f t="shared" si="0"/>
        <v>-29535365744</v>
      </c>
      <c r="J16" s="139"/>
      <c r="K16" s="93"/>
      <c r="L16" s="135"/>
      <c r="M16" s="135">
        <v>-29535365744</v>
      </c>
      <c r="N16" s="139"/>
      <c r="O16" s="157"/>
      <c r="P16" s="139"/>
      <c r="Q16" s="135">
        <f t="shared" si="1"/>
        <v>-29535365744</v>
      </c>
    </row>
    <row r="17" spans="1:17" ht="18" customHeight="1">
      <c r="A17" t="s">
        <v>160</v>
      </c>
      <c r="B17" s="14"/>
      <c r="C17" s="93"/>
      <c r="D17" s="135"/>
      <c r="E17" s="135">
        <v>9575264169</v>
      </c>
      <c r="F17" s="139"/>
      <c r="G17" s="135"/>
      <c r="H17" s="139"/>
      <c r="I17" s="135">
        <f t="shared" si="0"/>
        <v>9575264169</v>
      </c>
      <c r="J17" s="139"/>
      <c r="K17" s="93"/>
      <c r="L17" s="135"/>
      <c r="M17" s="135">
        <v>9575264169</v>
      </c>
      <c r="N17" s="139"/>
      <c r="O17" s="157"/>
      <c r="P17" s="139"/>
      <c r="Q17" s="135">
        <f t="shared" si="1"/>
        <v>9575264169</v>
      </c>
    </row>
    <row r="18" spans="1:17" ht="18" customHeight="1">
      <c r="A18" t="s">
        <v>161</v>
      </c>
      <c r="B18" s="14"/>
      <c r="C18" s="93"/>
      <c r="D18" s="135"/>
      <c r="E18" s="135">
        <v>20696845017</v>
      </c>
      <c r="F18" s="139"/>
      <c r="G18" s="135"/>
      <c r="H18" s="139"/>
      <c r="I18" s="135">
        <f t="shared" si="0"/>
        <v>20696845017</v>
      </c>
      <c r="J18" s="139"/>
      <c r="K18" s="93"/>
      <c r="L18" s="135"/>
      <c r="M18" s="135">
        <v>20696845017</v>
      </c>
      <c r="N18" s="139"/>
      <c r="O18" s="157"/>
      <c r="P18" s="139"/>
      <c r="Q18" s="135">
        <f t="shared" si="1"/>
        <v>20696845017</v>
      </c>
    </row>
    <row r="19" spans="1:17" ht="18" customHeight="1">
      <c r="A19" t="s">
        <v>162</v>
      </c>
      <c r="B19" s="14"/>
      <c r="C19" s="93"/>
      <c r="D19" s="135"/>
      <c r="E19" s="135">
        <v>-30959811515</v>
      </c>
      <c r="F19" s="139"/>
      <c r="G19" s="135">
        <v>10888028</v>
      </c>
      <c r="H19" s="139"/>
      <c r="I19" s="135">
        <f t="shared" si="0"/>
        <v>-30948923487</v>
      </c>
      <c r="J19" s="139"/>
      <c r="K19" s="93"/>
      <c r="L19" s="135"/>
      <c r="M19" s="135">
        <v>-30959811515</v>
      </c>
      <c r="N19" s="139"/>
      <c r="O19" s="157">
        <v>10888028</v>
      </c>
      <c r="P19" s="139"/>
      <c r="Q19" s="135">
        <f t="shared" si="1"/>
        <v>-30948923487</v>
      </c>
    </row>
    <row r="20" spans="1:17" ht="18" customHeight="1">
      <c r="A20" s="13" t="s">
        <v>166</v>
      </c>
      <c r="B20" s="14"/>
      <c r="C20" s="135">
        <v>18668336061</v>
      </c>
      <c r="D20" s="135"/>
      <c r="E20" s="135">
        <v>-60616351294</v>
      </c>
      <c r="F20" s="139"/>
      <c r="G20" s="135">
        <v>175308219</v>
      </c>
      <c r="H20" s="139"/>
      <c r="I20" s="135">
        <f t="shared" si="0"/>
        <v>-41772707014</v>
      </c>
      <c r="J20" s="139"/>
      <c r="K20" s="135">
        <v>18668336061</v>
      </c>
      <c r="L20" s="135"/>
      <c r="M20" s="135">
        <v>-60616351294</v>
      </c>
      <c r="N20" s="139"/>
      <c r="O20" s="157">
        <v>175308219</v>
      </c>
      <c r="P20" s="139"/>
      <c r="Q20" s="135">
        <f t="shared" si="1"/>
        <v>-41772707014</v>
      </c>
    </row>
    <row r="21" spans="1:17" ht="18" customHeight="1">
      <c r="A21" s="13" t="s">
        <v>167</v>
      </c>
      <c r="B21" s="14"/>
      <c r="C21" s="135">
        <v>18683462596</v>
      </c>
      <c r="D21" s="135"/>
      <c r="E21" s="135">
        <v>43274655046</v>
      </c>
      <c r="F21" s="139"/>
      <c r="G21" s="135">
        <v>339938375</v>
      </c>
      <c r="H21" s="139"/>
      <c r="I21" s="135">
        <f t="shared" si="0"/>
        <v>62298056017</v>
      </c>
      <c r="J21" s="139"/>
      <c r="K21" s="135">
        <v>18683462596</v>
      </c>
      <c r="L21" s="135"/>
      <c r="M21" s="135">
        <v>43274655046</v>
      </c>
      <c r="N21" s="139"/>
      <c r="O21" s="157">
        <v>339938375</v>
      </c>
      <c r="P21" s="139"/>
      <c r="Q21" s="135">
        <f t="shared" si="1"/>
        <v>62298056017</v>
      </c>
    </row>
    <row r="22" spans="1:17" ht="18" customHeight="1">
      <c r="A22" s="13" t="s">
        <v>165</v>
      </c>
      <c r="B22" s="14"/>
      <c r="C22" s="135">
        <v>9392716894</v>
      </c>
      <c r="D22" s="135"/>
      <c r="E22" s="135">
        <v>0</v>
      </c>
      <c r="F22" s="139"/>
      <c r="H22" s="139"/>
      <c r="I22" s="135">
        <f t="shared" si="0"/>
        <v>9392716894</v>
      </c>
      <c r="J22" s="139"/>
      <c r="K22" s="135">
        <v>9392716894</v>
      </c>
      <c r="L22" s="135"/>
      <c r="M22" s="135">
        <v>0</v>
      </c>
      <c r="N22" s="139"/>
      <c r="O22" s="157"/>
      <c r="P22" s="139"/>
      <c r="Q22" s="135">
        <f t="shared" si="1"/>
        <v>9392716894</v>
      </c>
    </row>
    <row r="23" spans="1:17" ht="18" customHeight="1">
      <c r="A23" s="13" t="s">
        <v>164</v>
      </c>
      <c r="B23" s="14"/>
      <c r="C23" s="135">
        <v>23546816508</v>
      </c>
      <c r="D23" s="135"/>
      <c r="E23" s="135">
        <v>0</v>
      </c>
      <c r="F23" s="139"/>
      <c r="G23" s="135"/>
      <c r="H23" s="139"/>
      <c r="I23" s="135">
        <f t="shared" si="0"/>
        <v>23546816508</v>
      </c>
      <c r="J23" s="139"/>
      <c r="K23" s="135">
        <v>23546816508</v>
      </c>
      <c r="L23" s="135"/>
      <c r="M23" s="135">
        <v>0</v>
      </c>
      <c r="N23" s="139"/>
      <c r="O23" s="157"/>
      <c r="P23" s="139"/>
      <c r="Q23" s="135">
        <f t="shared" si="1"/>
        <v>23546816508</v>
      </c>
    </row>
    <row r="24" spans="1:17" ht="19.5" thickBot="1">
      <c r="A24" s="13" t="s">
        <v>3</v>
      </c>
      <c r="B24" s="14"/>
      <c r="C24" s="141">
        <f>SUM(C10:C23)</f>
        <v>113120408677</v>
      </c>
      <c r="D24" s="135"/>
      <c r="E24" s="140">
        <f>SUM(E10:E23)</f>
        <v>-46411134486</v>
      </c>
      <c r="F24" s="139"/>
      <c r="G24" s="140">
        <f>SUM(G10:G23)</f>
        <v>1396832620</v>
      </c>
      <c r="H24" s="139"/>
      <c r="I24" s="140">
        <f>SUM(I10:I23)</f>
        <v>68106106811</v>
      </c>
      <c r="J24" s="139"/>
      <c r="K24" s="141">
        <f>SUM(K10:K23)</f>
        <v>113120408677</v>
      </c>
      <c r="L24" s="135"/>
      <c r="M24" s="140">
        <f>SUM(M10:M23)</f>
        <v>-46411134486</v>
      </c>
      <c r="N24" s="139"/>
      <c r="O24" s="158">
        <f>SUM(O10:O23)</f>
        <v>1396832620</v>
      </c>
      <c r="P24" s="139"/>
      <c r="Q24" s="140">
        <f>SUM(Q10:Q23)</f>
        <v>68106106811</v>
      </c>
    </row>
    <row r="25" spans="1:17" ht="18.75" thickTop="1"/>
  </sheetData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honeticPr fontId="33" type="noConversion"/>
  <conditionalFormatting sqref="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50" orientation="portrait" horizontalDpi="4294967295" verticalDpi="4294967295" r:id="rId1"/>
  <colBreaks count="1" manualBreakCount="1">
    <brk id="17" max="7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Q18"/>
  <sheetViews>
    <sheetView rightToLeft="1" view="pageBreakPreview" zoomScale="130" zoomScaleNormal="100" zoomScaleSheetLayoutView="130" workbookViewId="0">
      <selection activeCell="K12" sqref="K12"/>
    </sheetView>
  </sheetViews>
  <sheetFormatPr defaultRowHeight="14.25"/>
  <cols>
    <col min="1" max="1" width="17.75" bestFit="1" customWidth="1"/>
    <col min="2" max="2" width="18.25" bestFit="1" customWidth="1"/>
    <col min="3" max="3" width="7.625" bestFit="1" customWidth="1"/>
    <col min="4" max="4" width="8" bestFit="1" customWidth="1"/>
    <col min="5" max="5" width="11" bestFit="1" customWidth="1"/>
    <col min="6" max="6" width="16.25" bestFit="1" customWidth="1"/>
    <col min="7" max="7" width="5.375" bestFit="1" customWidth="1"/>
    <col min="8" max="8" width="16.875" bestFit="1" customWidth="1"/>
  </cols>
  <sheetData>
    <row r="1" spans="1:17" ht="21">
      <c r="A1" s="257" t="s">
        <v>140</v>
      </c>
      <c r="B1" s="257"/>
      <c r="C1" s="257"/>
      <c r="D1" s="257"/>
      <c r="E1" s="257"/>
      <c r="F1" s="257"/>
      <c r="G1" s="257"/>
      <c r="H1" s="257"/>
      <c r="I1" s="53"/>
      <c r="J1" s="53"/>
      <c r="K1" s="53"/>
      <c r="L1" s="53"/>
      <c r="M1" s="53"/>
      <c r="N1" s="53"/>
      <c r="O1" s="53"/>
      <c r="P1" s="53"/>
      <c r="Q1" s="53"/>
    </row>
    <row r="2" spans="1:17" ht="21">
      <c r="A2" s="257" t="s">
        <v>85</v>
      </c>
      <c r="B2" s="257"/>
      <c r="C2" s="257"/>
      <c r="D2" s="257"/>
      <c r="E2" s="257"/>
      <c r="F2" s="257"/>
      <c r="G2" s="257"/>
      <c r="H2" s="257"/>
      <c r="I2" s="53"/>
      <c r="J2" s="53"/>
      <c r="K2" s="53"/>
      <c r="L2" s="53"/>
      <c r="M2" s="53"/>
      <c r="N2" s="53"/>
      <c r="O2" s="53"/>
      <c r="P2" s="53"/>
      <c r="Q2" s="53"/>
    </row>
    <row r="3" spans="1:17" ht="21">
      <c r="A3" s="257" t="s">
        <v>231</v>
      </c>
      <c r="B3" s="257"/>
      <c r="C3" s="257"/>
      <c r="D3" s="257"/>
      <c r="E3" s="257"/>
      <c r="F3" s="257"/>
      <c r="G3" s="257"/>
      <c r="H3" s="257"/>
      <c r="I3" s="53"/>
      <c r="J3" s="53"/>
      <c r="K3" s="53"/>
      <c r="L3" s="53"/>
      <c r="M3" s="53"/>
      <c r="N3" s="53"/>
      <c r="O3" s="53"/>
      <c r="P3" s="53"/>
      <c r="Q3" s="53"/>
    </row>
    <row r="5" spans="1:17" ht="25.5">
      <c r="A5" s="211" t="s">
        <v>116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</row>
    <row r="7" spans="1:17" ht="30">
      <c r="A7" s="54" t="s">
        <v>91</v>
      </c>
      <c r="B7" s="54" t="s">
        <v>92</v>
      </c>
      <c r="C7" s="54" t="s">
        <v>93</v>
      </c>
      <c r="D7" s="54" t="s">
        <v>94</v>
      </c>
      <c r="E7" s="54" t="s">
        <v>226</v>
      </c>
      <c r="F7" s="55" t="s">
        <v>95</v>
      </c>
      <c r="G7" s="54" t="s">
        <v>96</v>
      </c>
      <c r="H7" s="55" t="s">
        <v>97</v>
      </c>
    </row>
    <row r="8" spans="1:17" ht="17.25">
      <c r="A8" s="259" t="s">
        <v>98</v>
      </c>
      <c r="B8" s="260" t="s">
        <v>99</v>
      </c>
      <c r="C8" s="160" t="s">
        <v>100</v>
      </c>
      <c r="D8" s="162"/>
      <c r="E8" s="162"/>
      <c r="F8" s="162"/>
      <c r="G8" s="163"/>
      <c r="H8" s="163"/>
    </row>
    <row r="9" spans="1:17" ht="17.25">
      <c r="A9" s="259"/>
      <c r="B9" s="260"/>
      <c r="C9" s="160" t="s">
        <v>101</v>
      </c>
      <c r="D9" s="160"/>
      <c r="E9" s="160"/>
      <c r="F9" s="160"/>
      <c r="G9" s="160"/>
      <c r="H9" s="160"/>
    </row>
    <row r="10" spans="1:17" ht="17.25">
      <c r="A10" s="259" t="s">
        <v>98</v>
      </c>
      <c r="B10" s="260" t="s">
        <v>102</v>
      </c>
      <c r="C10" s="160" t="s">
        <v>100</v>
      </c>
      <c r="D10" s="160"/>
      <c r="E10" s="160"/>
      <c r="F10" s="160"/>
      <c r="G10" s="160"/>
      <c r="H10" s="160"/>
    </row>
    <row r="11" spans="1:17" ht="17.25">
      <c r="A11" s="259"/>
      <c r="B11" s="260"/>
      <c r="C11" s="160" t="s">
        <v>103</v>
      </c>
      <c r="D11" s="160"/>
      <c r="E11" s="160"/>
      <c r="F11" s="160"/>
      <c r="G11" s="160"/>
      <c r="H11" s="160"/>
    </row>
    <row r="12" spans="1:17" ht="42.75">
      <c r="A12" s="56" t="s">
        <v>227</v>
      </c>
      <c r="B12" s="161" t="s">
        <v>104</v>
      </c>
      <c r="C12" s="160" t="s">
        <v>228</v>
      </c>
      <c r="D12" s="162">
        <v>500000</v>
      </c>
      <c r="E12" s="162">
        <v>1000000</v>
      </c>
      <c r="F12" s="162">
        <v>17214000000</v>
      </c>
      <c r="G12" s="163">
        <v>0.23</v>
      </c>
      <c r="H12" s="163">
        <v>0.28999999999999998</v>
      </c>
    </row>
    <row r="13" spans="1:17" ht="42.75">
      <c r="A13" s="56" t="s">
        <v>229</v>
      </c>
      <c r="B13" s="161" t="s">
        <v>104</v>
      </c>
      <c r="C13" s="160" t="s">
        <v>230</v>
      </c>
      <c r="D13" s="162">
        <v>1000000</v>
      </c>
      <c r="E13" s="162">
        <v>1000000</v>
      </c>
      <c r="F13" s="162">
        <v>46952000000</v>
      </c>
      <c r="G13" s="163">
        <v>0.26</v>
      </c>
      <c r="H13" s="163">
        <v>0.32</v>
      </c>
    </row>
    <row r="14" spans="1:17" ht="17.25">
      <c r="A14" s="259" t="s">
        <v>105</v>
      </c>
      <c r="B14" s="259" t="s">
        <v>105</v>
      </c>
      <c r="C14" s="160" t="s">
        <v>106</v>
      </c>
      <c r="D14" s="160"/>
      <c r="E14" s="160"/>
      <c r="F14" s="160"/>
      <c r="G14" s="160"/>
      <c r="H14" s="160"/>
    </row>
    <row r="15" spans="1:17" ht="17.25">
      <c r="A15" s="259"/>
      <c r="B15" s="259"/>
      <c r="C15" s="160" t="s">
        <v>107</v>
      </c>
      <c r="D15" s="160"/>
      <c r="E15" s="160"/>
      <c r="F15" s="160"/>
      <c r="G15" s="160"/>
      <c r="H15" s="160"/>
    </row>
    <row r="16" spans="1:17" ht="17.25">
      <c r="A16" s="259"/>
      <c r="B16" s="259"/>
      <c r="C16" s="160" t="s">
        <v>108</v>
      </c>
      <c r="D16" s="160"/>
      <c r="E16" s="160"/>
      <c r="F16" s="160"/>
      <c r="G16" s="160"/>
      <c r="H16" s="160"/>
    </row>
    <row r="17" spans="1:8" ht="17.25">
      <c r="A17" s="259"/>
      <c r="B17" s="259"/>
      <c r="C17" s="160" t="s">
        <v>109</v>
      </c>
      <c r="D17" s="160"/>
      <c r="E17" s="160"/>
      <c r="F17" s="160"/>
      <c r="G17" s="160"/>
      <c r="H17" s="160"/>
    </row>
    <row r="18" spans="1:8" ht="17.25">
      <c r="A18" s="258" t="s">
        <v>110</v>
      </c>
      <c r="B18" s="258"/>
      <c r="C18" s="258"/>
      <c r="D18" s="258"/>
      <c r="E18" s="258"/>
      <c r="F18" s="258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4:A17"/>
    <mergeCell ref="B14:B17"/>
  </mergeCells>
  <pageMargins left="0.7" right="0.7" top="0.75" bottom="0.75" header="0.3" footer="0.3"/>
  <pageSetup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57"/>
  <sheetViews>
    <sheetView rightToLeft="1" view="pageBreakPreview" topLeftCell="A37" zoomScaleNormal="100" zoomScaleSheetLayoutView="100" workbookViewId="0">
      <selection activeCell="T49" sqref="T49"/>
    </sheetView>
  </sheetViews>
  <sheetFormatPr defaultColWidth="9.125" defaultRowHeight="15.75"/>
  <cols>
    <col min="1" max="1" width="16.125" style="6" customWidth="1"/>
    <col min="2" max="2" width="0.75" style="6" customWidth="1"/>
    <col min="3" max="3" width="16.625" style="6" bestFit="1" customWidth="1"/>
    <col min="4" max="4" width="0.25" style="6" customWidth="1"/>
    <col min="5" max="5" width="9.125" style="6" customWidth="1"/>
    <col min="6" max="6" width="0.625" style="6" customWidth="1"/>
    <col min="7" max="7" width="16.375" style="6" customWidth="1"/>
    <col min="8" max="8" width="0.625" style="6" customWidth="1"/>
    <col min="9" max="9" width="9.125" style="6" customWidth="1"/>
    <col min="10" max="10" width="0.75" style="6" customWidth="1"/>
    <col min="11" max="16384" width="9.125" style="6"/>
  </cols>
  <sheetData>
    <row r="1" spans="1:11" ht="21">
      <c r="A1" s="210" t="s">
        <v>140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1" ht="21">
      <c r="A2" s="210" t="s">
        <v>85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1" ht="21">
      <c r="A3" s="210" t="s">
        <v>231</v>
      </c>
      <c r="B3" s="210"/>
      <c r="C3" s="210"/>
      <c r="D3" s="210"/>
      <c r="E3" s="210"/>
      <c r="F3" s="210"/>
      <c r="G3" s="210"/>
      <c r="H3" s="210"/>
      <c r="I3" s="210"/>
      <c r="J3" s="210"/>
    </row>
    <row r="4" spans="1:11" ht="25.5">
      <c r="A4" s="211" t="s">
        <v>117</v>
      </c>
      <c r="B4" s="211"/>
      <c r="C4" s="211"/>
      <c r="D4" s="211"/>
      <c r="E4" s="211"/>
      <c r="F4" s="211"/>
      <c r="G4" s="211"/>
      <c r="H4" s="211"/>
      <c r="I4" s="211"/>
      <c r="J4" s="211"/>
    </row>
    <row r="5" spans="1:11" ht="16.5" thickBo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>
      <c r="A6" s="261" t="s">
        <v>27</v>
      </c>
      <c r="B6" s="261"/>
      <c r="C6" s="262" t="s">
        <v>237</v>
      </c>
      <c r="D6" s="262"/>
      <c r="E6" s="262"/>
      <c r="F6" s="262"/>
      <c r="G6" s="261" t="s">
        <v>238</v>
      </c>
      <c r="H6" s="261"/>
      <c r="I6" s="261"/>
      <c r="J6" s="261"/>
      <c r="K6" s="5"/>
    </row>
    <row r="7" spans="1:11" ht="59.25" customHeight="1">
      <c r="A7" s="29" t="s">
        <v>23</v>
      </c>
      <c r="B7" s="8"/>
      <c r="C7" s="12" t="s">
        <v>24</v>
      </c>
      <c r="D7" s="8"/>
      <c r="E7" s="12" t="s">
        <v>25</v>
      </c>
      <c r="F7" s="23"/>
      <c r="G7" s="12" t="s">
        <v>24</v>
      </c>
      <c r="H7" s="8"/>
      <c r="I7" s="12" t="s">
        <v>25</v>
      </c>
      <c r="J7" s="8"/>
      <c r="K7" s="8"/>
    </row>
    <row r="8" spans="1:11" ht="25.5" customHeight="1" thickBot="1">
      <c r="A8" s="22"/>
      <c r="B8" s="8"/>
      <c r="C8" s="49" t="s">
        <v>222</v>
      </c>
      <c r="D8" s="8"/>
      <c r="E8" s="22"/>
      <c r="F8" s="8"/>
      <c r="G8" s="49" t="s">
        <v>222</v>
      </c>
      <c r="H8" s="8"/>
      <c r="I8" s="22"/>
      <c r="J8" s="8"/>
      <c r="K8" s="8"/>
    </row>
    <row r="9" spans="1:11" ht="18" customHeight="1">
      <c r="A9" s="83" t="s">
        <v>198</v>
      </c>
      <c r="B9" s="7"/>
      <c r="C9" s="71">
        <v>12333</v>
      </c>
      <c r="D9" s="9"/>
      <c r="E9" s="9"/>
      <c r="F9" s="9"/>
      <c r="G9" s="71">
        <v>12333</v>
      </c>
      <c r="H9" s="9"/>
      <c r="I9" s="9"/>
      <c r="J9" s="9"/>
      <c r="K9" s="8"/>
    </row>
    <row r="10" spans="1:11" ht="18" customHeight="1">
      <c r="A10" s="83" t="s">
        <v>200</v>
      </c>
      <c r="B10" s="8"/>
      <c r="C10" s="71">
        <v>36528</v>
      </c>
      <c r="D10" s="108"/>
      <c r="E10" s="106"/>
      <c r="F10" s="108"/>
      <c r="G10" s="71">
        <v>36528</v>
      </c>
      <c r="H10" s="108"/>
      <c r="I10" s="106"/>
      <c r="J10" s="8"/>
      <c r="K10" s="8"/>
    </row>
    <row r="11" spans="1:11" ht="18.75">
      <c r="A11" s="83" t="s">
        <v>202</v>
      </c>
      <c r="B11" s="8"/>
      <c r="C11" s="71">
        <v>2317</v>
      </c>
      <c r="D11" s="108"/>
      <c r="E11" s="106"/>
      <c r="F11" s="108"/>
      <c r="G11" s="71">
        <v>2317</v>
      </c>
      <c r="H11" s="108"/>
      <c r="I11" s="106"/>
      <c r="J11" s="8"/>
      <c r="K11" s="8"/>
    </row>
    <row r="12" spans="1:11" ht="18.75">
      <c r="A12" s="83" t="s">
        <v>203</v>
      </c>
      <c r="C12" s="71">
        <v>5707</v>
      </c>
      <c r="D12" s="57"/>
      <c r="E12" s="57"/>
      <c r="F12" s="57"/>
      <c r="G12" s="71">
        <v>5707</v>
      </c>
      <c r="H12" s="57"/>
      <c r="I12" s="57"/>
    </row>
    <row r="13" spans="1:11" ht="18.75">
      <c r="A13" s="83" t="s">
        <v>205</v>
      </c>
      <c r="C13" s="71">
        <v>4558</v>
      </c>
      <c r="G13" s="71">
        <v>4558</v>
      </c>
    </row>
    <row r="14" spans="1:11" ht="18.75">
      <c r="A14" s="83" t="s">
        <v>206</v>
      </c>
      <c r="C14" s="71">
        <v>2794</v>
      </c>
      <c r="G14" s="71">
        <v>2794</v>
      </c>
    </row>
    <row r="15" spans="1:11" ht="18.75">
      <c r="A15" s="83" t="s">
        <v>210</v>
      </c>
      <c r="C15" s="71">
        <v>1053945778</v>
      </c>
      <c r="G15" s="71">
        <v>1053945778</v>
      </c>
    </row>
    <row r="16" spans="1:11" ht="18.75">
      <c r="A16" s="83" t="s">
        <v>210</v>
      </c>
      <c r="C16" s="71">
        <v>1057704591</v>
      </c>
      <c r="G16" s="71">
        <v>1057704591</v>
      </c>
    </row>
    <row r="17" spans="1:7" ht="18.75">
      <c r="A17" s="83" t="s">
        <v>210</v>
      </c>
      <c r="C17" s="71">
        <v>5558786881</v>
      </c>
      <c r="G17" s="71">
        <v>5558786881</v>
      </c>
    </row>
    <row r="18" spans="1:7" ht="18.75">
      <c r="A18" s="83" t="s">
        <v>210</v>
      </c>
      <c r="C18" s="71">
        <v>346650585</v>
      </c>
      <c r="G18" s="71">
        <v>346650585</v>
      </c>
    </row>
    <row r="19" spans="1:7" ht="32.25">
      <c r="A19" s="83" t="s">
        <v>212</v>
      </c>
      <c r="C19" s="71">
        <v>2215</v>
      </c>
      <c r="G19" s="71">
        <v>2215</v>
      </c>
    </row>
    <row r="20" spans="1:7" ht="18.75">
      <c r="A20" s="83" t="s">
        <v>210</v>
      </c>
      <c r="C20" s="71">
        <v>1453056366</v>
      </c>
      <c r="G20" s="71">
        <v>1453056366</v>
      </c>
    </row>
    <row r="21" spans="1:7" ht="18.75">
      <c r="A21" s="83" t="s">
        <v>210</v>
      </c>
      <c r="C21" s="71">
        <v>2451036747</v>
      </c>
      <c r="G21" s="71">
        <v>2451036747</v>
      </c>
    </row>
    <row r="22" spans="1:7" ht="18.75">
      <c r="A22" s="83" t="s">
        <v>210</v>
      </c>
      <c r="C22" s="71">
        <v>1918866346</v>
      </c>
      <c r="G22" s="71">
        <v>1918866346</v>
      </c>
    </row>
    <row r="23" spans="1:7" ht="18.75">
      <c r="A23" s="83" t="s">
        <v>210</v>
      </c>
      <c r="C23" s="71">
        <v>3327753425</v>
      </c>
      <c r="G23" s="71">
        <v>3327753425</v>
      </c>
    </row>
    <row r="24" spans="1:7" ht="18.75">
      <c r="A24" s="83" t="s">
        <v>210</v>
      </c>
      <c r="C24" s="71">
        <v>3069315069</v>
      </c>
      <c r="G24" s="71">
        <v>3069315069</v>
      </c>
    </row>
    <row r="25" spans="1:7" ht="18.75">
      <c r="A25" s="83" t="s">
        <v>210</v>
      </c>
      <c r="C25" s="71">
        <v>1407123288</v>
      </c>
      <c r="G25" s="71">
        <v>1407123288</v>
      </c>
    </row>
    <row r="26" spans="1:7" ht="18.75">
      <c r="A26" s="83" t="s">
        <v>213</v>
      </c>
      <c r="C26" s="71">
        <v>6512</v>
      </c>
      <c r="G26" s="71">
        <v>6512</v>
      </c>
    </row>
    <row r="27" spans="1:7" ht="18.75">
      <c r="A27" s="83" t="s">
        <v>214</v>
      </c>
      <c r="C27" s="71">
        <v>36102557374</v>
      </c>
      <c r="G27" s="71">
        <v>36102557374</v>
      </c>
    </row>
    <row r="28" spans="1:7" ht="18.75">
      <c r="A28" s="83" t="s">
        <v>214</v>
      </c>
      <c r="C28" s="71">
        <v>28366295053</v>
      </c>
      <c r="G28" s="71">
        <v>28366295053</v>
      </c>
    </row>
    <row r="29" spans="1:7" ht="18.75">
      <c r="A29" s="83" t="s">
        <v>210</v>
      </c>
      <c r="C29" s="71">
        <v>12527556461</v>
      </c>
      <c r="G29" s="71">
        <v>12527556461</v>
      </c>
    </row>
    <row r="30" spans="1:7" ht="18.75">
      <c r="A30" s="83" t="s">
        <v>210</v>
      </c>
      <c r="C30" s="71">
        <v>3197686035</v>
      </c>
      <c r="G30" s="71">
        <v>3197686035</v>
      </c>
    </row>
    <row r="31" spans="1:7" ht="18.75">
      <c r="A31" s="83" t="s">
        <v>210</v>
      </c>
      <c r="C31" s="71">
        <v>1799249969</v>
      </c>
      <c r="G31" s="71">
        <v>1799249969</v>
      </c>
    </row>
    <row r="32" spans="1:7" ht="18.75">
      <c r="A32" s="83" t="s">
        <v>210</v>
      </c>
      <c r="C32" s="71">
        <v>2485614360</v>
      </c>
      <c r="G32" s="71">
        <v>2485614360</v>
      </c>
    </row>
    <row r="33" spans="1:7" ht="32.25">
      <c r="A33" s="83" t="s">
        <v>215</v>
      </c>
      <c r="C33" s="71">
        <v>2837108968</v>
      </c>
      <c r="G33" s="71">
        <v>2837108968</v>
      </c>
    </row>
    <row r="34" spans="1:7" ht="32.25">
      <c r="A34" s="83" t="s">
        <v>215</v>
      </c>
      <c r="C34" s="71">
        <v>11418956145</v>
      </c>
      <c r="G34" s="71">
        <v>11418956145</v>
      </c>
    </row>
    <row r="35" spans="1:7" ht="32.25">
      <c r="A35" s="83" t="s">
        <v>196</v>
      </c>
      <c r="C35" s="71">
        <v>30833489847</v>
      </c>
      <c r="G35" s="71">
        <v>30833489847</v>
      </c>
    </row>
    <row r="36" spans="1:7" ht="32.25">
      <c r="A36" s="83" t="s">
        <v>196</v>
      </c>
      <c r="C36" s="71">
        <v>7483946232</v>
      </c>
      <c r="G36" s="71">
        <v>7483946232</v>
      </c>
    </row>
    <row r="37" spans="1:7" ht="32.25">
      <c r="A37" s="83" t="s">
        <v>196</v>
      </c>
      <c r="C37" s="71">
        <v>789047461</v>
      </c>
      <c r="G37" s="71">
        <v>789047461</v>
      </c>
    </row>
    <row r="38" spans="1:7" ht="18.75">
      <c r="A38" s="83" t="s">
        <v>210</v>
      </c>
      <c r="C38" s="71">
        <v>7548515419</v>
      </c>
      <c r="G38" s="71">
        <v>7548515419</v>
      </c>
    </row>
    <row r="39" spans="1:7" ht="18.75">
      <c r="A39" s="83" t="s">
        <v>211</v>
      </c>
      <c r="C39" s="71">
        <v>31431101045</v>
      </c>
      <c r="G39" s="71">
        <v>31431101045</v>
      </c>
    </row>
    <row r="40" spans="1:7" ht="18.75">
      <c r="A40" s="83" t="s">
        <v>211</v>
      </c>
      <c r="C40" s="71">
        <v>6142488177</v>
      </c>
      <c r="G40" s="71">
        <v>6142488177</v>
      </c>
    </row>
    <row r="41" spans="1:7" ht="32.25">
      <c r="A41" s="83" t="s">
        <v>196</v>
      </c>
      <c r="C41" s="71">
        <v>63578873747</v>
      </c>
      <c r="G41" s="71">
        <v>63578873747</v>
      </c>
    </row>
    <row r="42" spans="1:7" ht="18.75">
      <c r="A42" s="83" t="s">
        <v>210</v>
      </c>
      <c r="C42" s="71">
        <v>68377262069</v>
      </c>
      <c r="G42" s="71">
        <v>68377262069</v>
      </c>
    </row>
    <row r="43" spans="1:7" ht="18.75">
      <c r="A43" s="83" t="s">
        <v>211</v>
      </c>
      <c r="C43" s="71">
        <v>75809053950</v>
      </c>
      <c r="G43" s="71">
        <v>75809053950</v>
      </c>
    </row>
    <row r="44" spans="1:7" ht="18.75">
      <c r="A44" s="83" t="s">
        <v>210</v>
      </c>
      <c r="C44" s="71">
        <v>48921489050</v>
      </c>
      <c r="G44" s="71">
        <v>48921489050</v>
      </c>
    </row>
    <row r="45" spans="1:7" ht="18.75">
      <c r="A45" s="83" t="s">
        <v>210</v>
      </c>
      <c r="C45" s="71">
        <v>5973217032</v>
      </c>
      <c r="G45" s="71">
        <v>5973217032</v>
      </c>
    </row>
    <row r="46" spans="1:7" ht="18.75">
      <c r="A46" s="83" t="s">
        <v>211</v>
      </c>
      <c r="C46" s="71">
        <v>7056814736</v>
      </c>
      <c r="D46" s="109"/>
      <c r="E46" s="109"/>
      <c r="F46" s="109"/>
      <c r="G46" s="71">
        <v>7056814736</v>
      </c>
    </row>
    <row r="47" spans="1:7" ht="18.75">
      <c r="A47" s="83" t="s">
        <v>210</v>
      </c>
      <c r="C47" s="71">
        <v>1125064458</v>
      </c>
      <c r="D47" s="109"/>
      <c r="E47" s="109"/>
      <c r="F47" s="109"/>
      <c r="G47" s="71">
        <v>1125064458</v>
      </c>
    </row>
    <row r="48" spans="1:7" ht="18.75">
      <c r="A48" s="83" t="s">
        <v>211</v>
      </c>
      <c r="C48" s="71">
        <v>1218840917</v>
      </c>
      <c r="D48" s="109"/>
      <c r="E48" s="109"/>
      <c r="F48" s="109"/>
      <c r="G48" s="71">
        <v>1218840917</v>
      </c>
    </row>
    <row r="49" spans="1:7" ht="18.75">
      <c r="A49" s="83" t="s">
        <v>211</v>
      </c>
      <c r="C49" s="71">
        <v>765139343</v>
      </c>
      <c r="D49" s="109"/>
      <c r="E49" s="109"/>
      <c r="F49" s="109"/>
      <c r="G49" s="71">
        <v>765139343</v>
      </c>
    </row>
    <row r="50" spans="1:7" ht="18.75">
      <c r="A50" s="83" t="s">
        <v>211</v>
      </c>
      <c r="C50" s="71">
        <v>6046775956</v>
      </c>
      <c r="D50" s="109"/>
      <c r="E50" s="109"/>
      <c r="F50" s="109"/>
      <c r="G50" s="71">
        <v>6046775956</v>
      </c>
    </row>
    <row r="51" spans="1:7" ht="18.75">
      <c r="A51" s="83" t="s">
        <v>211</v>
      </c>
      <c r="C51" s="71">
        <v>824457696</v>
      </c>
      <c r="D51" s="109"/>
      <c r="E51" s="109"/>
      <c r="F51" s="109"/>
      <c r="G51" s="71">
        <v>824457696</v>
      </c>
    </row>
    <row r="52" spans="1:7" ht="19.5" thickBot="1">
      <c r="A52" s="83" t="s">
        <v>211</v>
      </c>
      <c r="C52" s="71">
        <v>8143907101</v>
      </c>
      <c r="D52" s="109"/>
      <c r="E52" s="109"/>
      <c r="F52" s="109"/>
      <c r="G52" s="71">
        <v>8143907101</v>
      </c>
    </row>
    <row r="53" spans="1:7" ht="18.75">
      <c r="A53" s="83" t="s">
        <v>210</v>
      </c>
      <c r="C53" s="71">
        <v>95333112</v>
      </c>
      <c r="D53" s="109"/>
      <c r="E53" s="109"/>
      <c r="F53" s="109"/>
      <c r="G53" s="71">
        <v>95333112</v>
      </c>
    </row>
    <row r="54" spans="1:7" ht="18.75">
      <c r="A54" s="83" t="s">
        <v>211</v>
      </c>
      <c r="C54" s="71">
        <v>2377704918</v>
      </c>
      <c r="D54" s="109"/>
      <c r="E54" s="109"/>
      <c r="F54" s="109"/>
      <c r="G54" s="71">
        <v>2377704918</v>
      </c>
    </row>
    <row r="55" spans="1:7" ht="32.25">
      <c r="A55" s="83" t="s">
        <v>196</v>
      </c>
      <c r="C55" s="71">
        <v>1171200218</v>
      </c>
      <c r="D55" s="109"/>
      <c r="E55" s="109"/>
      <c r="F55" s="109"/>
      <c r="G55" s="71">
        <v>1171200218</v>
      </c>
    </row>
    <row r="56" spans="1:7" ht="16.5" thickBot="1">
      <c r="C56" s="195">
        <f>SUM(C9:C55)</f>
        <v>496093058889</v>
      </c>
      <c r="G56" s="195">
        <f>SUM(G9:G55)</f>
        <v>496093058889</v>
      </c>
    </row>
    <row r="57" spans="1:7" ht="16.5" thickTop="1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E12"/>
  <sheetViews>
    <sheetView rightToLeft="1" view="pageBreakPreview" zoomScaleNormal="100" zoomScaleSheetLayoutView="100" workbookViewId="0">
      <selection activeCell="L19" sqref="L19"/>
    </sheetView>
  </sheetViews>
  <sheetFormatPr defaultRowHeight="14.25"/>
  <cols>
    <col min="1" max="1" width="32.375" customWidth="1"/>
    <col min="2" max="2" width="1.375" customWidth="1"/>
    <col min="3" max="3" width="13.25" customWidth="1"/>
    <col min="4" max="4" width="1.25" customWidth="1"/>
    <col min="5" max="5" width="13.75" customWidth="1"/>
  </cols>
  <sheetData>
    <row r="1" spans="1:5" ht="21">
      <c r="A1" s="210" t="s">
        <v>140</v>
      </c>
      <c r="B1" s="210"/>
      <c r="C1" s="210"/>
      <c r="D1" s="210"/>
      <c r="E1" s="210"/>
    </row>
    <row r="2" spans="1:5" ht="21">
      <c r="A2" s="210" t="s">
        <v>85</v>
      </c>
      <c r="B2" s="210"/>
      <c r="C2" s="210"/>
      <c r="D2" s="210"/>
      <c r="E2" s="210"/>
    </row>
    <row r="3" spans="1:5" ht="21">
      <c r="A3" s="210" t="s">
        <v>231</v>
      </c>
      <c r="B3" s="210"/>
      <c r="C3" s="210"/>
      <c r="D3" s="210"/>
      <c r="E3" s="210"/>
    </row>
    <row r="4" spans="1:5" ht="25.5">
      <c r="A4" s="211" t="s">
        <v>118</v>
      </c>
      <c r="B4" s="211"/>
      <c r="C4" s="211"/>
      <c r="D4" s="211"/>
      <c r="E4" s="211"/>
    </row>
    <row r="5" spans="1:5" ht="16.5" thickBot="1">
      <c r="A5" s="10"/>
      <c r="B5" s="5"/>
      <c r="C5" s="22" t="s">
        <v>239</v>
      </c>
      <c r="D5" s="8"/>
      <c r="E5" s="22" t="s">
        <v>232</v>
      </c>
    </row>
    <row r="6" spans="1:5" ht="16.5" customHeight="1">
      <c r="A6" s="246" t="s">
        <v>39</v>
      </c>
      <c r="B6" s="247"/>
      <c r="C6" s="241" t="s">
        <v>7</v>
      </c>
      <c r="D6" s="12"/>
      <c r="E6" s="241" t="s">
        <v>7</v>
      </c>
    </row>
    <row r="7" spans="1:5" ht="16.5" thickBot="1">
      <c r="A7" s="247"/>
      <c r="B7" s="247"/>
      <c r="C7" s="245"/>
      <c r="D7" s="9"/>
      <c r="E7" s="245"/>
    </row>
    <row r="8" spans="1:5" s="11" customFormat="1" ht="21">
      <c r="A8" s="70" t="s">
        <v>39</v>
      </c>
      <c r="B8" s="72"/>
      <c r="C8" s="71">
        <v>0</v>
      </c>
      <c r="D8" s="72"/>
      <c r="E8" s="71">
        <v>0</v>
      </c>
    </row>
    <row r="9" spans="1:5" s="11" customFormat="1" ht="21">
      <c r="A9" s="70" t="s">
        <v>216</v>
      </c>
      <c r="B9" s="72"/>
      <c r="C9" s="71">
        <v>321660290</v>
      </c>
      <c r="D9" s="72"/>
      <c r="E9" s="71">
        <v>321660290</v>
      </c>
    </row>
    <row r="10" spans="1:5" s="11" customFormat="1" ht="21">
      <c r="A10" s="70" t="s">
        <v>217</v>
      </c>
      <c r="B10" s="72"/>
      <c r="C10" s="71">
        <v>41637250</v>
      </c>
      <c r="D10" s="72"/>
      <c r="E10" s="71">
        <v>41637250</v>
      </c>
    </row>
    <row r="11" spans="1:5" s="11" customFormat="1" ht="19.5" thickBot="1">
      <c r="A11" s="13" t="s">
        <v>3</v>
      </c>
      <c r="B11" s="14"/>
      <c r="C11" s="103">
        <f>SUM(C8:C10)</f>
        <v>363297540</v>
      </c>
      <c r="D11" s="14"/>
      <c r="E11" s="103">
        <f>SUM(E8:E10)</f>
        <v>363297540</v>
      </c>
    </row>
    <row r="12" spans="1:5" ht="15" thickTop="1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2"/>
  <sheetViews>
    <sheetView rightToLeft="1" view="pageBreakPreview" zoomScale="98" zoomScaleNormal="100" zoomScaleSheetLayoutView="98" workbookViewId="0">
      <selection activeCell="T8" sqref="T8"/>
    </sheetView>
  </sheetViews>
  <sheetFormatPr defaultColWidth="9.125" defaultRowHeight="12.75"/>
  <cols>
    <col min="1" max="1" width="15" style="30" customWidth="1"/>
    <col min="2" max="2" width="0.875" style="30" customWidth="1"/>
    <col min="3" max="3" width="10.625" style="30" customWidth="1"/>
    <col min="4" max="4" width="1" style="30" customWidth="1"/>
    <col min="5" max="5" width="14.75" style="30" customWidth="1"/>
    <col min="6" max="6" width="1" style="30" customWidth="1"/>
    <col min="7" max="7" width="8.125" style="30" bestFit="1" customWidth="1"/>
    <col min="8" max="8" width="0.875" style="30" customWidth="1"/>
    <col min="9" max="9" width="7" style="30" bestFit="1" customWidth="1"/>
    <col min="10" max="10" width="1" style="30" customWidth="1"/>
    <col min="11" max="11" width="7" style="30" bestFit="1" customWidth="1"/>
    <col min="12" max="12" width="1.125" style="30" customWidth="1"/>
    <col min="13" max="13" width="10.125" style="30" bestFit="1" customWidth="1"/>
    <col min="14" max="14" width="0.875" style="30" customWidth="1"/>
    <col min="15" max="15" width="13.25" style="30" bestFit="1" customWidth="1"/>
    <col min="16" max="16" width="1" style="30" customWidth="1"/>
    <col min="17" max="17" width="7" style="30" bestFit="1" customWidth="1"/>
    <col min="18" max="18" width="0.75" style="30" customWidth="1"/>
    <col min="19" max="19" width="15.125" style="30" bestFit="1" customWidth="1"/>
    <col min="20" max="16384" width="9.125" style="30"/>
  </cols>
  <sheetData>
    <row r="1" spans="1:22" ht="21">
      <c r="A1" s="263" t="s">
        <v>140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</row>
    <row r="2" spans="1:22" ht="21">
      <c r="A2" s="263" t="s">
        <v>85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</row>
    <row r="3" spans="1:22" ht="21">
      <c r="A3" s="263" t="s">
        <v>231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</row>
    <row r="4" spans="1:22" ht="25.5">
      <c r="A4" s="211" t="s">
        <v>17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32"/>
      <c r="U4" s="32"/>
      <c r="V4" s="32"/>
    </row>
    <row r="5" spans="1:22" ht="16.5" customHeight="1" thickBot="1">
      <c r="A5" s="6"/>
      <c r="B5" s="6"/>
      <c r="C5" s="213" t="s">
        <v>65</v>
      </c>
      <c r="D5" s="213"/>
      <c r="E5" s="213"/>
      <c r="F5" s="213"/>
      <c r="G5" s="213"/>
      <c r="H5" s="6"/>
      <c r="I5" s="245" t="s">
        <v>218</v>
      </c>
      <c r="J5" s="245"/>
      <c r="K5" s="245"/>
      <c r="L5" s="245"/>
      <c r="M5" s="245"/>
      <c r="N5" s="5"/>
      <c r="O5" s="245" t="s">
        <v>219</v>
      </c>
      <c r="P5" s="245"/>
      <c r="Q5" s="245"/>
      <c r="R5" s="245"/>
      <c r="S5" s="245"/>
      <c r="T5" s="5"/>
      <c r="U5" s="5"/>
      <c r="V5" s="5"/>
    </row>
    <row r="6" spans="1:22" ht="47.25" customHeight="1" thickBot="1">
      <c r="A6" s="41" t="s">
        <v>43</v>
      </c>
      <c r="B6" s="42"/>
      <c r="C6" s="43" t="s">
        <v>59</v>
      </c>
      <c r="D6" s="44"/>
      <c r="E6" s="41" t="s">
        <v>64</v>
      </c>
      <c r="F6" s="42"/>
      <c r="G6" s="41" t="s">
        <v>60</v>
      </c>
      <c r="H6" s="42"/>
      <c r="I6" s="41" t="s">
        <v>61</v>
      </c>
      <c r="J6" s="42"/>
      <c r="K6" s="21" t="s">
        <v>62</v>
      </c>
      <c r="L6" s="42"/>
      <c r="M6" s="41" t="s">
        <v>63</v>
      </c>
      <c r="N6" s="6"/>
      <c r="O6" s="41" t="s">
        <v>61</v>
      </c>
      <c r="P6" s="42"/>
      <c r="Q6" s="45" t="s">
        <v>62</v>
      </c>
      <c r="R6" s="42"/>
      <c r="S6" s="41" t="s">
        <v>63</v>
      </c>
    </row>
    <row r="7" spans="1:22" ht="21">
      <c r="A7" s="85" t="s">
        <v>220</v>
      </c>
      <c r="C7" s="72"/>
      <c r="E7" s="71"/>
      <c r="F7" s="72"/>
      <c r="G7" s="71"/>
      <c r="I7" s="9"/>
      <c r="K7" s="9"/>
      <c r="M7" s="9"/>
      <c r="O7" s="71"/>
      <c r="P7" s="72"/>
      <c r="Q7" s="71"/>
      <c r="R7" s="72"/>
      <c r="S7" s="71"/>
    </row>
    <row r="8" spans="1:22" ht="21">
      <c r="A8" s="85" t="s">
        <v>133</v>
      </c>
      <c r="C8" s="72"/>
      <c r="E8" s="71"/>
      <c r="F8" s="72"/>
      <c r="G8" s="71"/>
      <c r="I8" s="9"/>
      <c r="K8" s="9"/>
      <c r="M8" s="9"/>
      <c r="O8" s="71"/>
      <c r="P8" s="72"/>
      <c r="Q8" s="71"/>
      <c r="R8" s="72"/>
      <c r="S8" s="71"/>
    </row>
    <row r="9" spans="1:22" ht="42">
      <c r="A9" s="85" t="s">
        <v>139</v>
      </c>
      <c r="C9" s="72"/>
      <c r="E9" s="71"/>
      <c r="F9" s="72"/>
      <c r="G9" s="71"/>
      <c r="I9" s="9"/>
      <c r="K9" s="9"/>
      <c r="M9" s="9"/>
      <c r="O9" s="71"/>
      <c r="P9" s="72"/>
      <c r="Q9" s="71"/>
      <c r="R9" s="72"/>
      <c r="S9" s="71"/>
    </row>
    <row r="10" spans="1:22" ht="63">
      <c r="A10" s="85" t="s">
        <v>221</v>
      </c>
      <c r="C10" s="72"/>
      <c r="E10" s="71"/>
      <c r="F10" s="72"/>
      <c r="G10" s="71"/>
      <c r="I10" s="106"/>
      <c r="K10" s="106"/>
      <c r="M10" s="106"/>
      <c r="O10" s="71"/>
      <c r="P10" s="72"/>
      <c r="Q10" s="71"/>
      <c r="R10" s="72"/>
      <c r="S10" s="71"/>
    </row>
    <row r="11" spans="1:22" ht="16.5" thickBot="1">
      <c r="I11" s="105"/>
      <c r="K11" s="105"/>
      <c r="M11" s="105"/>
      <c r="O11" s="107"/>
      <c r="Q11" s="105"/>
      <c r="S11" s="107"/>
    </row>
    <row r="12" spans="1:22" ht="13.5" thickTop="1"/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96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R14"/>
  <sheetViews>
    <sheetView rightToLeft="1" view="pageBreakPreview" zoomScaleNormal="100" zoomScaleSheetLayoutView="100" workbookViewId="0">
      <selection activeCell="P26" sqref="P26"/>
    </sheetView>
  </sheetViews>
  <sheetFormatPr defaultRowHeight="14.25"/>
  <cols>
    <col min="1" max="1" width="24.75" bestFit="1" customWidth="1"/>
    <col min="2" max="2" width="11.375" bestFit="1" customWidth="1"/>
    <col min="3" max="3" width="0.875" customWidth="1"/>
    <col min="4" max="4" width="9.625" bestFit="1" customWidth="1"/>
    <col min="5" max="5" width="1.25" customWidth="1"/>
    <col min="6" max="6" width="9" bestFit="1" customWidth="1"/>
    <col min="7" max="7" width="1" customWidth="1"/>
    <col min="8" max="8" width="15.125" bestFit="1" customWidth="1"/>
    <col min="9" max="9" width="0.875" customWidth="1"/>
    <col min="10" max="10" width="14.375" bestFit="1" customWidth="1"/>
    <col min="11" max="11" width="0.75" customWidth="1"/>
    <col min="12" max="12" width="15.125" bestFit="1" customWidth="1"/>
    <col min="13" max="13" width="0.75" customWidth="1"/>
    <col min="14" max="14" width="16" bestFit="1" customWidth="1"/>
    <col min="15" max="15" width="0.625" customWidth="1"/>
    <col min="16" max="16" width="14.375" bestFit="1" customWidth="1"/>
    <col min="17" max="17" width="0.625" customWidth="1"/>
    <col min="18" max="18" width="16" bestFit="1" customWidth="1"/>
  </cols>
  <sheetData>
    <row r="1" spans="1:18" ht="21">
      <c r="A1" s="263" t="s">
        <v>140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</row>
    <row r="2" spans="1:18" ht="21">
      <c r="A2" s="263" t="s">
        <v>85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</row>
    <row r="3" spans="1:18" ht="21">
      <c r="A3" s="263" t="s">
        <v>231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</row>
    <row r="4" spans="1:18" ht="25.5">
      <c r="A4" s="211" t="s">
        <v>127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</row>
    <row r="5" spans="1:18" ht="16.5" customHeight="1" thickBot="1">
      <c r="A5" s="37"/>
      <c r="B5" s="264"/>
      <c r="C5" s="264"/>
      <c r="D5" s="264"/>
      <c r="E5" s="264"/>
      <c r="F5" s="264"/>
      <c r="G5" s="11"/>
      <c r="H5" s="245" t="s">
        <v>237</v>
      </c>
      <c r="I5" s="245"/>
      <c r="J5" s="245"/>
      <c r="K5" s="245"/>
      <c r="L5" s="245"/>
      <c r="M5" s="11"/>
      <c r="N5" s="245" t="s">
        <v>238</v>
      </c>
      <c r="O5" s="245"/>
      <c r="P5" s="245"/>
      <c r="Q5" s="245"/>
      <c r="R5" s="245"/>
    </row>
    <row r="6" spans="1:18" ht="38.25" customHeight="1" thickBot="1">
      <c r="A6" s="11" t="s">
        <v>57</v>
      </c>
      <c r="B6" s="46" t="s">
        <v>66</v>
      </c>
      <c r="C6" s="47"/>
      <c r="D6" s="46" t="s">
        <v>32</v>
      </c>
      <c r="E6" s="47"/>
      <c r="F6" s="46" t="s">
        <v>54</v>
      </c>
      <c r="G6" s="47"/>
      <c r="H6" s="46" t="s">
        <v>86</v>
      </c>
      <c r="I6" s="47"/>
      <c r="J6" s="46" t="s">
        <v>62</v>
      </c>
      <c r="K6" s="47"/>
      <c r="L6" s="46" t="s">
        <v>67</v>
      </c>
      <c r="M6" s="11"/>
      <c r="N6" s="46" t="s">
        <v>86</v>
      </c>
      <c r="O6" s="47"/>
      <c r="P6" s="46" t="s">
        <v>62</v>
      </c>
      <c r="Q6" s="47"/>
      <c r="R6" s="46" t="s">
        <v>67</v>
      </c>
    </row>
    <row r="7" spans="1:18" ht="18.75">
      <c r="A7" s="11" t="s">
        <v>164</v>
      </c>
      <c r="B7" s="9" t="s">
        <v>21</v>
      </c>
      <c r="C7" s="11"/>
      <c r="D7" s="111" t="s">
        <v>186</v>
      </c>
      <c r="E7" s="111"/>
      <c r="F7" s="112">
        <v>26</v>
      </c>
      <c r="G7" s="11"/>
      <c r="H7" s="71">
        <v>23546816508</v>
      </c>
      <c r="I7" s="72"/>
      <c r="J7" s="72" t="s">
        <v>223</v>
      </c>
      <c r="K7" s="72"/>
      <c r="L7" s="71">
        <v>23546816508</v>
      </c>
      <c r="M7" s="72"/>
      <c r="N7" s="71">
        <v>23546816508</v>
      </c>
      <c r="O7" s="72"/>
      <c r="P7" s="72" t="s">
        <v>223</v>
      </c>
      <c r="Q7" s="72"/>
      <c r="R7" s="71">
        <v>23546816508</v>
      </c>
    </row>
    <row r="8" spans="1:18" ht="18.75">
      <c r="A8" s="11" t="s">
        <v>165</v>
      </c>
      <c r="B8" s="9" t="s">
        <v>21</v>
      </c>
      <c r="C8" s="11"/>
      <c r="D8" s="111" t="s">
        <v>188</v>
      </c>
      <c r="E8" s="111"/>
      <c r="F8" s="112">
        <v>23</v>
      </c>
      <c r="G8" s="11"/>
      <c r="H8" s="71">
        <v>9392716894</v>
      </c>
      <c r="I8" s="72"/>
      <c r="J8" s="72" t="s">
        <v>223</v>
      </c>
      <c r="K8" s="72"/>
      <c r="L8" s="71">
        <v>9392716894</v>
      </c>
      <c r="M8" s="72"/>
      <c r="N8" s="71">
        <v>9392716894</v>
      </c>
      <c r="O8" s="72"/>
      <c r="P8" s="72" t="s">
        <v>223</v>
      </c>
      <c r="Q8" s="72"/>
      <c r="R8" s="71">
        <v>9392716894</v>
      </c>
    </row>
    <row r="9" spans="1:18" ht="18.75">
      <c r="A9" s="11" t="s">
        <v>166</v>
      </c>
      <c r="B9" s="11"/>
      <c r="C9" s="11"/>
      <c r="D9" s="111" t="s">
        <v>190</v>
      </c>
      <c r="E9" s="111"/>
      <c r="F9" s="112">
        <v>20.5</v>
      </c>
      <c r="G9" s="11"/>
      <c r="H9" s="71">
        <v>18668336061</v>
      </c>
      <c r="I9" s="72"/>
      <c r="J9" s="72" t="s">
        <v>223</v>
      </c>
      <c r="K9" s="72"/>
      <c r="L9" s="71">
        <v>18668336061</v>
      </c>
      <c r="M9" s="72"/>
      <c r="N9" s="71">
        <v>18668336061</v>
      </c>
      <c r="O9" s="72"/>
      <c r="P9" s="72" t="s">
        <v>223</v>
      </c>
      <c r="Q9" s="72"/>
      <c r="R9" s="71">
        <v>18668336061</v>
      </c>
    </row>
    <row r="10" spans="1:18" ht="18.75">
      <c r="A10" s="11" t="s">
        <v>167</v>
      </c>
      <c r="B10" s="11"/>
      <c r="C10" s="11"/>
      <c r="D10" s="111" t="s">
        <v>191</v>
      </c>
      <c r="E10" s="111"/>
      <c r="F10" s="112">
        <v>20.5</v>
      </c>
      <c r="G10" s="11"/>
      <c r="H10" s="71">
        <v>18683462596</v>
      </c>
      <c r="I10" s="72"/>
      <c r="J10" s="72" t="s">
        <v>223</v>
      </c>
      <c r="K10" s="72"/>
      <c r="L10" s="71">
        <v>18683462596</v>
      </c>
      <c r="M10" s="72"/>
      <c r="N10" s="71">
        <v>18683462596</v>
      </c>
      <c r="O10" s="72"/>
      <c r="P10" s="72" t="s">
        <v>223</v>
      </c>
      <c r="Q10" s="72"/>
      <c r="R10" s="71">
        <v>18683462596</v>
      </c>
    </row>
    <row r="11" spans="1:18" ht="18.75">
      <c r="A11" t="s">
        <v>163</v>
      </c>
      <c r="D11" s="111" t="s">
        <v>184</v>
      </c>
      <c r="E11" s="111"/>
      <c r="F11" s="112">
        <v>18</v>
      </c>
      <c r="H11" s="71">
        <v>31469705170</v>
      </c>
      <c r="I11" s="72"/>
      <c r="J11" s="72" t="s">
        <v>223</v>
      </c>
      <c r="K11" s="72"/>
      <c r="L11" s="71">
        <v>31469705170</v>
      </c>
      <c r="M11" s="72"/>
      <c r="N11" s="71">
        <v>31469705170</v>
      </c>
      <c r="O11" s="72"/>
      <c r="P11" s="72" t="s">
        <v>223</v>
      </c>
      <c r="Q11" s="72"/>
      <c r="R11" s="71">
        <v>31469705170</v>
      </c>
    </row>
    <row r="12" spans="1:18" ht="18.75">
      <c r="A12" t="s">
        <v>168</v>
      </c>
      <c r="D12" s="111" t="s">
        <v>193</v>
      </c>
      <c r="E12" s="111"/>
      <c r="F12" s="112">
        <v>18</v>
      </c>
      <c r="H12" s="71">
        <v>11359371448</v>
      </c>
      <c r="I12" s="72"/>
      <c r="J12" s="72" t="s">
        <v>223</v>
      </c>
      <c r="K12" s="72"/>
      <c r="L12" s="71">
        <v>11359371448</v>
      </c>
      <c r="M12" s="72"/>
      <c r="N12" s="71">
        <v>11359371448</v>
      </c>
      <c r="O12" s="72"/>
      <c r="P12" s="72" t="s">
        <v>223</v>
      </c>
      <c r="Q12" s="72"/>
      <c r="R12" s="71">
        <v>11359371448</v>
      </c>
    </row>
    <row r="13" spans="1:18" ht="19.5" thickBot="1">
      <c r="H13" s="110">
        <f>SUM(H7:H12)</f>
        <v>113120408677</v>
      </c>
      <c r="I13" s="109"/>
      <c r="J13" s="110">
        <v>0</v>
      </c>
      <c r="K13" s="109"/>
      <c r="L13" s="110">
        <f>SUM(L7:L12)</f>
        <v>113120408677</v>
      </c>
      <c r="M13" s="109"/>
      <c r="N13" s="110">
        <f>SUM(N7:N12)</f>
        <v>113120408677</v>
      </c>
      <c r="O13" s="109"/>
      <c r="P13" s="110">
        <v>0</v>
      </c>
      <c r="Q13" s="109"/>
      <c r="R13" s="110">
        <f>SUM(R7:R12)</f>
        <v>113120408677</v>
      </c>
    </row>
    <row r="14" spans="1:18" ht="15" thickTop="1"/>
  </sheetData>
  <mergeCells count="7">
    <mergeCell ref="B5:F5"/>
    <mergeCell ref="H5:L5"/>
    <mergeCell ref="N5:R5"/>
    <mergeCell ref="A4:R4"/>
    <mergeCell ref="A1:R1"/>
    <mergeCell ref="A2:R2"/>
    <mergeCell ref="A3:R3"/>
  </mergeCells>
  <pageMargins left="0.7" right="0.7" top="0.75" bottom="0.75" header="0.3" footer="0.3"/>
  <pageSetup scale="73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O55"/>
  <sheetViews>
    <sheetView rightToLeft="1" view="pageBreakPreview" topLeftCell="A34" zoomScaleNormal="100" zoomScaleSheetLayoutView="100" workbookViewId="0">
      <selection activeCell="J54" sqref="J54"/>
    </sheetView>
  </sheetViews>
  <sheetFormatPr defaultRowHeight="18"/>
  <cols>
    <col min="1" max="1" width="18.375" style="11" bestFit="1" customWidth="1"/>
    <col min="2" max="2" width="14.5" style="11" bestFit="1" customWidth="1"/>
    <col min="3" max="3" width="0.875" style="11" customWidth="1"/>
    <col min="4" max="4" width="10.875" style="11" bestFit="1" customWidth="1"/>
    <col min="5" max="5" width="0.75" style="11" customWidth="1"/>
    <col min="6" max="6" width="14.5" style="11" bestFit="1" customWidth="1"/>
    <col min="7" max="7" width="0.75" style="11" customWidth="1"/>
    <col min="8" max="8" width="14.5" style="11" bestFit="1" customWidth="1"/>
    <col min="9" max="9" width="0.625" style="11" customWidth="1"/>
    <col min="10" max="10" width="10.875" style="11" bestFit="1" customWidth="1"/>
    <col min="11" max="11" width="0.625" style="11" customWidth="1"/>
    <col min="12" max="12" width="14.5" style="11" bestFit="1" customWidth="1"/>
    <col min="13" max="13" width="11.625" style="11" bestFit="1" customWidth="1"/>
    <col min="14" max="14" width="10.25" style="11" bestFit="1" customWidth="1"/>
    <col min="15" max="16384" width="9" style="11"/>
  </cols>
  <sheetData>
    <row r="1" spans="1:15" ht="19.5">
      <c r="A1" s="265" t="s">
        <v>140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5" ht="19.5">
      <c r="A2" s="265" t="s">
        <v>85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</row>
    <row r="3" spans="1:15" ht="19.5">
      <c r="A3" s="265" t="s">
        <v>231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</row>
    <row r="4" spans="1:15" ht="21">
      <c r="A4" s="266" t="s">
        <v>128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</row>
    <row r="5" spans="1:15" ht="16.5" customHeight="1" thickBot="1">
      <c r="A5" s="37"/>
      <c r="B5" s="245" t="s">
        <v>237</v>
      </c>
      <c r="C5" s="245"/>
      <c r="D5" s="245"/>
      <c r="E5" s="245"/>
      <c r="F5" s="245"/>
      <c r="H5" s="245" t="s">
        <v>238</v>
      </c>
      <c r="I5" s="245"/>
      <c r="J5" s="245"/>
      <c r="K5" s="245"/>
      <c r="L5" s="245"/>
    </row>
    <row r="6" spans="1:15" ht="38.25" customHeight="1" thickBot="1">
      <c r="A6" s="11" t="s">
        <v>57</v>
      </c>
      <c r="B6" s="46" t="s">
        <v>86</v>
      </c>
      <c r="C6" s="47"/>
      <c r="D6" s="46" t="s">
        <v>62</v>
      </c>
      <c r="E6" s="47"/>
      <c r="F6" s="46" t="s">
        <v>67</v>
      </c>
      <c r="H6" s="46" t="s">
        <v>86</v>
      </c>
      <c r="I6" s="47"/>
      <c r="J6" s="46" t="s">
        <v>62</v>
      </c>
      <c r="K6" s="47"/>
      <c r="L6" s="46" t="s">
        <v>67</v>
      </c>
    </row>
    <row r="7" spans="1:15" ht="18" customHeight="1">
      <c r="A7" s="83" t="s">
        <v>198</v>
      </c>
      <c r="B7" s="71">
        <v>12333</v>
      </c>
      <c r="C7" s="47"/>
      <c r="D7" s="71">
        <v>0</v>
      </c>
      <c r="E7" s="47"/>
      <c r="F7" s="71">
        <v>12333</v>
      </c>
      <c r="H7" s="71">
        <v>12333</v>
      </c>
      <c r="I7" s="47"/>
      <c r="J7" s="71">
        <v>0</v>
      </c>
      <c r="K7" s="47"/>
      <c r="L7" s="71">
        <v>12333</v>
      </c>
      <c r="M7" s="196"/>
      <c r="N7" s="196"/>
    </row>
    <row r="8" spans="1:15" ht="18" customHeight="1">
      <c r="A8" s="83" t="s">
        <v>200</v>
      </c>
      <c r="B8" s="71">
        <v>36528</v>
      </c>
      <c r="C8" s="47"/>
      <c r="D8" s="71">
        <v>0</v>
      </c>
      <c r="E8" s="47"/>
      <c r="F8" s="71">
        <v>36528</v>
      </c>
      <c r="H8" s="71">
        <v>36528</v>
      </c>
      <c r="I8" s="47"/>
      <c r="J8" s="71">
        <v>0</v>
      </c>
      <c r="K8" s="47"/>
      <c r="L8" s="71">
        <v>36528</v>
      </c>
      <c r="M8" s="196"/>
      <c r="N8" s="196"/>
    </row>
    <row r="9" spans="1:15" ht="18" customHeight="1">
      <c r="A9" s="83" t="s">
        <v>202</v>
      </c>
      <c r="B9" s="71">
        <v>2317</v>
      </c>
      <c r="C9" s="47"/>
      <c r="D9" s="71">
        <v>0</v>
      </c>
      <c r="E9" s="47"/>
      <c r="F9" s="71">
        <v>2317</v>
      </c>
      <c r="H9" s="71">
        <v>2317</v>
      </c>
      <c r="I9" s="47"/>
      <c r="J9" s="71">
        <v>0</v>
      </c>
      <c r="K9" s="47"/>
      <c r="L9" s="71">
        <v>2317</v>
      </c>
      <c r="M9" s="196"/>
      <c r="N9" s="196"/>
    </row>
    <row r="10" spans="1:15" ht="18" customHeight="1">
      <c r="A10" s="83" t="s">
        <v>203</v>
      </c>
      <c r="B10" s="71">
        <v>5707</v>
      </c>
      <c r="C10" s="47"/>
      <c r="D10" s="71">
        <v>0</v>
      </c>
      <c r="E10" s="47"/>
      <c r="F10" s="71">
        <v>5707</v>
      </c>
      <c r="H10" s="71">
        <v>5707</v>
      </c>
      <c r="I10" s="47"/>
      <c r="J10" s="71">
        <v>0</v>
      </c>
      <c r="K10" s="47"/>
      <c r="L10" s="71">
        <v>5707</v>
      </c>
      <c r="M10" s="196"/>
      <c r="N10" s="196"/>
    </row>
    <row r="11" spans="1:15" ht="18" customHeight="1">
      <c r="A11" s="83" t="s">
        <v>205</v>
      </c>
      <c r="B11" s="71">
        <v>4558</v>
      </c>
      <c r="C11" s="47"/>
      <c r="D11" s="71">
        <v>0</v>
      </c>
      <c r="E11" s="47"/>
      <c r="F11" s="71">
        <v>4558</v>
      </c>
      <c r="H11" s="71">
        <v>4558</v>
      </c>
      <c r="I11" s="47"/>
      <c r="J11" s="71">
        <v>0</v>
      </c>
      <c r="K11" s="47"/>
      <c r="L11" s="71">
        <v>4558</v>
      </c>
      <c r="M11" s="196"/>
      <c r="N11" s="196"/>
    </row>
    <row r="12" spans="1:15" ht="18" customHeight="1">
      <c r="A12" s="83" t="s">
        <v>206</v>
      </c>
      <c r="B12" s="71">
        <v>2794</v>
      </c>
      <c r="C12" s="47"/>
      <c r="D12" s="71">
        <v>0</v>
      </c>
      <c r="E12" s="47"/>
      <c r="F12" s="71">
        <v>2794</v>
      </c>
      <c r="H12" s="71">
        <v>2794</v>
      </c>
      <c r="I12" s="47"/>
      <c r="J12" s="71">
        <v>0</v>
      </c>
      <c r="K12" s="47"/>
      <c r="L12" s="71">
        <v>2794</v>
      </c>
      <c r="M12" s="196"/>
      <c r="N12" s="196"/>
    </row>
    <row r="13" spans="1:15" ht="18" customHeight="1">
      <c r="A13" s="83" t="s">
        <v>210</v>
      </c>
      <c r="B13" s="71">
        <v>1053945778</v>
      </c>
      <c r="C13" s="47"/>
      <c r="D13" s="71">
        <v>9083176</v>
      </c>
      <c r="E13" s="47"/>
      <c r="F13" s="71">
        <v>1044862602</v>
      </c>
      <c r="H13" s="71">
        <v>1053945778</v>
      </c>
      <c r="I13" s="47"/>
      <c r="J13" s="71">
        <v>9083176</v>
      </c>
      <c r="K13" s="47"/>
      <c r="L13" s="71">
        <v>1044862602</v>
      </c>
      <c r="M13" s="196"/>
      <c r="N13" s="196"/>
      <c r="O13" s="196"/>
    </row>
    <row r="14" spans="1:15" ht="18" customHeight="1">
      <c r="A14" s="83" t="s">
        <v>210</v>
      </c>
      <c r="B14" s="71">
        <v>1057704591</v>
      </c>
      <c r="C14" s="47"/>
      <c r="D14" s="71">
        <v>5671092</v>
      </c>
      <c r="E14" s="47"/>
      <c r="F14" s="71">
        <v>1052033499</v>
      </c>
      <c r="H14" s="71">
        <v>1057704591</v>
      </c>
      <c r="I14" s="47"/>
      <c r="J14" s="71">
        <v>5671092</v>
      </c>
      <c r="K14" s="47"/>
      <c r="L14" s="71">
        <v>1052033499</v>
      </c>
      <c r="M14" s="196"/>
      <c r="N14" s="196"/>
      <c r="O14" s="196"/>
    </row>
    <row r="15" spans="1:15" ht="18" customHeight="1">
      <c r="A15" s="83" t="s">
        <v>210</v>
      </c>
      <c r="B15" s="71">
        <v>5558786881</v>
      </c>
      <c r="C15" s="47"/>
      <c r="D15" s="71">
        <v>26903243</v>
      </c>
      <c r="E15" s="47"/>
      <c r="F15" s="71">
        <v>5531883638</v>
      </c>
      <c r="H15" s="71">
        <v>5558786881</v>
      </c>
      <c r="I15" s="47"/>
      <c r="J15" s="71">
        <v>26903243</v>
      </c>
      <c r="K15" s="47"/>
      <c r="L15" s="71">
        <v>5531883638</v>
      </c>
      <c r="M15" s="196"/>
      <c r="N15" s="196"/>
      <c r="O15" s="196"/>
    </row>
    <row r="16" spans="1:15" ht="18" customHeight="1">
      <c r="A16" s="83" t="s">
        <v>210</v>
      </c>
      <c r="B16" s="71">
        <v>346650585</v>
      </c>
      <c r="C16" s="47"/>
      <c r="D16" s="71">
        <v>495258</v>
      </c>
      <c r="E16" s="47"/>
      <c r="F16" s="71">
        <v>346155327</v>
      </c>
      <c r="H16" s="71">
        <v>346650585</v>
      </c>
      <c r="I16" s="47"/>
      <c r="J16" s="71">
        <v>495258</v>
      </c>
      <c r="K16" s="47"/>
      <c r="L16" s="71">
        <v>346155327</v>
      </c>
      <c r="M16" s="196"/>
      <c r="N16" s="196"/>
      <c r="O16" s="196"/>
    </row>
    <row r="17" spans="1:15" ht="18" customHeight="1">
      <c r="A17" s="83" t="s">
        <v>212</v>
      </c>
      <c r="B17" s="71">
        <v>2215</v>
      </c>
      <c r="C17" s="47"/>
      <c r="D17" s="71">
        <v>0</v>
      </c>
      <c r="E17" s="47"/>
      <c r="F17" s="71">
        <v>2215</v>
      </c>
      <c r="H17" s="71">
        <v>2215</v>
      </c>
      <c r="I17" s="47"/>
      <c r="J17" s="71">
        <v>0</v>
      </c>
      <c r="K17" s="47"/>
      <c r="L17" s="71">
        <v>2215</v>
      </c>
      <c r="M17" s="196"/>
      <c r="N17" s="196"/>
      <c r="O17" s="196"/>
    </row>
    <row r="18" spans="1:15" ht="18" customHeight="1">
      <c r="A18" s="83" t="s">
        <v>210</v>
      </c>
      <c r="B18" s="71">
        <v>1453056366</v>
      </c>
      <c r="C18" s="47"/>
      <c r="D18" s="71">
        <v>12218915</v>
      </c>
      <c r="E18" s="47"/>
      <c r="F18" s="71">
        <v>1440837451</v>
      </c>
      <c r="H18" s="71">
        <v>1453056366</v>
      </c>
      <c r="I18" s="47"/>
      <c r="J18" s="71">
        <v>12218915</v>
      </c>
      <c r="K18" s="47"/>
      <c r="L18" s="71">
        <v>1440837451</v>
      </c>
      <c r="M18" s="196"/>
      <c r="N18" s="196"/>
      <c r="O18" s="196"/>
    </row>
    <row r="19" spans="1:15" ht="18" customHeight="1">
      <c r="A19" s="83" t="s">
        <v>210</v>
      </c>
      <c r="B19" s="71">
        <v>2451036747</v>
      </c>
      <c r="C19" s="47"/>
      <c r="D19" s="71">
        <v>20958011</v>
      </c>
      <c r="E19" s="47"/>
      <c r="F19" s="71">
        <v>2430078736</v>
      </c>
      <c r="H19" s="71">
        <v>2451036747</v>
      </c>
      <c r="I19" s="47"/>
      <c r="J19" s="71">
        <v>20958011</v>
      </c>
      <c r="K19" s="47"/>
      <c r="L19" s="71">
        <v>2430078736</v>
      </c>
      <c r="M19" s="196"/>
      <c r="N19" s="196"/>
      <c r="O19" s="196"/>
    </row>
    <row r="20" spans="1:15" ht="18" customHeight="1">
      <c r="A20" s="83" t="s">
        <v>210</v>
      </c>
      <c r="B20" s="71">
        <v>1918866346</v>
      </c>
      <c r="C20" s="47"/>
      <c r="D20" s="71">
        <v>7746918</v>
      </c>
      <c r="E20" s="47"/>
      <c r="F20" s="71">
        <v>1911119428</v>
      </c>
      <c r="H20" s="71">
        <v>1918866346</v>
      </c>
      <c r="I20" s="47"/>
      <c r="J20" s="71">
        <v>7746918</v>
      </c>
      <c r="K20" s="47"/>
      <c r="L20" s="71">
        <v>1911119428</v>
      </c>
      <c r="M20" s="196"/>
      <c r="N20" s="196"/>
      <c r="O20" s="196"/>
    </row>
    <row r="21" spans="1:15" ht="18" customHeight="1">
      <c r="A21" s="83" t="s">
        <v>210</v>
      </c>
      <c r="B21" s="71">
        <v>3327753425</v>
      </c>
      <c r="C21" s="47"/>
      <c r="D21" s="71">
        <v>0</v>
      </c>
      <c r="E21" s="47"/>
      <c r="F21" s="71">
        <v>3327753425</v>
      </c>
      <c r="H21" s="71">
        <v>3327753425</v>
      </c>
      <c r="I21" s="47"/>
      <c r="J21" s="71">
        <v>0</v>
      </c>
      <c r="K21" s="47"/>
      <c r="L21" s="71">
        <v>3327753425</v>
      </c>
      <c r="M21" s="196"/>
      <c r="N21" s="196"/>
      <c r="O21" s="196"/>
    </row>
    <row r="22" spans="1:15" ht="18" customHeight="1">
      <c r="A22" s="83" t="s">
        <v>210</v>
      </c>
      <c r="B22" s="71">
        <v>3069315069</v>
      </c>
      <c r="C22" s="47"/>
      <c r="D22" s="71">
        <v>0</v>
      </c>
      <c r="E22" s="47"/>
      <c r="F22" s="71">
        <v>3069315069</v>
      </c>
      <c r="H22" s="71">
        <v>3069315069</v>
      </c>
      <c r="I22" s="47"/>
      <c r="J22" s="71">
        <v>0</v>
      </c>
      <c r="K22" s="47"/>
      <c r="L22" s="71">
        <v>3069315069</v>
      </c>
      <c r="M22" s="196"/>
      <c r="N22" s="196"/>
      <c r="O22" s="196"/>
    </row>
    <row r="23" spans="1:15" ht="18" customHeight="1">
      <c r="A23" s="83" t="s">
        <v>210</v>
      </c>
      <c r="B23" s="71">
        <v>1407123288</v>
      </c>
      <c r="C23" s="47"/>
      <c r="D23" s="71">
        <v>0</v>
      </c>
      <c r="E23" s="47"/>
      <c r="F23" s="71">
        <v>1407123288</v>
      </c>
      <c r="H23" s="71">
        <v>1407123288</v>
      </c>
      <c r="I23" s="47"/>
      <c r="J23" s="71">
        <v>0</v>
      </c>
      <c r="K23" s="47"/>
      <c r="L23" s="71">
        <v>1407123288</v>
      </c>
      <c r="M23" s="196"/>
      <c r="N23" s="196"/>
      <c r="O23" s="196"/>
    </row>
    <row r="24" spans="1:15" ht="18" customHeight="1">
      <c r="A24" s="83" t="s">
        <v>213</v>
      </c>
      <c r="B24" s="71">
        <v>6512</v>
      </c>
      <c r="C24" s="47"/>
      <c r="D24" s="71">
        <v>0</v>
      </c>
      <c r="E24" s="47"/>
      <c r="F24" s="71">
        <v>6512</v>
      </c>
      <c r="H24" s="71">
        <v>6512</v>
      </c>
      <c r="I24" s="47"/>
      <c r="J24" s="71">
        <v>0</v>
      </c>
      <c r="K24" s="47"/>
      <c r="L24" s="71">
        <v>6512</v>
      </c>
      <c r="M24" s="196"/>
      <c r="N24" s="196"/>
      <c r="O24" s="196"/>
    </row>
    <row r="25" spans="1:15" ht="18" customHeight="1">
      <c r="A25" s="83" t="s">
        <v>214</v>
      </c>
      <c r="B25" s="71">
        <v>36102557374</v>
      </c>
      <c r="C25" s="47"/>
      <c r="D25" s="71">
        <v>18867084</v>
      </c>
      <c r="E25" s="47"/>
      <c r="F25" s="71">
        <v>36083690290</v>
      </c>
      <c r="H25" s="71">
        <v>36102557374</v>
      </c>
      <c r="I25" s="47"/>
      <c r="J25" s="71">
        <v>18867084</v>
      </c>
      <c r="K25" s="47"/>
      <c r="L25" s="71">
        <v>36083690290</v>
      </c>
      <c r="M25" s="196"/>
      <c r="N25" s="196"/>
      <c r="O25" s="196"/>
    </row>
    <row r="26" spans="1:15" ht="18" customHeight="1">
      <c r="A26" s="83" t="s">
        <v>214</v>
      </c>
      <c r="B26" s="71">
        <v>28366295053</v>
      </c>
      <c r="C26" s="47"/>
      <c r="D26" s="71">
        <v>19755815</v>
      </c>
      <c r="E26" s="47"/>
      <c r="F26" s="71">
        <v>28346539238</v>
      </c>
      <c r="H26" s="71">
        <v>28366295053</v>
      </c>
      <c r="I26" s="47"/>
      <c r="J26" s="71">
        <v>19755815</v>
      </c>
      <c r="K26" s="47"/>
      <c r="L26" s="71">
        <v>28346539238</v>
      </c>
      <c r="M26" s="196"/>
      <c r="N26" s="196"/>
      <c r="O26" s="196"/>
    </row>
    <row r="27" spans="1:15" ht="18" customHeight="1">
      <c r="A27" s="83" t="s">
        <v>210</v>
      </c>
      <c r="B27" s="71">
        <v>12527556461</v>
      </c>
      <c r="C27" s="47"/>
      <c r="D27" s="71">
        <v>38791929</v>
      </c>
      <c r="E27" s="47"/>
      <c r="F27" s="71">
        <v>12488764532</v>
      </c>
      <c r="H27" s="71">
        <v>12527556461</v>
      </c>
      <c r="I27" s="47"/>
      <c r="J27" s="71">
        <v>38791929</v>
      </c>
      <c r="K27" s="47"/>
      <c r="L27" s="71">
        <v>12488764532</v>
      </c>
      <c r="M27" s="196"/>
      <c r="N27" s="196"/>
      <c r="O27" s="196"/>
    </row>
    <row r="28" spans="1:15" ht="18" customHeight="1">
      <c r="A28" s="83" t="s">
        <v>210</v>
      </c>
      <c r="B28" s="71">
        <v>3197686035</v>
      </c>
      <c r="C28" s="47"/>
      <c r="D28" s="71">
        <v>4843330</v>
      </c>
      <c r="E28" s="47"/>
      <c r="F28" s="71">
        <v>3192842705</v>
      </c>
      <c r="H28" s="71">
        <v>3197686035</v>
      </c>
      <c r="I28" s="47"/>
      <c r="J28" s="71">
        <v>4843330</v>
      </c>
      <c r="K28" s="47"/>
      <c r="L28" s="71">
        <v>3192842705</v>
      </c>
      <c r="M28" s="196"/>
      <c r="N28" s="196"/>
      <c r="O28" s="196"/>
    </row>
    <row r="29" spans="1:15" ht="18" customHeight="1">
      <c r="A29" s="83" t="s">
        <v>210</v>
      </c>
      <c r="B29" s="71">
        <v>1799249969</v>
      </c>
      <c r="C29" s="47"/>
      <c r="D29" s="71">
        <v>4973092</v>
      </c>
      <c r="E29" s="47"/>
      <c r="F29" s="71">
        <v>1794276877</v>
      </c>
      <c r="H29" s="71">
        <v>1799249969</v>
      </c>
      <c r="I29" s="47"/>
      <c r="J29" s="71">
        <v>4973092</v>
      </c>
      <c r="K29" s="47"/>
      <c r="L29" s="71">
        <v>1794276877</v>
      </c>
      <c r="M29" s="196"/>
      <c r="N29" s="196"/>
      <c r="O29" s="196"/>
    </row>
    <row r="30" spans="1:15" ht="18" customHeight="1">
      <c r="A30" s="83" t="s">
        <v>210</v>
      </c>
      <c r="B30" s="71">
        <v>2485614360</v>
      </c>
      <c r="C30" s="47"/>
      <c r="D30" s="71">
        <v>19402719</v>
      </c>
      <c r="E30" s="47"/>
      <c r="F30" s="71">
        <v>2466211641</v>
      </c>
      <c r="H30" s="71">
        <v>2485614360</v>
      </c>
      <c r="I30" s="47"/>
      <c r="J30" s="71">
        <v>19402719</v>
      </c>
      <c r="K30" s="47"/>
      <c r="L30" s="71">
        <v>2466211641</v>
      </c>
      <c r="M30" s="196"/>
      <c r="N30" s="196"/>
      <c r="O30" s="196"/>
    </row>
    <row r="31" spans="1:15" ht="18" customHeight="1">
      <c r="A31" s="83" t="s">
        <v>215</v>
      </c>
      <c r="B31" s="71">
        <v>2837108968</v>
      </c>
      <c r="C31" s="47"/>
      <c r="D31" s="71">
        <v>0</v>
      </c>
      <c r="E31" s="47"/>
      <c r="F31" s="71">
        <v>2837108968</v>
      </c>
      <c r="H31" s="71">
        <v>2837108968</v>
      </c>
      <c r="I31" s="47"/>
      <c r="J31" s="71">
        <v>0</v>
      </c>
      <c r="K31" s="47"/>
      <c r="L31" s="71">
        <v>2837108968</v>
      </c>
      <c r="M31" s="196"/>
      <c r="N31" s="196"/>
      <c r="O31" s="196"/>
    </row>
    <row r="32" spans="1:15" ht="18" customHeight="1">
      <c r="A32" s="83" t="s">
        <v>215</v>
      </c>
      <c r="B32" s="71">
        <v>11418956145</v>
      </c>
      <c r="C32" s="47"/>
      <c r="D32" s="71">
        <v>0</v>
      </c>
      <c r="E32" s="47"/>
      <c r="F32" s="71">
        <v>11418956145</v>
      </c>
      <c r="H32" s="71">
        <v>11418956145</v>
      </c>
      <c r="I32" s="47"/>
      <c r="J32" s="71">
        <v>0</v>
      </c>
      <c r="K32" s="47"/>
      <c r="L32" s="71">
        <v>11418956145</v>
      </c>
      <c r="M32" s="196"/>
      <c r="N32" s="196"/>
      <c r="O32" s="196"/>
    </row>
    <row r="33" spans="1:15" ht="18" customHeight="1">
      <c r="A33" s="83" t="s">
        <v>196</v>
      </c>
      <c r="B33" s="71">
        <v>30833489847</v>
      </c>
      <c r="C33" s="47"/>
      <c r="D33" s="71">
        <v>10400770</v>
      </c>
      <c r="E33" s="47"/>
      <c r="F33" s="71">
        <v>30823089077</v>
      </c>
      <c r="H33" s="71">
        <v>30833489847</v>
      </c>
      <c r="I33" s="47"/>
      <c r="J33" s="71">
        <v>10400770</v>
      </c>
      <c r="K33" s="47"/>
      <c r="L33" s="71">
        <v>30823089077</v>
      </c>
      <c r="M33" s="196"/>
      <c r="N33" s="196"/>
      <c r="O33" s="196"/>
    </row>
    <row r="34" spans="1:15" ht="18" customHeight="1">
      <c r="A34" s="83" t="s">
        <v>196</v>
      </c>
      <c r="B34" s="71">
        <v>7483946232</v>
      </c>
      <c r="C34" s="47"/>
      <c r="D34" s="71">
        <v>5984353</v>
      </c>
      <c r="E34" s="47"/>
      <c r="F34" s="71">
        <v>7477961879</v>
      </c>
      <c r="H34" s="71">
        <v>7483946232</v>
      </c>
      <c r="I34" s="47"/>
      <c r="J34" s="71">
        <v>5984353</v>
      </c>
      <c r="K34" s="47"/>
      <c r="L34" s="71">
        <v>7477961879</v>
      </c>
      <c r="M34" s="196"/>
      <c r="N34" s="196"/>
      <c r="O34" s="196"/>
    </row>
    <row r="35" spans="1:15" ht="18" customHeight="1">
      <c r="A35" s="83" t="s">
        <v>196</v>
      </c>
      <c r="B35" s="71">
        <v>789047461</v>
      </c>
      <c r="C35" s="47"/>
      <c r="D35" s="71">
        <v>0</v>
      </c>
      <c r="E35" s="47"/>
      <c r="F35" s="71">
        <v>789047461</v>
      </c>
      <c r="H35" s="71">
        <v>789047461</v>
      </c>
      <c r="I35" s="47"/>
      <c r="J35" s="71">
        <v>0</v>
      </c>
      <c r="K35" s="47"/>
      <c r="L35" s="71">
        <v>789047461</v>
      </c>
      <c r="M35" s="196"/>
      <c r="N35" s="196"/>
      <c r="O35" s="196"/>
    </row>
    <row r="36" spans="1:15" ht="18" customHeight="1">
      <c r="A36" s="83" t="s">
        <v>210</v>
      </c>
      <c r="B36" s="71">
        <v>7548515419</v>
      </c>
      <c r="C36" s="47"/>
      <c r="D36" s="71">
        <v>33573841</v>
      </c>
      <c r="E36" s="47"/>
      <c r="F36" s="71">
        <v>7514941578</v>
      </c>
      <c r="H36" s="71">
        <v>7548515419</v>
      </c>
      <c r="I36" s="47"/>
      <c r="J36" s="71">
        <v>33573841</v>
      </c>
      <c r="K36" s="47"/>
      <c r="L36" s="71">
        <v>7514941578</v>
      </c>
      <c r="M36" s="196"/>
      <c r="N36" s="196"/>
      <c r="O36" s="196"/>
    </row>
    <row r="37" spans="1:15" ht="18" customHeight="1">
      <c r="A37" s="83" t="s">
        <v>211</v>
      </c>
      <c r="B37" s="71">
        <v>31431101045</v>
      </c>
      <c r="C37" s="47"/>
      <c r="D37" s="71">
        <v>2960383</v>
      </c>
      <c r="E37" s="47"/>
      <c r="F37" s="71">
        <v>31428140662</v>
      </c>
      <c r="H37" s="71">
        <v>31431101045</v>
      </c>
      <c r="I37" s="47"/>
      <c r="J37" s="71">
        <v>2960383</v>
      </c>
      <c r="K37" s="47"/>
      <c r="L37" s="71">
        <v>31428140662</v>
      </c>
      <c r="M37" s="196"/>
      <c r="N37" s="196"/>
      <c r="O37" s="196"/>
    </row>
    <row r="38" spans="1:15" ht="18" customHeight="1">
      <c r="A38" s="83" t="s">
        <v>211</v>
      </c>
      <c r="B38" s="71">
        <v>6142488177</v>
      </c>
      <c r="C38" s="47"/>
      <c r="D38" s="71">
        <v>599759</v>
      </c>
      <c r="E38" s="47"/>
      <c r="F38" s="71">
        <v>6141888418</v>
      </c>
      <c r="H38" s="71">
        <v>6142488177</v>
      </c>
      <c r="I38" s="47"/>
      <c r="J38" s="71">
        <v>599759</v>
      </c>
      <c r="K38" s="47"/>
      <c r="L38" s="71">
        <v>6141888418</v>
      </c>
      <c r="M38" s="196"/>
      <c r="N38" s="196"/>
      <c r="O38" s="196"/>
    </row>
    <row r="39" spans="1:15" ht="18" customHeight="1">
      <c r="A39" s="83" t="s">
        <v>196</v>
      </c>
      <c r="B39" s="71">
        <v>63578873747</v>
      </c>
      <c r="C39" s="47"/>
      <c r="D39" s="71">
        <v>125758676</v>
      </c>
      <c r="E39" s="47"/>
      <c r="F39" s="71">
        <v>63453115071</v>
      </c>
      <c r="H39" s="71">
        <v>63578873747</v>
      </c>
      <c r="I39" s="47"/>
      <c r="J39" s="71">
        <v>125758676</v>
      </c>
      <c r="K39" s="47"/>
      <c r="L39" s="71">
        <v>63453115071</v>
      </c>
      <c r="M39" s="196"/>
      <c r="N39" s="196"/>
      <c r="O39" s="196"/>
    </row>
    <row r="40" spans="1:15" ht="18" customHeight="1">
      <c r="A40" s="83" t="s">
        <v>210</v>
      </c>
      <c r="B40" s="71">
        <v>68377262069</v>
      </c>
      <c r="C40" s="47"/>
      <c r="D40" s="71">
        <v>131141816</v>
      </c>
      <c r="E40" s="47"/>
      <c r="F40" s="71">
        <v>68246120253</v>
      </c>
      <c r="H40" s="71">
        <v>68377262069</v>
      </c>
      <c r="I40" s="47"/>
      <c r="J40" s="71">
        <v>131141816</v>
      </c>
      <c r="K40" s="47"/>
      <c r="L40" s="71">
        <v>68246120253</v>
      </c>
      <c r="M40" s="196"/>
      <c r="N40" s="196"/>
      <c r="O40" s="196"/>
    </row>
    <row r="41" spans="1:15" ht="18" customHeight="1">
      <c r="A41" s="83" t="s">
        <v>211</v>
      </c>
      <c r="B41" s="71">
        <v>75809053950</v>
      </c>
      <c r="C41" s="47"/>
      <c r="D41" s="71">
        <v>0</v>
      </c>
      <c r="E41" s="47"/>
      <c r="F41" s="71">
        <v>75809053950</v>
      </c>
      <c r="H41" s="71">
        <v>75809053950</v>
      </c>
      <c r="I41" s="47"/>
      <c r="J41" s="71">
        <v>0</v>
      </c>
      <c r="K41" s="47"/>
      <c r="L41" s="71">
        <v>75809053950</v>
      </c>
      <c r="M41" s="196"/>
      <c r="N41" s="196"/>
      <c r="O41" s="196"/>
    </row>
    <row r="42" spans="1:15" ht="18" customHeight="1">
      <c r="A42" s="83" t="s">
        <v>210</v>
      </c>
      <c r="B42" s="71">
        <v>48921489050</v>
      </c>
      <c r="C42" s="47"/>
      <c r="D42" s="71">
        <v>223531608</v>
      </c>
      <c r="E42" s="47"/>
      <c r="F42" s="71">
        <v>48697957442</v>
      </c>
      <c r="H42" s="71">
        <v>48921489050</v>
      </c>
      <c r="I42" s="47"/>
      <c r="J42" s="71">
        <v>223531608</v>
      </c>
      <c r="K42" s="47"/>
      <c r="L42" s="71">
        <v>48697957442</v>
      </c>
      <c r="M42" s="196"/>
      <c r="N42" s="196"/>
      <c r="O42" s="196"/>
    </row>
    <row r="43" spans="1:15" ht="18" customHeight="1">
      <c r="A43" s="83" t="s">
        <v>210</v>
      </c>
      <c r="B43" s="71">
        <v>5973217032</v>
      </c>
      <c r="C43" s="47"/>
      <c r="D43" s="71">
        <v>31817332</v>
      </c>
      <c r="E43" s="47"/>
      <c r="F43" s="71">
        <v>5941399700</v>
      </c>
      <c r="H43" s="71">
        <v>5973217032</v>
      </c>
      <c r="I43" s="47"/>
      <c r="J43" s="71">
        <v>31817332</v>
      </c>
      <c r="K43" s="47"/>
      <c r="L43" s="71">
        <v>5941399700</v>
      </c>
      <c r="M43" s="196"/>
      <c r="N43" s="196"/>
      <c r="O43" s="196"/>
    </row>
    <row r="44" spans="1:15" ht="18" customHeight="1">
      <c r="A44" s="83" t="s">
        <v>211</v>
      </c>
      <c r="B44" s="71">
        <v>7056814736</v>
      </c>
      <c r="C44" s="47"/>
      <c r="D44" s="71">
        <v>6932234</v>
      </c>
      <c r="E44" s="47"/>
      <c r="F44" s="71">
        <v>7049882502</v>
      </c>
      <c r="H44" s="71">
        <v>7056814736</v>
      </c>
      <c r="I44" s="47"/>
      <c r="J44" s="71">
        <v>6932234</v>
      </c>
      <c r="K44" s="47"/>
      <c r="L44" s="71">
        <v>7049882502</v>
      </c>
      <c r="M44" s="196"/>
      <c r="N44" s="196"/>
      <c r="O44" s="196"/>
    </row>
    <row r="45" spans="1:15" ht="18" customHeight="1">
      <c r="A45" s="83" t="s">
        <v>210</v>
      </c>
      <c r="B45" s="71">
        <v>1125064458</v>
      </c>
      <c r="C45" s="47"/>
      <c r="D45" s="71">
        <v>6843755</v>
      </c>
      <c r="E45" s="47"/>
      <c r="F45" s="71">
        <v>1118220703</v>
      </c>
      <c r="H45" s="71">
        <v>1125064458</v>
      </c>
      <c r="I45" s="47"/>
      <c r="J45" s="71">
        <v>6843755</v>
      </c>
      <c r="K45" s="47"/>
      <c r="L45" s="71">
        <v>1118220703</v>
      </c>
      <c r="M45" s="196"/>
      <c r="N45" s="196"/>
      <c r="O45" s="196"/>
    </row>
    <row r="46" spans="1:15" ht="18" customHeight="1">
      <c r="A46" s="83" t="s">
        <v>211</v>
      </c>
      <c r="B46" s="71">
        <v>1218840917</v>
      </c>
      <c r="C46" s="47"/>
      <c r="D46" s="71">
        <v>0</v>
      </c>
      <c r="E46" s="47"/>
      <c r="F46" s="71">
        <v>1218840917</v>
      </c>
      <c r="H46" s="71">
        <v>1218840917</v>
      </c>
      <c r="I46" s="47"/>
      <c r="J46" s="71">
        <v>0</v>
      </c>
      <c r="K46" s="47"/>
      <c r="L46" s="71">
        <v>1218840917</v>
      </c>
      <c r="M46" s="196"/>
      <c r="N46" s="196"/>
      <c r="O46" s="196"/>
    </row>
    <row r="47" spans="1:15" ht="18" customHeight="1">
      <c r="A47" s="83" t="s">
        <v>211</v>
      </c>
      <c r="B47" s="71">
        <v>765139343</v>
      </c>
      <c r="C47" s="47"/>
      <c r="D47" s="71">
        <v>0</v>
      </c>
      <c r="E47" s="47"/>
      <c r="F47" s="71">
        <v>765139343</v>
      </c>
      <c r="H47" s="71">
        <v>765139343</v>
      </c>
      <c r="I47" s="47"/>
      <c r="J47" s="71">
        <v>0</v>
      </c>
      <c r="K47" s="47"/>
      <c r="L47" s="71">
        <v>765139343</v>
      </c>
      <c r="M47" s="196"/>
      <c r="N47" s="196"/>
      <c r="O47" s="196"/>
    </row>
    <row r="48" spans="1:15" ht="18" customHeight="1">
      <c r="A48" s="83" t="s">
        <v>211</v>
      </c>
      <c r="B48" s="71">
        <v>6046775956</v>
      </c>
      <c r="C48" s="47"/>
      <c r="D48" s="71">
        <v>11056773</v>
      </c>
      <c r="E48" s="47"/>
      <c r="F48" s="71">
        <v>6035719183</v>
      </c>
      <c r="H48" s="71">
        <v>6046775956</v>
      </c>
      <c r="I48" s="47"/>
      <c r="J48" s="71">
        <v>11056773</v>
      </c>
      <c r="K48" s="47"/>
      <c r="L48" s="71">
        <v>6035719183</v>
      </c>
      <c r="M48" s="196"/>
      <c r="N48" s="196"/>
      <c r="O48" s="196"/>
    </row>
    <row r="49" spans="1:15" ht="18" customHeight="1">
      <c r="A49" s="83" t="s">
        <v>211</v>
      </c>
      <c r="B49" s="71">
        <v>824457696</v>
      </c>
      <c r="C49" s="47"/>
      <c r="D49" s="71">
        <v>1529261</v>
      </c>
      <c r="E49" s="47"/>
      <c r="F49" s="71">
        <v>822928435</v>
      </c>
      <c r="H49" s="71">
        <v>824457696</v>
      </c>
      <c r="I49" s="47"/>
      <c r="J49" s="71">
        <v>1529261</v>
      </c>
      <c r="K49" s="47"/>
      <c r="L49" s="71">
        <v>822928435</v>
      </c>
      <c r="M49" s="196"/>
      <c r="N49" s="196"/>
      <c r="O49" s="196"/>
    </row>
    <row r="50" spans="1:15" ht="18" customHeight="1">
      <c r="A50" s="83" t="s">
        <v>211</v>
      </c>
      <c r="B50" s="71">
        <v>8143907101</v>
      </c>
      <c r="C50" s="47"/>
      <c r="D50" s="71">
        <v>15141818</v>
      </c>
      <c r="E50" s="47"/>
      <c r="F50" s="71">
        <v>8128765283</v>
      </c>
      <c r="H50" s="71">
        <v>8143907101</v>
      </c>
      <c r="I50" s="47"/>
      <c r="J50" s="71">
        <v>15141818</v>
      </c>
      <c r="K50" s="47"/>
      <c r="L50" s="71">
        <v>8128765283</v>
      </c>
      <c r="M50" s="196"/>
      <c r="N50" s="196"/>
      <c r="O50" s="196"/>
    </row>
    <row r="51" spans="1:15" ht="18" customHeight="1">
      <c r="A51" s="83" t="s">
        <v>210</v>
      </c>
      <c r="B51" s="71">
        <v>95333112</v>
      </c>
      <c r="C51" s="47"/>
      <c r="D51" s="71">
        <v>1999282</v>
      </c>
      <c r="E51" s="47"/>
      <c r="F51" s="71">
        <v>93333830</v>
      </c>
      <c r="H51" s="71">
        <v>95333112</v>
      </c>
      <c r="I51" s="47"/>
      <c r="J51" s="71">
        <v>1999282</v>
      </c>
      <c r="K51" s="47"/>
      <c r="L51" s="71">
        <v>93333830</v>
      </c>
      <c r="M51" s="196"/>
      <c r="N51" s="196"/>
      <c r="O51" s="196"/>
    </row>
    <row r="52" spans="1:15" ht="18" customHeight="1">
      <c r="A52" s="83" t="s">
        <v>211</v>
      </c>
      <c r="B52" s="71">
        <v>2377704918</v>
      </c>
      <c r="C52" s="47"/>
      <c r="D52" s="71">
        <v>0</v>
      </c>
      <c r="E52" s="47"/>
      <c r="F52" s="71">
        <v>2377704918</v>
      </c>
      <c r="H52" s="71">
        <v>2377704918</v>
      </c>
      <c r="I52" s="47"/>
      <c r="J52" s="71">
        <v>0</v>
      </c>
      <c r="K52" s="47"/>
      <c r="L52" s="71">
        <v>2377704918</v>
      </c>
      <c r="M52" s="196"/>
      <c r="N52" s="196"/>
      <c r="O52" s="196"/>
    </row>
    <row r="53" spans="1:15" ht="18" customHeight="1">
      <c r="A53" s="83" t="s">
        <v>196</v>
      </c>
      <c r="B53" s="71">
        <v>1171200218</v>
      </c>
      <c r="C53" s="47"/>
      <c r="D53" s="71">
        <v>25420041</v>
      </c>
      <c r="E53" s="47"/>
      <c r="F53" s="71">
        <v>1145780177</v>
      </c>
      <c r="H53" s="71">
        <v>1171200218</v>
      </c>
      <c r="I53" s="47"/>
      <c r="J53" s="71">
        <v>25420041</v>
      </c>
      <c r="K53" s="47"/>
      <c r="L53" s="71">
        <v>1145780177</v>
      </c>
      <c r="M53" s="196"/>
      <c r="N53" s="196"/>
      <c r="O53" s="196"/>
    </row>
    <row r="54" spans="1:15" ht="18.75" thickBot="1">
      <c r="B54" s="194">
        <f>SUM(B7:B53)</f>
        <v>496093058889</v>
      </c>
      <c r="D54" s="194">
        <f>SUM(D7:D53)</f>
        <v>824402284</v>
      </c>
      <c r="F54" s="194">
        <f>SUM(F7:F53)</f>
        <v>495268656605</v>
      </c>
      <c r="H54" s="194">
        <f>SUM(H7:H53)</f>
        <v>496093058889</v>
      </c>
      <c r="J54" s="194">
        <f>SUM(J7:J53)</f>
        <v>824402284</v>
      </c>
      <c r="L54" s="194">
        <f>SUM(L7:L53)</f>
        <v>495268656605</v>
      </c>
    </row>
    <row r="55" spans="1:15" ht="18.75" thickTop="1"/>
  </sheetData>
  <mergeCells count="6">
    <mergeCell ref="A1:L1"/>
    <mergeCell ref="A2:L2"/>
    <mergeCell ref="A3:L3"/>
    <mergeCell ref="A4:L4"/>
    <mergeCell ref="B5:F5"/>
    <mergeCell ref="H5:L5"/>
  </mergeCells>
  <pageMargins left="0.70866141732283472" right="0.70866141732283472" top="0.74803149606299213" bottom="0.74803149606299213" header="0.31496062992125984" footer="0.31496062992125984"/>
  <pageSetup scale="6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P15"/>
  <sheetViews>
    <sheetView rightToLeft="1" view="pageBreakPreview" zoomScaleNormal="100" zoomScaleSheetLayoutView="100" workbookViewId="0">
      <selection activeCell="P24" sqref="P24"/>
    </sheetView>
  </sheetViews>
  <sheetFormatPr defaultRowHeight="18"/>
  <cols>
    <col min="1" max="1" width="25.875" style="159" bestFit="1" customWidth="1"/>
    <col min="2" max="2" width="10.5" style="159" bestFit="1" customWidth="1"/>
    <col min="3" max="3" width="0.875" style="159" customWidth="1"/>
    <col min="4" max="4" width="14" style="159" bestFit="1" customWidth="1"/>
    <col min="5" max="5" width="0.625" style="159" customWidth="1"/>
    <col min="6" max="6" width="14" style="159" bestFit="1" customWidth="1"/>
    <col min="7" max="7" width="0.875" style="159" customWidth="1"/>
    <col min="8" max="8" width="11.375" style="159" bestFit="1" customWidth="1"/>
    <col min="9" max="9" width="0.625" style="159" customWidth="1"/>
    <col min="10" max="10" width="13.75" style="159" bestFit="1" customWidth="1"/>
    <col min="11" max="11" width="0.375" style="159" customWidth="1"/>
    <col min="12" max="12" width="18.375" style="159" bestFit="1" customWidth="1"/>
    <col min="13" max="13" width="0.375" style="159" customWidth="1"/>
    <col min="14" max="14" width="18.375" style="159" bestFit="1" customWidth="1"/>
    <col min="15" max="15" width="0.625" style="159" customWidth="1"/>
    <col min="16" max="16" width="17.875" style="159" bestFit="1" customWidth="1"/>
    <col min="17" max="17" width="13.5" style="159" bestFit="1" customWidth="1"/>
    <col min="18" max="18" width="12.375" style="159" bestFit="1" customWidth="1"/>
    <col min="19" max="20" width="16" style="159" bestFit="1" customWidth="1"/>
    <col min="21" max="16384" width="9" style="159"/>
  </cols>
  <sheetData>
    <row r="1" spans="1:16" ht="21">
      <c r="A1" s="267" t="s">
        <v>140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</row>
    <row r="2" spans="1:16" ht="21">
      <c r="A2" s="267" t="s">
        <v>85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</row>
    <row r="3" spans="1:16" ht="21">
      <c r="A3" s="267" t="s">
        <v>231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21">
      <c r="A4" s="272" t="s">
        <v>77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</row>
    <row r="5" spans="1:16" ht="16.5" customHeight="1" thickBot="1">
      <c r="B5" s="271" t="s">
        <v>237</v>
      </c>
      <c r="C5" s="271"/>
      <c r="D5" s="271"/>
      <c r="E5" s="271"/>
      <c r="F5" s="271"/>
      <c r="G5" s="271"/>
      <c r="H5" s="271"/>
      <c r="J5" s="271" t="s">
        <v>240</v>
      </c>
      <c r="K5" s="271"/>
      <c r="L5" s="271"/>
      <c r="M5" s="271"/>
      <c r="N5" s="271"/>
      <c r="O5" s="271"/>
      <c r="P5" s="271"/>
    </row>
    <row r="6" spans="1:16" ht="36.75" thickBot="1">
      <c r="A6" s="185" t="s">
        <v>57</v>
      </c>
      <c r="B6" s="186" t="s">
        <v>4</v>
      </c>
      <c r="C6" s="185"/>
      <c r="D6" s="187" t="s">
        <v>72</v>
      </c>
      <c r="E6" s="185"/>
      <c r="F6" s="186" t="s">
        <v>69</v>
      </c>
      <c r="G6" s="185"/>
      <c r="H6" s="188" t="s">
        <v>73</v>
      </c>
      <c r="J6" s="186" t="s">
        <v>4</v>
      </c>
      <c r="K6" s="185"/>
      <c r="L6" s="187" t="s">
        <v>30</v>
      </c>
      <c r="M6" s="185"/>
      <c r="N6" s="186" t="s">
        <v>69</v>
      </c>
      <c r="O6" s="185"/>
      <c r="P6" s="188" t="s">
        <v>73</v>
      </c>
    </row>
    <row r="7" spans="1:16" ht="21">
      <c r="A7" s="189" t="s">
        <v>169</v>
      </c>
      <c r="B7" s="153">
        <v>11380</v>
      </c>
      <c r="D7" s="153">
        <v>13100428390</v>
      </c>
      <c r="F7" s="153">
        <v>13761082824</v>
      </c>
      <c r="H7" s="153">
        <v>870697998</v>
      </c>
      <c r="J7" s="190">
        <v>11380</v>
      </c>
      <c r="K7" s="190"/>
      <c r="L7" s="190">
        <v>13100428390</v>
      </c>
      <c r="M7" s="190"/>
      <c r="N7" s="190">
        <v>13761082824</v>
      </c>
      <c r="O7" s="190"/>
      <c r="P7" s="190">
        <v>870697998</v>
      </c>
    </row>
    <row r="8" spans="1:16" ht="21">
      <c r="A8" s="189" t="s">
        <v>151</v>
      </c>
      <c r="B8" s="153">
        <v>16500000</v>
      </c>
      <c r="D8" s="153">
        <v>245702483924</v>
      </c>
      <c r="F8" s="153">
        <v>229414284007</v>
      </c>
      <c r="H8" s="153">
        <v>16288199917</v>
      </c>
      <c r="J8" s="190">
        <v>16500000</v>
      </c>
      <c r="K8" s="190"/>
      <c r="L8" s="190">
        <v>245702483924</v>
      </c>
      <c r="M8" s="190"/>
      <c r="N8" s="190">
        <v>229414284007</v>
      </c>
      <c r="O8" s="190"/>
      <c r="P8" s="190">
        <v>16288199917</v>
      </c>
    </row>
    <row r="9" spans="1:16" ht="21">
      <c r="A9" s="189" t="s">
        <v>162</v>
      </c>
      <c r="B9" s="153">
        <v>600</v>
      </c>
      <c r="D9" s="153">
        <v>373882224</v>
      </c>
      <c r="F9" s="153">
        <v>362994196</v>
      </c>
      <c r="H9" s="153">
        <v>10888028</v>
      </c>
      <c r="J9" s="190">
        <v>600</v>
      </c>
      <c r="K9" s="190"/>
      <c r="L9" s="190">
        <v>373882224</v>
      </c>
      <c r="M9" s="190"/>
      <c r="N9" s="190">
        <v>362994196</v>
      </c>
      <c r="O9" s="190"/>
      <c r="P9" s="190">
        <v>10888028</v>
      </c>
    </row>
    <row r="10" spans="1:16" ht="21">
      <c r="A10" s="189" t="s">
        <v>167</v>
      </c>
      <c r="B10" s="153">
        <v>5000</v>
      </c>
      <c r="D10" s="153">
        <v>4599166250</v>
      </c>
      <c r="F10" s="153">
        <v>4259227875</v>
      </c>
      <c r="H10" s="153">
        <v>339938375</v>
      </c>
      <c r="J10" s="190">
        <v>5000</v>
      </c>
      <c r="K10" s="190"/>
      <c r="L10" s="190">
        <v>4599166250</v>
      </c>
      <c r="M10" s="190"/>
      <c r="N10" s="190">
        <v>4259227875</v>
      </c>
      <c r="O10" s="190"/>
      <c r="P10" s="190">
        <v>339938375</v>
      </c>
    </row>
    <row r="11" spans="1:16" ht="21">
      <c r="A11" s="189" t="s">
        <v>166</v>
      </c>
      <c r="B11" s="153">
        <v>5000</v>
      </c>
      <c r="D11" s="153">
        <v>4799130000</v>
      </c>
      <c r="F11" s="153">
        <v>4623821781</v>
      </c>
      <c r="H11" s="153">
        <v>175308219</v>
      </c>
      <c r="J11" s="190">
        <v>5000</v>
      </c>
      <c r="K11" s="190"/>
      <c r="L11" s="190">
        <v>4799130000</v>
      </c>
      <c r="M11" s="190"/>
      <c r="N11" s="190">
        <v>4623821781</v>
      </c>
      <c r="O11" s="190"/>
      <c r="P11" s="190">
        <v>175308219</v>
      </c>
    </row>
    <row r="12" spans="1:16" ht="42.75" customHeight="1" thickBot="1">
      <c r="B12" s="193" t="s">
        <v>21</v>
      </c>
      <c r="D12" s="191">
        <f>SUM(D7:D11)</f>
        <v>268575090788</v>
      </c>
      <c r="F12" s="191">
        <f>SUM(F7:F11)</f>
        <v>252421410683</v>
      </c>
      <c r="H12" s="191">
        <f>SUM(H7:H11)</f>
        <v>17685032537</v>
      </c>
      <c r="J12" s="158">
        <f>SUM(J7:J11)</f>
        <v>16521980</v>
      </c>
      <c r="K12" s="192"/>
      <c r="L12" s="158">
        <f>SUM(L7:L11)</f>
        <v>268575090788</v>
      </c>
      <c r="M12" s="192"/>
      <c r="N12" s="158">
        <f>SUM(N7:N11)</f>
        <v>252421410683</v>
      </c>
      <c r="O12" s="192"/>
      <c r="P12" s="158">
        <f>SUM(P7:P11)</f>
        <v>17685032537</v>
      </c>
    </row>
    <row r="13" spans="1:16" ht="18.75" thickTop="1"/>
    <row r="15" spans="1:16">
      <c r="A15" s="268" t="s">
        <v>71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69"/>
      <c r="P15" s="270"/>
    </row>
  </sheetData>
  <mergeCells count="8">
    <mergeCell ref="A1:P1"/>
    <mergeCell ref="A2:P2"/>
    <mergeCell ref="A3:P3"/>
    <mergeCell ref="A15:P15"/>
    <mergeCell ref="B5:H5"/>
    <mergeCell ref="J5:P5"/>
    <mergeCell ref="A4:H4"/>
    <mergeCell ref="I4:P4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W45"/>
  <sheetViews>
    <sheetView rightToLeft="1" view="pageBreakPreview" zoomScaleNormal="100" zoomScaleSheetLayoutView="100" workbookViewId="0">
      <selection activeCell="U30" sqref="U30"/>
    </sheetView>
  </sheetViews>
  <sheetFormatPr defaultRowHeight="14.25"/>
  <cols>
    <col min="1" max="1" width="26.75" style="164" bestFit="1" customWidth="1"/>
    <col min="2" max="2" width="0.625" style="164" customWidth="1"/>
    <col min="3" max="3" width="10.625" style="164" bestFit="1" customWidth="1"/>
    <col min="4" max="4" width="0.75" style="164" customWidth="1"/>
    <col min="5" max="5" width="15.375" style="164" bestFit="1" customWidth="1"/>
    <col min="6" max="6" width="0.625" style="164" customWidth="1"/>
    <col min="7" max="7" width="15.375" style="164" bestFit="1" customWidth="1"/>
    <col min="8" max="8" width="0.75" style="164" customWidth="1"/>
    <col min="9" max="9" width="14.625" style="164" bestFit="1" customWidth="1"/>
    <col min="10" max="10" width="1" style="164" customWidth="1"/>
    <col min="11" max="11" width="10.625" style="164" bestFit="1" customWidth="1"/>
    <col min="12" max="12" width="0.75" style="164" customWidth="1"/>
    <col min="13" max="13" width="15.375" style="164" bestFit="1" customWidth="1"/>
    <col min="14" max="14" width="1" style="164" customWidth="1"/>
    <col min="15" max="15" width="15.375" style="164" bestFit="1" customWidth="1"/>
    <col min="16" max="16" width="1" style="164" customWidth="1"/>
    <col min="17" max="17" width="17" style="164" bestFit="1" customWidth="1"/>
    <col min="18" max="19" width="9" style="164"/>
    <col min="20" max="20" width="10.875" style="164" bestFit="1" customWidth="1"/>
    <col min="21" max="16384" width="9" style="164"/>
  </cols>
  <sheetData>
    <row r="1" spans="1:17" ht="21">
      <c r="A1" s="277" t="s">
        <v>140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</row>
    <row r="2" spans="1:17" ht="21">
      <c r="A2" s="277" t="s">
        <v>85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</row>
    <row r="3" spans="1:17" ht="21">
      <c r="A3" s="277" t="s">
        <v>231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</row>
    <row r="4" spans="1:17" ht="25.5">
      <c r="A4" s="276" t="s">
        <v>68</v>
      </c>
      <c r="B4" s="276"/>
      <c r="C4" s="276"/>
      <c r="D4" s="276"/>
      <c r="E4" s="276"/>
      <c r="F4" s="276"/>
      <c r="G4" s="276"/>
      <c r="H4" s="276"/>
    </row>
    <row r="5" spans="1:17" ht="16.5" customHeight="1" thickBot="1">
      <c r="A5" s="165"/>
      <c r="B5" s="165"/>
      <c r="C5" s="274" t="s">
        <v>237</v>
      </c>
      <c r="D5" s="274"/>
      <c r="E5" s="274"/>
      <c r="F5" s="274"/>
      <c r="G5" s="274"/>
      <c r="H5" s="274"/>
      <c r="I5" s="274"/>
      <c r="J5" s="165"/>
      <c r="K5" s="275" t="s">
        <v>238</v>
      </c>
      <c r="L5" s="275"/>
      <c r="M5" s="275"/>
      <c r="N5" s="275"/>
      <c r="O5" s="275"/>
      <c r="P5" s="275"/>
      <c r="Q5" s="275"/>
    </row>
    <row r="6" spans="1:17" ht="53.25" customHeight="1" thickBot="1">
      <c r="A6" s="166" t="s">
        <v>57</v>
      </c>
      <c r="B6" s="166"/>
      <c r="C6" s="167" t="s">
        <v>4</v>
      </c>
      <c r="D6" s="166"/>
      <c r="E6" s="168" t="s">
        <v>30</v>
      </c>
      <c r="F6" s="166"/>
      <c r="G6" s="167" t="s">
        <v>69</v>
      </c>
      <c r="H6" s="166"/>
      <c r="I6" s="169" t="s">
        <v>70</v>
      </c>
      <c r="J6" s="165"/>
      <c r="K6" s="167" t="s">
        <v>4</v>
      </c>
      <c r="L6" s="166"/>
      <c r="M6" s="168" t="s">
        <v>30</v>
      </c>
      <c r="N6" s="166"/>
      <c r="O6" s="167" t="s">
        <v>69</v>
      </c>
      <c r="P6" s="166"/>
      <c r="Q6" s="169" t="s">
        <v>70</v>
      </c>
    </row>
    <row r="7" spans="1:17" ht="21">
      <c r="A7" s="201" t="s">
        <v>153</v>
      </c>
      <c r="B7" s="165"/>
      <c r="C7" s="112">
        <v>6791000</v>
      </c>
      <c r="D7" s="111"/>
      <c r="E7" s="112">
        <v>160687746436</v>
      </c>
      <c r="F7" s="111"/>
      <c r="G7" s="112">
        <v>162485224394</v>
      </c>
      <c r="H7" s="111"/>
      <c r="I7" s="112">
        <v>-1797477957</v>
      </c>
      <c r="J7" s="111"/>
      <c r="K7" s="112">
        <v>6791000</v>
      </c>
      <c r="L7" s="111"/>
      <c r="M7" s="112">
        <v>160687746436</v>
      </c>
      <c r="N7" s="111"/>
      <c r="O7" s="112">
        <v>162485224394</v>
      </c>
      <c r="P7" s="111"/>
      <c r="Q7" s="112">
        <v>-1797477957</v>
      </c>
    </row>
    <row r="8" spans="1:17" ht="21">
      <c r="A8" s="201" t="s">
        <v>149</v>
      </c>
      <c r="B8" s="165"/>
      <c r="C8" s="112">
        <v>9570000</v>
      </c>
      <c r="D8" s="111"/>
      <c r="E8" s="112">
        <v>186594126035</v>
      </c>
      <c r="F8" s="111"/>
      <c r="G8" s="112">
        <v>180658213312</v>
      </c>
      <c r="H8" s="111"/>
      <c r="I8" s="112">
        <v>5935912723</v>
      </c>
      <c r="J8" s="111"/>
      <c r="K8" s="112">
        <v>9570000</v>
      </c>
      <c r="L8" s="111"/>
      <c r="M8" s="112">
        <v>186594126035</v>
      </c>
      <c r="N8" s="111"/>
      <c r="O8" s="112">
        <v>180658213312</v>
      </c>
      <c r="P8" s="111"/>
      <c r="Q8" s="112">
        <v>5935912723</v>
      </c>
    </row>
    <row r="9" spans="1:17" ht="21">
      <c r="A9" s="201" t="s">
        <v>154</v>
      </c>
      <c r="B9" s="165"/>
      <c r="C9" s="112">
        <v>21564</v>
      </c>
      <c r="D9" s="111"/>
      <c r="E9" s="112">
        <v>66991239936</v>
      </c>
      <c r="F9" s="111"/>
      <c r="G9" s="112">
        <v>65670639012</v>
      </c>
      <c r="H9" s="111"/>
      <c r="I9" s="112">
        <v>1320600924</v>
      </c>
      <c r="J9" s="111"/>
      <c r="K9" s="112">
        <v>21564</v>
      </c>
      <c r="L9" s="111"/>
      <c r="M9" s="112">
        <v>66991239936</v>
      </c>
      <c r="N9" s="111"/>
      <c r="O9" s="112">
        <v>65670639012</v>
      </c>
      <c r="P9" s="111"/>
      <c r="Q9" s="112">
        <v>1320600924</v>
      </c>
    </row>
    <row r="10" spans="1:17" ht="21">
      <c r="A10" s="201" t="s">
        <v>146</v>
      </c>
      <c r="B10" s="165"/>
      <c r="C10" s="112">
        <v>3000000</v>
      </c>
      <c r="D10" s="111"/>
      <c r="E10" s="112">
        <v>43718023125</v>
      </c>
      <c r="F10" s="111"/>
      <c r="G10" s="112">
        <v>44856669375</v>
      </c>
      <c r="H10" s="111"/>
      <c r="I10" s="112">
        <v>-1138646250</v>
      </c>
      <c r="J10" s="111"/>
      <c r="K10" s="112">
        <v>3000000</v>
      </c>
      <c r="L10" s="111"/>
      <c r="M10" s="112">
        <v>43718023125</v>
      </c>
      <c r="N10" s="111"/>
      <c r="O10" s="112">
        <v>44856669375</v>
      </c>
      <c r="P10" s="111"/>
      <c r="Q10" s="112">
        <v>-1138646250</v>
      </c>
    </row>
    <row r="11" spans="1:17" ht="21">
      <c r="A11" s="201" t="s">
        <v>133</v>
      </c>
      <c r="B11" s="165"/>
      <c r="C11" s="112">
        <v>29431752</v>
      </c>
      <c r="D11" s="111"/>
      <c r="E11" s="112">
        <v>371851806390</v>
      </c>
      <c r="F11" s="111"/>
      <c r="G11" s="112">
        <v>365415347114</v>
      </c>
      <c r="H11" s="111"/>
      <c r="I11" s="112">
        <v>6436459276</v>
      </c>
      <c r="J11" s="111"/>
      <c r="K11" s="112">
        <v>29431752</v>
      </c>
      <c r="L11" s="111"/>
      <c r="M11" s="112">
        <v>371851806390</v>
      </c>
      <c r="N11" s="111"/>
      <c r="O11" s="112">
        <v>365415347114</v>
      </c>
      <c r="P11" s="111"/>
      <c r="Q11" s="112">
        <v>6436459276</v>
      </c>
    </row>
    <row r="12" spans="1:17" ht="21">
      <c r="A12" s="201" t="s">
        <v>132</v>
      </c>
      <c r="B12" s="165"/>
      <c r="C12" s="112">
        <v>24120000</v>
      </c>
      <c r="D12" s="111"/>
      <c r="E12" s="112">
        <v>56128953726</v>
      </c>
      <c r="F12" s="111"/>
      <c r="G12" s="112">
        <v>61619569020</v>
      </c>
      <c r="H12" s="111"/>
      <c r="I12" s="112">
        <v>-5490615294</v>
      </c>
      <c r="J12" s="111"/>
      <c r="K12" s="112">
        <v>24120000</v>
      </c>
      <c r="L12" s="111"/>
      <c r="M12" s="112">
        <v>56128953726</v>
      </c>
      <c r="N12" s="111"/>
      <c r="O12" s="112">
        <v>61619569020</v>
      </c>
      <c r="P12" s="111"/>
      <c r="Q12" s="112">
        <v>-5490615294</v>
      </c>
    </row>
    <row r="13" spans="1:17" ht="21">
      <c r="A13" s="201" t="s">
        <v>233</v>
      </c>
      <c r="B13" s="165"/>
      <c r="C13" s="112">
        <v>8320</v>
      </c>
      <c r="D13" s="111"/>
      <c r="E13" s="112">
        <v>41352480000</v>
      </c>
      <c r="F13" s="111"/>
      <c r="G13" s="112">
        <v>41600000000</v>
      </c>
      <c r="H13" s="111"/>
      <c r="I13" s="112">
        <v>-247520000</v>
      </c>
      <c r="J13" s="111"/>
      <c r="K13" s="112">
        <v>8320</v>
      </c>
      <c r="L13" s="111"/>
      <c r="M13" s="112">
        <v>41352480000</v>
      </c>
      <c r="N13" s="111"/>
      <c r="O13" s="112">
        <v>41600000000</v>
      </c>
      <c r="P13" s="111"/>
      <c r="Q13" s="112">
        <v>-247520000</v>
      </c>
    </row>
    <row r="14" spans="1:17" ht="21">
      <c r="A14" s="201" t="s">
        <v>138</v>
      </c>
      <c r="B14" s="165"/>
      <c r="C14" s="112">
        <v>4692065</v>
      </c>
      <c r="D14" s="111"/>
      <c r="E14" s="112">
        <v>16753616789</v>
      </c>
      <c r="F14" s="111"/>
      <c r="G14" s="112">
        <v>18283457075</v>
      </c>
      <c r="H14" s="111"/>
      <c r="I14" s="112">
        <v>-1529840285</v>
      </c>
      <c r="J14" s="111"/>
      <c r="K14" s="112">
        <v>4692065</v>
      </c>
      <c r="L14" s="111"/>
      <c r="M14" s="112">
        <v>16753616789</v>
      </c>
      <c r="N14" s="111"/>
      <c r="O14" s="112">
        <v>18283457075</v>
      </c>
      <c r="P14" s="111"/>
      <c r="Q14" s="112">
        <v>-1529840285</v>
      </c>
    </row>
    <row r="15" spans="1:17" ht="21">
      <c r="A15" s="201" t="s">
        <v>135</v>
      </c>
      <c r="B15" s="165"/>
      <c r="C15" s="112">
        <v>150000</v>
      </c>
      <c r="D15" s="111"/>
      <c r="E15" s="112">
        <v>24490906875</v>
      </c>
      <c r="F15" s="111"/>
      <c r="G15" s="112">
        <v>26655947775</v>
      </c>
      <c r="H15" s="111"/>
      <c r="I15" s="112">
        <v>-2165040900</v>
      </c>
      <c r="J15" s="111"/>
      <c r="K15" s="112">
        <v>150000</v>
      </c>
      <c r="L15" s="111"/>
      <c r="M15" s="112">
        <v>24490906875</v>
      </c>
      <c r="N15" s="111"/>
      <c r="O15" s="112">
        <v>26655947775</v>
      </c>
      <c r="P15" s="111"/>
      <c r="Q15" s="112">
        <v>-2165040900</v>
      </c>
    </row>
    <row r="16" spans="1:17" ht="21">
      <c r="A16" s="201" t="s">
        <v>156</v>
      </c>
      <c r="B16" s="165"/>
      <c r="C16" s="112">
        <v>10000</v>
      </c>
      <c r="D16" s="111"/>
      <c r="E16" s="112">
        <v>10279123132</v>
      </c>
      <c r="F16" s="111"/>
      <c r="G16" s="112">
        <v>10299520000</v>
      </c>
      <c r="H16" s="111"/>
      <c r="I16" s="112">
        <v>-20396867</v>
      </c>
      <c r="J16" s="111"/>
      <c r="K16" s="112">
        <v>10000</v>
      </c>
      <c r="L16" s="111"/>
      <c r="M16" s="112">
        <v>10279123132</v>
      </c>
      <c r="N16" s="111"/>
      <c r="O16" s="112">
        <v>10299520000</v>
      </c>
      <c r="P16" s="111"/>
      <c r="Q16" s="112">
        <v>41130000</v>
      </c>
    </row>
    <row r="17" spans="1:17" ht="21">
      <c r="A17" s="201" t="s">
        <v>134</v>
      </c>
      <c r="B17" s="165"/>
      <c r="C17" s="112">
        <v>209656387</v>
      </c>
      <c r="D17" s="111"/>
      <c r="E17" s="112">
        <v>102120376433</v>
      </c>
      <c r="F17" s="111"/>
      <c r="G17" s="112">
        <v>101071144796</v>
      </c>
      <c r="H17" s="111"/>
      <c r="I17" s="112">
        <v>1049231637</v>
      </c>
      <c r="J17" s="111"/>
      <c r="K17" s="112">
        <v>209656387</v>
      </c>
      <c r="L17" s="111"/>
      <c r="M17" s="112">
        <v>102120376433</v>
      </c>
      <c r="N17" s="111"/>
      <c r="O17" s="112">
        <v>101071144796</v>
      </c>
      <c r="P17" s="111"/>
      <c r="Q17" s="112">
        <v>1049231637</v>
      </c>
    </row>
    <row r="18" spans="1:17" ht="21">
      <c r="A18" s="201" t="s">
        <v>144</v>
      </c>
      <c r="B18" s="165"/>
      <c r="C18" s="112">
        <v>3000000</v>
      </c>
      <c r="D18" s="111"/>
      <c r="E18" s="112">
        <v>33709921875</v>
      </c>
      <c r="F18" s="111"/>
      <c r="G18" s="112">
        <v>33170563125</v>
      </c>
      <c r="H18" s="111"/>
      <c r="I18" s="112">
        <v>539358750</v>
      </c>
      <c r="J18" s="111"/>
      <c r="K18" s="112">
        <v>3000000</v>
      </c>
      <c r="L18" s="111"/>
      <c r="M18" s="112">
        <v>33709921875</v>
      </c>
      <c r="N18" s="111"/>
      <c r="O18" s="112">
        <v>33170563125</v>
      </c>
      <c r="P18" s="111"/>
      <c r="Q18" s="112">
        <v>539358750</v>
      </c>
    </row>
    <row r="19" spans="1:17" ht="21">
      <c r="A19" s="201" t="s">
        <v>151</v>
      </c>
      <c r="B19" s="165"/>
      <c r="C19" s="112">
        <v>55800619</v>
      </c>
      <c r="D19" s="111"/>
      <c r="E19" s="112">
        <v>900098580853</v>
      </c>
      <c r="F19" s="111"/>
      <c r="G19" s="112">
        <v>778589613321</v>
      </c>
      <c r="H19" s="111"/>
      <c r="I19" s="112">
        <v>121508967532</v>
      </c>
      <c r="J19" s="111"/>
      <c r="K19" s="112">
        <v>55800619</v>
      </c>
      <c r="L19" s="111"/>
      <c r="M19" s="112">
        <v>900098580853</v>
      </c>
      <c r="N19" s="111"/>
      <c r="O19" s="112">
        <v>778589613321</v>
      </c>
      <c r="P19" s="111"/>
      <c r="Q19" s="112">
        <v>121508967532</v>
      </c>
    </row>
    <row r="20" spans="1:17" ht="21">
      <c r="A20" s="201" t="s">
        <v>137</v>
      </c>
      <c r="B20" s="165"/>
      <c r="C20" s="112">
        <v>9300000</v>
      </c>
      <c r="D20" s="111"/>
      <c r="E20" s="112">
        <v>157991324850</v>
      </c>
      <c r="F20" s="111"/>
      <c r="G20" s="112">
        <v>152536972500</v>
      </c>
      <c r="H20" s="111"/>
      <c r="I20" s="112">
        <v>5454352350</v>
      </c>
      <c r="J20" s="111"/>
      <c r="K20" s="112">
        <v>9300000</v>
      </c>
      <c r="L20" s="111"/>
      <c r="M20" s="112">
        <v>157991324850</v>
      </c>
      <c r="N20" s="111"/>
      <c r="O20" s="112">
        <v>152536972500</v>
      </c>
      <c r="P20" s="111"/>
      <c r="Q20" s="112">
        <v>5454352350</v>
      </c>
    </row>
    <row r="21" spans="1:17" ht="21">
      <c r="A21" s="201" t="s">
        <v>143</v>
      </c>
      <c r="B21" s="165"/>
      <c r="C21" s="112">
        <v>6558279</v>
      </c>
      <c r="D21" s="111"/>
      <c r="E21" s="112">
        <v>115419652189</v>
      </c>
      <c r="F21" s="111"/>
      <c r="G21" s="112">
        <v>119650202848</v>
      </c>
      <c r="H21" s="111"/>
      <c r="I21" s="112">
        <v>-4230550658</v>
      </c>
      <c r="J21" s="111"/>
      <c r="K21" s="112">
        <v>6558279</v>
      </c>
      <c r="L21" s="111"/>
      <c r="M21" s="112">
        <v>115419652189</v>
      </c>
      <c r="N21" s="111"/>
      <c r="O21" s="112">
        <v>119650202848</v>
      </c>
      <c r="P21" s="111"/>
      <c r="Q21" s="112">
        <v>-4230550658</v>
      </c>
    </row>
    <row r="22" spans="1:17" ht="21">
      <c r="A22" s="201" t="s">
        <v>147</v>
      </c>
      <c r="B22" s="165"/>
      <c r="C22" s="112">
        <v>1335000</v>
      </c>
      <c r="D22" s="111"/>
      <c r="E22" s="112">
        <v>17001037265</v>
      </c>
      <c r="F22" s="111"/>
      <c r="G22" s="112">
        <v>18017099257</v>
      </c>
      <c r="H22" s="111"/>
      <c r="I22" s="112">
        <v>-1016061991</v>
      </c>
      <c r="J22" s="111"/>
      <c r="K22" s="112">
        <v>1335000</v>
      </c>
      <c r="L22" s="111"/>
      <c r="M22" s="112">
        <v>17001037265</v>
      </c>
      <c r="N22" s="111"/>
      <c r="O22" s="112">
        <v>18017099257</v>
      </c>
      <c r="P22" s="111"/>
      <c r="Q22" s="112">
        <v>-1016061991</v>
      </c>
    </row>
    <row r="23" spans="1:17" ht="21">
      <c r="A23" s="201" t="s">
        <v>150</v>
      </c>
      <c r="B23" s="165"/>
      <c r="C23" s="112">
        <v>4000000</v>
      </c>
      <c r="D23" s="111"/>
      <c r="E23" s="112">
        <v>75670035000</v>
      </c>
      <c r="F23" s="111"/>
      <c r="G23" s="112">
        <v>76429132500</v>
      </c>
      <c r="H23" s="111"/>
      <c r="I23" s="112">
        <v>-759097500</v>
      </c>
      <c r="J23" s="111"/>
      <c r="K23" s="112">
        <v>4000000</v>
      </c>
      <c r="L23" s="111"/>
      <c r="M23" s="112">
        <v>75670035000</v>
      </c>
      <c r="N23" s="111"/>
      <c r="O23" s="112">
        <v>76429132500</v>
      </c>
      <c r="P23" s="111"/>
      <c r="Q23" s="112">
        <v>-759097500</v>
      </c>
    </row>
    <row r="24" spans="1:17" ht="21">
      <c r="A24" s="201" t="s">
        <v>152</v>
      </c>
      <c r="B24" s="165"/>
      <c r="C24" s="112">
        <v>5500000</v>
      </c>
      <c r="D24" s="111"/>
      <c r="E24" s="112">
        <v>90367560937</v>
      </c>
      <c r="F24" s="111"/>
      <c r="G24" s="112">
        <v>90285158906</v>
      </c>
      <c r="H24" s="111"/>
      <c r="I24" s="112">
        <v>82402031</v>
      </c>
      <c r="J24" s="111"/>
      <c r="K24" s="112">
        <v>5500000</v>
      </c>
      <c r="L24" s="111"/>
      <c r="M24" s="112">
        <v>90367560937</v>
      </c>
      <c r="N24" s="111"/>
      <c r="O24" s="112">
        <v>90285158906</v>
      </c>
      <c r="P24" s="111"/>
      <c r="Q24" s="112">
        <v>82402031</v>
      </c>
    </row>
    <row r="25" spans="1:17" ht="21">
      <c r="A25" s="201" t="s">
        <v>139</v>
      </c>
      <c r="B25" s="165"/>
      <c r="C25" s="112">
        <v>285192502</v>
      </c>
      <c r="D25" s="111"/>
      <c r="E25" s="112">
        <v>1808134978978</v>
      </c>
      <c r="F25" s="111"/>
      <c r="G25" s="112">
        <v>1777800949070</v>
      </c>
      <c r="H25" s="111"/>
      <c r="I25" s="112">
        <v>30334029908</v>
      </c>
      <c r="J25" s="111"/>
      <c r="K25" s="112">
        <v>285192502</v>
      </c>
      <c r="L25" s="111"/>
      <c r="M25" s="112">
        <v>1808134978978</v>
      </c>
      <c r="N25" s="111"/>
      <c r="O25" s="112">
        <v>1777800949070</v>
      </c>
      <c r="P25" s="111"/>
      <c r="Q25" s="112">
        <v>30334029908</v>
      </c>
    </row>
    <row r="26" spans="1:17" ht="21">
      <c r="A26" s="201" t="s">
        <v>155</v>
      </c>
      <c r="B26" s="165"/>
      <c r="C26" s="112">
        <v>130571</v>
      </c>
      <c r="D26" s="111"/>
      <c r="E26" s="112">
        <v>91852950080</v>
      </c>
      <c r="F26" s="111"/>
      <c r="G26" s="112">
        <v>92715313396</v>
      </c>
      <c r="H26" s="111"/>
      <c r="I26" s="112">
        <v>-862363315</v>
      </c>
      <c r="J26" s="111"/>
      <c r="K26" s="112">
        <v>130571</v>
      </c>
      <c r="L26" s="111"/>
      <c r="M26" s="112">
        <v>91852950080</v>
      </c>
      <c r="N26" s="111"/>
      <c r="O26" s="112">
        <v>92715313396</v>
      </c>
      <c r="P26" s="111"/>
      <c r="Q26" s="112">
        <v>-312586974</v>
      </c>
    </row>
    <row r="27" spans="1:17" ht="21">
      <c r="A27" s="201" t="s">
        <v>136</v>
      </c>
      <c r="B27" s="165"/>
      <c r="C27" s="112">
        <v>33953760</v>
      </c>
      <c r="D27" s="111"/>
      <c r="E27" s="112">
        <v>199135237255</v>
      </c>
      <c r="F27" s="111"/>
      <c r="G27" s="112">
        <v>206560618983</v>
      </c>
      <c r="H27" s="111"/>
      <c r="I27" s="112">
        <v>-7425381727</v>
      </c>
      <c r="J27" s="111"/>
      <c r="K27" s="112">
        <v>33953760</v>
      </c>
      <c r="L27" s="111"/>
      <c r="M27" s="112">
        <v>199135237255</v>
      </c>
      <c r="N27" s="111"/>
      <c r="O27" s="112">
        <v>206560618983</v>
      </c>
      <c r="P27" s="111"/>
      <c r="Q27" s="112">
        <v>-7425381727</v>
      </c>
    </row>
    <row r="28" spans="1:17" ht="21">
      <c r="A28" s="201" t="s">
        <v>145</v>
      </c>
      <c r="B28" s="165"/>
      <c r="C28" s="112">
        <v>2000000</v>
      </c>
      <c r="D28" s="111"/>
      <c r="E28" s="112">
        <v>24251167500</v>
      </c>
      <c r="F28" s="111"/>
      <c r="G28" s="112">
        <v>23871618750</v>
      </c>
      <c r="H28" s="111"/>
      <c r="I28" s="112">
        <v>379548750</v>
      </c>
      <c r="J28" s="111"/>
      <c r="K28" s="112">
        <v>2000000</v>
      </c>
      <c r="L28" s="111"/>
      <c r="M28" s="112">
        <v>24251167500</v>
      </c>
      <c r="N28" s="111"/>
      <c r="O28" s="112">
        <v>23871618750</v>
      </c>
      <c r="P28" s="111"/>
      <c r="Q28" s="112">
        <v>379548750</v>
      </c>
    </row>
    <row r="29" spans="1:17" ht="21">
      <c r="A29" s="201" t="s">
        <v>148</v>
      </c>
      <c r="B29" s="165"/>
      <c r="C29" s="112">
        <v>2000000</v>
      </c>
      <c r="D29" s="111"/>
      <c r="E29" s="112">
        <v>20012207250</v>
      </c>
      <c r="F29" s="111"/>
      <c r="G29" s="112">
        <v>19976250000</v>
      </c>
      <c r="H29" s="111"/>
      <c r="I29" s="112">
        <v>35957250</v>
      </c>
      <c r="J29" s="111"/>
      <c r="K29" s="112">
        <v>2000000</v>
      </c>
      <c r="L29" s="111"/>
      <c r="M29" s="112">
        <v>20012207250</v>
      </c>
      <c r="N29" s="111"/>
      <c r="O29" s="112">
        <v>19976250000</v>
      </c>
      <c r="P29" s="111"/>
      <c r="Q29" s="112">
        <v>35957250</v>
      </c>
    </row>
    <row r="30" spans="1:17" ht="21">
      <c r="A30" s="201" t="s">
        <v>168</v>
      </c>
      <c r="B30" s="165"/>
      <c r="C30" s="112">
        <v>760000</v>
      </c>
      <c r="D30" s="111"/>
      <c r="E30" s="112">
        <v>683876025000</v>
      </c>
      <c r="F30" s="111"/>
      <c r="G30" s="112">
        <v>683876025000</v>
      </c>
      <c r="H30" s="111"/>
      <c r="I30" s="112">
        <v>0</v>
      </c>
      <c r="J30" s="111"/>
      <c r="K30" s="112">
        <v>760000</v>
      </c>
      <c r="L30" s="111"/>
      <c r="M30" s="112">
        <v>683876025000</v>
      </c>
      <c r="N30" s="111"/>
      <c r="O30" s="112">
        <v>683876025000</v>
      </c>
      <c r="P30" s="111"/>
      <c r="Q30" s="112">
        <v>0</v>
      </c>
    </row>
    <row r="31" spans="1:17" ht="21">
      <c r="A31" s="201" t="s">
        <v>159</v>
      </c>
      <c r="B31" s="165"/>
      <c r="C31" s="112">
        <v>100164</v>
      </c>
      <c r="D31" s="111"/>
      <c r="E31" s="112">
        <v>81674945572</v>
      </c>
      <c r="F31" s="111"/>
      <c r="G31" s="112">
        <v>80617405446</v>
      </c>
      <c r="H31" s="111"/>
      <c r="I31" s="112">
        <v>1057540126</v>
      </c>
      <c r="J31" s="111"/>
      <c r="K31" s="112">
        <v>100164</v>
      </c>
      <c r="L31" s="111"/>
      <c r="M31" s="112">
        <v>81674945572</v>
      </c>
      <c r="N31" s="111"/>
      <c r="O31" s="112">
        <v>80617405446</v>
      </c>
      <c r="P31" s="111"/>
      <c r="Q31" s="112">
        <v>1057540126</v>
      </c>
    </row>
    <row r="32" spans="1:17" ht="21">
      <c r="A32" s="201" t="s">
        <v>163</v>
      </c>
      <c r="B32" s="165"/>
      <c r="C32" s="112">
        <v>2045000</v>
      </c>
      <c r="D32" s="111"/>
      <c r="E32" s="112">
        <v>1748158088906</v>
      </c>
      <c r="F32" s="111"/>
      <c r="G32" s="112">
        <v>1748158088906</v>
      </c>
      <c r="H32" s="111"/>
      <c r="I32" s="112">
        <v>0</v>
      </c>
      <c r="J32" s="111"/>
      <c r="K32" s="112">
        <v>2045000</v>
      </c>
      <c r="L32" s="111"/>
      <c r="M32" s="112">
        <v>1748158088906</v>
      </c>
      <c r="N32" s="111"/>
      <c r="O32" s="112">
        <v>1748158088906</v>
      </c>
      <c r="P32" s="111"/>
      <c r="Q32" s="112">
        <v>0</v>
      </c>
    </row>
    <row r="33" spans="1:23" ht="21">
      <c r="A33" s="201" t="s">
        <v>157</v>
      </c>
      <c r="B33" s="165"/>
      <c r="C33" s="112">
        <v>36100</v>
      </c>
      <c r="D33" s="111"/>
      <c r="E33" s="112">
        <v>26095569320</v>
      </c>
      <c r="F33" s="111"/>
      <c r="G33" s="112">
        <v>25751959611</v>
      </c>
      <c r="H33" s="111"/>
      <c r="I33" s="112">
        <v>343609709</v>
      </c>
      <c r="J33" s="111"/>
      <c r="K33" s="112">
        <v>36100</v>
      </c>
      <c r="L33" s="111"/>
      <c r="M33" s="112">
        <v>26095569320</v>
      </c>
      <c r="N33" s="111"/>
      <c r="O33" s="112">
        <v>25751959611</v>
      </c>
      <c r="P33" s="111"/>
      <c r="Q33" s="112">
        <v>343609709</v>
      </c>
    </row>
    <row r="34" spans="1:23" ht="21">
      <c r="A34" s="201" t="s">
        <v>158</v>
      </c>
      <c r="B34" s="165"/>
      <c r="C34" s="112">
        <v>880000</v>
      </c>
      <c r="D34" s="111"/>
      <c r="E34" s="112">
        <v>567436413505</v>
      </c>
      <c r="F34" s="111"/>
      <c r="G34" s="112">
        <v>596971779250</v>
      </c>
      <c r="H34" s="111"/>
      <c r="I34" s="112">
        <v>-29535365744</v>
      </c>
      <c r="J34" s="111"/>
      <c r="K34" s="112">
        <v>880000</v>
      </c>
      <c r="L34" s="111"/>
      <c r="M34" s="112">
        <v>567436413505</v>
      </c>
      <c r="N34" s="111"/>
      <c r="O34" s="112">
        <v>596971779250</v>
      </c>
      <c r="P34" s="111"/>
      <c r="Q34" s="112">
        <v>-29535365744</v>
      </c>
    </row>
    <row r="35" spans="1:23" ht="21">
      <c r="A35" s="201" t="s">
        <v>160</v>
      </c>
      <c r="B35" s="165"/>
      <c r="C35" s="112">
        <v>957700</v>
      </c>
      <c r="D35" s="111"/>
      <c r="E35" s="112">
        <v>593666378462</v>
      </c>
      <c r="F35" s="111"/>
      <c r="G35" s="112">
        <v>584091114293</v>
      </c>
      <c r="H35" s="111"/>
      <c r="I35" s="112">
        <v>9575264169</v>
      </c>
      <c r="J35" s="111"/>
      <c r="K35" s="112">
        <v>957700</v>
      </c>
      <c r="L35" s="111"/>
      <c r="M35" s="112">
        <v>593666378462</v>
      </c>
      <c r="N35" s="111"/>
      <c r="O35" s="112">
        <v>584091114293</v>
      </c>
      <c r="P35" s="111"/>
      <c r="Q35" s="112">
        <v>9575264169</v>
      </c>
    </row>
    <row r="36" spans="1:23" ht="21">
      <c r="A36" s="201" t="s">
        <v>161</v>
      </c>
      <c r="B36" s="165"/>
      <c r="C36" s="112">
        <v>740100</v>
      </c>
      <c r="D36" s="111"/>
      <c r="E36" s="112">
        <v>634890705198</v>
      </c>
      <c r="F36" s="111"/>
      <c r="G36" s="112">
        <v>614193860181</v>
      </c>
      <c r="H36" s="111"/>
      <c r="I36" s="112">
        <v>20696845017</v>
      </c>
      <c r="J36" s="111"/>
      <c r="K36" s="112">
        <v>740100</v>
      </c>
      <c r="L36" s="111"/>
      <c r="M36" s="112">
        <v>634890705198</v>
      </c>
      <c r="N36" s="111"/>
      <c r="O36" s="112">
        <v>614193860181</v>
      </c>
      <c r="P36" s="111"/>
      <c r="Q36" s="112">
        <v>20696845017</v>
      </c>
    </row>
    <row r="37" spans="1:23" ht="21">
      <c r="A37" s="201" t="s">
        <v>162</v>
      </c>
      <c r="B37" s="165"/>
      <c r="C37" s="112">
        <v>1884000</v>
      </c>
      <c r="D37" s="111"/>
      <c r="E37" s="112">
        <v>1108841961960</v>
      </c>
      <c r="F37" s="111"/>
      <c r="G37" s="112">
        <v>1139801773476</v>
      </c>
      <c r="H37" s="111"/>
      <c r="I37" s="112">
        <v>-30959811515</v>
      </c>
      <c r="J37" s="111"/>
      <c r="K37" s="112">
        <v>1884000</v>
      </c>
      <c r="L37" s="111"/>
      <c r="M37" s="112">
        <v>1108841961960</v>
      </c>
      <c r="N37" s="111"/>
      <c r="O37" s="112">
        <v>1139801773476</v>
      </c>
      <c r="P37" s="111"/>
      <c r="Q37" s="112">
        <v>-30959811515</v>
      </c>
    </row>
    <row r="38" spans="1:23" ht="21">
      <c r="A38" s="201" t="s">
        <v>166</v>
      </c>
      <c r="B38" s="165"/>
      <c r="C38" s="112">
        <v>995000</v>
      </c>
      <c r="D38" s="111"/>
      <c r="E38" s="112">
        <v>859524183000</v>
      </c>
      <c r="F38" s="111"/>
      <c r="G38" s="112">
        <v>920140534294</v>
      </c>
      <c r="H38" s="111"/>
      <c r="I38" s="112">
        <v>-60616351294</v>
      </c>
      <c r="J38" s="111"/>
      <c r="K38" s="112">
        <v>995000</v>
      </c>
      <c r="L38" s="111"/>
      <c r="M38" s="112">
        <v>859524183000</v>
      </c>
      <c r="N38" s="111"/>
      <c r="O38" s="112">
        <v>920140534294</v>
      </c>
      <c r="P38" s="111"/>
      <c r="Q38" s="112">
        <v>-60616351294</v>
      </c>
    </row>
    <row r="39" spans="1:23" ht="21">
      <c r="A39" s="201" t="s">
        <v>167</v>
      </c>
      <c r="B39" s="165"/>
      <c r="C39" s="112">
        <v>995000</v>
      </c>
      <c r="D39" s="111"/>
      <c r="E39" s="112">
        <v>890861002171</v>
      </c>
      <c r="F39" s="111"/>
      <c r="G39" s="112">
        <v>847586347125</v>
      </c>
      <c r="H39" s="111"/>
      <c r="I39" s="112">
        <v>43274655046</v>
      </c>
      <c r="J39" s="111"/>
      <c r="K39" s="112">
        <v>995000</v>
      </c>
      <c r="L39" s="111"/>
      <c r="M39" s="112">
        <v>890861002171</v>
      </c>
      <c r="N39" s="111"/>
      <c r="O39" s="112">
        <v>847586347125</v>
      </c>
      <c r="P39" s="111"/>
      <c r="Q39" s="112">
        <v>43274655046</v>
      </c>
    </row>
    <row r="40" spans="1:23" ht="21">
      <c r="A40" s="201" t="s">
        <v>165</v>
      </c>
      <c r="B40" s="165"/>
      <c r="C40" s="112">
        <v>500000</v>
      </c>
      <c r="D40" s="111"/>
      <c r="E40" s="112">
        <v>472414359375</v>
      </c>
      <c r="F40" s="111"/>
      <c r="G40" s="112">
        <v>472414359375</v>
      </c>
      <c r="H40" s="111"/>
      <c r="I40" s="112">
        <v>0</v>
      </c>
      <c r="J40" s="111"/>
      <c r="K40" s="112">
        <v>500000</v>
      </c>
      <c r="L40" s="111"/>
      <c r="M40" s="112">
        <v>472414359375</v>
      </c>
      <c r="N40" s="111"/>
      <c r="O40" s="112">
        <v>472414359375</v>
      </c>
      <c r="P40" s="111"/>
      <c r="Q40" s="112">
        <v>0</v>
      </c>
      <c r="T40" s="170"/>
    </row>
    <row r="41" spans="1:23" ht="21">
      <c r="A41" s="201" t="s">
        <v>164</v>
      </c>
      <c r="B41" s="165"/>
      <c r="C41" s="112">
        <v>1000000</v>
      </c>
      <c r="D41" s="111"/>
      <c r="E41" s="112">
        <v>999818750000</v>
      </c>
      <c r="F41" s="111"/>
      <c r="G41" s="112">
        <v>999818750000</v>
      </c>
      <c r="H41" s="111"/>
      <c r="I41" s="112">
        <v>0</v>
      </c>
      <c r="J41" s="111"/>
      <c r="K41" s="112">
        <v>1000000</v>
      </c>
      <c r="L41" s="111"/>
      <c r="M41" s="112">
        <v>999818750000</v>
      </c>
      <c r="N41" s="111"/>
      <c r="O41" s="112">
        <v>999818750000</v>
      </c>
      <c r="P41" s="111"/>
      <c r="Q41" s="112">
        <v>0</v>
      </c>
      <c r="T41" s="170"/>
    </row>
    <row r="42" spans="1:23" ht="18.75" thickBot="1">
      <c r="A42" s="165"/>
      <c r="B42" s="165"/>
      <c r="C42" s="171">
        <f>SUM(C7:C41)</f>
        <v>707114883</v>
      </c>
      <c r="D42" s="165"/>
      <c r="E42" s="171">
        <f>SUM(E7:E41)</f>
        <v>13281871435378</v>
      </c>
      <c r="F42" s="165"/>
      <c r="G42" s="171">
        <f>SUM(G7:G41)</f>
        <v>13181641221486</v>
      </c>
      <c r="H42" s="165"/>
      <c r="I42" s="171">
        <f>SUM(I7:I41)</f>
        <v>100230213901</v>
      </c>
      <c r="J42" s="165"/>
      <c r="K42" s="171">
        <f>SUM(K7:K41)</f>
        <v>707114883</v>
      </c>
      <c r="L42" s="165"/>
      <c r="M42" s="171">
        <f>SUM(M7:M41)</f>
        <v>13281871435378</v>
      </c>
      <c r="N42" s="165"/>
      <c r="O42" s="171">
        <f>SUM(O7:O41)</f>
        <v>13181641221486</v>
      </c>
      <c r="P42" s="165"/>
      <c r="Q42" s="171">
        <f>SUM(Q7:Q41)</f>
        <v>100841517109</v>
      </c>
    </row>
    <row r="43" spans="1:23" ht="18.75" thickTop="1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W43" s="170"/>
    </row>
    <row r="44" spans="1:23" ht="18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</row>
    <row r="45" spans="1:23" ht="18">
      <c r="A45" s="273" t="s">
        <v>71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</row>
  </sheetData>
  <mergeCells count="7">
    <mergeCell ref="A45:Q45"/>
    <mergeCell ref="C5:I5"/>
    <mergeCell ref="K5:Q5"/>
    <mergeCell ref="A4:H4"/>
    <mergeCell ref="A1:Q1"/>
    <mergeCell ref="A2:Q2"/>
    <mergeCell ref="A3:Q3"/>
  </mergeCells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C25"/>
  <sheetViews>
    <sheetView rightToLeft="1" view="pageBreakPreview" zoomScaleNormal="100" zoomScaleSheetLayoutView="100" workbookViewId="0">
      <selection activeCell="AC11" sqref="AC11"/>
    </sheetView>
  </sheetViews>
  <sheetFormatPr defaultColWidth="9.125" defaultRowHeight="15.75"/>
  <cols>
    <col min="1" max="1" width="23.875" style="6" bestFit="1" customWidth="1"/>
    <col min="2" max="2" width="1.125" style="6" customWidth="1"/>
    <col min="3" max="3" width="10.375" style="6" bestFit="1" customWidth="1"/>
    <col min="4" max="4" width="0.875" style="6" customWidth="1"/>
    <col min="5" max="5" width="12.125" style="6" bestFit="1" customWidth="1"/>
    <col min="6" max="6" width="1.25" style="6" customWidth="1"/>
    <col min="7" max="7" width="12.125" style="6" bestFit="1" customWidth="1"/>
    <col min="8" max="8" width="0.625" style="6" customWidth="1"/>
    <col min="9" max="9" width="9.375" style="6" bestFit="1" customWidth="1"/>
    <col min="10" max="10" width="1" style="6" customWidth="1"/>
    <col min="11" max="11" width="10.25" style="6" bestFit="1" customWidth="1"/>
    <col min="12" max="12" width="0.625" style="6" customWidth="1"/>
    <col min="13" max="13" width="9.125" style="6"/>
    <col min="14" max="14" width="1" style="6" customWidth="1"/>
    <col min="15" max="15" width="13" style="6" bestFit="1" customWidth="1"/>
    <col min="16" max="16" width="0.625" style="6" customWidth="1"/>
    <col min="17" max="17" width="9.25" style="6" bestFit="1" customWidth="1"/>
    <col min="18" max="18" width="0.75" style="6" customWidth="1"/>
    <col min="19" max="19" width="10.375" style="6" bestFit="1" customWidth="1"/>
    <col min="20" max="20" width="0.625" style="6" customWidth="1"/>
    <col min="21" max="21" width="12.125" style="6" bestFit="1" customWidth="1"/>
    <col min="22" max="22" width="0.375" style="6" customWidth="1"/>
    <col min="23" max="23" width="13.875" style="6" bestFit="1" customWidth="1"/>
    <col min="24" max="24" width="0.75" style="6" customWidth="1"/>
    <col min="25" max="25" width="12.125" style="6" bestFit="1" customWidth="1"/>
    <col min="26" max="26" width="9.125" style="6"/>
    <col min="27" max="27" width="10.25" style="6" bestFit="1" customWidth="1"/>
    <col min="28" max="28" width="9.125" style="6"/>
    <col min="29" max="29" width="9.125" style="6" customWidth="1"/>
    <col min="30" max="16384" width="9.125" style="6"/>
  </cols>
  <sheetData>
    <row r="1" spans="1:29" ht="21">
      <c r="A1" s="210" t="s">
        <v>129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</row>
    <row r="2" spans="1:29" ht="21">
      <c r="A2" s="210" t="s">
        <v>79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</row>
    <row r="3" spans="1:29" ht="21">
      <c r="A3" s="210" t="s">
        <v>231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</row>
    <row r="4" spans="1:29" ht="25.5">
      <c r="A4" s="211" t="s">
        <v>35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AC4" s="77">
        <v>34813623888765</v>
      </c>
    </row>
    <row r="5" spans="1:29" ht="25.5">
      <c r="A5" s="211" t="s">
        <v>36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</row>
    <row r="7" spans="1:29" ht="18.75" customHeight="1" thickBot="1">
      <c r="A7" s="62"/>
      <c r="B7" s="63"/>
      <c r="C7" s="212" t="s">
        <v>131</v>
      </c>
      <c r="D7" s="212"/>
      <c r="E7" s="212"/>
      <c r="F7" s="212"/>
      <c r="G7" s="212"/>
      <c r="H7" s="16"/>
      <c r="I7" s="213" t="s">
        <v>13</v>
      </c>
      <c r="J7" s="213"/>
      <c r="K7" s="213"/>
      <c r="L7" s="213"/>
      <c r="M7" s="213"/>
      <c r="N7" s="213"/>
      <c r="O7" s="213"/>
      <c r="Q7" s="212" t="s">
        <v>232</v>
      </c>
      <c r="R7" s="212"/>
      <c r="S7" s="212"/>
      <c r="T7" s="212"/>
      <c r="U7" s="212"/>
      <c r="V7" s="212"/>
      <c r="W7" s="212"/>
      <c r="X7" s="212"/>
      <c r="Y7" s="212"/>
    </row>
    <row r="8" spans="1:29" ht="17.25" customHeight="1">
      <c r="A8" s="209" t="s">
        <v>1</v>
      </c>
      <c r="B8" s="17"/>
      <c r="C8" s="214" t="s">
        <v>4</v>
      </c>
      <c r="D8" s="209"/>
      <c r="E8" s="214" t="s">
        <v>0</v>
      </c>
      <c r="F8" s="209"/>
      <c r="G8" s="204" t="s">
        <v>30</v>
      </c>
      <c r="H8" s="58"/>
      <c r="I8" s="206" t="s">
        <v>5</v>
      </c>
      <c r="J8" s="206"/>
      <c r="K8" s="206"/>
      <c r="L8" s="64"/>
      <c r="M8" s="206" t="s">
        <v>6</v>
      </c>
      <c r="N8" s="206"/>
      <c r="O8" s="206"/>
      <c r="Q8" s="207" t="s">
        <v>4</v>
      </c>
      <c r="R8" s="209"/>
      <c r="S8" s="204" t="s">
        <v>40</v>
      </c>
      <c r="T8" s="59"/>
      <c r="U8" s="207" t="s">
        <v>0</v>
      </c>
      <c r="V8" s="209"/>
      <c r="W8" s="204" t="s">
        <v>30</v>
      </c>
      <c r="X8" s="58"/>
      <c r="Y8" s="204" t="s">
        <v>33</v>
      </c>
    </row>
    <row r="9" spans="1:29" ht="20.25" customHeight="1" thickBot="1">
      <c r="A9" s="205"/>
      <c r="B9" s="17"/>
      <c r="C9" s="208"/>
      <c r="D9" s="215"/>
      <c r="E9" s="208"/>
      <c r="F9" s="215"/>
      <c r="G9" s="205"/>
      <c r="H9" s="58"/>
      <c r="I9" s="60" t="s">
        <v>4</v>
      </c>
      <c r="J9" s="173"/>
      <c r="K9" s="60" t="s">
        <v>0</v>
      </c>
      <c r="L9" s="64"/>
      <c r="M9" s="60" t="s">
        <v>4</v>
      </c>
      <c r="N9" s="173"/>
      <c r="O9" s="60" t="s">
        <v>78</v>
      </c>
      <c r="Q9" s="208"/>
      <c r="R9" s="209"/>
      <c r="S9" s="205"/>
      <c r="T9" s="59"/>
      <c r="U9" s="208"/>
      <c r="V9" s="209"/>
      <c r="W9" s="205"/>
      <c r="X9" s="58"/>
      <c r="Y9" s="205"/>
    </row>
    <row r="10" spans="1:29" ht="21">
      <c r="A10" s="70" t="s">
        <v>132</v>
      </c>
      <c r="B10" s="17"/>
      <c r="C10" s="74">
        <v>24120000</v>
      </c>
      <c r="D10" s="75"/>
      <c r="E10" s="74">
        <v>65769320858</v>
      </c>
      <c r="F10" s="76"/>
      <c r="G10" s="74">
        <v>61619569020</v>
      </c>
      <c r="H10" s="76"/>
      <c r="I10" s="74">
        <v>0</v>
      </c>
      <c r="J10" s="74"/>
      <c r="K10" s="76"/>
      <c r="L10" s="74">
        <v>0</v>
      </c>
      <c r="M10" s="76"/>
      <c r="N10" s="76"/>
      <c r="O10" s="74">
        <v>0</v>
      </c>
      <c r="P10" s="76"/>
      <c r="Q10" s="74">
        <v>24120000</v>
      </c>
      <c r="R10" s="76"/>
      <c r="S10" s="74">
        <v>2341</v>
      </c>
      <c r="T10" s="76"/>
      <c r="U10" s="74">
        <v>65769320858</v>
      </c>
      <c r="V10" s="76"/>
      <c r="W10" s="74">
        <v>56128953726</v>
      </c>
      <c r="Y10" s="80">
        <f>W10/$AC$4</f>
        <v>1.6122697799384755E-3</v>
      </c>
    </row>
    <row r="11" spans="1:29" ht="21">
      <c r="A11" s="70" t="s">
        <v>133</v>
      </c>
      <c r="B11" s="17"/>
      <c r="C11" s="74">
        <v>29431752</v>
      </c>
      <c r="D11" s="75"/>
      <c r="E11" s="74">
        <v>429947991199</v>
      </c>
      <c r="F11" s="76"/>
      <c r="G11" s="74">
        <v>365415347114.24402</v>
      </c>
      <c r="H11" s="76"/>
      <c r="I11" s="74">
        <v>0</v>
      </c>
      <c r="J11" s="74"/>
      <c r="K11" s="76"/>
      <c r="L11" s="74">
        <v>0</v>
      </c>
      <c r="M11" s="76"/>
      <c r="N11" s="76"/>
      <c r="O11" s="74">
        <v>0</v>
      </c>
      <c r="P11" s="76"/>
      <c r="Q11" s="74">
        <v>29431752</v>
      </c>
      <c r="R11" s="76"/>
      <c r="S11" s="74">
        <v>12710</v>
      </c>
      <c r="T11" s="76"/>
      <c r="U11" s="74">
        <v>429947991199</v>
      </c>
      <c r="V11" s="76"/>
      <c r="W11" s="74">
        <v>371851806390.87598</v>
      </c>
      <c r="Y11" s="80">
        <f t="shared" ref="Y11:Y16" si="0">W11/$AC$4</f>
        <v>1.0681215135172395E-2</v>
      </c>
      <c r="AB11" s="70"/>
    </row>
    <row r="12" spans="1:29" ht="21">
      <c r="A12" s="70" t="s">
        <v>134</v>
      </c>
      <c r="B12" s="17"/>
      <c r="C12" s="74">
        <v>169656387</v>
      </c>
      <c r="D12" s="75"/>
      <c r="E12" s="74">
        <v>78318657494</v>
      </c>
      <c r="F12" s="76"/>
      <c r="G12" s="74">
        <v>79264057803.754501</v>
      </c>
      <c r="H12" s="76"/>
      <c r="I12" s="74">
        <v>40000000</v>
      </c>
      <c r="J12" s="74"/>
      <c r="K12" s="76">
        <v>21807086993</v>
      </c>
      <c r="L12" s="74"/>
      <c r="M12" s="76"/>
      <c r="N12" s="76"/>
      <c r="O12" s="74">
        <v>0</v>
      </c>
      <c r="P12" s="76"/>
      <c r="Q12" s="74">
        <v>209656387</v>
      </c>
      <c r="R12" s="76"/>
      <c r="S12" s="74">
        <v>490</v>
      </c>
      <c r="T12" s="76"/>
      <c r="U12" s="74">
        <v>100125744487</v>
      </c>
      <c r="V12" s="76"/>
      <c r="W12" s="74">
        <v>102120376433.701</v>
      </c>
      <c r="Y12" s="80">
        <f t="shared" si="0"/>
        <v>2.9333451972708056E-3</v>
      </c>
      <c r="AA12" s="77"/>
      <c r="AB12" s="70"/>
    </row>
    <row r="13" spans="1:29" ht="21">
      <c r="A13" s="70" t="s">
        <v>135</v>
      </c>
      <c r="B13" s="17"/>
      <c r="C13" s="74">
        <v>150000</v>
      </c>
      <c r="D13" s="75"/>
      <c r="E13" s="74">
        <v>26622616519</v>
      </c>
      <c r="F13" s="76"/>
      <c r="G13" s="74">
        <v>26655947775</v>
      </c>
      <c r="H13" s="76"/>
      <c r="I13" s="74">
        <v>0</v>
      </c>
      <c r="J13" s="74"/>
      <c r="K13" s="76">
        <v>0</v>
      </c>
      <c r="L13" s="74"/>
      <c r="M13" s="76">
        <v>0</v>
      </c>
      <c r="N13" s="76"/>
      <c r="O13" s="74">
        <v>0</v>
      </c>
      <c r="P13" s="76"/>
      <c r="Q13" s="74">
        <v>150000</v>
      </c>
      <c r="R13" s="76"/>
      <c r="S13" s="74">
        <v>164250</v>
      </c>
      <c r="T13" s="76"/>
      <c r="U13" s="74">
        <v>26622616519</v>
      </c>
      <c r="V13" s="76"/>
      <c r="W13" s="74">
        <v>24490906875</v>
      </c>
      <c r="Y13" s="80">
        <f t="shared" si="0"/>
        <v>7.0348628322211722E-4</v>
      </c>
      <c r="AA13" s="77"/>
      <c r="AB13" s="70"/>
    </row>
    <row r="14" spans="1:29" ht="21">
      <c r="A14" s="70" t="s">
        <v>136</v>
      </c>
      <c r="B14" s="17"/>
      <c r="C14" s="74">
        <v>33953760</v>
      </c>
      <c r="D14" s="75"/>
      <c r="E14" s="74">
        <v>178928178285</v>
      </c>
      <c r="F14" s="76"/>
      <c r="G14" s="74">
        <v>206560618983.35999</v>
      </c>
      <c r="H14" s="76"/>
      <c r="I14" s="74">
        <v>0</v>
      </c>
      <c r="J14" s="74"/>
      <c r="K14" s="76">
        <v>0</v>
      </c>
      <c r="L14" s="74"/>
      <c r="M14" s="76">
        <v>0</v>
      </c>
      <c r="N14" s="76"/>
      <c r="O14" s="74">
        <v>0</v>
      </c>
      <c r="P14" s="76"/>
      <c r="Q14" s="74">
        <v>33953760</v>
      </c>
      <c r="R14" s="76"/>
      <c r="S14" s="74">
        <v>5900</v>
      </c>
      <c r="T14" s="76"/>
      <c r="U14" s="74">
        <v>178928178285</v>
      </c>
      <c r="V14" s="76"/>
      <c r="W14" s="74">
        <v>199135237255.20001</v>
      </c>
      <c r="Y14" s="80">
        <f t="shared" si="0"/>
        <v>5.7200375890619258E-3</v>
      </c>
      <c r="AA14" s="77"/>
      <c r="AB14" s="70"/>
    </row>
    <row r="15" spans="1:29" ht="21">
      <c r="A15" s="70" t="s">
        <v>137</v>
      </c>
      <c r="B15" s="17"/>
      <c r="C15" s="74">
        <v>9300000</v>
      </c>
      <c r="D15" s="75"/>
      <c r="E15" s="74">
        <v>131958223028</v>
      </c>
      <c r="F15" s="76"/>
      <c r="G15" s="74">
        <v>152536972500</v>
      </c>
      <c r="H15" s="76"/>
      <c r="I15" s="74">
        <v>0</v>
      </c>
      <c r="J15" s="74"/>
      <c r="K15" s="74">
        <v>0</v>
      </c>
      <c r="M15" s="76">
        <v>0</v>
      </c>
      <c r="N15" s="76"/>
      <c r="O15" s="74">
        <v>0</v>
      </c>
      <c r="P15" s="76"/>
      <c r="Q15" s="74">
        <v>9300000</v>
      </c>
      <c r="R15" s="76"/>
      <c r="S15" s="74">
        <v>17090</v>
      </c>
      <c r="T15" s="76"/>
      <c r="U15" s="74">
        <v>131958223028</v>
      </c>
      <c r="V15" s="76"/>
      <c r="W15" s="74">
        <v>157991324850</v>
      </c>
      <c r="Y15" s="80">
        <f t="shared" si="0"/>
        <v>4.5382039328857897E-3</v>
      </c>
      <c r="AB15" s="70"/>
    </row>
    <row r="16" spans="1:29" ht="21.75" thickBot="1">
      <c r="A16" s="70" t="s">
        <v>138</v>
      </c>
      <c r="B16" s="17"/>
      <c r="C16" s="74">
        <v>4692065</v>
      </c>
      <c r="D16" s="75"/>
      <c r="E16" s="74">
        <v>16942496337</v>
      </c>
      <c r="F16" s="76"/>
      <c r="G16" s="74">
        <v>18283457075.939999</v>
      </c>
      <c r="H16" s="76"/>
      <c r="I16" s="74">
        <v>0</v>
      </c>
      <c r="J16" s="74"/>
      <c r="K16" s="76">
        <v>0</v>
      </c>
      <c r="L16" s="74"/>
      <c r="M16" s="76">
        <v>0</v>
      </c>
      <c r="N16" s="76"/>
      <c r="O16" s="74">
        <v>0</v>
      </c>
      <c r="P16" s="76"/>
      <c r="Q16" s="74">
        <v>4692065</v>
      </c>
      <c r="R16" s="76"/>
      <c r="S16" s="74">
        <v>3592</v>
      </c>
      <c r="T16" s="76"/>
      <c r="U16" s="74">
        <v>16942496337</v>
      </c>
      <c r="V16" s="76"/>
      <c r="W16" s="74">
        <v>16753616789.993999</v>
      </c>
      <c r="Y16" s="80">
        <f t="shared" si="0"/>
        <v>4.8123736970113882E-4</v>
      </c>
      <c r="AB16" s="70"/>
    </row>
    <row r="17" spans="1:25" ht="16.5" thickBot="1">
      <c r="A17" s="17" t="s">
        <v>3</v>
      </c>
      <c r="B17" s="17"/>
      <c r="C17" s="78">
        <f>SUM(C10:C16)</f>
        <v>271303964</v>
      </c>
      <c r="D17" s="61"/>
      <c r="E17" s="78">
        <f>SUM(E10:E16)</f>
        <v>928487483720</v>
      </c>
      <c r="F17" s="61"/>
      <c r="G17" s="79">
        <f>SUM(G10:G16)</f>
        <v>910335970272.29846</v>
      </c>
      <c r="H17" s="59"/>
      <c r="I17" s="78">
        <f>SUM(I10:I16)</f>
        <v>40000000</v>
      </c>
      <c r="J17" s="78"/>
      <c r="K17" s="78">
        <f>SUM(K10:K16)</f>
        <v>21807086993</v>
      </c>
      <c r="M17" s="19">
        <v>0</v>
      </c>
      <c r="N17" s="19"/>
      <c r="O17" s="19">
        <v>0</v>
      </c>
      <c r="Q17" s="78">
        <f>SUM(Q10:Q16)</f>
        <v>311303964</v>
      </c>
      <c r="R17" s="61"/>
      <c r="S17" s="78">
        <f>SUM(S10:S16)</f>
        <v>206373</v>
      </c>
      <c r="T17" s="61"/>
      <c r="U17" s="78">
        <f>SUM(U10:U16)</f>
        <v>950294570713</v>
      </c>
      <c r="V17" s="61"/>
      <c r="W17" s="79">
        <f>SUM(W10:W16)</f>
        <v>928472222320.77087</v>
      </c>
      <c r="X17" s="59"/>
      <c r="Y17" s="81">
        <f>SUM(Y10:Y16)</f>
        <v>2.6669795287252648E-2</v>
      </c>
    </row>
    <row r="18" spans="1:25" ht="16.5" thickTop="1"/>
    <row r="22" spans="1:25">
      <c r="Y22" s="77"/>
    </row>
    <row r="23" spans="1:25">
      <c r="O23" s="77"/>
      <c r="Y23" s="77"/>
    </row>
    <row r="24" spans="1:25">
      <c r="O24" s="77"/>
      <c r="Y24" s="77"/>
    </row>
    <row r="25" spans="1:25">
      <c r="O25" s="77"/>
      <c r="Y25" s="77"/>
    </row>
  </sheetData>
  <mergeCells count="23">
    <mergeCell ref="G8:G9"/>
    <mergeCell ref="A1:Y1"/>
    <mergeCell ref="A2:Y2"/>
    <mergeCell ref="A3:Y3"/>
    <mergeCell ref="A4:Y4"/>
    <mergeCell ref="A5:Y5"/>
    <mergeCell ref="C7:G7"/>
    <mergeCell ref="I7:O7"/>
    <mergeCell ref="Q7:Y7"/>
    <mergeCell ref="A8:A9"/>
    <mergeCell ref="C8:C9"/>
    <mergeCell ref="D8:D9"/>
    <mergeCell ref="E8:E9"/>
    <mergeCell ref="F8:F9"/>
    <mergeCell ref="V8:V9"/>
    <mergeCell ref="W8:W9"/>
    <mergeCell ref="Y8:Y9"/>
    <mergeCell ref="I8:K8"/>
    <mergeCell ref="M8:O8"/>
    <mergeCell ref="Q8:Q9"/>
    <mergeCell ref="R8:R9"/>
    <mergeCell ref="S8:S9"/>
    <mergeCell ref="U8:U9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T9"/>
  <sheetViews>
    <sheetView rightToLeft="1" view="pageBreakPreview" zoomScale="85" zoomScaleNormal="100" zoomScaleSheetLayoutView="85" workbookViewId="0">
      <selection activeCell="I15" sqref="I15"/>
    </sheetView>
  </sheetViews>
  <sheetFormatPr defaultColWidth="9.125" defaultRowHeight="15.75"/>
  <cols>
    <col min="1" max="1" width="26" style="6" bestFit="1" customWidth="1"/>
    <col min="2" max="2" width="0.375" style="6" customWidth="1"/>
    <col min="3" max="3" width="13.25" style="6" customWidth="1"/>
    <col min="4" max="4" width="0.25" style="6" customWidth="1"/>
    <col min="5" max="5" width="12" style="6" customWidth="1"/>
    <col min="6" max="6" width="0.25" style="6" customWidth="1"/>
    <col min="7" max="7" width="11.625" style="6" customWidth="1"/>
    <col min="8" max="8" width="0.375" style="6" customWidth="1"/>
    <col min="9" max="9" width="11.75" style="6" customWidth="1"/>
    <col min="10" max="10" width="0.25" style="6" customWidth="1"/>
    <col min="11" max="11" width="12.625" style="6" customWidth="1"/>
    <col min="12" max="12" width="0.625" style="6" customWidth="1"/>
    <col min="13" max="13" width="9.125" style="6"/>
    <col min="14" max="14" width="0.375" style="6" customWidth="1"/>
    <col min="15" max="15" width="11" style="6" bestFit="1" customWidth="1"/>
    <col min="16" max="16" width="0.375" style="6" customWidth="1"/>
    <col min="17" max="17" width="9.125" style="6" customWidth="1"/>
    <col min="18" max="18" width="0.375" style="6" customWidth="1"/>
    <col min="19" max="19" width="9.375" style="6" customWidth="1"/>
    <col min="20" max="20" width="9.125" style="6" hidden="1" customWidth="1"/>
    <col min="21" max="21" width="9.75" style="6" customWidth="1"/>
    <col min="22" max="22" width="0.375" style="6" customWidth="1"/>
    <col min="23" max="23" width="9.125" style="6"/>
    <col min="24" max="24" width="0.625" style="6" customWidth="1"/>
    <col min="25" max="25" width="9.125" style="6"/>
    <col min="26" max="26" width="0.625" style="6" customWidth="1"/>
    <col min="27" max="16384" width="9.125" style="6"/>
  </cols>
  <sheetData>
    <row r="1" spans="1:17" ht="21">
      <c r="A1" s="210" t="s">
        <v>140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</row>
    <row r="2" spans="1:17" ht="21">
      <c r="A2" s="210" t="s">
        <v>79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</row>
    <row r="3" spans="1:17" ht="21">
      <c r="A3" s="210" t="s">
        <v>231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</row>
    <row r="4" spans="1:17" ht="25.5">
      <c r="A4" s="217" t="s">
        <v>80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</row>
    <row r="5" spans="1:17" ht="16.5" thickBot="1">
      <c r="A5" s="1"/>
      <c r="B5" s="1"/>
      <c r="C5" s="3"/>
      <c r="D5" s="3"/>
      <c r="E5" s="3"/>
      <c r="F5" s="3"/>
      <c r="G5" s="3"/>
      <c r="H5" s="3"/>
      <c r="I5" s="3"/>
    </row>
    <row r="6" spans="1:17" ht="16.5" thickBot="1">
      <c r="A6" s="1"/>
      <c r="B6" s="1"/>
      <c r="C6" s="3"/>
      <c r="D6" s="3"/>
      <c r="E6" s="3"/>
      <c r="F6" s="3"/>
      <c r="G6" s="3"/>
      <c r="H6" s="3"/>
      <c r="I6" s="3"/>
    </row>
    <row r="7" spans="1:17" ht="16.5" thickBot="1">
      <c r="A7" s="1"/>
      <c r="B7" s="1"/>
      <c r="C7" s="216" t="s">
        <v>131</v>
      </c>
      <c r="D7" s="216"/>
      <c r="E7" s="216"/>
      <c r="F7" s="216"/>
      <c r="G7" s="216"/>
      <c r="H7" s="216"/>
      <c r="I7" s="216"/>
      <c r="K7" s="216" t="s">
        <v>232</v>
      </c>
      <c r="L7" s="216"/>
      <c r="M7" s="216"/>
      <c r="N7" s="216"/>
      <c r="O7" s="216"/>
      <c r="P7" s="216"/>
      <c r="Q7" s="216"/>
    </row>
    <row r="8" spans="1:17" ht="16.5" thickBot="1">
      <c r="A8" s="31" t="s">
        <v>43</v>
      </c>
      <c r="B8" s="1"/>
      <c r="C8" s="31" t="s">
        <v>44</v>
      </c>
      <c r="D8" s="1"/>
      <c r="E8" s="31" t="s">
        <v>45</v>
      </c>
      <c r="F8" s="1"/>
      <c r="G8" s="31" t="s">
        <v>46</v>
      </c>
      <c r="H8" s="1"/>
      <c r="I8" s="31" t="s">
        <v>47</v>
      </c>
      <c r="K8" s="31" t="s">
        <v>44</v>
      </c>
      <c r="L8" s="1"/>
      <c r="M8" s="31" t="s">
        <v>45</v>
      </c>
      <c r="N8" s="1"/>
      <c r="O8" s="31" t="s">
        <v>46</v>
      </c>
      <c r="P8" s="1"/>
      <c r="Q8" s="31" t="s">
        <v>47</v>
      </c>
    </row>
    <row r="9" spans="1:17" ht="21">
      <c r="A9" s="70" t="s">
        <v>141</v>
      </c>
      <c r="B9" s="72"/>
      <c r="C9" s="71">
        <v>285192501</v>
      </c>
      <c r="D9" s="72"/>
      <c r="E9" s="71">
        <v>6936</v>
      </c>
      <c r="F9" s="72"/>
      <c r="G9" s="72" t="s">
        <v>142</v>
      </c>
      <c r="H9" s="72"/>
      <c r="I9" s="71">
        <v>0.21937177882753001</v>
      </c>
      <c r="J9" s="72"/>
      <c r="K9" s="71">
        <v>285192501</v>
      </c>
      <c r="L9" s="72"/>
      <c r="M9" s="71">
        <v>6936</v>
      </c>
      <c r="N9" s="72"/>
      <c r="O9" s="72" t="s">
        <v>142</v>
      </c>
      <c r="P9" s="72"/>
      <c r="Q9" s="71">
        <v>0.21937177882753001</v>
      </c>
    </row>
  </sheetData>
  <mergeCells count="6">
    <mergeCell ref="C7:I7"/>
    <mergeCell ref="K7:Q7"/>
    <mergeCell ref="A1:Q1"/>
    <mergeCell ref="A2:Q2"/>
    <mergeCell ref="A3:Q3"/>
    <mergeCell ref="A4:Q4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B24"/>
  <sheetViews>
    <sheetView rightToLeft="1" view="pageBreakPreview" topLeftCell="A7" zoomScale="106" zoomScaleNormal="100" zoomScaleSheetLayoutView="106" workbookViewId="0">
      <selection activeCell="AA11" sqref="AA11"/>
    </sheetView>
  </sheetViews>
  <sheetFormatPr defaultColWidth="9.125" defaultRowHeight="15.75"/>
  <cols>
    <col min="1" max="1" width="15.75" style="6" bestFit="1" customWidth="1"/>
    <col min="2" max="2" width="1.125" style="6" customWidth="1"/>
    <col min="3" max="3" width="9" style="6" bestFit="1" customWidth="1"/>
    <col min="4" max="4" width="0.875" style="6" customWidth="1"/>
    <col min="5" max="5" width="13" style="6" bestFit="1" customWidth="1"/>
    <col min="6" max="6" width="1.25" style="6" customWidth="1"/>
    <col min="7" max="7" width="12.875" style="6" bestFit="1" customWidth="1"/>
    <col min="8" max="8" width="0.625" style="6" customWidth="1"/>
    <col min="9" max="9" width="8" style="6" bestFit="1" customWidth="1"/>
    <col min="10" max="10" width="1.375" style="6" customWidth="1"/>
    <col min="11" max="11" width="11.75" style="6" bestFit="1" customWidth="1"/>
    <col min="12" max="12" width="0.625" style="6" customWidth="1"/>
    <col min="13" max="13" width="7.375" style="6" bestFit="1" customWidth="1"/>
    <col min="14" max="14" width="1.375" style="6" customWidth="1"/>
    <col min="15" max="15" width="10.625" style="6" bestFit="1" customWidth="1"/>
    <col min="16" max="16" width="0.625" style="6" customWidth="1"/>
    <col min="17" max="17" width="9" style="6" bestFit="1" customWidth="1"/>
    <col min="18" max="18" width="0.75" style="6" customWidth="1"/>
    <col min="19" max="19" width="13.875" style="6" bestFit="1" customWidth="1"/>
    <col min="20" max="20" width="0.625" style="6" customWidth="1"/>
    <col min="21" max="21" width="12.875" style="6" bestFit="1" customWidth="1"/>
    <col min="22" max="22" width="0.375" style="6" customWidth="1"/>
    <col min="23" max="23" width="12.875" style="6" bestFit="1" customWidth="1"/>
    <col min="24" max="24" width="0.75" style="6" customWidth="1"/>
    <col min="25" max="25" width="11.625" style="80" bestFit="1" customWidth="1"/>
    <col min="26" max="27" width="9.125" style="6"/>
    <col min="28" max="28" width="13" style="6" bestFit="1" customWidth="1"/>
    <col min="29" max="16384" width="9.125" style="6"/>
  </cols>
  <sheetData>
    <row r="1" spans="1:25" ht="21">
      <c r="A1" s="210" t="s">
        <v>129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</row>
    <row r="2" spans="1:25" ht="21">
      <c r="A2" s="210" t="s">
        <v>79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</row>
    <row r="3" spans="1:25" ht="21">
      <c r="A3" s="210" t="s">
        <v>231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</row>
    <row r="4" spans="1:25" ht="25.5">
      <c r="A4" s="211" t="s">
        <v>121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</row>
    <row r="6" spans="1:25" ht="18.75" customHeight="1" thickBot="1">
      <c r="A6" s="177"/>
      <c r="B6" s="16"/>
      <c r="C6" s="212" t="s">
        <v>131</v>
      </c>
      <c r="D6" s="212"/>
      <c r="E6" s="212"/>
      <c r="F6" s="212"/>
      <c r="G6" s="212"/>
      <c r="H6" s="16"/>
      <c r="I6" s="213" t="s">
        <v>13</v>
      </c>
      <c r="J6" s="213"/>
      <c r="K6" s="213"/>
      <c r="L6" s="213"/>
      <c r="M6" s="213"/>
      <c r="N6" s="213"/>
      <c r="O6" s="213"/>
      <c r="Q6" s="212" t="s">
        <v>232</v>
      </c>
      <c r="R6" s="212"/>
      <c r="S6" s="212"/>
      <c r="T6" s="212"/>
      <c r="U6" s="212"/>
      <c r="V6" s="212"/>
      <c r="W6" s="212"/>
      <c r="X6" s="212"/>
      <c r="Y6" s="212"/>
    </row>
    <row r="7" spans="1:25" ht="17.25" customHeight="1">
      <c r="A7" s="215" t="s">
        <v>111</v>
      </c>
      <c r="B7" s="17"/>
      <c r="C7" s="207" t="s">
        <v>112</v>
      </c>
      <c r="D7" s="204"/>
      <c r="E7" s="207" t="s">
        <v>0</v>
      </c>
      <c r="F7" s="204"/>
      <c r="G7" s="204" t="s">
        <v>30</v>
      </c>
      <c r="H7" s="175"/>
      <c r="I7" s="218" t="s">
        <v>124</v>
      </c>
      <c r="J7" s="218"/>
      <c r="K7" s="218"/>
      <c r="L7" s="172"/>
      <c r="M7" s="218" t="s">
        <v>125</v>
      </c>
      <c r="N7" s="218"/>
      <c r="O7" s="218"/>
      <c r="Q7" s="207" t="s">
        <v>4</v>
      </c>
      <c r="R7" s="204"/>
      <c r="S7" s="204" t="s">
        <v>126</v>
      </c>
      <c r="T7" s="174"/>
      <c r="U7" s="207" t="s">
        <v>0</v>
      </c>
      <c r="V7" s="204"/>
      <c r="W7" s="204" t="s">
        <v>30</v>
      </c>
      <c r="X7" s="175"/>
      <c r="Y7" s="219" t="s">
        <v>33</v>
      </c>
    </row>
    <row r="8" spans="1:25" ht="20.25" customHeight="1" thickBot="1">
      <c r="A8" s="205"/>
      <c r="B8" s="17"/>
      <c r="C8" s="208"/>
      <c r="D8" s="215"/>
      <c r="E8" s="208"/>
      <c r="F8" s="215"/>
      <c r="G8" s="205"/>
      <c r="H8" s="175"/>
      <c r="I8" s="173" t="s">
        <v>4</v>
      </c>
      <c r="J8" s="173"/>
      <c r="K8" s="173" t="s">
        <v>0</v>
      </c>
      <c r="L8" s="172"/>
      <c r="M8" s="173" t="s">
        <v>4</v>
      </c>
      <c r="N8" s="173"/>
      <c r="O8" s="173" t="s">
        <v>78</v>
      </c>
      <c r="Q8" s="208"/>
      <c r="R8" s="215"/>
      <c r="S8" s="205"/>
      <c r="T8" s="174"/>
      <c r="U8" s="208"/>
      <c r="V8" s="215"/>
      <c r="W8" s="205"/>
      <c r="X8" s="175"/>
      <c r="Y8" s="220"/>
    </row>
    <row r="9" spans="1:25" ht="31.5">
      <c r="A9" s="83" t="s">
        <v>143</v>
      </c>
      <c r="B9" s="73"/>
      <c r="C9" s="74">
        <v>3450000</v>
      </c>
      <c r="D9" s="76"/>
      <c r="E9" s="74">
        <v>64904632424</v>
      </c>
      <c r="F9" s="76"/>
      <c r="G9" s="74">
        <v>63955962000</v>
      </c>
      <c r="H9" s="76"/>
      <c r="I9" s="74">
        <v>3108279</v>
      </c>
      <c r="J9" s="74"/>
      <c r="K9" s="76">
        <v>55694240848</v>
      </c>
      <c r="L9" s="74"/>
      <c r="M9" s="76">
        <v>0</v>
      </c>
      <c r="N9" s="76"/>
      <c r="O9" s="74">
        <v>0</v>
      </c>
      <c r="P9" s="76"/>
      <c r="Q9" s="74">
        <v>6558279</v>
      </c>
      <c r="R9" s="76"/>
      <c r="S9" s="74">
        <v>17620</v>
      </c>
      <c r="T9" s="76"/>
      <c r="U9" s="74">
        <v>120598873272</v>
      </c>
      <c r="V9" s="76"/>
      <c r="W9" s="74">
        <v>115419652189.774</v>
      </c>
      <c r="X9" s="82"/>
      <c r="Y9" s="84">
        <f>W9/' سهام'!$AC$4</f>
        <v>3.315358738824718E-3</v>
      </c>
    </row>
    <row r="10" spans="1:25" ht="31.5">
      <c r="A10" s="83" t="s">
        <v>144</v>
      </c>
      <c r="B10" s="73"/>
      <c r="C10" s="74">
        <v>3000000</v>
      </c>
      <c r="D10" s="76"/>
      <c r="E10" s="74">
        <v>30034800000</v>
      </c>
      <c r="F10" s="76"/>
      <c r="G10" s="74">
        <v>33170563125</v>
      </c>
      <c r="H10" s="76"/>
      <c r="I10" s="74">
        <v>0</v>
      </c>
      <c r="J10" s="74"/>
      <c r="K10" s="76">
        <v>0</v>
      </c>
      <c r="L10" s="74"/>
      <c r="M10" s="76">
        <v>0</v>
      </c>
      <c r="N10" s="76"/>
      <c r="O10" s="74">
        <v>0</v>
      </c>
      <c r="P10" s="76"/>
      <c r="Q10" s="74">
        <v>3000000</v>
      </c>
      <c r="R10" s="76"/>
      <c r="S10" s="74">
        <v>11250</v>
      </c>
      <c r="T10" s="76"/>
      <c r="U10" s="74">
        <v>30034800000</v>
      </c>
      <c r="V10" s="76"/>
      <c r="W10" s="74">
        <v>33709921875</v>
      </c>
      <c r="X10" s="82"/>
      <c r="Y10" s="84">
        <f>W10/' سهام'!$AC$4</f>
        <v>9.6829683639682268E-4</v>
      </c>
    </row>
    <row r="11" spans="1:25" ht="31.5">
      <c r="A11" s="83" t="s">
        <v>145</v>
      </c>
      <c r="B11" s="73"/>
      <c r="C11" s="74">
        <v>2000000</v>
      </c>
      <c r="D11" s="76"/>
      <c r="E11" s="74">
        <v>20000000000</v>
      </c>
      <c r="F11" s="76"/>
      <c r="G11" s="74">
        <v>23871618750</v>
      </c>
      <c r="H11" s="76"/>
      <c r="I11" s="74">
        <v>0</v>
      </c>
      <c r="J11" s="74"/>
      <c r="K11" s="76">
        <v>0</v>
      </c>
      <c r="L11" s="74"/>
      <c r="M11" s="76">
        <v>0</v>
      </c>
      <c r="N11" s="76"/>
      <c r="O11" s="74">
        <v>0</v>
      </c>
      <c r="P11" s="76"/>
      <c r="Q11" s="74">
        <v>2000000</v>
      </c>
      <c r="R11" s="76"/>
      <c r="S11" s="74">
        <v>12140</v>
      </c>
      <c r="T11" s="76"/>
      <c r="U11" s="74">
        <v>20000000000</v>
      </c>
      <c r="V11" s="76"/>
      <c r="W11" s="74">
        <v>24251167500</v>
      </c>
      <c r="X11" s="82"/>
      <c r="Y11" s="84">
        <f>W11/' سهام'!$AC$4</f>
        <v>6.9659991667303273E-4</v>
      </c>
    </row>
    <row r="12" spans="1:25" ht="31.5">
      <c r="A12" s="83" t="s">
        <v>146</v>
      </c>
      <c r="B12" s="73"/>
      <c r="C12" s="74">
        <v>3000000</v>
      </c>
      <c r="D12" s="76"/>
      <c r="E12" s="74">
        <v>30034800000</v>
      </c>
      <c r="F12" s="76"/>
      <c r="G12" s="74">
        <v>44856669375</v>
      </c>
      <c r="H12" s="76"/>
      <c r="I12" s="74">
        <v>0</v>
      </c>
      <c r="J12" s="74"/>
      <c r="K12" s="76">
        <v>0</v>
      </c>
      <c r="L12" s="74"/>
      <c r="M12" s="76">
        <v>0</v>
      </c>
      <c r="N12" s="76"/>
      <c r="O12" s="74">
        <v>0</v>
      </c>
      <c r="P12" s="76"/>
      <c r="Q12" s="74">
        <v>3000000</v>
      </c>
      <c r="R12" s="76"/>
      <c r="S12" s="74">
        <v>14590</v>
      </c>
      <c r="T12" s="76"/>
      <c r="U12" s="74">
        <v>30034800000</v>
      </c>
      <c r="V12" s="76"/>
      <c r="W12" s="74">
        <v>43718023125</v>
      </c>
      <c r="X12" s="82"/>
      <c r="Y12" s="84">
        <f>W12/' سهام'!$AC$4</f>
        <v>1.2557734082693016E-3</v>
      </c>
    </row>
    <row r="13" spans="1:25" ht="31.5">
      <c r="A13" s="83" t="s">
        <v>147</v>
      </c>
      <c r="B13" s="73"/>
      <c r="C13" s="74">
        <v>1335000</v>
      </c>
      <c r="D13" s="76"/>
      <c r="E13" s="74">
        <v>20045555900</v>
      </c>
      <c r="F13" s="76"/>
      <c r="G13" s="74">
        <v>18017099257.5</v>
      </c>
      <c r="H13" s="76"/>
      <c r="I13" s="74">
        <v>0</v>
      </c>
      <c r="J13" s="74"/>
      <c r="K13" s="76">
        <v>0</v>
      </c>
      <c r="L13" s="74"/>
      <c r="M13" s="76">
        <v>0</v>
      </c>
      <c r="N13" s="76"/>
      <c r="O13" s="74">
        <v>0</v>
      </c>
      <c r="P13" s="76"/>
      <c r="Q13" s="74">
        <v>1335000</v>
      </c>
      <c r="R13" s="76"/>
      <c r="S13" s="74">
        <v>12750</v>
      </c>
      <c r="T13" s="76"/>
      <c r="U13" s="74">
        <v>20045555900</v>
      </c>
      <c r="V13" s="76"/>
      <c r="W13" s="74">
        <v>17001037265.625</v>
      </c>
      <c r="X13" s="82"/>
      <c r="Y13" s="84">
        <f>W13/' سهام'!$AC$4</f>
        <v>4.8834437115613093E-4</v>
      </c>
    </row>
    <row r="14" spans="1:25" ht="31.5">
      <c r="A14" s="83" t="s">
        <v>148</v>
      </c>
      <c r="B14" s="73"/>
      <c r="C14" s="74">
        <v>2000000</v>
      </c>
      <c r="D14" s="76"/>
      <c r="E14" s="74">
        <v>20000000000</v>
      </c>
      <c r="F14" s="76"/>
      <c r="G14" s="74">
        <v>19976250000</v>
      </c>
      <c r="H14" s="76"/>
      <c r="I14" s="74">
        <v>0</v>
      </c>
      <c r="J14" s="74"/>
      <c r="K14" s="76">
        <v>0</v>
      </c>
      <c r="L14" s="74"/>
      <c r="M14" s="76">
        <v>0</v>
      </c>
      <c r="N14" s="76"/>
      <c r="O14" s="74">
        <v>0</v>
      </c>
      <c r="P14" s="76"/>
      <c r="Q14" s="74">
        <v>2000000</v>
      </c>
      <c r="R14" s="76"/>
      <c r="S14" s="74">
        <v>10018</v>
      </c>
      <c r="T14" s="76"/>
      <c r="U14" s="74">
        <v>20000000000</v>
      </c>
      <c r="V14" s="76"/>
      <c r="W14" s="74">
        <v>20012207250</v>
      </c>
      <c r="X14" s="82"/>
      <c r="Y14" s="84">
        <f>W14/' سهام'!$AC$4</f>
        <v>5.7483838263842186E-4</v>
      </c>
    </row>
    <row r="15" spans="1:25">
      <c r="A15" s="83" t="s">
        <v>149</v>
      </c>
      <c r="B15" s="73"/>
      <c r="C15" s="74">
        <v>9570000</v>
      </c>
      <c r="D15" s="76"/>
      <c r="E15" s="74">
        <v>110210395824</v>
      </c>
      <c r="F15" s="76"/>
      <c r="G15" s="74">
        <v>180658213312.5</v>
      </c>
      <c r="H15" s="76"/>
      <c r="I15" s="74">
        <v>0</v>
      </c>
      <c r="J15" s="74"/>
      <c r="K15" s="76">
        <v>0</v>
      </c>
      <c r="L15" s="74"/>
      <c r="M15" s="76">
        <v>0</v>
      </c>
      <c r="N15" s="76"/>
      <c r="O15" s="74">
        <v>0</v>
      </c>
      <c r="P15" s="76"/>
      <c r="Q15" s="74">
        <v>9570000</v>
      </c>
      <c r="R15" s="76"/>
      <c r="S15" s="74">
        <v>19521</v>
      </c>
      <c r="T15" s="76"/>
      <c r="U15" s="74">
        <v>110210395824</v>
      </c>
      <c r="V15" s="76"/>
      <c r="W15" s="74">
        <v>186594126035.625</v>
      </c>
      <c r="X15" s="82"/>
      <c r="Y15" s="84">
        <f>W15/' سهام'!$AC$4</f>
        <v>5.3598018589452959E-3</v>
      </c>
    </row>
    <row r="16" spans="1:25" ht="31.5">
      <c r="A16" s="83" t="s">
        <v>150</v>
      </c>
      <c r="B16" s="73"/>
      <c r="C16" s="74">
        <v>4000000</v>
      </c>
      <c r="D16" s="76"/>
      <c r="E16" s="74">
        <v>81279174583</v>
      </c>
      <c r="F16" s="76"/>
      <c r="G16" s="74">
        <v>76429132500</v>
      </c>
      <c r="H16" s="76"/>
      <c r="I16" s="74">
        <v>0</v>
      </c>
      <c r="J16" s="74"/>
      <c r="K16" s="76">
        <v>0</v>
      </c>
      <c r="L16" s="74"/>
      <c r="M16" s="76">
        <v>0</v>
      </c>
      <c r="N16" s="76"/>
      <c r="O16" s="74">
        <v>0</v>
      </c>
      <c r="P16" s="76"/>
      <c r="Q16" s="74">
        <v>4000000</v>
      </c>
      <c r="R16" s="76"/>
      <c r="S16" s="74">
        <v>18940</v>
      </c>
      <c r="T16" s="76"/>
      <c r="U16" s="74">
        <v>81279174583</v>
      </c>
      <c r="V16" s="76"/>
      <c r="W16" s="74">
        <v>75670035000</v>
      </c>
      <c r="X16" s="82"/>
      <c r="Y16" s="84">
        <f>W16/' سهام'!$AC$4</f>
        <v>2.1735753577903196E-3</v>
      </c>
    </row>
    <row r="17" spans="1:28" ht="31.5">
      <c r="A17" s="83" t="s">
        <v>151</v>
      </c>
      <c r="B17" s="73"/>
      <c r="C17" s="74">
        <v>69500000</v>
      </c>
      <c r="D17" s="76"/>
      <c r="E17" s="74">
        <v>827774857731</v>
      </c>
      <c r="F17" s="76"/>
      <c r="G17" s="74">
        <v>964196574000</v>
      </c>
      <c r="H17" s="76"/>
      <c r="I17" s="74">
        <v>2800619</v>
      </c>
      <c r="J17" s="74"/>
      <c r="K17" s="74">
        <v>43807323328</v>
      </c>
      <c r="M17" s="76">
        <v>-16500000</v>
      </c>
      <c r="N17" s="76"/>
      <c r="O17" s="74">
        <v>245702483924</v>
      </c>
      <c r="P17" s="76"/>
      <c r="Q17" s="74">
        <v>55800619</v>
      </c>
      <c r="R17" s="76"/>
      <c r="S17" s="74">
        <v>16150</v>
      </c>
      <c r="T17" s="76"/>
      <c r="U17" s="74">
        <v>673985356838</v>
      </c>
      <c r="V17" s="76"/>
      <c r="W17" s="74">
        <v>900098580853.78003</v>
      </c>
      <c r="X17" s="82"/>
      <c r="Y17" s="84">
        <f>W17/' سهام'!$AC$4</f>
        <v>2.58547798336001E-2</v>
      </c>
    </row>
    <row r="18" spans="1:28" ht="31.5">
      <c r="A18" s="83" t="s">
        <v>152</v>
      </c>
      <c r="B18" s="73"/>
      <c r="C18" s="74">
        <v>5500000</v>
      </c>
      <c r="D18" s="76"/>
      <c r="E18" s="74">
        <v>56680673400</v>
      </c>
      <c r="F18" s="76"/>
      <c r="G18" s="74">
        <v>90285158906.25</v>
      </c>
      <c r="H18" s="76"/>
      <c r="I18" s="74">
        <v>0</v>
      </c>
      <c r="J18" s="74"/>
      <c r="K18" s="76">
        <v>0</v>
      </c>
      <c r="L18" s="74"/>
      <c r="M18" s="76">
        <v>0</v>
      </c>
      <c r="N18" s="76"/>
      <c r="O18" s="74">
        <v>0</v>
      </c>
      <c r="P18" s="76"/>
      <c r="Q18" s="74">
        <v>5500000</v>
      </c>
      <c r="R18" s="76"/>
      <c r="S18" s="74">
        <v>16450</v>
      </c>
      <c r="T18" s="76"/>
      <c r="U18" s="74">
        <v>56680673400</v>
      </c>
      <c r="V18" s="76"/>
      <c r="W18" s="74">
        <v>90367560937.5</v>
      </c>
      <c r="X18" s="82"/>
      <c r="Y18" s="84">
        <f>W18/' سهام'!$AC$4</f>
        <v>2.5957527784593341E-3</v>
      </c>
    </row>
    <row r="19" spans="1:28" ht="31.5">
      <c r="A19" s="83" t="s">
        <v>153</v>
      </c>
      <c r="B19" s="73"/>
      <c r="C19" s="74">
        <v>6791000</v>
      </c>
      <c r="D19" s="76"/>
      <c r="E19" s="74">
        <v>109829073089</v>
      </c>
      <c r="F19" s="76"/>
      <c r="G19" s="74">
        <v>162485224394.06299</v>
      </c>
      <c r="H19" s="76"/>
      <c r="I19" s="74">
        <v>0</v>
      </c>
      <c r="J19" s="74"/>
      <c r="K19" s="76">
        <v>0</v>
      </c>
      <c r="L19" s="74"/>
      <c r="M19" s="76">
        <v>0</v>
      </c>
      <c r="N19" s="76"/>
      <c r="O19" s="74">
        <v>0</v>
      </c>
      <c r="P19" s="76"/>
      <c r="Q19" s="74">
        <v>6791000</v>
      </c>
      <c r="R19" s="76"/>
      <c r="S19" s="74">
        <v>23690</v>
      </c>
      <c r="T19" s="76"/>
      <c r="U19" s="74">
        <v>109829073089</v>
      </c>
      <c r="V19" s="76"/>
      <c r="W19" s="74">
        <v>160687746436.875</v>
      </c>
      <c r="X19" s="82"/>
      <c r="Y19" s="84">
        <f>W19/' سهام'!$AC$4</f>
        <v>4.6156569896399638E-3</v>
      </c>
    </row>
    <row r="20" spans="1:28" ht="31.5">
      <c r="A20" s="83" t="s">
        <v>154</v>
      </c>
      <c r="B20" s="73"/>
      <c r="C20" s="74">
        <v>21564</v>
      </c>
      <c r="D20" s="76"/>
      <c r="E20" s="74">
        <v>39363632745</v>
      </c>
      <c r="F20" s="76"/>
      <c r="G20" s="74">
        <v>65670639012</v>
      </c>
      <c r="H20" s="76"/>
      <c r="I20" s="74">
        <v>0</v>
      </c>
      <c r="J20" s="74"/>
      <c r="K20" s="76">
        <v>0</v>
      </c>
      <c r="L20" s="74"/>
      <c r="M20" s="76">
        <v>0</v>
      </c>
      <c r="N20" s="76"/>
      <c r="O20" s="74">
        <v>0</v>
      </c>
      <c r="P20" s="76"/>
      <c r="Q20" s="74">
        <v>21564</v>
      </c>
      <c r="R20" s="76"/>
      <c r="S20" s="74">
        <v>3106624</v>
      </c>
      <c r="T20" s="76"/>
      <c r="U20" s="74">
        <v>39363632745</v>
      </c>
      <c r="V20" s="76"/>
      <c r="W20" s="74">
        <v>66991239936</v>
      </c>
      <c r="X20" s="82"/>
      <c r="Y20" s="84">
        <f>W20/' سهام'!$AC$4</f>
        <v>1.9242822910377714E-3</v>
      </c>
      <c r="AB20" s="77"/>
    </row>
    <row r="21" spans="1:28">
      <c r="A21" s="83" t="s">
        <v>155</v>
      </c>
      <c r="B21" s="73"/>
      <c r="C21" s="74">
        <v>130571</v>
      </c>
      <c r="D21" s="76"/>
      <c r="E21" s="74">
        <v>99999758915</v>
      </c>
      <c r="F21" s="76"/>
      <c r="G21" s="74">
        <v>92715313396</v>
      </c>
      <c r="H21" s="76"/>
      <c r="I21" s="74">
        <v>0</v>
      </c>
      <c r="J21" s="74"/>
      <c r="K21" s="76">
        <v>0</v>
      </c>
      <c r="L21" s="74"/>
      <c r="M21" s="76">
        <v>0</v>
      </c>
      <c r="N21" s="76"/>
      <c r="O21" s="74">
        <v>0</v>
      </c>
      <c r="P21" s="76"/>
      <c r="Q21" s="74">
        <v>130571</v>
      </c>
      <c r="R21" s="76"/>
      <c r="S21" s="74">
        <v>707682</v>
      </c>
      <c r="T21" s="76"/>
      <c r="U21" s="74">
        <v>99999758915</v>
      </c>
      <c r="V21" s="76"/>
      <c r="W21" s="74">
        <v>92402726422</v>
      </c>
      <c r="X21" s="82"/>
      <c r="Y21" s="84">
        <f>W21/' سهام'!$AC$4</f>
        <v>2.654211659126359E-3</v>
      </c>
    </row>
    <row r="22" spans="1:28" ht="16.5" thickBot="1">
      <c r="A22" s="83" t="s">
        <v>156</v>
      </c>
      <c r="B22" s="73"/>
      <c r="C22" s="74">
        <v>10000</v>
      </c>
      <c r="D22" s="76"/>
      <c r="E22" s="74">
        <v>10000000000</v>
      </c>
      <c r="F22" s="76"/>
      <c r="G22" s="74">
        <v>10299520000</v>
      </c>
      <c r="H22" s="76"/>
      <c r="I22" s="74">
        <v>0</v>
      </c>
      <c r="J22" s="74"/>
      <c r="K22" s="76">
        <v>0</v>
      </c>
      <c r="L22" s="74"/>
      <c r="M22" s="76">
        <v>0</v>
      </c>
      <c r="N22" s="76"/>
      <c r="O22" s="74">
        <v>0</v>
      </c>
      <c r="P22" s="76"/>
      <c r="Q22" s="74">
        <v>10000</v>
      </c>
      <c r="R22" s="76"/>
      <c r="S22" s="74">
        <v>1034065</v>
      </c>
      <c r="T22" s="76"/>
      <c r="U22" s="74">
        <v>10000000000</v>
      </c>
      <c r="V22" s="76"/>
      <c r="W22" s="74">
        <v>10340650000</v>
      </c>
      <c r="X22" s="82"/>
      <c r="Y22" s="84">
        <f>W22/' سهام'!$AC$4</f>
        <v>2.970288308117535E-4</v>
      </c>
    </row>
    <row r="23" spans="1:28" ht="16.5" thickBot="1">
      <c r="A23" s="17" t="s">
        <v>3</v>
      </c>
      <c r="B23" s="17"/>
      <c r="C23" s="78">
        <f>SUM(C9:C22)</f>
        <v>110308135</v>
      </c>
      <c r="D23" s="174"/>
      <c r="E23" s="78">
        <f>SUM(E9:E22)</f>
        <v>1520157354611</v>
      </c>
      <c r="F23" s="174"/>
      <c r="G23" s="79">
        <f>SUM(G9:G22)</f>
        <v>1846587938028.313</v>
      </c>
      <c r="H23" s="174"/>
      <c r="I23" s="78">
        <f>SUM(I9:I22)</f>
        <v>5908898</v>
      </c>
      <c r="J23" s="78"/>
      <c r="K23" s="78">
        <f>SUM(K9:K22)</f>
        <v>99501564176</v>
      </c>
      <c r="M23" s="19" t="s">
        <v>2</v>
      </c>
      <c r="N23" s="19"/>
      <c r="O23" s="19" t="s">
        <v>2</v>
      </c>
      <c r="Q23" s="78">
        <f>SUM(Q9:Q22)</f>
        <v>99717033</v>
      </c>
      <c r="R23" s="174"/>
      <c r="S23" s="78">
        <f>SUM(S9:S22)</f>
        <v>5021490</v>
      </c>
      <c r="T23" s="174"/>
      <c r="U23" s="78">
        <f>SUM(U9:U22)</f>
        <v>1422062094566</v>
      </c>
      <c r="V23" s="174"/>
      <c r="W23" s="79">
        <f>SUM(W9:W22)</f>
        <v>1837264674827.179</v>
      </c>
      <c r="X23" s="174"/>
      <c r="Y23" s="81">
        <f>SUM(Y9:Y22)</f>
        <v>5.2774301253369314E-2</v>
      </c>
    </row>
    <row r="24" spans="1:28" ht="16.5" thickTop="1"/>
  </sheetData>
  <mergeCells count="22">
    <mergeCell ref="Q6:Y6"/>
    <mergeCell ref="F7:F8"/>
    <mergeCell ref="G7:G8"/>
    <mergeCell ref="W7:W8"/>
    <mergeCell ref="S7:S8"/>
    <mergeCell ref="Y7:Y8"/>
    <mergeCell ref="A1:Y1"/>
    <mergeCell ref="A2:Y2"/>
    <mergeCell ref="A3:Y3"/>
    <mergeCell ref="A7:A8"/>
    <mergeCell ref="I7:K7"/>
    <mergeCell ref="M7:O7"/>
    <mergeCell ref="R7:R8"/>
    <mergeCell ref="V7:V8"/>
    <mergeCell ref="U7:U8"/>
    <mergeCell ref="Q7:Q8"/>
    <mergeCell ref="E7:E8"/>
    <mergeCell ref="C7:C8"/>
    <mergeCell ref="D7:D8"/>
    <mergeCell ref="A4:Y4"/>
    <mergeCell ref="I6:O6"/>
    <mergeCell ref="C6:G6"/>
  </mergeCells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M29"/>
  <sheetViews>
    <sheetView rightToLeft="1" view="pageBreakPreview" zoomScale="90" zoomScaleNormal="100" zoomScaleSheetLayoutView="90" workbookViewId="0">
      <selection activeCell="AL14" sqref="AL14"/>
    </sheetView>
  </sheetViews>
  <sheetFormatPr defaultColWidth="9.125" defaultRowHeight="15.75"/>
  <cols>
    <col min="1" max="1" width="18.625" style="24" customWidth="1"/>
    <col min="2" max="2" width="0.625" style="24" customWidth="1"/>
    <col min="3" max="3" width="9" style="24" customWidth="1"/>
    <col min="4" max="4" width="0.625" style="24" customWidth="1"/>
    <col min="5" max="5" width="10.75" style="24" customWidth="1"/>
    <col min="6" max="6" width="0.625" style="24" customWidth="1"/>
    <col min="7" max="7" width="11.25" style="24" bestFit="1" customWidth="1"/>
    <col min="8" max="8" width="0.625" style="24" customWidth="1"/>
    <col min="9" max="9" width="9.625" style="24" bestFit="1" customWidth="1"/>
    <col min="10" max="10" width="0.375" style="24" customWidth="1"/>
    <col min="11" max="11" width="6.125" style="24" customWidth="1"/>
    <col min="12" max="12" width="0.75" style="24" customWidth="1"/>
    <col min="13" max="13" width="6.75" style="24" customWidth="1"/>
    <col min="14" max="14" width="0.25" style="24" customWidth="1"/>
    <col min="15" max="15" width="11.125" style="24" bestFit="1" customWidth="1"/>
    <col min="16" max="16" width="0.375" style="24" customWidth="1"/>
    <col min="17" max="17" width="15.375" style="24" bestFit="1" customWidth="1"/>
    <col min="18" max="18" width="0.625" style="24" customWidth="1"/>
    <col min="19" max="19" width="15.375" style="24" bestFit="1" customWidth="1"/>
    <col min="20" max="20" width="0.625" style="24" customWidth="1"/>
    <col min="21" max="21" width="10" style="24" bestFit="1" customWidth="1"/>
    <col min="22" max="22" width="1.625" style="176" customWidth="1"/>
    <col min="23" max="23" width="12.625" style="24" bestFit="1" customWidth="1"/>
    <col min="24" max="24" width="0.625" style="24" customWidth="1"/>
    <col min="25" max="25" width="8" style="184" bestFit="1" customWidth="1"/>
    <col min="26" max="26" width="1.625" style="184" customWidth="1"/>
    <col min="27" max="27" width="14.75" style="184" bestFit="1" customWidth="1"/>
    <col min="28" max="28" width="0.625" style="24" customWidth="1"/>
    <col min="29" max="29" width="10.625" style="24" bestFit="1" customWidth="1"/>
    <col min="30" max="30" width="0.375" style="24" customWidth="1"/>
    <col min="31" max="31" width="11.875" style="24" bestFit="1" customWidth="1"/>
    <col min="32" max="32" width="0.25" style="24" customWidth="1"/>
    <col min="33" max="33" width="15.375" style="24" bestFit="1" customWidth="1"/>
    <col min="34" max="34" width="0.375" style="24" customWidth="1"/>
    <col min="35" max="35" width="15.375" style="24" bestFit="1" customWidth="1"/>
    <col min="36" max="36" width="0.375" style="24" customWidth="1"/>
    <col min="37" max="37" width="13.125" style="90" bestFit="1" customWidth="1"/>
    <col min="38" max="38" width="9.125" style="24"/>
    <col min="39" max="39" width="14.125" style="24" bestFit="1" customWidth="1"/>
    <col min="40" max="16384" width="9.125" style="24"/>
  </cols>
  <sheetData>
    <row r="1" spans="1:39" ht="21">
      <c r="A1" s="210" t="s">
        <v>129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</row>
    <row r="2" spans="1:39" ht="21">
      <c r="A2" s="210" t="s">
        <v>79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</row>
    <row r="3" spans="1:39" ht="21">
      <c r="A3" s="210" t="s">
        <v>231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</row>
    <row r="4" spans="1:39" ht="25.5">
      <c r="A4" s="211" t="s">
        <v>122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</row>
    <row r="6" spans="1:39" ht="18" customHeight="1" thickBot="1">
      <c r="A6" s="212" t="s">
        <v>28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15"/>
      <c r="O6" s="212" t="s">
        <v>130</v>
      </c>
      <c r="P6" s="212"/>
      <c r="Q6" s="212"/>
      <c r="R6" s="212"/>
      <c r="S6" s="212"/>
      <c r="T6" s="28"/>
      <c r="U6" s="221" t="s">
        <v>13</v>
      </c>
      <c r="V6" s="221"/>
      <c r="W6" s="221"/>
      <c r="X6" s="221"/>
      <c r="Y6" s="221"/>
      <c r="Z6" s="221"/>
      <c r="AA6" s="221"/>
      <c r="AC6" s="212" t="s">
        <v>131</v>
      </c>
      <c r="AD6" s="212"/>
      <c r="AE6" s="212"/>
      <c r="AF6" s="212"/>
      <c r="AG6" s="212"/>
      <c r="AH6" s="212"/>
      <c r="AI6" s="212"/>
      <c r="AJ6" s="212"/>
      <c r="AK6" s="212"/>
    </row>
    <row r="7" spans="1:39" ht="26.25" customHeight="1">
      <c r="A7" s="228" t="s">
        <v>29</v>
      </c>
      <c r="B7" s="15"/>
      <c r="C7" s="225" t="s">
        <v>11</v>
      </c>
      <c r="D7" s="15"/>
      <c r="E7" s="227" t="s">
        <v>10</v>
      </c>
      <c r="F7" s="15"/>
      <c r="G7" s="224" t="s">
        <v>41</v>
      </c>
      <c r="H7" s="15"/>
      <c r="I7" s="225" t="s">
        <v>32</v>
      </c>
      <c r="J7" s="15"/>
      <c r="K7" s="227" t="s">
        <v>9</v>
      </c>
      <c r="L7" s="2"/>
      <c r="M7" s="227" t="s">
        <v>8</v>
      </c>
      <c r="N7" s="15"/>
      <c r="O7" s="229" t="s">
        <v>4</v>
      </c>
      <c r="P7" s="224"/>
      <c r="Q7" s="224" t="s">
        <v>0</v>
      </c>
      <c r="R7" s="224"/>
      <c r="S7" s="224" t="s">
        <v>30</v>
      </c>
      <c r="T7" s="15"/>
      <c r="U7" s="222" t="s">
        <v>5</v>
      </c>
      <c r="V7" s="222"/>
      <c r="W7" s="222"/>
      <c r="Y7" s="223" t="s">
        <v>6</v>
      </c>
      <c r="Z7" s="223"/>
      <c r="AA7" s="223"/>
      <c r="AC7" s="229" t="s">
        <v>4</v>
      </c>
      <c r="AD7" s="228"/>
      <c r="AE7" s="224" t="s">
        <v>42</v>
      </c>
      <c r="AF7" s="15"/>
      <c r="AG7" s="224" t="s">
        <v>0</v>
      </c>
      <c r="AH7" s="228"/>
      <c r="AI7" s="224" t="s">
        <v>30</v>
      </c>
      <c r="AJ7" s="25"/>
      <c r="AK7" s="231" t="s">
        <v>31</v>
      </c>
    </row>
    <row r="8" spans="1:39" s="27" customFormat="1" ht="40.5" customHeight="1" thickBot="1">
      <c r="A8" s="212"/>
      <c r="B8" s="15"/>
      <c r="C8" s="226"/>
      <c r="D8" s="15"/>
      <c r="E8" s="226"/>
      <c r="F8" s="15"/>
      <c r="G8" s="212"/>
      <c r="H8" s="15"/>
      <c r="I8" s="226"/>
      <c r="J8" s="15"/>
      <c r="K8" s="226"/>
      <c r="L8" s="28"/>
      <c r="M8" s="226"/>
      <c r="N8" s="15"/>
      <c r="O8" s="230"/>
      <c r="P8" s="228"/>
      <c r="Q8" s="212"/>
      <c r="R8" s="228"/>
      <c r="S8" s="212"/>
      <c r="T8" s="15"/>
      <c r="U8" s="26" t="s">
        <v>4</v>
      </c>
      <c r="V8" s="26"/>
      <c r="W8" s="26" t="s">
        <v>0</v>
      </c>
      <c r="Y8" s="183" t="s">
        <v>4</v>
      </c>
      <c r="Z8" s="183"/>
      <c r="AA8" s="183" t="s">
        <v>78</v>
      </c>
      <c r="AC8" s="230"/>
      <c r="AD8" s="228"/>
      <c r="AE8" s="212"/>
      <c r="AF8" s="15"/>
      <c r="AG8" s="212"/>
      <c r="AH8" s="228"/>
      <c r="AI8" s="212"/>
      <c r="AJ8" s="25"/>
      <c r="AK8" s="232"/>
    </row>
    <row r="9" spans="1:39" ht="42">
      <c r="A9" s="85" t="s">
        <v>157</v>
      </c>
      <c r="B9" s="15"/>
      <c r="C9" s="86" t="s">
        <v>170</v>
      </c>
      <c r="D9" s="86"/>
      <c r="E9" s="86" t="s">
        <v>170</v>
      </c>
      <c r="F9" s="72"/>
      <c r="G9" s="72" t="s">
        <v>171</v>
      </c>
      <c r="H9" s="72"/>
      <c r="I9" s="72" t="s">
        <v>172</v>
      </c>
      <c r="J9" s="72"/>
      <c r="K9" s="71">
        <v>0</v>
      </c>
      <c r="L9" s="72"/>
      <c r="M9" s="71">
        <v>0</v>
      </c>
      <c r="N9" s="72"/>
      <c r="O9" s="71">
        <v>36100</v>
      </c>
      <c r="P9" s="72"/>
      <c r="Q9" s="71">
        <v>25095805778</v>
      </c>
      <c r="R9" s="72"/>
      <c r="S9" s="71">
        <v>25751959611</v>
      </c>
      <c r="T9" s="15"/>
      <c r="U9" s="25">
        <v>0</v>
      </c>
      <c r="V9" s="25"/>
      <c r="W9" s="25">
        <v>0</v>
      </c>
      <c r="Y9" s="124">
        <v>0</v>
      </c>
      <c r="Z9" s="124"/>
      <c r="AA9" s="124">
        <v>0</v>
      </c>
      <c r="AC9" s="71">
        <v>36100</v>
      </c>
      <c r="AD9" s="72"/>
      <c r="AE9" s="71">
        <v>723000</v>
      </c>
      <c r="AF9" s="72"/>
      <c r="AG9" s="71">
        <v>25095805778</v>
      </c>
      <c r="AH9" s="72"/>
      <c r="AI9" s="71">
        <v>26095569320</v>
      </c>
      <c r="AJ9" s="15"/>
      <c r="AK9" s="88">
        <f>AI9/' سهام'!$AC$4</f>
        <v>7.4957922804530334E-4</v>
      </c>
    </row>
    <row r="10" spans="1:39" s="66" customFormat="1" ht="42">
      <c r="A10" s="85" t="s">
        <v>158</v>
      </c>
      <c r="B10" s="67"/>
      <c r="C10" s="86" t="s">
        <v>170</v>
      </c>
      <c r="D10" s="86"/>
      <c r="E10" s="86" t="s">
        <v>170</v>
      </c>
      <c r="F10" s="72"/>
      <c r="G10" s="72" t="s">
        <v>173</v>
      </c>
      <c r="H10" s="72"/>
      <c r="I10" s="72" t="s">
        <v>174</v>
      </c>
      <c r="J10" s="72"/>
      <c r="K10" s="71">
        <v>0</v>
      </c>
      <c r="L10" s="72"/>
      <c r="M10" s="71">
        <v>0</v>
      </c>
      <c r="N10" s="72"/>
      <c r="O10" s="71">
        <v>880000</v>
      </c>
      <c r="P10" s="72"/>
      <c r="Q10" s="71">
        <v>596660000000</v>
      </c>
      <c r="R10" s="72"/>
      <c r="S10" s="71">
        <v>596971779250</v>
      </c>
      <c r="T10" s="67"/>
      <c r="U10" s="25">
        <v>0</v>
      </c>
      <c r="V10" s="25"/>
      <c r="W10" s="25">
        <v>0</v>
      </c>
      <c r="Y10" s="124">
        <v>0</v>
      </c>
      <c r="Z10" s="124"/>
      <c r="AA10" s="124">
        <v>0</v>
      </c>
      <c r="AC10" s="71">
        <v>880000</v>
      </c>
      <c r="AD10" s="72"/>
      <c r="AE10" s="71">
        <v>644931</v>
      </c>
      <c r="AF10" s="72"/>
      <c r="AG10" s="71">
        <v>596660000000</v>
      </c>
      <c r="AH10" s="72"/>
      <c r="AI10" s="71">
        <v>567436413505</v>
      </c>
      <c r="AJ10" s="67"/>
      <c r="AK10" s="88">
        <f>AI10/' سهام'!$AC$4</f>
        <v>1.6299263050524374E-2</v>
      </c>
    </row>
    <row r="11" spans="1:39" s="66" customFormat="1" ht="42">
      <c r="A11" s="85" t="s">
        <v>159</v>
      </c>
      <c r="B11" s="67"/>
      <c r="C11" s="86" t="s">
        <v>170</v>
      </c>
      <c r="D11" s="86"/>
      <c r="E11" s="86" t="s">
        <v>170</v>
      </c>
      <c r="F11" s="72"/>
      <c r="G11" s="72" t="s">
        <v>175</v>
      </c>
      <c r="H11" s="72"/>
      <c r="I11" s="72" t="s">
        <v>176</v>
      </c>
      <c r="J11" s="72"/>
      <c r="K11" s="71">
        <v>0</v>
      </c>
      <c r="L11" s="72"/>
      <c r="M11" s="71">
        <v>0</v>
      </c>
      <c r="N11" s="72"/>
      <c r="O11" s="71">
        <v>100164</v>
      </c>
      <c r="P11" s="72"/>
      <c r="Q11" s="71">
        <v>55337569797</v>
      </c>
      <c r="R11" s="72"/>
      <c r="S11" s="71">
        <v>80617405446</v>
      </c>
      <c r="T11" s="67"/>
      <c r="U11" s="25">
        <v>0</v>
      </c>
      <c r="V11" s="25"/>
      <c r="W11" s="25">
        <v>0</v>
      </c>
      <c r="Y11" s="124">
        <v>0</v>
      </c>
      <c r="Z11" s="124"/>
      <c r="AA11" s="124">
        <v>0</v>
      </c>
      <c r="AC11" s="71">
        <v>100164</v>
      </c>
      <c r="AD11" s="72"/>
      <c r="AE11" s="71">
        <v>815560</v>
      </c>
      <c r="AF11" s="72"/>
      <c r="AG11" s="71">
        <v>55337569797</v>
      </c>
      <c r="AH11" s="72"/>
      <c r="AI11" s="71">
        <v>81674945572</v>
      </c>
      <c r="AJ11" s="67"/>
      <c r="AK11" s="88">
        <f>AI11/' سهام'!$AC$4</f>
        <v>2.3460627320202082E-3</v>
      </c>
    </row>
    <row r="12" spans="1:39" s="66" customFormat="1" ht="42">
      <c r="A12" s="85" t="s">
        <v>160</v>
      </c>
      <c r="B12" s="67"/>
      <c r="C12" s="86" t="s">
        <v>170</v>
      </c>
      <c r="D12" s="86"/>
      <c r="E12" s="86" t="s">
        <v>170</v>
      </c>
      <c r="F12" s="72"/>
      <c r="G12" s="72" t="s">
        <v>177</v>
      </c>
      <c r="H12" s="72"/>
      <c r="I12" s="72" t="s">
        <v>178</v>
      </c>
      <c r="J12" s="72"/>
      <c r="K12" s="71">
        <v>0</v>
      </c>
      <c r="L12" s="72"/>
      <c r="M12" s="71">
        <v>0</v>
      </c>
      <c r="N12" s="72"/>
      <c r="O12" s="71">
        <v>957700</v>
      </c>
      <c r="P12" s="72"/>
      <c r="Q12" s="71">
        <v>591265672000</v>
      </c>
      <c r="R12" s="72"/>
      <c r="S12" s="71">
        <v>584091114293</v>
      </c>
      <c r="T12" s="67"/>
      <c r="U12" s="25">
        <v>0</v>
      </c>
      <c r="V12" s="25"/>
      <c r="W12" s="25">
        <v>0</v>
      </c>
      <c r="Y12" s="124">
        <v>0</v>
      </c>
      <c r="Z12" s="124"/>
      <c r="AA12" s="124">
        <v>0</v>
      </c>
      <c r="AC12" s="71">
        <v>957700</v>
      </c>
      <c r="AD12" s="72"/>
      <c r="AE12" s="71">
        <v>620000</v>
      </c>
      <c r="AF12" s="72"/>
      <c r="AG12" s="71">
        <v>591265672000</v>
      </c>
      <c r="AH12" s="72"/>
      <c r="AI12" s="71">
        <v>593666378462</v>
      </c>
      <c r="AJ12" s="67"/>
      <c r="AK12" s="88">
        <f>AI12/' سهام'!$AC$4</f>
        <v>1.7052702710836923E-2</v>
      </c>
    </row>
    <row r="13" spans="1:39" s="66" customFormat="1" ht="42">
      <c r="A13" s="85" t="s">
        <v>161</v>
      </c>
      <c r="B13" s="67"/>
      <c r="C13" s="86" t="s">
        <v>170</v>
      </c>
      <c r="D13" s="86"/>
      <c r="E13" s="86" t="s">
        <v>170</v>
      </c>
      <c r="F13" s="72"/>
      <c r="G13" s="72" t="s">
        <v>179</v>
      </c>
      <c r="H13" s="72"/>
      <c r="I13" s="72" t="s">
        <v>180</v>
      </c>
      <c r="J13" s="72"/>
      <c r="K13" s="71">
        <v>0</v>
      </c>
      <c r="L13" s="72"/>
      <c r="M13" s="71">
        <v>0</v>
      </c>
      <c r="N13" s="72"/>
      <c r="O13" s="71">
        <v>740100</v>
      </c>
      <c r="P13" s="72"/>
      <c r="Q13" s="71">
        <v>601514269511</v>
      </c>
      <c r="R13" s="72"/>
      <c r="S13" s="71">
        <v>614193860181</v>
      </c>
      <c r="T13" s="67"/>
      <c r="U13" s="25">
        <v>0</v>
      </c>
      <c r="V13" s="25"/>
      <c r="W13" s="25">
        <v>0</v>
      </c>
      <c r="Y13" s="124">
        <v>0</v>
      </c>
      <c r="Z13" s="124"/>
      <c r="AA13" s="124">
        <v>0</v>
      </c>
      <c r="AC13" s="71">
        <v>740100</v>
      </c>
      <c r="AD13" s="72"/>
      <c r="AE13" s="71">
        <v>858000</v>
      </c>
      <c r="AF13" s="72"/>
      <c r="AG13" s="71">
        <v>601514269511</v>
      </c>
      <c r="AH13" s="72"/>
      <c r="AI13" s="71">
        <v>634890705198</v>
      </c>
      <c r="AJ13" s="67"/>
      <c r="AK13" s="88">
        <f>AI13/' سهام'!$AC$4</f>
        <v>1.8236846219358709E-2</v>
      </c>
    </row>
    <row r="14" spans="1:39" s="66" customFormat="1" ht="42">
      <c r="A14" s="85" t="s">
        <v>162</v>
      </c>
      <c r="B14" s="67"/>
      <c r="C14" s="86" t="s">
        <v>170</v>
      </c>
      <c r="D14" s="86"/>
      <c r="E14" s="86" t="s">
        <v>170</v>
      </c>
      <c r="F14" s="72"/>
      <c r="G14" s="72" t="s">
        <v>181</v>
      </c>
      <c r="H14" s="72"/>
      <c r="I14" s="72" t="s">
        <v>182</v>
      </c>
      <c r="J14" s="72"/>
      <c r="K14" s="71">
        <v>0</v>
      </c>
      <c r="L14" s="72"/>
      <c r="M14" s="71">
        <v>0</v>
      </c>
      <c r="N14" s="72"/>
      <c r="O14" s="71">
        <v>1884600</v>
      </c>
      <c r="P14" s="72"/>
      <c r="Q14" s="71">
        <v>1193264390862</v>
      </c>
      <c r="R14" s="72"/>
      <c r="S14" s="71">
        <v>1140164767672</v>
      </c>
      <c r="T14" s="67"/>
      <c r="U14" s="25">
        <v>0</v>
      </c>
      <c r="V14" s="25"/>
      <c r="W14" s="25">
        <v>0</v>
      </c>
      <c r="Y14" s="124">
        <v>600</v>
      </c>
      <c r="Z14" s="124"/>
      <c r="AA14" s="124">
        <v>373882224</v>
      </c>
      <c r="AC14" s="71">
        <v>1884000</v>
      </c>
      <c r="AD14" s="72"/>
      <c r="AE14" s="71">
        <v>588664</v>
      </c>
      <c r="AF14" s="72"/>
      <c r="AG14" s="71">
        <v>1192884491342</v>
      </c>
      <c r="AH14" s="72"/>
      <c r="AI14" s="71">
        <v>1108841961960</v>
      </c>
      <c r="AJ14" s="67"/>
      <c r="AK14" s="88">
        <f>AI14/' سهام'!$AC$4</f>
        <v>3.1850805463485336E-2</v>
      </c>
    </row>
    <row r="15" spans="1:39" s="66" customFormat="1" ht="42">
      <c r="A15" s="85" t="s">
        <v>163</v>
      </c>
      <c r="B15" s="67"/>
      <c r="C15" s="87" t="s">
        <v>170</v>
      </c>
      <c r="D15" s="87"/>
      <c r="E15" s="86" t="s">
        <v>170</v>
      </c>
      <c r="F15" s="72"/>
      <c r="G15" s="72" t="s">
        <v>183</v>
      </c>
      <c r="H15" s="72"/>
      <c r="I15" s="72" t="s">
        <v>184</v>
      </c>
      <c r="J15" s="72"/>
      <c r="K15" s="71">
        <v>18</v>
      </c>
      <c r="L15" s="72"/>
      <c r="M15" s="71">
        <v>18</v>
      </c>
      <c r="N15" s="72"/>
      <c r="O15" s="71">
        <v>2045000</v>
      </c>
      <c r="P15" s="72"/>
      <c r="Q15" s="71">
        <v>1782380650000</v>
      </c>
      <c r="R15" s="72"/>
      <c r="S15" s="71">
        <v>1748158088906</v>
      </c>
      <c r="T15" s="67"/>
      <c r="U15" s="25">
        <v>0</v>
      </c>
      <c r="V15" s="25"/>
      <c r="W15" s="25">
        <v>0</v>
      </c>
      <c r="Y15" s="124">
        <v>0</v>
      </c>
      <c r="Z15" s="124"/>
      <c r="AA15" s="124">
        <v>0</v>
      </c>
      <c r="AC15" s="71">
        <v>2045000</v>
      </c>
      <c r="AD15" s="72"/>
      <c r="AE15" s="71">
        <v>855000</v>
      </c>
      <c r="AF15" s="72"/>
      <c r="AG15" s="71">
        <v>1782380650000</v>
      </c>
      <c r="AH15" s="72"/>
      <c r="AI15" s="71">
        <v>1748158088906</v>
      </c>
      <c r="AJ15" s="67"/>
      <c r="AK15" s="88">
        <f>AI15/' سهام'!$AC$4</f>
        <v>5.0214769209078601E-2</v>
      </c>
    </row>
    <row r="16" spans="1:39" s="66" customFormat="1" ht="42">
      <c r="A16" s="85" t="s">
        <v>164</v>
      </c>
      <c r="B16" s="67"/>
      <c r="C16" s="87" t="s">
        <v>170</v>
      </c>
      <c r="D16" s="86"/>
      <c r="E16" s="86" t="s">
        <v>170</v>
      </c>
      <c r="F16" s="72"/>
      <c r="G16" s="72" t="s">
        <v>185</v>
      </c>
      <c r="H16" s="72"/>
      <c r="I16" s="72" t="s">
        <v>186</v>
      </c>
      <c r="J16" s="72"/>
      <c r="K16" s="71">
        <v>26</v>
      </c>
      <c r="L16" s="72"/>
      <c r="M16" s="71">
        <v>26</v>
      </c>
      <c r="N16" s="72"/>
      <c r="O16" s="71">
        <v>1000000</v>
      </c>
      <c r="P16" s="72"/>
      <c r="Q16" s="71">
        <v>1000000000000</v>
      </c>
      <c r="R16" s="72"/>
      <c r="S16" s="71">
        <v>999818750000</v>
      </c>
      <c r="T16" s="67"/>
      <c r="U16" s="25">
        <v>0</v>
      </c>
      <c r="V16" s="25"/>
      <c r="W16" s="25">
        <v>0</v>
      </c>
      <c r="Y16" s="124">
        <v>0</v>
      </c>
      <c r="Z16" s="124"/>
      <c r="AA16" s="124">
        <v>0</v>
      </c>
      <c r="AC16" s="71">
        <v>1000000</v>
      </c>
      <c r="AD16" s="72"/>
      <c r="AE16" s="71">
        <v>1000000</v>
      </c>
      <c r="AF16" s="72"/>
      <c r="AG16" s="71">
        <v>1000000000000</v>
      </c>
      <c r="AH16" s="72"/>
      <c r="AI16" s="71">
        <v>999818750000</v>
      </c>
      <c r="AJ16" s="67"/>
      <c r="AK16" s="88">
        <f>AI16/' سهام'!$AC$4</f>
        <v>2.8719180548241057E-2</v>
      </c>
      <c r="AM16" s="145"/>
    </row>
    <row r="17" spans="1:39" s="66" customFormat="1" ht="42">
      <c r="A17" s="85" t="s">
        <v>165</v>
      </c>
      <c r="B17" s="67"/>
      <c r="C17" s="87" t="s">
        <v>170</v>
      </c>
      <c r="D17" s="86"/>
      <c r="E17" s="86" t="s">
        <v>170</v>
      </c>
      <c r="F17" s="72"/>
      <c r="G17" s="72" t="s">
        <v>187</v>
      </c>
      <c r="H17" s="72"/>
      <c r="I17" s="72" t="s">
        <v>188</v>
      </c>
      <c r="J17" s="72"/>
      <c r="K17" s="71">
        <v>23</v>
      </c>
      <c r="L17" s="72"/>
      <c r="M17" s="71">
        <v>23</v>
      </c>
      <c r="N17" s="72"/>
      <c r="O17" s="71">
        <v>500000</v>
      </c>
      <c r="P17" s="72"/>
      <c r="Q17" s="71">
        <v>500000000000</v>
      </c>
      <c r="R17" s="72"/>
      <c r="S17" s="71">
        <v>472414359375</v>
      </c>
      <c r="T17" s="67"/>
      <c r="U17" s="25">
        <v>0</v>
      </c>
      <c r="V17" s="25"/>
      <c r="W17" s="25">
        <v>0</v>
      </c>
      <c r="Y17" s="124">
        <v>0</v>
      </c>
      <c r="Z17" s="124"/>
      <c r="AA17" s="124">
        <v>0</v>
      </c>
      <c r="AC17" s="71">
        <v>500000</v>
      </c>
      <c r="AD17" s="72"/>
      <c r="AE17" s="71">
        <v>945000</v>
      </c>
      <c r="AF17" s="72"/>
      <c r="AG17" s="71">
        <v>500000000000</v>
      </c>
      <c r="AH17" s="72"/>
      <c r="AI17" s="71">
        <v>472414359375</v>
      </c>
      <c r="AJ17" s="67"/>
      <c r="AK17" s="88">
        <f>AI17/' سهام'!$AC$4</f>
        <v>1.35698128090439E-2</v>
      </c>
      <c r="AM17" s="145"/>
    </row>
    <row r="18" spans="1:39" s="66" customFormat="1" ht="42">
      <c r="A18" s="85" t="s">
        <v>166</v>
      </c>
      <c r="B18" s="67"/>
      <c r="C18" s="86" t="s">
        <v>170</v>
      </c>
      <c r="D18" s="86"/>
      <c r="E18" s="86" t="s">
        <v>170</v>
      </c>
      <c r="F18" s="72"/>
      <c r="G18" s="72" t="s">
        <v>189</v>
      </c>
      <c r="H18" s="72"/>
      <c r="I18" s="72" t="s">
        <v>190</v>
      </c>
      <c r="J18" s="72"/>
      <c r="K18" s="71">
        <v>20.5</v>
      </c>
      <c r="L18" s="72"/>
      <c r="M18" s="71">
        <v>20.5</v>
      </c>
      <c r="N18" s="72"/>
      <c r="O18" s="71">
        <v>1000000</v>
      </c>
      <c r="P18" s="72"/>
      <c r="Q18" s="71">
        <v>968950000000</v>
      </c>
      <c r="R18" s="72"/>
      <c r="S18" s="71">
        <v>924764356075</v>
      </c>
      <c r="T18" s="67"/>
      <c r="U18" s="25">
        <v>0</v>
      </c>
      <c r="V18" s="25"/>
      <c r="W18" s="25">
        <v>0</v>
      </c>
      <c r="Y18" s="124">
        <v>5000</v>
      </c>
      <c r="Z18" s="124"/>
      <c r="AA18" s="124">
        <v>4799130000</v>
      </c>
      <c r="AC18" s="71">
        <v>995000</v>
      </c>
      <c r="AD18" s="72"/>
      <c r="AE18" s="71">
        <v>864000</v>
      </c>
      <c r="AF18" s="72"/>
      <c r="AG18" s="71">
        <v>964105250000</v>
      </c>
      <c r="AH18" s="72"/>
      <c r="AI18" s="71">
        <v>859524183000</v>
      </c>
      <c r="AJ18" s="67"/>
      <c r="AK18" s="88">
        <f>AI18/' سهام'!$AC$4</f>
        <v>2.4689305133711873E-2</v>
      </c>
      <c r="AM18" s="145"/>
    </row>
    <row r="19" spans="1:39" s="66" customFormat="1" ht="42">
      <c r="A19" s="85" t="s">
        <v>167</v>
      </c>
      <c r="B19" s="67"/>
      <c r="C19" s="86" t="s">
        <v>170</v>
      </c>
      <c r="D19" s="86"/>
      <c r="E19" s="86" t="s">
        <v>170</v>
      </c>
      <c r="F19" s="72"/>
      <c r="G19" s="72" t="s">
        <v>189</v>
      </c>
      <c r="H19" s="72"/>
      <c r="I19" s="72" t="s">
        <v>191</v>
      </c>
      <c r="J19" s="72"/>
      <c r="K19" s="71">
        <v>20.5</v>
      </c>
      <c r="L19" s="72"/>
      <c r="M19" s="71">
        <v>20.5</v>
      </c>
      <c r="N19" s="72"/>
      <c r="O19" s="71">
        <v>1000000</v>
      </c>
      <c r="P19" s="72"/>
      <c r="Q19" s="71">
        <v>939300000000</v>
      </c>
      <c r="R19" s="72"/>
      <c r="S19" s="71">
        <v>851845575000</v>
      </c>
      <c r="T19" s="67"/>
      <c r="U19" s="25">
        <v>0</v>
      </c>
      <c r="V19" s="25"/>
      <c r="W19" s="25">
        <v>0</v>
      </c>
      <c r="Y19" s="124">
        <v>5000</v>
      </c>
      <c r="Z19" s="124"/>
      <c r="AA19" s="124">
        <v>4599166250</v>
      </c>
      <c r="AC19" s="71">
        <v>995000</v>
      </c>
      <c r="AD19" s="72"/>
      <c r="AE19" s="71">
        <v>895500</v>
      </c>
      <c r="AF19" s="72"/>
      <c r="AG19" s="71">
        <v>934603500000</v>
      </c>
      <c r="AH19" s="72"/>
      <c r="AI19" s="71">
        <v>890861002171</v>
      </c>
      <c r="AJ19" s="67"/>
      <c r="AK19" s="88">
        <f>AI19/' سهام'!$AC$4</f>
        <v>2.5589436050019985E-2</v>
      </c>
      <c r="AM19" s="145"/>
    </row>
    <row r="20" spans="1:39" s="66" customFormat="1" ht="42">
      <c r="A20" s="85" t="s">
        <v>168</v>
      </c>
      <c r="B20" s="67"/>
      <c r="C20" s="86" t="s">
        <v>170</v>
      </c>
      <c r="D20" s="86"/>
      <c r="E20" s="86" t="s">
        <v>170</v>
      </c>
      <c r="F20" s="72"/>
      <c r="G20" s="72" t="s">
        <v>192</v>
      </c>
      <c r="H20" s="72"/>
      <c r="I20" s="72" t="s">
        <v>193</v>
      </c>
      <c r="J20" s="72"/>
      <c r="K20" s="71">
        <v>18</v>
      </c>
      <c r="L20" s="72"/>
      <c r="M20" s="71">
        <v>18</v>
      </c>
      <c r="N20" s="72"/>
      <c r="O20" s="71">
        <v>760000</v>
      </c>
      <c r="P20" s="72"/>
      <c r="Q20" s="71">
        <v>699184800000</v>
      </c>
      <c r="R20" s="72"/>
      <c r="S20" s="71">
        <v>683876025000</v>
      </c>
      <c r="T20" s="177"/>
      <c r="U20" s="25">
        <v>0</v>
      </c>
      <c r="V20" s="25"/>
      <c r="W20" s="25">
        <v>0</v>
      </c>
      <c r="X20" s="176"/>
      <c r="Y20" s="124">
        <v>0</v>
      </c>
      <c r="Z20" s="124"/>
      <c r="AA20" s="124">
        <v>0</v>
      </c>
      <c r="AB20" s="176"/>
      <c r="AC20" s="71">
        <v>760000</v>
      </c>
      <c r="AD20" s="72"/>
      <c r="AE20" s="71">
        <v>900000</v>
      </c>
      <c r="AF20" s="72"/>
      <c r="AG20" s="71">
        <v>699184800000</v>
      </c>
      <c r="AH20" s="72"/>
      <c r="AI20" s="71">
        <v>683876025000</v>
      </c>
      <c r="AJ20" s="67"/>
      <c r="AK20" s="88">
        <f>AI20/' سهام'!$AC$4</f>
        <v>1.9643919494996883E-2</v>
      </c>
      <c r="AM20" s="145"/>
    </row>
    <row r="21" spans="1:39" ht="42">
      <c r="A21" s="85" t="s">
        <v>169</v>
      </c>
      <c r="B21" s="15"/>
      <c r="C21" s="87" t="s">
        <v>12</v>
      </c>
      <c r="D21" s="87"/>
      <c r="E21" s="87" t="s">
        <v>12</v>
      </c>
      <c r="F21" s="15"/>
      <c r="G21" s="15" t="s">
        <v>2</v>
      </c>
      <c r="H21" s="15"/>
      <c r="I21" s="15" t="s">
        <v>2</v>
      </c>
      <c r="J21" s="15"/>
      <c r="K21" s="15" t="s">
        <v>2</v>
      </c>
      <c r="L21" s="15"/>
      <c r="M21" s="15" t="s">
        <v>2</v>
      </c>
      <c r="N21" s="15"/>
      <c r="O21" s="71">
        <v>11380</v>
      </c>
      <c r="P21" s="72"/>
      <c r="Q21" s="71">
        <v>16160957614</v>
      </c>
      <c r="R21" s="72"/>
      <c r="S21" s="71">
        <v>13761082824.408001</v>
      </c>
      <c r="T21" s="177"/>
      <c r="U21" s="25">
        <v>0</v>
      </c>
      <c r="V21" s="25"/>
      <c r="W21" s="25">
        <v>0</v>
      </c>
      <c r="X21" s="176"/>
      <c r="Y21" s="124">
        <v>-11380</v>
      </c>
      <c r="Z21" s="124"/>
      <c r="AA21" s="124">
        <v>13100428390</v>
      </c>
      <c r="AB21" s="176"/>
      <c r="AC21" s="71">
        <v>0</v>
      </c>
      <c r="AD21" s="72"/>
      <c r="AE21" s="71">
        <v>0</v>
      </c>
      <c r="AF21" s="72"/>
      <c r="AG21" s="71">
        <v>0</v>
      </c>
      <c r="AH21" s="72"/>
      <c r="AI21" s="71">
        <v>0</v>
      </c>
      <c r="AJ21" s="25"/>
      <c r="AK21" s="88">
        <f>AI21/' سهام'!$AC$4</f>
        <v>0</v>
      </c>
      <c r="AM21" s="145"/>
    </row>
    <row r="22" spans="1:39" s="176" customFormat="1" ht="42">
      <c r="A22" s="85" t="s">
        <v>233</v>
      </c>
      <c r="B22" s="177"/>
      <c r="C22" s="87" t="s">
        <v>12</v>
      </c>
      <c r="D22" s="87"/>
      <c r="E22" s="87" t="s">
        <v>12</v>
      </c>
      <c r="F22" s="177"/>
      <c r="G22" s="177" t="s">
        <v>2</v>
      </c>
      <c r="H22" s="177"/>
      <c r="I22" s="177" t="s">
        <v>2</v>
      </c>
      <c r="J22" s="177"/>
      <c r="K22" s="177" t="s">
        <v>2</v>
      </c>
      <c r="L22" s="177"/>
      <c r="M22" s="177" t="s">
        <v>2</v>
      </c>
      <c r="N22" s="177"/>
      <c r="O22" s="71">
        <v>0</v>
      </c>
      <c r="P22" s="72"/>
      <c r="Q22" s="71">
        <v>0</v>
      </c>
      <c r="R22" s="72"/>
      <c r="S22" s="71">
        <v>0</v>
      </c>
      <c r="T22" s="177"/>
      <c r="U22" s="25">
        <v>8320</v>
      </c>
      <c r="V22" s="25"/>
      <c r="W22" s="25">
        <v>41600000000</v>
      </c>
      <c r="Y22" s="124">
        <v>0</v>
      </c>
      <c r="Z22" s="124"/>
      <c r="AA22" s="124">
        <v>0</v>
      </c>
      <c r="AC22" s="71">
        <v>8320</v>
      </c>
      <c r="AD22" s="72"/>
      <c r="AE22" s="71">
        <v>5000000</v>
      </c>
      <c r="AF22" s="72"/>
      <c r="AG22" s="71">
        <v>41600000000</v>
      </c>
      <c r="AH22" s="72"/>
      <c r="AI22" s="71">
        <v>41352480000</v>
      </c>
      <c r="AJ22" s="25"/>
      <c r="AK22" s="88">
        <f>AI22/' سهام'!$AC$4</f>
        <v>1.1878246324521593E-3</v>
      </c>
      <c r="AM22" s="145"/>
    </row>
    <row r="23" spans="1:39" s="144" customFormat="1" ht="42.75" thickBot="1">
      <c r="A23" s="85" t="s">
        <v>225</v>
      </c>
      <c r="B23" s="143"/>
      <c r="C23" s="87" t="s">
        <v>12</v>
      </c>
      <c r="D23" s="87"/>
      <c r="E23" s="87" t="s">
        <v>12</v>
      </c>
      <c r="F23" s="143"/>
      <c r="G23" s="177" t="s">
        <v>2</v>
      </c>
      <c r="H23" s="177"/>
      <c r="I23" s="177" t="s">
        <v>2</v>
      </c>
      <c r="J23" s="177"/>
      <c r="K23" s="177" t="s">
        <v>2</v>
      </c>
      <c r="L23" s="177"/>
      <c r="M23" s="177" t="s">
        <v>2</v>
      </c>
      <c r="N23" s="143"/>
      <c r="O23" s="71">
        <v>285192502</v>
      </c>
      <c r="P23" s="72"/>
      <c r="Q23" s="71">
        <v>1536841880308</v>
      </c>
      <c r="R23" s="72"/>
      <c r="S23" s="71">
        <v>1777800949070.75</v>
      </c>
      <c r="T23" s="177"/>
      <c r="U23" s="25">
        <v>0</v>
      </c>
      <c r="V23" s="25"/>
      <c r="W23" s="25">
        <v>0</v>
      </c>
      <c r="X23" s="176"/>
      <c r="Y23" s="124">
        <v>0</v>
      </c>
      <c r="Z23" s="124"/>
      <c r="AA23" s="124">
        <v>0</v>
      </c>
      <c r="AB23" s="176"/>
      <c r="AC23" s="71">
        <v>285192502</v>
      </c>
      <c r="AD23" s="72"/>
      <c r="AE23" s="71">
        <v>6378</v>
      </c>
      <c r="AF23" s="72"/>
      <c r="AG23" s="71">
        <v>1536841880308</v>
      </c>
      <c r="AH23" s="72"/>
      <c r="AI23" s="71">
        <v>1808134978978.3501</v>
      </c>
      <c r="AJ23" s="25"/>
      <c r="AK23" s="88">
        <f>AI23/' سهام'!$AC$4</f>
        <v>5.1937568601178249E-2</v>
      </c>
      <c r="AM23" s="145"/>
    </row>
    <row r="24" spans="1:39" ht="16.5" thickBot="1">
      <c r="A24" s="15" t="s">
        <v>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91">
        <f>SUM(O9:O23)</f>
        <v>296107546</v>
      </c>
      <c r="P24" s="15"/>
      <c r="Q24" s="91">
        <f>SUM(Q9:Q23)</f>
        <v>10505955995870</v>
      </c>
      <c r="R24" s="15"/>
      <c r="S24" s="92">
        <f>SUM(S9:S23)</f>
        <v>10514230072704.158</v>
      </c>
      <c r="T24" s="15"/>
      <c r="U24" s="91">
        <f>SUM(U9:U23)</f>
        <v>8320</v>
      </c>
      <c r="V24" s="91"/>
      <c r="W24" s="91">
        <f>SUM(W21)</f>
        <v>0</v>
      </c>
      <c r="Y24" s="125">
        <f>SUM(Y9:Y23)</f>
        <v>-780</v>
      </c>
      <c r="Z24" s="125"/>
      <c r="AA24" s="125">
        <f>SUM(AA9:AA23)</f>
        <v>22872606864</v>
      </c>
      <c r="AC24" s="91">
        <f>SUM(AC9:AC23)</f>
        <v>296093886</v>
      </c>
      <c r="AD24" s="15"/>
      <c r="AE24" s="91">
        <f>SUM(AE9:AE23)</f>
        <v>14716033</v>
      </c>
      <c r="AF24" s="15"/>
      <c r="AG24" s="91">
        <f>SUM(AG9:AG23)</f>
        <v>10521473888736</v>
      </c>
      <c r="AH24" s="15"/>
      <c r="AI24" s="92">
        <f>SUM(AI9:AI23)</f>
        <v>10516745841447.35</v>
      </c>
      <c r="AJ24" s="15"/>
      <c r="AK24" s="89">
        <f>SUM(AK9:AK23)</f>
        <v>0.30208707588299355</v>
      </c>
    </row>
    <row r="25" spans="1:39" ht="16.5" thickTop="1"/>
    <row r="29" spans="1:39">
      <c r="K29" s="2"/>
    </row>
  </sheetData>
  <mergeCells count="29">
    <mergeCell ref="AI7:AI8"/>
    <mergeCell ref="AK7:AK8"/>
    <mergeCell ref="AC7:AC8"/>
    <mergeCell ref="AD7:AD8"/>
    <mergeCell ref="AG7:AG8"/>
    <mergeCell ref="AH7:AH8"/>
    <mergeCell ref="AE7:AE8"/>
    <mergeCell ref="U7:W7"/>
    <mergeCell ref="Y7:AA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1:AK1"/>
    <mergeCell ref="A2:AK2"/>
    <mergeCell ref="A3:AK3"/>
    <mergeCell ref="A4:AK4"/>
    <mergeCell ref="U6:AA6"/>
    <mergeCell ref="AC6:AK6"/>
  </mergeCells>
  <pageMargins left="0.7" right="0.7" top="0.75" bottom="0.75" header="0.3" footer="0.3"/>
  <pageSetup scale="47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15"/>
  <sheetViews>
    <sheetView rightToLeft="1" view="pageBreakPreview" zoomScale="90" zoomScaleNormal="100" zoomScaleSheetLayoutView="90" workbookViewId="0">
      <selection activeCell="W10" sqref="W10"/>
    </sheetView>
  </sheetViews>
  <sheetFormatPr defaultColWidth="9.125" defaultRowHeight="15.75"/>
  <cols>
    <col min="1" max="1" width="16.875" style="6" customWidth="1"/>
    <col min="2" max="2" width="0.75" style="6" customWidth="1"/>
    <col min="3" max="3" width="9" style="6" customWidth="1"/>
    <col min="4" max="4" width="0.75" style="6" customWidth="1"/>
    <col min="5" max="5" width="12.125" style="6" customWidth="1"/>
    <col min="6" max="6" width="1.375" style="6" customWidth="1"/>
    <col min="7" max="7" width="13.625" style="6" customWidth="1"/>
    <col min="8" max="8" width="0.75" style="6" customWidth="1"/>
    <col min="9" max="9" width="10.125" style="6" customWidth="1"/>
    <col min="10" max="10" width="0.875" style="6" customWidth="1"/>
    <col min="11" max="11" width="15.375" style="6" bestFit="1" customWidth="1"/>
    <col min="12" max="12" width="0.625" style="6" customWidth="1"/>
    <col min="13" max="13" width="10.875" style="6" customWidth="1"/>
    <col min="14" max="16384" width="9.125" style="6"/>
  </cols>
  <sheetData>
    <row r="1" spans="1:16" ht="21">
      <c r="A1" s="210" t="s">
        <v>140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21">
      <c r="A2" s="210" t="s">
        <v>79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16" ht="21">
      <c r="A3" s="210" t="s">
        <v>231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</row>
    <row r="4" spans="1:16" ht="25.5" customHeight="1">
      <c r="A4" s="234" t="s">
        <v>49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</row>
    <row r="5" spans="1:16" ht="20.25">
      <c r="A5" s="234" t="s">
        <v>48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</row>
    <row r="6" spans="1:16" ht="19.5" customHeight="1" thickBot="1">
      <c r="C6" s="212" t="s">
        <v>232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</row>
    <row r="7" spans="1:16" ht="31.5" customHeight="1">
      <c r="A7" s="235" t="s">
        <v>16</v>
      </c>
      <c r="C7" s="236" t="s">
        <v>4</v>
      </c>
      <c r="E7" s="215" t="s">
        <v>53</v>
      </c>
      <c r="F7" s="215"/>
      <c r="G7" s="215" t="s">
        <v>52</v>
      </c>
      <c r="H7" s="215"/>
      <c r="I7" s="215" t="s">
        <v>50</v>
      </c>
      <c r="J7" s="215"/>
      <c r="K7" s="215" t="s">
        <v>51</v>
      </c>
      <c r="M7" s="215" t="s">
        <v>15</v>
      </c>
      <c r="N7" s="215"/>
      <c r="O7" s="215"/>
      <c r="P7" s="215"/>
    </row>
    <row r="8" spans="1:16" ht="18" customHeight="1" thickBot="1">
      <c r="A8" s="208"/>
      <c r="C8" s="237"/>
      <c r="E8" s="205"/>
      <c r="F8" s="215"/>
      <c r="G8" s="205"/>
      <c r="H8" s="215"/>
      <c r="I8" s="205"/>
      <c r="J8" s="215"/>
      <c r="K8" s="205"/>
      <c r="M8" s="205"/>
      <c r="N8" s="205"/>
      <c r="O8" s="205"/>
      <c r="P8" s="205"/>
    </row>
    <row r="9" spans="1:16" ht="42">
      <c r="A9" s="85" t="s">
        <v>168</v>
      </c>
      <c r="B9" s="72"/>
      <c r="C9" s="71">
        <v>760000</v>
      </c>
      <c r="D9" s="72"/>
      <c r="E9" s="71">
        <v>1000000</v>
      </c>
      <c r="F9" s="72"/>
      <c r="G9" s="71">
        <v>900000</v>
      </c>
      <c r="H9" s="72"/>
      <c r="I9" s="72" t="s">
        <v>194</v>
      </c>
      <c r="J9" s="72"/>
      <c r="K9" s="71">
        <v>684000000000</v>
      </c>
      <c r="L9" s="20"/>
      <c r="M9" s="233" t="s">
        <v>195</v>
      </c>
      <c r="N9" s="233"/>
      <c r="O9" s="233"/>
      <c r="P9" s="233"/>
    </row>
    <row r="10" spans="1:16" ht="42">
      <c r="A10" s="85" t="s">
        <v>163</v>
      </c>
      <c r="B10" s="72"/>
      <c r="C10" s="71">
        <v>2045000</v>
      </c>
      <c r="D10" s="72"/>
      <c r="E10" s="71">
        <v>950000</v>
      </c>
      <c r="F10" s="72"/>
      <c r="G10" s="71">
        <v>855000</v>
      </c>
      <c r="H10" s="72"/>
      <c r="I10" s="72" t="s">
        <v>194</v>
      </c>
      <c r="J10" s="72"/>
      <c r="K10" s="71">
        <v>1748475000000</v>
      </c>
      <c r="L10" s="68"/>
      <c r="M10" s="233" t="s">
        <v>195</v>
      </c>
      <c r="N10" s="233"/>
      <c r="O10" s="233"/>
      <c r="P10" s="233"/>
    </row>
    <row r="11" spans="1:16" ht="42">
      <c r="A11" s="85" t="s">
        <v>158</v>
      </c>
      <c r="B11" s="72"/>
      <c r="C11" s="71">
        <v>880000</v>
      </c>
      <c r="D11" s="72"/>
      <c r="E11" s="71">
        <v>692900</v>
      </c>
      <c r="F11" s="72"/>
      <c r="G11" s="71">
        <v>644931</v>
      </c>
      <c r="H11" s="72"/>
      <c r="I11" s="72" t="s">
        <v>234</v>
      </c>
      <c r="J11" s="72"/>
      <c r="K11" s="71">
        <v>567539280000</v>
      </c>
      <c r="L11" s="68"/>
      <c r="M11" s="233" t="s">
        <v>195</v>
      </c>
      <c r="N11" s="233"/>
      <c r="O11" s="233"/>
      <c r="P11" s="233"/>
    </row>
    <row r="12" spans="1:16" ht="42">
      <c r="A12" s="85" t="s">
        <v>162</v>
      </c>
      <c r="B12" s="72"/>
      <c r="C12" s="71">
        <v>1884000</v>
      </c>
      <c r="D12" s="72"/>
      <c r="E12" s="71">
        <v>642000</v>
      </c>
      <c r="F12" s="72"/>
      <c r="G12" s="71">
        <v>588664</v>
      </c>
      <c r="H12" s="72"/>
      <c r="I12" s="72" t="s">
        <v>235</v>
      </c>
      <c r="J12" s="72"/>
      <c r="K12" s="71">
        <v>1109042976000</v>
      </c>
      <c r="L12" s="68"/>
      <c r="M12" s="233" t="s">
        <v>195</v>
      </c>
      <c r="N12" s="233"/>
      <c r="O12" s="233"/>
      <c r="P12" s="233"/>
    </row>
    <row r="13" spans="1:16" ht="42">
      <c r="A13" s="85" t="s">
        <v>166</v>
      </c>
      <c r="B13" s="72"/>
      <c r="C13" s="71">
        <v>995000</v>
      </c>
      <c r="D13" s="72"/>
      <c r="E13" s="71">
        <v>960000</v>
      </c>
      <c r="F13" s="72"/>
      <c r="G13" s="71">
        <v>864000</v>
      </c>
      <c r="H13" s="72"/>
      <c r="I13" s="72" t="s">
        <v>194</v>
      </c>
      <c r="J13" s="72"/>
      <c r="K13" s="71">
        <v>859680000000</v>
      </c>
      <c r="L13" s="20"/>
      <c r="M13" s="233" t="s">
        <v>195</v>
      </c>
      <c r="N13" s="233"/>
      <c r="O13" s="233"/>
      <c r="P13" s="233"/>
    </row>
    <row r="14" spans="1:16" ht="42">
      <c r="A14" s="85" t="s">
        <v>167</v>
      </c>
      <c r="B14" s="72"/>
      <c r="C14" s="71">
        <v>995000</v>
      </c>
      <c r="D14" s="72"/>
      <c r="E14" s="71">
        <v>920000</v>
      </c>
      <c r="F14" s="72"/>
      <c r="G14" s="71">
        <v>895500</v>
      </c>
      <c r="H14" s="72"/>
      <c r="I14" s="72" t="s">
        <v>236</v>
      </c>
      <c r="J14" s="72"/>
      <c r="K14" s="71">
        <v>891022500000</v>
      </c>
      <c r="L14" s="179"/>
      <c r="M14" s="233" t="s">
        <v>195</v>
      </c>
      <c r="N14" s="233"/>
      <c r="O14" s="233"/>
      <c r="P14" s="233"/>
    </row>
    <row r="15" spans="1:16" ht="42">
      <c r="A15" s="85" t="s">
        <v>165</v>
      </c>
      <c r="B15" s="72"/>
      <c r="C15" s="71">
        <v>500000</v>
      </c>
      <c r="D15" s="72"/>
      <c r="E15" s="71">
        <v>1050000</v>
      </c>
      <c r="F15" s="72"/>
      <c r="G15" s="71">
        <v>945000</v>
      </c>
      <c r="H15" s="72"/>
      <c r="I15" s="72" t="s">
        <v>194</v>
      </c>
      <c r="J15" s="72"/>
      <c r="K15" s="71">
        <v>472500000000</v>
      </c>
      <c r="L15" s="179"/>
      <c r="M15" s="233" t="s">
        <v>195</v>
      </c>
      <c r="N15" s="233"/>
      <c r="O15" s="233"/>
      <c r="P15" s="233"/>
    </row>
  </sheetData>
  <mergeCells count="23">
    <mergeCell ref="A7:A8"/>
    <mergeCell ref="A5:M5"/>
    <mergeCell ref="E7:E8"/>
    <mergeCell ref="K7:K8"/>
    <mergeCell ref="I7:I8"/>
    <mergeCell ref="C7:C8"/>
    <mergeCell ref="C6:P6"/>
    <mergeCell ref="M15:P15"/>
    <mergeCell ref="A1:P1"/>
    <mergeCell ref="A2:P2"/>
    <mergeCell ref="A3:P3"/>
    <mergeCell ref="M7:P8"/>
    <mergeCell ref="M13:P13"/>
    <mergeCell ref="M9:P9"/>
    <mergeCell ref="M10:P10"/>
    <mergeCell ref="M11:P11"/>
    <mergeCell ref="M12:P12"/>
    <mergeCell ref="M14:P14"/>
    <mergeCell ref="A4:M4"/>
    <mergeCell ref="F7:F8"/>
    <mergeCell ref="H7:H8"/>
    <mergeCell ref="G7:G8"/>
    <mergeCell ref="J7:J8"/>
  </mergeCells>
  <pageMargins left="0.7" right="0.7" top="0.75" bottom="0.75" header="0.3" footer="0.3"/>
  <pageSetup scale="93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O71"/>
  <sheetViews>
    <sheetView rightToLeft="1" view="pageBreakPreview" topLeftCell="A46" zoomScale="90" zoomScaleNormal="100" zoomScaleSheetLayoutView="90" workbookViewId="0">
      <selection activeCell="I74" sqref="I74"/>
    </sheetView>
  </sheetViews>
  <sheetFormatPr defaultColWidth="9.125" defaultRowHeight="15.75"/>
  <cols>
    <col min="1" max="1" width="22.375" style="6" bestFit="1" customWidth="1"/>
    <col min="2" max="2" width="0.75" style="6" customWidth="1"/>
    <col min="3" max="3" width="19.75" style="6" bestFit="1" customWidth="1"/>
    <col min="4" max="4" width="0.75" style="6" customWidth="1"/>
    <col min="5" max="5" width="19.875" style="6" bestFit="1" customWidth="1"/>
    <col min="6" max="6" width="2" style="6" customWidth="1"/>
    <col min="7" max="7" width="19.75" style="6" bestFit="1" customWidth="1"/>
    <col min="8" max="8" width="2.125" style="6" customWidth="1"/>
    <col min="9" max="9" width="19.75" style="6" bestFit="1" customWidth="1"/>
    <col min="10" max="10" width="2" style="6" customWidth="1"/>
    <col min="11" max="11" width="19.75" style="6" bestFit="1" customWidth="1"/>
    <col min="12" max="12" width="0.625" style="6" customWidth="1"/>
    <col min="13" max="13" width="19.75" style="6" bestFit="1" customWidth="1"/>
    <col min="14" max="14" width="0.75" style="6" customWidth="1"/>
    <col min="15" max="15" width="12.125" style="80" bestFit="1" customWidth="1"/>
    <col min="16" max="16384" width="9.125" style="6"/>
  </cols>
  <sheetData>
    <row r="1" spans="1:15" ht="21">
      <c r="A1" s="210" t="s">
        <v>140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1:15" ht="21">
      <c r="A2" s="210" t="s">
        <v>79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</row>
    <row r="3" spans="1:15" ht="21">
      <c r="A3" s="210" t="s">
        <v>231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</row>
    <row r="4" spans="1:15" ht="25.5">
      <c r="A4" s="211" t="s">
        <v>123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</row>
    <row r="5" spans="1:15" ht="16.5" thickBot="1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0"/>
    </row>
    <row r="6" spans="1:15" ht="18.75" customHeight="1" thickBot="1">
      <c r="A6" s="15"/>
      <c r="C6" s="33" t="s">
        <v>131</v>
      </c>
      <c r="D6" s="8"/>
      <c r="E6" s="213" t="s">
        <v>13</v>
      </c>
      <c r="F6" s="213"/>
      <c r="G6" s="213"/>
      <c r="H6" s="213"/>
      <c r="I6" s="213"/>
      <c r="J6" s="213"/>
      <c r="K6" s="213"/>
      <c r="M6" s="212" t="s">
        <v>232</v>
      </c>
      <c r="N6" s="212"/>
      <c r="O6" s="212"/>
    </row>
    <row r="7" spans="1:15" ht="24" customHeight="1">
      <c r="A7" s="215" t="s">
        <v>14</v>
      </c>
      <c r="B7" s="17"/>
      <c r="C7" s="235" t="s">
        <v>7</v>
      </c>
      <c r="D7" s="17"/>
      <c r="E7" s="240" t="s">
        <v>55</v>
      </c>
      <c r="F7" s="240"/>
      <c r="G7" s="240"/>
      <c r="H7" s="181"/>
      <c r="I7" s="240" t="s">
        <v>56</v>
      </c>
      <c r="J7" s="240"/>
      <c r="K7" s="240"/>
      <c r="M7" s="207" t="s">
        <v>7</v>
      </c>
      <c r="N7" s="215"/>
      <c r="O7" s="238" t="s">
        <v>31</v>
      </c>
    </row>
    <row r="8" spans="1:15" ht="29.25" customHeight="1" thickBot="1">
      <c r="A8" s="205"/>
      <c r="B8" s="17"/>
      <c r="C8" s="208"/>
      <c r="D8" s="17"/>
      <c r="E8" s="237"/>
      <c r="F8" s="237"/>
      <c r="G8" s="237"/>
      <c r="H8" s="180"/>
      <c r="I8" s="237"/>
      <c r="J8" s="237"/>
      <c r="K8" s="237"/>
      <c r="M8" s="208"/>
      <c r="N8" s="215"/>
      <c r="O8" s="239"/>
    </row>
    <row r="9" spans="1:15" ht="21">
      <c r="A9" s="70" t="s">
        <v>196</v>
      </c>
      <c r="B9" s="17"/>
      <c r="C9" s="93">
        <v>28416191944</v>
      </c>
      <c r="D9" s="94"/>
      <c r="E9" s="93">
        <v>2115263846890</v>
      </c>
      <c r="F9" s="93"/>
      <c r="G9" s="93"/>
      <c r="H9" s="93"/>
      <c r="I9" s="93">
        <v>2119494824400</v>
      </c>
      <c r="J9" s="93"/>
      <c r="K9" s="93"/>
      <c r="L9" s="95"/>
      <c r="M9" s="93">
        <v>24185214434</v>
      </c>
      <c r="N9" s="96"/>
      <c r="O9" s="101">
        <f>M9/' سهام'!$AC$4</f>
        <v>6.9470545529174332E-4</v>
      </c>
    </row>
    <row r="10" spans="1:15" ht="21">
      <c r="A10" s="70" t="s">
        <v>197</v>
      </c>
      <c r="B10" s="17"/>
      <c r="C10" s="93">
        <v>912128</v>
      </c>
      <c r="D10" s="94"/>
      <c r="E10" s="93">
        <v>0</v>
      </c>
      <c r="F10" s="93"/>
      <c r="G10" s="93"/>
      <c r="H10" s="93"/>
      <c r="I10" s="93">
        <v>0</v>
      </c>
      <c r="J10" s="93"/>
      <c r="K10" s="93"/>
      <c r="L10" s="95"/>
      <c r="M10" s="93">
        <v>912128</v>
      </c>
      <c r="N10" s="96"/>
      <c r="O10" s="101">
        <f>M10/' سهام'!$AC$4</f>
        <v>2.6200317522657E-8</v>
      </c>
    </row>
    <row r="11" spans="1:15" ht="21">
      <c r="A11" s="70" t="s">
        <v>198</v>
      </c>
      <c r="B11" s="17"/>
      <c r="C11" s="93">
        <v>3117114</v>
      </c>
      <c r="D11" s="94"/>
      <c r="E11" s="93">
        <v>12333</v>
      </c>
      <c r="F11" s="93"/>
      <c r="G11" s="93"/>
      <c r="H11" s="93"/>
      <c r="I11" s="93">
        <v>0</v>
      </c>
      <c r="J11" s="93"/>
      <c r="K11" s="93"/>
      <c r="L11" s="95"/>
      <c r="M11" s="93">
        <v>3129447</v>
      </c>
      <c r="N11" s="96"/>
      <c r="O11" s="101">
        <f>M11/' سهام'!$AC$4</f>
        <v>8.989144623378121E-8</v>
      </c>
    </row>
    <row r="12" spans="1:15" ht="21">
      <c r="A12" s="70" t="s">
        <v>197</v>
      </c>
      <c r="B12" s="17"/>
      <c r="C12" s="93">
        <v>948484</v>
      </c>
      <c r="D12" s="94"/>
      <c r="E12" s="93">
        <v>0</v>
      </c>
      <c r="F12" s="93"/>
      <c r="G12" s="93"/>
      <c r="H12" s="93"/>
      <c r="I12" s="93">
        <v>0</v>
      </c>
      <c r="J12" s="93"/>
      <c r="K12" s="93"/>
      <c r="L12" s="95"/>
      <c r="M12" s="93">
        <v>948484</v>
      </c>
      <c r="N12" s="96"/>
      <c r="O12" s="101">
        <f>M12/' سهام'!$AC$4</f>
        <v>2.7244621330734068E-8</v>
      </c>
    </row>
    <row r="13" spans="1:15" ht="21">
      <c r="A13" s="70" t="s">
        <v>198</v>
      </c>
      <c r="B13" s="17"/>
      <c r="C13" s="93">
        <v>5500</v>
      </c>
      <c r="D13" s="94"/>
      <c r="E13" s="93">
        <v>0</v>
      </c>
      <c r="F13" s="93"/>
      <c r="G13" s="93"/>
      <c r="H13" s="93"/>
      <c r="I13" s="93">
        <v>0</v>
      </c>
      <c r="J13" s="93"/>
      <c r="K13" s="93"/>
      <c r="L13" s="95"/>
      <c r="M13" s="93">
        <v>5500</v>
      </c>
      <c r="N13" s="96"/>
      <c r="O13" s="101">
        <f>M13/' سهام'!$AC$4</f>
        <v>1.5798412763846028E-10</v>
      </c>
    </row>
    <row r="14" spans="1:15" ht="21">
      <c r="A14" s="70" t="s">
        <v>197</v>
      </c>
      <c r="B14" s="17"/>
      <c r="C14" s="93">
        <v>1946102</v>
      </c>
      <c r="D14" s="94"/>
      <c r="E14" s="93">
        <v>0</v>
      </c>
      <c r="F14" s="93"/>
      <c r="G14" s="93"/>
      <c r="H14" s="93"/>
      <c r="I14" s="93">
        <v>0</v>
      </c>
      <c r="J14" s="93"/>
      <c r="K14" s="93"/>
      <c r="L14" s="95"/>
      <c r="M14" s="93">
        <v>1946102</v>
      </c>
      <c r="N14" s="96"/>
      <c r="O14" s="101">
        <f>M14/' سهام'!$AC$4</f>
        <v>5.5900586684629605E-8</v>
      </c>
    </row>
    <row r="15" spans="1:15" ht="21">
      <c r="A15" s="70" t="s">
        <v>199</v>
      </c>
      <c r="B15" s="17"/>
      <c r="C15" s="93">
        <v>16021</v>
      </c>
      <c r="D15" s="94"/>
      <c r="E15" s="93">
        <v>0</v>
      </c>
      <c r="F15" s="93"/>
      <c r="G15" s="93"/>
      <c r="H15" s="93"/>
      <c r="I15" s="93">
        <v>0</v>
      </c>
      <c r="J15" s="93"/>
      <c r="K15" s="93"/>
      <c r="L15" s="95"/>
      <c r="M15" s="93">
        <v>16021</v>
      </c>
      <c r="N15" s="96"/>
      <c r="O15" s="101">
        <f>M15/' سهام'!$AC$4</f>
        <v>4.6019340161741312E-10</v>
      </c>
    </row>
    <row r="16" spans="1:15" ht="21">
      <c r="A16" s="70" t="s">
        <v>200</v>
      </c>
      <c r="B16" s="17"/>
      <c r="C16" s="93">
        <v>9220379</v>
      </c>
      <c r="D16" s="94"/>
      <c r="E16" s="93">
        <v>36528</v>
      </c>
      <c r="F16" s="93"/>
      <c r="G16" s="93"/>
      <c r="H16" s="93"/>
      <c r="I16" s="93">
        <v>0</v>
      </c>
      <c r="J16" s="93"/>
      <c r="K16" s="93"/>
      <c r="L16" s="95"/>
      <c r="M16" s="93">
        <v>9256907</v>
      </c>
      <c r="N16" s="96"/>
      <c r="O16" s="101">
        <f>M16/' سهام'!$AC$4</f>
        <v>2.6589897764097393E-7</v>
      </c>
    </row>
    <row r="17" spans="1:15" ht="21">
      <c r="A17" s="70" t="s">
        <v>201</v>
      </c>
      <c r="B17" s="17"/>
      <c r="C17" s="93">
        <v>296727</v>
      </c>
      <c r="D17" s="94"/>
      <c r="E17" s="93">
        <v>641991540877</v>
      </c>
      <c r="F17" s="93"/>
      <c r="G17" s="93"/>
      <c r="H17" s="93"/>
      <c r="I17" s="93">
        <v>641991100000</v>
      </c>
      <c r="J17" s="93"/>
      <c r="K17" s="93"/>
      <c r="L17" s="95"/>
      <c r="M17" s="93">
        <v>737604</v>
      </c>
      <c r="N17" s="96"/>
      <c r="O17" s="101">
        <f>M17/' سهام'!$AC$4</f>
        <v>2.1187222633207068E-8</v>
      </c>
    </row>
    <row r="18" spans="1:15" ht="21">
      <c r="A18" s="70" t="s">
        <v>202</v>
      </c>
      <c r="B18" s="17"/>
      <c r="C18" s="93">
        <v>51533625</v>
      </c>
      <c r="D18" s="94"/>
      <c r="E18" s="93">
        <v>3004259050901</v>
      </c>
      <c r="F18" s="93"/>
      <c r="G18" s="93"/>
      <c r="H18" s="93"/>
      <c r="I18" s="93">
        <v>3004310240000</v>
      </c>
      <c r="J18" s="93"/>
      <c r="K18" s="93"/>
      <c r="L18" s="95"/>
      <c r="M18" s="93">
        <v>344526</v>
      </c>
      <c r="N18" s="96"/>
      <c r="O18" s="101">
        <f>M18/' سهام'!$AC$4</f>
        <v>9.8962981015942124E-9</v>
      </c>
    </row>
    <row r="19" spans="1:15" ht="21">
      <c r="A19" s="70" t="s">
        <v>203</v>
      </c>
      <c r="B19" s="17"/>
      <c r="C19" s="93">
        <v>1005308</v>
      </c>
      <c r="D19" s="94"/>
      <c r="E19" s="93">
        <v>3966</v>
      </c>
      <c r="F19" s="93"/>
      <c r="G19" s="93"/>
      <c r="H19" s="93"/>
      <c r="I19" s="93">
        <v>0</v>
      </c>
      <c r="J19" s="93"/>
      <c r="K19" s="93"/>
      <c r="L19" s="95"/>
      <c r="M19" s="93">
        <v>1009274</v>
      </c>
      <c r="N19" s="96"/>
      <c r="O19" s="101">
        <f>M19/' سهام'!$AC$4</f>
        <v>2.8990776806941703E-8</v>
      </c>
    </row>
    <row r="20" spans="1:15" ht="21">
      <c r="A20" s="70" t="s">
        <v>204</v>
      </c>
      <c r="B20" s="17"/>
      <c r="C20" s="93">
        <v>248</v>
      </c>
      <c r="D20" s="94"/>
      <c r="E20" s="93">
        <v>0</v>
      </c>
      <c r="F20" s="93"/>
      <c r="G20" s="93"/>
      <c r="H20" s="93"/>
      <c r="I20" s="93">
        <v>0</v>
      </c>
      <c r="J20" s="93"/>
      <c r="K20" s="93"/>
      <c r="L20" s="95"/>
      <c r="M20" s="93">
        <v>248</v>
      </c>
      <c r="N20" s="96"/>
      <c r="O20" s="101">
        <f>M20/' سهام'!$AC$4</f>
        <v>7.1236479371523909E-12</v>
      </c>
    </row>
    <row r="21" spans="1:15" ht="21">
      <c r="A21" s="70" t="s">
        <v>204</v>
      </c>
      <c r="B21" s="17"/>
      <c r="C21" s="93">
        <v>440157</v>
      </c>
      <c r="D21" s="94"/>
      <c r="E21" s="93">
        <v>1741</v>
      </c>
      <c r="F21" s="93"/>
      <c r="G21" s="93"/>
      <c r="H21" s="93"/>
      <c r="I21" s="93">
        <v>0</v>
      </c>
      <c r="J21" s="93"/>
      <c r="K21" s="93"/>
      <c r="L21" s="95"/>
      <c r="M21" s="93">
        <v>441898</v>
      </c>
      <c r="N21" s="96"/>
      <c r="O21" s="101">
        <f>M21/' سهام'!$AC$4</f>
        <v>1.2693249097305514E-8</v>
      </c>
    </row>
    <row r="22" spans="1:15" ht="21">
      <c r="A22" s="70" t="s">
        <v>205</v>
      </c>
      <c r="B22" s="17"/>
      <c r="C22" s="93">
        <v>1076439</v>
      </c>
      <c r="D22" s="94"/>
      <c r="E22" s="93">
        <v>4558</v>
      </c>
      <c r="F22" s="93"/>
      <c r="G22" s="93"/>
      <c r="H22" s="93"/>
      <c r="I22" s="93">
        <v>0</v>
      </c>
      <c r="J22" s="93"/>
      <c r="K22" s="93"/>
      <c r="L22" s="95"/>
      <c r="M22" s="93">
        <v>1080997</v>
      </c>
      <c r="N22" s="96"/>
      <c r="O22" s="101">
        <f>M22/' سهام'!$AC$4</f>
        <v>3.1050976004507754E-8</v>
      </c>
    </row>
    <row r="23" spans="1:15" ht="21">
      <c r="A23" s="70" t="s">
        <v>206</v>
      </c>
      <c r="B23" s="17"/>
      <c r="C23" s="93">
        <v>660378</v>
      </c>
      <c r="D23" s="94"/>
      <c r="E23" s="93">
        <v>2794</v>
      </c>
      <c r="F23" s="93"/>
      <c r="G23" s="93"/>
      <c r="H23" s="93"/>
      <c r="I23" s="93">
        <v>0</v>
      </c>
      <c r="J23" s="93"/>
      <c r="K23" s="93"/>
      <c r="L23" s="95"/>
      <c r="M23" s="93">
        <v>663172</v>
      </c>
      <c r="N23" s="96"/>
      <c r="O23" s="101">
        <f>M23/' سهام'!$AC$4</f>
        <v>1.9049209071682361E-8</v>
      </c>
    </row>
    <row r="24" spans="1:15" ht="21">
      <c r="A24" s="70" t="s">
        <v>207</v>
      </c>
      <c r="B24" s="17"/>
      <c r="C24" s="93">
        <v>2663509</v>
      </c>
      <c r="D24" s="94"/>
      <c r="E24" s="93">
        <v>0</v>
      </c>
      <c r="F24" s="93"/>
      <c r="G24" s="93"/>
      <c r="H24" s="93"/>
      <c r="I24" s="93">
        <v>0</v>
      </c>
      <c r="J24" s="93"/>
      <c r="K24" s="93"/>
      <c r="L24" s="95"/>
      <c r="M24" s="93">
        <v>2663509</v>
      </c>
      <c r="N24" s="96"/>
      <c r="O24" s="101">
        <f>M24/' سهام'!$AC$4</f>
        <v>7.6507662876761399E-8</v>
      </c>
    </row>
    <row r="25" spans="1:15" ht="21">
      <c r="A25" s="70" t="s">
        <v>208</v>
      </c>
      <c r="B25" s="17"/>
      <c r="C25" s="93">
        <v>936854325</v>
      </c>
      <c r="D25" s="94"/>
      <c r="E25" s="93">
        <v>1828694589142</v>
      </c>
      <c r="F25" s="93"/>
      <c r="G25" s="93"/>
      <c r="H25" s="93"/>
      <c r="I25" s="93">
        <v>1829506574478</v>
      </c>
      <c r="J25" s="93"/>
      <c r="K25" s="93"/>
      <c r="L25" s="95"/>
      <c r="M25" s="93">
        <v>124868989</v>
      </c>
      <c r="N25" s="96"/>
      <c r="O25" s="101">
        <f>M25/' سهام'!$AC$4</f>
        <v>3.586785144774817E-6</v>
      </c>
    </row>
    <row r="26" spans="1:15" ht="21">
      <c r="A26" s="70" t="s">
        <v>209</v>
      </c>
      <c r="B26" s="17"/>
      <c r="C26" s="93">
        <v>6009530</v>
      </c>
      <c r="D26" s="94"/>
      <c r="E26" s="93">
        <v>0</v>
      </c>
      <c r="F26" s="93"/>
      <c r="G26" s="93"/>
      <c r="H26" s="93"/>
      <c r="I26" s="93">
        <v>0</v>
      </c>
      <c r="J26" s="93"/>
      <c r="K26" s="93"/>
      <c r="L26" s="95"/>
      <c r="M26" s="93">
        <v>6009530</v>
      </c>
      <c r="N26" s="96"/>
      <c r="O26" s="101">
        <f>M26/' سهام'!$AC$4</f>
        <v>1.7262006446675569E-7</v>
      </c>
    </row>
    <row r="27" spans="1:15" ht="21">
      <c r="A27" s="70" t="s">
        <v>209</v>
      </c>
      <c r="B27" s="17"/>
      <c r="C27" s="93">
        <v>268153</v>
      </c>
      <c r="D27" s="94"/>
      <c r="E27" s="93">
        <v>0</v>
      </c>
      <c r="F27" s="93"/>
      <c r="G27" s="93"/>
      <c r="H27" s="93"/>
      <c r="I27" s="93">
        <v>0</v>
      </c>
      <c r="J27" s="93"/>
      <c r="K27" s="93"/>
      <c r="L27" s="95"/>
      <c r="M27" s="93">
        <v>268153</v>
      </c>
      <c r="N27" s="96"/>
      <c r="O27" s="101">
        <f>M27/' سهام'!$AC$4</f>
        <v>7.7025305052065532E-9</v>
      </c>
    </row>
    <row r="28" spans="1:15" ht="21">
      <c r="A28" s="70" t="s">
        <v>210</v>
      </c>
      <c r="B28" s="17"/>
      <c r="C28" s="93">
        <v>43000000000</v>
      </c>
      <c r="D28" s="94"/>
      <c r="E28" s="93">
        <v>0</v>
      </c>
      <c r="F28" s="93"/>
      <c r="G28" s="93"/>
      <c r="H28" s="93"/>
      <c r="I28" s="93">
        <v>0</v>
      </c>
      <c r="J28" s="93"/>
      <c r="K28" s="93"/>
      <c r="L28" s="95"/>
      <c r="M28" s="93">
        <v>43000000000</v>
      </c>
      <c r="N28" s="96"/>
      <c r="O28" s="101">
        <f>M28/' سهام'!$AC$4</f>
        <v>1.2351486342643259E-3</v>
      </c>
    </row>
    <row r="29" spans="1:15" ht="21">
      <c r="A29" s="70" t="s">
        <v>210</v>
      </c>
      <c r="B29" s="17"/>
      <c r="C29" s="93">
        <v>39800000000</v>
      </c>
      <c r="D29" s="94"/>
      <c r="E29" s="93">
        <v>0</v>
      </c>
      <c r="F29" s="93"/>
      <c r="G29" s="93"/>
      <c r="H29" s="93"/>
      <c r="I29" s="93">
        <v>0</v>
      </c>
      <c r="J29" s="93"/>
      <c r="K29" s="93"/>
      <c r="L29" s="95"/>
      <c r="M29" s="93">
        <v>39800000000</v>
      </c>
      <c r="N29" s="96"/>
      <c r="O29" s="101">
        <f>M29/' سهام'!$AC$4</f>
        <v>1.1432305963655855E-3</v>
      </c>
    </row>
    <row r="30" spans="1:15" ht="21">
      <c r="A30" s="70" t="s">
        <v>210</v>
      </c>
      <c r="B30" s="17"/>
      <c r="C30" s="93">
        <v>219000000000</v>
      </c>
      <c r="D30" s="94"/>
      <c r="E30" s="93">
        <v>0</v>
      </c>
      <c r="F30" s="93"/>
      <c r="G30" s="93"/>
      <c r="H30" s="93"/>
      <c r="I30" s="93">
        <v>0</v>
      </c>
      <c r="J30" s="93"/>
      <c r="K30" s="93"/>
      <c r="L30" s="95"/>
      <c r="M30" s="93">
        <v>219000000000</v>
      </c>
      <c r="N30" s="96"/>
      <c r="O30" s="101">
        <f>M30/' سهام'!$AC$4</f>
        <v>6.290640718695055E-3</v>
      </c>
    </row>
    <row r="31" spans="1:15" ht="21">
      <c r="A31" s="70" t="s">
        <v>211</v>
      </c>
      <c r="B31" s="17"/>
      <c r="C31" s="93">
        <v>11725677951</v>
      </c>
      <c r="D31" s="94"/>
      <c r="E31" s="93">
        <v>7047821906607</v>
      </c>
      <c r="F31" s="93"/>
      <c r="G31" s="93"/>
      <c r="H31" s="93"/>
      <c r="I31" s="93">
        <v>6925705080000</v>
      </c>
      <c r="J31" s="93"/>
      <c r="K31" s="93"/>
      <c r="L31" s="95"/>
      <c r="M31" s="93">
        <v>133842504558</v>
      </c>
      <c r="N31" s="96"/>
      <c r="O31" s="101">
        <f>M31/' سهام'!$AC$4</f>
        <v>3.8445438770076863E-3</v>
      </c>
    </row>
    <row r="32" spans="1:15" ht="21">
      <c r="A32" s="70" t="s">
        <v>210</v>
      </c>
      <c r="B32" s="17"/>
      <c r="C32" s="93">
        <v>10100000000</v>
      </c>
      <c r="D32" s="94"/>
      <c r="E32" s="93">
        <v>0</v>
      </c>
      <c r="F32" s="93"/>
      <c r="G32" s="93"/>
      <c r="H32" s="93"/>
      <c r="I32" s="93">
        <v>0</v>
      </c>
      <c r="J32" s="93"/>
      <c r="K32" s="93"/>
      <c r="L32" s="95"/>
      <c r="M32" s="93">
        <v>10100000000</v>
      </c>
      <c r="N32" s="96"/>
      <c r="O32" s="101">
        <f>M32/' سهام'!$AC$4</f>
        <v>2.9011630711789978E-4</v>
      </c>
    </row>
    <row r="33" spans="1:15" ht="21">
      <c r="A33" s="70" t="s">
        <v>212</v>
      </c>
      <c r="B33" s="17"/>
      <c r="C33" s="93">
        <v>558031</v>
      </c>
      <c r="D33" s="94"/>
      <c r="E33" s="93">
        <v>2215</v>
      </c>
      <c r="F33" s="93"/>
      <c r="G33" s="93"/>
      <c r="H33" s="93"/>
      <c r="I33" s="93">
        <v>0</v>
      </c>
      <c r="J33" s="93"/>
      <c r="K33" s="93"/>
      <c r="L33" s="95"/>
      <c r="M33" s="93">
        <v>560246</v>
      </c>
      <c r="N33" s="96"/>
      <c r="O33" s="101">
        <f>M33/' سهام'!$AC$4</f>
        <v>1.6092722831443059E-8</v>
      </c>
    </row>
    <row r="34" spans="1:15" ht="21">
      <c r="A34" s="70" t="s">
        <v>210</v>
      </c>
      <c r="B34" s="17"/>
      <c r="C34" s="93">
        <v>54000000000</v>
      </c>
      <c r="D34" s="94"/>
      <c r="E34" s="93">
        <v>0</v>
      </c>
      <c r="F34" s="93"/>
      <c r="G34" s="93"/>
      <c r="H34" s="93"/>
      <c r="I34" s="93">
        <v>0</v>
      </c>
      <c r="J34" s="93"/>
      <c r="K34" s="93"/>
      <c r="L34" s="95"/>
      <c r="M34" s="93">
        <v>54000000000</v>
      </c>
      <c r="N34" s="96"/>
      <c r="O34" s="101">
        <f>M34/' سهام'!$AC$4</f>
        <v>1.5511168895412464E-3</v>
      </c>
    </row>
    <row r="35" spans="1:15" ht="21">
      <c r="A35" s="70" t="s">
        <v>210</v>
      </c>
      <c r="B35" s="17"/>
      <c r="C35" s="93">
        <v>100000000000</v>
      </c>
      <c r="D35" s="94"/>
      <c r="E35" s="93">
        <v>0</v>
      </c>
      <c r="F35" s="93"/>
      <c r="G35" s="93"/>
      <c r="H35" s="93"/>
      <c r="I35" s="93">
        <v>0</v>
      </c>
      <c r="J35" s="93"/>
      <c r="K35" s="93"/>
      <c r="L35" s="95"/>
      <c r="M35" s="93">
        <v>100000000000</v>
      </c>
      <c r="N35" s="96"/>
      <c r="O35" s="101">
        <f>M35/' سهام'!$AC$4</f>
        <v>2.8724386843356417E-3</v>
      </c>
    </row>
    <row r="36" spans="1:15" ht="21">
      <c r="A36" s="70" t="s">
        <v>210</v>
      </c>
      <c r="B36" s="17"/>
      <c r="C36" s="93">
        <v>62680000000</v>
      </c>
      <c r="D36" s="94"/>
      <c r="E36" s="93">
        <v>0</v>
      </c>
      <c r="F36" s="93"/>
      <c r="G36" s="93"/>
      <c r="H36" s="93"/>
      <c r="I36" s="93">
        <v>0</v>
      </c>
      <c r="J36" s="93"/>
      <c r="K36" s="93"/>
      <c r="L36" s="95"/>
      <c r="M36" s="93">
        <v>62680000000</v>
      </c>
      <c r="N36" s="96"/>
      <c r="O36" s="101">
        <f>M36/' سهام'!$AC$4</f>
        <v>1.8004445673415802E-3</v>
      </c>
    </row>
    <row r="37" spans="1:15" ht="21">
      <c r="A37" s="70" t="s">
        <v>213</v>
      </c>
      <c r="B37" s="17"/>
      <c r="C37" s="93">
        <v>1645842</v>
      </c>
      <c r="D37" s="94"/>
      <c r="E37" s="93">
        <v>6512</v>
      </c>
      <c r="F37" s="93"/>
      <c r="G37" s="93"/>
      <c r="H37" s="93"/>
      <c r="I37" s="93">
        <v>0</v>
      </c>
      <c r="J37" s="93"/>
      <c r="K37" s="93"/>
      <c r="L37" s="95"/>
      <c r="M37" s="93">
        <v>1652354</v>
      </c>
      <c r="N37" s="96"/>
      <c r="O37" s="101">
        <f>M37/' سهام'!$AC$4</f>
        <v>4.746285549816735E-8</v>
      </c>
    </row>
    <row r="38" spans="1:15" ht="21">
      <c r="A38" s="70" t="s">
        <v>214</v>
      </c>
      <c r="B38" s="17"/>
      <c r="C38" s="93">
        <v>840000000000</v>
      </c>
      <c r="D38" s="94"/>
      <c r="E38" s="93">
        <v>0</v>
      </c>
      <c r="F38" s="93"/>
      <c r="G38" s="93"/>
      <c r="H38" s="93"/>
      <c r="I38" s="93">
        <v>0</v>
      </c>
      <c r="J38" s="93"/>
      <c r="K38" s="93"/>
      <c r="L38" s="95"/>
      <c r="M38" s="93">
        <v>840000000000</v>
      </c>
      <c r="N38" s="96"/>
      <c r="O38" s="101">
        <f>M38/' سهام'!$AC$4</f>
        <v>2.412848494841939E-2</v>
      </c>
    </row>
    <row r="39" spans="1:15" ht="21">
      <c r="A39" s="70" t="s">
        <v>214</v>
      </c>
      <c r="B39" s="17"/>
      <c r="C39" s="93">
        <v>21452515795</v>
      </c>
      <c r="D39" s="94"/>
      <c r="E39" s="93">
        <v>14631780822</v>
      </c>
      <c r="F39" s="93"/>
      <c r="G39" s="93"/>
      <c r="H39" s="93"/>
      <c r="I39" s="93">
        <v>36083600000</v>
      </c>
      <c r="J39" s="93"/>
      <c r="K39" s="93"/>
      <c r="L39" s="95"/>
      <c r="M39" s="93">
        <v>696617</v>
      </c>
      <c r="N39" s="96"/>
      <c r="O39" s="101">
        <f>M39/' سهام'!$AC$4</f>
        <v>2.0009896189658418E-8</v>
      </c>
    </row>
    <row r="40" spans="1:15" ht="21">
      <c r="A40" s="70" t="s">
        <v>214</v>
      </c>
      <c r="B40" s="17"/>
      <c r="C40" s="93">
        <v>660000000000</v>
      </c>
      <c r="D40" s="94"/>
      <c r="E40" s="93">
        <v>0</v>
      </c>
      <c r="F40" s="93"/>
      <c r="G40" s="93"/>
      <c r="H40" s="93"/>
      <c r="I40" s="93">
        <v>0</v>
      </c>
      <c r="J40" s="93"/>
      <c r="K40" s="93"/>
      <c r="L40" s="95"/>
      <c r="M40" s="93">
        <v>660000000000</v>
      </c>
      <c r="N40" s="96"/>
      <c r="O40" s="101">
        <f>M40/' سهام'!$AC$4</f>
        <v>1.8958095316615235E-2</v>
      </c>
    </row>
    <row r="41" spans="1:15" ht="21">
      <c r="A41" s="70" t="s">
        <v>210</v>
      </c>
      <c r="B41" s="17"/>
      <c r="C41" s="71">
        <v>443900000000</v>
      </c>
      <c r="D41" s="18"/>
      <c r="E41" s="93">
        <v>0</v>
      </c>
      <c r="F41" s="93"/>
      <c r="G41" s="95"/>
      <c r="H41" s="95"/>
      <c r="I41" s="93">
        <v>0</v>
      </c>
      <c r="J41" s="93"/>
      <c r="K41" s="97"/>
      <c r="L41" s="95"/>
      <c r="M41" s="93">
        <v>443900000000</v>
      </c>
      <c r="N41" s="65"/>
      <c r="O41" s="101">
        <f>M41/' سهام'!$AC$4</f>
        <v>1.2750755319765912E-2</v>
      </c>
    </row>
    <row r="42" spans="1:15" ht="21">
      <c r="A42" s="70" t="s">
        <v>210</v>
      </c>
      <c r="B42" s="17"/>
      <c r="C42" s="71">
        <v>57732000000</v>
      </c>
      <c r="D42" s="18"/>
      <c r="E42" s="93">
        <v>0</v>
      </c>
      <c r="F42" s="93"/>
      <c r="G42" s="95"/>
      <c r="H42" s="95"/>
      <c r="I42" s="93">
        <v>0</v>
      </c>
      <c r="J42" s="93"/>
      <c r="K42" s="97"/>
      <c r="L42" s="95"/>
      <c r="M42" s="93">
        <v>57732000000</v>
      </c>
      <c r="N42" s="65"/>
      <c r="O42" s="101">
        <f>M42/' سهام'!$AC$4</f>
        <v>1.6583163012406526E-3</v>
      </c>
    </row>
    <row r="43" spans="1:15" ht="21">
      <c r="A43" s="70" t="s">
        <v>210</v>
      </c>
      <c r="B43" s="17"/>
      <c r="C43" s="71">
        <v>70000000000</v>
      </c>
      <c r="D43" s="18"/>
      <c r="E43" s="93">
        <v>0</v>
      </c>
      <c r="F43" s="93"/>
      <c r="G43" s="95"/>
      <c r="H43" s="95"/>
      <c r="I43" s="93">
        <v>0</v>
      </c>
      <c r="J43" s="93"/>
      <c r="K43" s="97"/>
      <c r="L43" s="95"/>
      <c r="M43" s="93">
        <v>70000000000</v>
      </c>
      <c r="N43" s="65"/>
      <c r="O43" s="101">
        <f>M43/' سهام'!$AC$4</f>
        <v>2.0107070790349492E-3</v>
      </c>
    </row>
    <row r="44" spans="1:15" ht="21">
      <c r="A44" s="70" t="s">
        <v>210</v>
      </c>
      <c r="B44" s="17"/>
      <c r="C44" s="71">
        <v>92373000000</v>
      </c>
      <c r="D44" s="18"/>
      <c r="E44" s="93">
        <v>0</v>
      </c>
      <c r="F44" s="93"/>
      <c r="G44" s="95"/>
      <c r="H44" s="95"/>
      <c r="I44" s="93">
        <v>0</v>
      </c>
      <c r="J44" s="93"/>
      <c r="K44" s="97"/>
      <c r="L44" s="95"/>
      <c r="M44" s="93">
        <v>92373000000</v>
      </c>
      <c r="N44" s="65"/>
      <c r="O44" s="101">
        <f>M44/' سهام'!$AC$4</f>
        <v>2.6533577858813624E-3</v>
      </c>
    </row>
    <row r="45" spans="1:15" ht="21">
      <c r="A45" s="70" t="s">
        <v>215</v>
      </c>
      <c r="B45" s="17"/>
      <c r="C45" s="71">
        <v>111930000000</v>
      </c>
      <c r="D45" s="18"/>
      <c r="E45" s="93">
        <v>0</v>
      </c>
      <c r="F45" s="93"/>
      <c r="G45" s="95"/>
      <c r="H45" s="95"/>
      <c r="I45" s="93">
        <v>111930000000</v>
      </c>
      <c r="J45" s="93"/>
      <c r="K45" s="97"/>
      <c r="L45" s="95"/>
      <c r="M45" s="93">
        <v>0</v>
      </c>
      <c r="N45" s="65"/>
      <c r="O45" s="101">
        <f>M45/' سهام'!$AC$4</f>
        <v>0</v>
      </c>
    </row>
    <row r="46" spans="1:15" ht="21">
      <c r="A46" s="70" t="s">
        <v>215</v>
      </c>
      <c r="B46" s="17"/>
      <c r="C46" s="71">
        <v>505699000000</v>
      </c>
      <c r="D46" s="18"/>
      <c r="E46" s="93">
        <v>0</v>
      </c>
      <c r="F46" s="93"/>
      <c r="G46" s="95"/>
      <c r="H46" s="95"/>
      <c r="I46" s="93">
        <v>505699000000</v>
      </c>
      <c r="J46" s="93"/>
      <c r="K46" s="97"/>
      <c r="L46" s="95"/>
      <c r="M46" s="93">
        <v>0</v>
      </c>
      <c r="N46" s="65"/>
      <c r="O46" s="101">
        <f>M46/' سهام'!$AC$4</f>
        <v>0</v>
      </c>
    </row>
    <row r="47" spans="1:15" ht="21">
      <c r="A47" s="70" t="s">
        <v>196</v>
      </c>
      <c r="B47" s="17"/>
      <c r="C47" s="71">
        <v>1210553000000</v>
      </c>
      <c r="D47" s="18"/>
      <c r="E47" s="93">
        <v>0</v>
      </c>
      <c r="F47" s="93"/>
      <c r="G47" s="95"/>
      <c r="H47" s="95"/>
      <c r="I47" s="93">
        <v>563100000000</v>
      </c>
      <c r="J47" s="93"/>
      <c r="K47" s="97"/>
      <c r="L47" s="95"/>
      <c r="M47" s="93">
        <v>647453000000</v>
      </c>
      <c r="N47" s="65"/>
      <c r="O47" s="101">
        <f>M47/' سهام'!$AC$4</f>
        <v>1.859769043489164E-2</v>
      </c>
    </row>
    <row r="48" spans="1:15" ht="21">
      <c r="A48" s="70" t="s">
        <v>196</v>
      </c>
      <c r="B48" s="17"/>
      <c r="C48" s="71">
        <v>314039000000</v>
      </c>
      <c r="D48" s="18"/>
      <c r="E48" s="93">
        <v>0</v>
      </c>
      <c r="F48" s="93"/>
      <c r="G48" s="95"/>
      <c r="H48" s="95"/>
      <c r="I48" s="93">
        <v>214000000000</v>
      </c>
      <c r="J48" s="93"/>
      <c r="K48" s="97"/>
      <c r="L48" s="95"/>
      <c r="M48" s="93">
        <v>100039000000</v>
      </c>
      <c r="N48" s="65"/>
      <c r="O48" s="101">
        <f>M48/' سهام'!$AC$4</f>
        <v>2.8735589354225324E-3</v>
      </c>
    </row>
    <row r="49" spans="1:15" ht="21">
      <c r="A49" s="70" t="s">
        <v>196</v>
      </c>
      <c r="B49" s="17"/>
      <c r="C49" s="71">
        <v>37306000000</v>
      </c>
      <c r="D49" s="18"/>
      <c r="E49" s="93">
        <v>0</v>
      </c>
      <c r="F49" s="93"/>
      <c r="G49" s="95"/>
      <c r="H49" s="95"/>
      <c r="I49" s="93">
        <v>37306000000</v>
      </c>
      <c r="J49" s="93"/>
      <c r="K49" s="97"/>
      <c r="L49" s="95"/>
      <c r="M49" s="93">
        <v>0</v>
      </c>
      <c r="N49" s="65"/>
      <c r="O49" s="101">
        <f>M49/' سهام'!$AC$4</f>
        <v>0</v>
      </c>
    </row>
    <row r="50" spans="1:15" ht="21">
      <c r="A50" s="70" t="s">
        <v>210</v>
      </c>
      <c r="B50" s="17"/>
      <c r="C50" s="71">
        <v>301519000000</v>
      </c>
      <c r="D50" s="18"/>
      <c r="E50" s="93">
        <v>0</v>
      </c>
      <c r="F50" s="93"/>
      <c r="G50" s="95"/>
      <c r="H50" s="95"/>
      <c r="I50" s="93">
        <v>0</v>
      </c>
      <c r="J50" s="93"/>
      <c r="K50" s="97"/>
      <c r="L50" s="95"/>
      <c r="M50" s="93">
        <v>301519000000</v>
      </c>
      <c r="N50" s="65"/>
      <c r="O50" s="101">
        <f>M50/' سهام'!$AC$4</f>
        <v>8.6609483966219834E-3</v>
      </c>
    </row>
    <row r="51" spans="1:15" ht="21">
      <c r="A51" s="70" t="s">
        <v>211</v>
      </c>
      <c r="B51" s="17"/>
      <c r="C51" s="71">
        <v>1172500000000</v>
      </c>
      <c r="D51" s="18"/>
      <c r="E51" s="93">
        <v>0</v>
      </c>
      <c r="F51" s="93"/>
      <c r="G51" s="95"/>
      <c r="H51" s="95"/>
      <c r="I51" s="93">
        <v>0</v>
      </c>
      <c r="J51" s="93"/>
      <c r="K51" s="97"/>
      <c r="L51" s="95"/>
      <c r="M51" s="93">
        <v>1172500000000</v>
      </c>
      <c r="N51" s="65"/>
      <c r="O51" s="101">
        <f>M51/' سهام'!$AC$4</f>
        <v>3.3679343573835396E-2</v>
      </c>
    </row>
    <row r="52" spans="1:15" ht="21">
      <c r="A52" s="70" t="s">
        <v>211</v>
      </c>
      <c r="B52" s="17"/>
      <c r="C52" s="71">
        <v>234900000000</v>
      </c>
      <c r="D52" s="18"/>
      <c r="E52" s="93">
        <v>0</v>
      </c>
      <c r="F52" s="93"/>
      <c r="G52" s="95"/>
      <c r="H52" s="95"/>
      <c r="I52" s="93">
        <v>0</v>
      </c>
      <c r="J52" s="93"/>
      <c r="K52" s="97"/>
      <c r="L52" s="95"/>
      <c r="M52" s="93">
        <v>234900000000</v>
      </c>
      <c r="N52" s="65"/>
      <c r="O52" s="101">
        <f>M52/' سهام'!$AC$4</f>
        <v>6.7473584695044225E-3</v>
      </c>
    </row>
    <row r="53" spans="1:15" ht="21">
      <c r="A53" s="70" t="s">
        <v>196</v>
      </c>
      <c r="B53" s="17"/>
      <c r="C53" s="71">
        <v>2506700000000</v>
      </c>
      <c r="D53" s="18"/>
      <c r="E53" s="93">
        <v>0</v>
      </c>
      <c r="F53" s="93"/>
      <c r="G53" s="95"/>
      <c r="H53" s="95"/>
      <c r="I53" s="93">
        <v>0</v>
      </c>
      <c r="J53" s="93"/>
      <c r="K53" s="97"/>
      <c r="L53" s="95"/>
      <c r="M53" s="93">
        <v>2506700000000</v>
      </c>
      <c r="N53" s="65"/>
      <c r="O53" s="101">
        <f>M53/' سهام'!$AC$4</f>
        <v>7.2003420500241527E-2</v>
      </c>
    </row>
    <row r="54" spans="1:15" ht="21">
      <c r="A54" s="70" t="s">
        <v>210</v>
      </c>
      <c r="B54" s="17"/>
      <c r="C54" s="71">
        <v>2614000000000</v>
      </c>
      <c r="D54" s="18"/>
      <c r="E54" s="93">
        <v>0</v>
      </c>
      <c r="F54" s="93"/>
      <c r="G54" s="95"/>
      <c r="H54" s="95"/>
      <c r="I54" s="93">
        <v>0</v>
      </c>
      <c r="J54" s="93"/>
      <c r="K54" s="97"/>
      <c r="L54" s="95"/>
      <c r="M54" s="93">
        <v>2614000000000</v>
      </c>
      <c r="N54" s="65"/>
      <c r="O54" s="101">
        <f>M54/' سهام'!$AC$4</f>
        <v>7.5085547208533665E-2</v>
      </c>
    </row>
    <row r="55" spans="1:15" ht="21">
      <c r="A55" s="70" t="s">
        <v>211</v>
      </c>
      <c r="B55" s="17"/>
      <c r="C55" s="71">
        <v>0</v>
      </c>
      <c r="D55" s="18"/>
      <c r="E55" s="93">
        <v>3692589000000</v>
      </c>
      <c r="F55" s="93"/>
      <c r="G55" s="95"/>
      <c r="H55" s="95"/>
      <c r="I55" s="93">
        <v>0</v>
      </c>
      <c r="J55" s="93"/>
      <c r="K55" s="97"/>
      <c r="L55" s="95"/>
      <c r="M55" s="93">
        <v>3692589000000</v>
      </c>
      <c r="N55" s="65"/>
      <c r="O55" s="101">
        <f>M55/' سهام'!$AC$4</f>
        <v>0.10606735488952262</v>
      </c>
    </row>
    <row r="56" spans="1:15" ht="21">
      <c r="A56" s="70" t="s">
        <v>210</v>
      </c>
      <c r="B56" s="17"/>
      <c r="C56" s="71">
        <v>0</v>
      </c>
      <c r="D56" s="18"/>
      <c r="E56" s="93">
        <v>2557895000000</v>
      </c>
      <c r="F56" s="93"/>
      <c r="G56" s="95"/>
      <c r="H56" s="95"/>
      <c r="I56" s="93">
        <v>0</v>
      </c>
      <c r="J56" s="93"/>
      <c r="K56" s="97"/>
      <c r="L56" s="95"/>
      <c r="M56" s="93">
        <v>2557895000000</v>
      </c>
      <c r="N56" s="65"/>
      <c r="O56" s="101">
        <f>M56/' سهام'!$AC$4</f>
        <v>7.3473965484687154E-2</v>
      </c>
    </row>
    <row r="57" spans="1:15" ht="21">
      <c r="A57" s="70" t="s">
        <v>210</v>
      </c>
      <c r="B57" s="17"/>
      <c r="C57" s="71">
        <v>0</v>
      </c>
      <c r="D57" s="18"/>
      <c r="E57" s="93">
        <v>325327000000</v>
      </c>
      <c r="F57" s="93"/>
      <c r="G57" s="95"/>
      <c r="H57" s="95"/>
      <c r="I57" s="93">
        <v>0</v>
      </c>
      <c r="J57" s="93"/>
      <c r="K57" s="97"/>
      <c r="L57" s="95"/>
      <c r="M57" s="93">
        <v>325327000000</v>
      </c>
      <c r="N57" s="65"/>
      <c r="O57" s="101">
        <f>M57/' سهام'!$AC$4</f>
        <v>9.3448185985886122E-3</v>
      </c>
    </row>
    <row r="58" spans="1:15" ht="21">
      <c r="A58" s="70" t="s">
        <v>211</v>
      </c>
      <c r="B58" s="17"/>
      <c r="C58" s="71">
        <v>0</v>
      </c>
      <c r="D58" s="18"/>
      <c r="E58" s="93">
        <v>401055000000</v>
      </c>
      <c r="F58" s="93"/>
      <c r="G58" s="95"/>
      <c r="H58" s="95"/>
      <c r="I58" s="93">
        <v>0</v>
      </c>
      <c r="J58" s="93"/>
      <c r="K58" s="97"/>
      <c r="L58" s="95"/>
      <c r="M58" s="93">
        <v>401055000000</v>
      </c>
      <c r="N58" s="65"/>
      <c r="O58" s="101">
        <f>M58/' سهام'!$AC$4</f>
        <v>1.1520058965462307E-2</v>
      </c>
    </row>
    <row r="59" spans="1:15" ht="21">
      <c r="A59" s="70" t="s">
        <v>210</v>
      </c>
      <c r="B59" s="17"/>
      <c r="C59" s="71">
        <v>0</v>
      </c>
      <c r="D59" s="18"/>
      <c r="E59" s="93">
        <v>63940000000</v>
      </c>
      <c r="F59" s="93"/>
      <c r="G59" s="95"/>
      <c r="H59" s="95"/>
      <c r="I59" s="93">
        <v>0</v>
      </c>
      <c r="J59" s="93"/>
      <c r="K59" s="97"/>
      <c r="L59" s="95"/>
      <c r="M59" s="93">
        <v>63940000000</v>
      </c>
      <c r="N59" s="65"/>
      <c r="O59" s="101">
        <f>M59/' سهام'!$AC$4</f>
        <v>1.8366372947642093E-3</v>
      </c>
    </row>
    <row r="60" spans="1:15" ht="21">
      <c r="A60" s="70" t="s">
        <v>211</v>
      </c>
      <c r="B60" s="17"/>
      <c r="C60" s="71">
        <v>0</v>
      </c>
      <c r="D60" s="18"/>
      <c r="E60" s="93">
        <v>73504000000</v>
      </c>
      <c r="F60" s="93"/>
      <c r="G60" s="95"/>
      <c r="H60" s="95"/>
      <c r="I60" s="93">
        <v>0</v>
      </c>
      <c r="J60" s="93"/>
      <c r="K60" s="97"/>
      <c r="L60" s="95"/>
      <c r="M60" s="93">
        <v>73504000000</v>
      </c>
      <c r="N60" s="65"/>
      <c r="O60" s="101">
        <f>M60/' سهام'!$AC$4</f>
        <v>2.1113573305340701E-3</v>
      </c>
    </row>
    <row r="61" spans="1:15" ht="21">
      <c r="A61" s="70" t="s">
        <v>211</v>
      </c>
      <c r="B61" s="17"/>
      <c r="C61" s="71">
        <v>0</v>
      </c>
      <c r="D61" s="18"/>
      <c r="E61" s="93">
        <v>57000000000</v>
      </c>
      <c r="F61" s="93"/>
      <c r="G61" s="95"/>
      <c r="H61" s="95"/>
      <c r="I61" s="93">
        <v>0</v>
      </c>
      <c r="J61" s="93"/>
      <c r="K61" s="97"/>
      <c r="L61" s="95"/>
      <c r="M61" s="93">
        <v>57000000000</v>
      </c>
      <c r="N61" s="65"/>
      <c r="O61" s="101">
        <f>M61/' سهام'!$AC$4</f>
        <v>1.6372900500713158E-3</v>
      </c>
    </row>
    <row r="62" spans="1:15" ht="21">
      <c r="A62" s="70" t="s">
        <v>211</v>
      </c>
      <c r="B62" s="17"/>
      <c r="C62" s="71">
        <v>0</v>
      </c>
      <c r="D62" s="18"/>
      <c r="E62" s="93">
        <v>608000000000</v>
      </c>
      <c r="F62" s="93"/>
      <c r="G62" s="93">
        <v>0</v>
      </c>
      <c r="H62" s="93"/>
      <c r="I62" s="97">
        <v>0</v>
      </c>
      <c r="J62" s="97"/>
      <c r="K62" s="97"/>
      <c r="L62" s="95"/>
      <c r="M62" s="93">
        <v>608000000000</v>
      </c>
      <c r="N62" s="65"/>
      <c r="O62" s="101">
        <f>M62/' سهام'!$AC$4</f>
        <v>1.7464427200760701E-2</v>
      </c>
    </row>
    <row r="63" spans="1:15" ht="21">
      <c r="A63" s="70" t="s">
        <v>211</v>
      </c>
      <c r="B63" s="17"/>
      <c r="C63" s="71">
        <v>0</v>
      </c>
      <c r="D63" s="178"/>
      <c r="E63" s="93">
        <v>89807000000</v>
      </c>
      <c r="F63" s="93"/>
      <c r="G63" s="93"/>
      <c r="H63" s="93"/>
      <c r="I63" s="97">
        <v>0</v>
      </c>
      <c r="J63" s="97"/>
      <c r="K63" s="97"/>
      <c r="L63" s="95"/>
      <c r="M63" s="93">
        <v>89807000000</v>
      </c>
      <c r="N63" s="174"/>
      <c r="O63" s="101">
        <f>M63/' سهام'!$AC$4</f>
        <v>2.5796510092413096E-3</v>
      </c>
    </row>
    <row r="64" spans="1:15" ht="21">
      <c r="A64" s="70" t="s">
        <v>211</v>
      </c>
      <c r="B64" s="17"/>
      <c r="C64" s="71">
        <v>0</v>
      </c>
      <c r="D64" s="178"/>
      <c r="E64" s="93">
        <v>967750000000</v>
      </c>
      <c r="F64" s="93"/>
      <c r="G64" s="93"/>
      <c r="H64" s="93"/>
      <c r="I64" s="97">
        <v>0</v>
      </c>
      <c r="J64" s="97"/>
      <c r="K64" s="97"/>
      <c r="L64" s="95"/>
      <c r="M64" s="93">
        <v>967750000000</v>
      </c>
      <c r="N64" s="174"/>
      <c r="O64" s="101">
        <f>M64/' سهام'!$AC$4</f>
        <v>2.7798025367658172E-2</v>
      </c>
    </row>
    <row r="65" spans="1:15" ht="21">
      <c r="A65" s="70" t="s">
        <v>210</v>
      </c>
      <c r="B65" s="17"/>
      <c r="C65" s="71">
        <v>0</v>
      </c>
      <c r="D65" s="178"/>
      <c r="E65" s="93">
        <v>41538000000</v>
      </c>
      <c r="F65" s="93"/>
      <c r="G65" s="93"/>
      <c r="H65" s="93"/>
      <c r="I65" s="97">
        <v>0</v>
      </c>
      <c r="J65" s="97"/>
      <c r="K65" s="97"/>
      <c r="L65" s="95"/>
      <c r="M65" s="93">
        <v>41538000000</v>
      </c>
      <c r="N65" s="174"/>
      <c r="O65" s="101">
        <f>M65/' سهام'!$AC$4</f>
        <v>1.1931535806993388E-3</v>
      </c>
    </row>
    <row r="66" spans="1:15" ht="21">
      <c r="A66" s="70" t="s">
        <v>211</v>
      </c>
      <c r="B66" s="17"/>
      <c r="C66" s="71">
        <v>0</v>
      </c>
      <c r="D66" s="178"/>
      <c r="E66" s="93">
        <v>1036000000000</v>
      </c>
      <c r="F66" s="93"/>
      <c r="G66" s="93"/>
      <c r="H66" s="93"/>
      <c r="I66" s="97">
        <v>0</v>
      </c>
      <c r="J66" s="97"/>
      <c r="K66" s="97"/>
      <c r="L66" s="95"/>
      <c r="M66" s="93">
        <v>1036000000000</v>
      </c>
      <c r="N66" s="174"/>
      <c r="O66" s="101">
        <f>M66/' سهام'!$AC$4</f>
        <v>2.9758464769717247E-2</v>
      </c>
    </row>
    <row r="67" spans="1:15" ht="21">
      <c r="A67" s="70" t="s">
        <v>196</v>
      </c>
      <c r="B67" s="17"/>
      <c r="C67" s="71">
        <v>0</v>
      </c>
      <c r="D67" s="178"/>
      <c r="E67" s="93">
        <v>765463000000</v>
      </c>
      <c r="F67" s="93"/>
      <c r="G67" s="93"/>
      <c r="H67" s="93"/>
      <c r="I67" s="97">
        <v>0</v>
      </c>
      <c r="J67" s="97"/>
      <c r="K67" s="97"/>
      <c r="L67" s="95"/>
      <c r="M67" s="93">
        <v>765463000000</v>
      </c>
      <c r="N67" s="174"/>
      <c r="O67" s="101">
        <f>M67/' سهام'!$AC$4</f>
        <v>2.1987455326276134E-2</v>
      </c>
    </row>
    <row r="68" spans="1:15" ht="21.75" thickBot="1">
      <c r="A68" s="70"/>
      <c r="B68" s="17"/>
      <c r="C68" s="98">
        <f>SUM(C9:C67)</f>
        <v>11764344563690</v>
      </c>
      <c r="D68" s="18"/>
      <c r="E68" s="98">
        <f>SUM(E9:E67)</f>
        <v>25332530785886</v>
      </c>
      <c r="F68" s="98"/>
      <c r="G68" s="98"/>
      <c r="H68" s="98"/>
      <c r="I68" s="98">
        <f>SUM(I9:I67)</f>
        <v>15989126418878</v>
      </c>
      <c r="J68" s="98"/>
      <c r="K68" s="99"/>
      <c r="M68" s="98">
        <f>SUM(M9:M67)</f>
        <v>21107748930698</v>
      </c>
      <c r="N68" s="65"/>
      <c r="O68" s="102">
        <f>SUM(O9:O67)</f>
        <v>0.60630714567781197</v>
      </c>
    </row>
    <row r="69" spans="1:15" ht="16.5" thickTop="1"/>
    <row r="71" spans="1:15">
      <c r="E71" s="6" t="s">
        <v>89</v>
      </c>
    </row>
  </sheetData>
  <mergeCells count="13">
    <mergeCell ref="A1:O1"/>
    <mergeCell ref="A2:O2"/>
    <mergeCell ref="A3:O3"/>
    <mergeCell ref="O7:O8"/>
    <mergeCell ref="A4:O4"/>
    <mergeCell ref="M6:O6"/>
    <mergeCell ref="M7:M8"/>
    <mergeCell ref="N7:N8"/>
    <mergeCell ref="A7:A8"/>
    <mergeCell ref="C7:C8"/>
    <mergeCell ref="E6:K6"/>
    <mergeCell ref="E7:G8"/>
    <mergeCell ref="I7:K8"/>
  </mergeCells>
  <pageMargins left="0.70866141732283472" right="0.70866141732283472" top="0.74803149606299213" bottom="0.74803149606299213" header="0.31496062992125984" footer="0.31496062992125984"/>
  <pageSetup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W21"/>
  <sheetViews>
    <sheetView rightToLeft="1" view="pageBreakPreview" zoomScaleNormal="100" zoomScaleSheetLayoutView="100" workbookViewId="0">
      <selection activeCell="E26" sqref="E26"/>
    </sheetView>
  </sheetViews>
  <sheetFormatPr defaultRowHeight="14.25"/>
  <cols>
    <col min="1" max="1" width="60.125" style="34" customWidth="1"/>
    <col min="2" max="2" width="1" style="34" customWidth="1"/>
    <col min="4" max="4" width="1.125" customWidth="1"/>
    <col min="5" max="5" width="16.875" bestFit="1" customWidth="1"/>
    <col min="6" max="6" width="1" customWidth="1"/>
    <col min="7" max="7" width="17" style="150" customWidth="1"/>
    <col min="8" max="8" width="0.375" style="150" customWidth="1"/>
    <col min="9" max="9" width="16.125" style="150" bestFit="1" customWidth="1"/>
    <col min="12" max="12" width="13.375" bestFit="1" customWidth="1"/>
  </cols>
  <sheetData>
    <row r="1" spans="1:23" ht="21">
      <c r="A1" s="210" t="s">
        <v>140</v>
      </c>
      <c r="B1" s="210"/>
      <c r="C1" s="210"/>
      <c r="D1" s="210"/>
      <c r="E1" s="210"/>
      <c r="F1" s="210"/>
      <c r="G1" s="210"/>
      <c r="H1" s="210"/>
      <c r="I1" s="210"/>
    </row>
    <row r="2" spans="1:23" ht="21">
      <c r="A2" s="210" t="s">
        <v>79</v>
      </c>
      <c r="B2" s="210"/>
      <c r="C2" s="210"/>
      <c r="D2" s="210"/>
      <c r="E2" s="210"/>
      <c r="F2" s="210"/>
      <c r="G2" s="210"/>
      <c r="H2" s="210"/>
      <c r="I2" s="210"/>
    </row>
    <row r="3" spans="1:23" ht="21">
      <c r="A3" s="210" t="s">
        <v>231</v>
      </c>
      <c r="B3" s="210"/>
      <c r="C3" s="210"/>
      <c r="D3" s="210"/>
      <c r="E3" s="210"/>
      <c r="F3" s="210"/>
      <c r="G3" s="210"/>
      <c r="H3" s="210"/>
      <c r="I3" s="210"/>
    </row>
    <row r="4" spans="1:23" ht="25.5">
      <c r="A4" s="211" t="s">
        <v>37</v>
      </c>
      <c r="B4" s="211"/>
      <c r="C4" s="211"/>
      <c r="D4" s="211"/>
      <c r="E4" s="211"/>
      <c r="F4" s="211"/>
      <c r="G4" s="211"/>
      <c r="H4" s="211"/>
      <c r="I4" s="211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18.75" thickBot="1">
      <c r="A5" s="39" t="s">
        <v>57</v>
      </c>
      <c r="B5" s="35"/>
      <c r="C5" s="36" t="s">
        <v>58</v>
      </c>
      <c r="D5" s="37"/>
      <c r="E5" s="36" t="s">
        <v>7</v>
      </c>
      <c r="F5" s="37"/>
      <c r="G5" s="146" t="s">
        <v>26</v>
      </c>
      <c r="H5" s="147"/>
      <c r="I5" s="146" t="s">
        <v>90</v>
      </c>
    </row>
    <row r="6" spans="1:23" ht="25.5">
      <c r="A6" s="40" t="s">
        <v>74</v>
      </c>
      <c r="B6" s="40"/>
      <c r="C6" s="48" t="s">
        <v>81</v>
      </c>
      <c r="D6" s="38"/>
      <c r="E6" s="124">
        <f>'درآمد سرمایه گذاری در سهام '!R18</f>
        <v>21208842615</v>
      </c>
      <c r="F6" s="38"/>
      <c r="G6" s="148">
        <f>E6/$E$11</f>
        <v>2.9128891718099053E-2</v>
      </c>
      <c r="H6" s="148"/>
      <c r="I6" s="148">
        <f>E6/' سهام'!$AC$4</f>
        <v>6.0921099977312291E-4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ht="25.5">
      <c r="A7" s="40" t="s">
        <v>113</v>
      </c>
      <c r="B7" s="40"/>
      <c r="C7" s="48" t="s">
        <v>82</v>
      </c>
      <c r="D7" s="38"/>
      <c r="E7" s="124">
        <f>'درآمد سرمایه گذاری در صندوق'!R26</f>
        <v>142332008897</v>
      </c>
      <c r="F7" s="38"/>
      <c r="G7" s="148">
        <f t="shared" ref="G7:G10" si="0">E7/$E$11</f>
        <v>0.19548325905572872</v>
      </c>
      <c r="H7" s="148"/>
      <c r="I7" s="148">
        <f>E7/' سهام'!$AC$4</f>
        <v>4.0883996837494749E-3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ht="25.5">
      <c r="A8" s="40" t="s">
        <v>75</v>
      </c>
      <c r="B8" s="40"/>
      <c r="C8" s="48" t="s">
        <v>83</v>
      </c>
      <c r="D8" s="38"/>
      <c r="E8" s="124">
        <f>'درآمد سرمایه گذاری در اوراق بها'!Q24</f>
        <v>68106106811</v>
      </c>
      <c r="F8" s="38"/>
      <c r="G8" s="148">
        <f t="shared" si="0"/>
        <v>9.3539069842303479E-2</v>
      </c>
      <c r="H8" s="148"/>
      <c r="I8" s="148">
        <f>E8/' سهام'!$AC$4</f>
        <v>1.9563061584341153E-3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ht="25.5">
      <c r="A9" s="40" t="s">
        <v>76</v>
      </c>
      <c r="B9" s="40"/>
      <c r="C9" s="48" t="s">
        <v>84</v>
      </c>
      <c r="D9" s="38"/>
      <c r="E9" s="104">
        <f>'درآمد سپرده بانکی'!G56</f>
        <v>496093058889</v>
      </c>
      <c r="F9" s="38"/>
      <c r="G9" s="148">
        <f t="shared" si="0"/>
        <v>0.68134981511239889</v>
      </c>
      <c r="H9" s="148"/>
      <c r="I9" s="148">
        <f>E9/' سهام'!$AC$4</f>
        <v>1.4249968933831632E-2</v>
      </c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23" ht="26.25" thickBot="1">
      <c r="A10" s="40" t="s">
        <v>39</v>
      </c>
      <c r="B10" s="40"/>
      <c r="C10" s="48" t="s">
        <v>114</v>
      </c>
      <c r="D10" s="38"/>
      <c r="E10" s="104">
        <f>'سایر درآمدها'!E11</f>
        <v>363297540</v>
      </c>
      <c r="F10" s="38"/>
      <c r="G10" s="148">
        <f t="shared" si="0"/>
        <v>4.9896427146982998E-4</v>
      </c>
      <c r="H10" s="148"/>
      <c r="I10" s="148">
        <f>E10/' سهام'!$AC$4</f>
        <v>1.0435499078199751E-5</v>
      </c>
      <c r="J10" s="32"/>
      <c r="K10" s="32"/>
    </row>
    <row r="11" spans="1:23" ht="20.25" thickBot="1">
      <c r="A11" s="40" t="s">
        <v>3</v>
      </c>
      <c r="E11" s="125">
        <f>SUM(E6:E10)</f>
        <v>728103314752</v>
      </c>
      <c r="G11" s="149">
        <f>SUM(G6:G10)</f>
        <v>0.99999999999999989</v>
      </c>
      <c r="H11" s="148"/>
      <c r="I11" s="149">
        <f>SUM(I6:I10)</f>
        <v>2.0914321274866542E-2</v>
      </c>
    </row>
    <row r="12" spans="1:23" ht="15" thickTop="1">
      <c r="L12" s="116"/>
    </row>
    <row r="13" spans="1:23">
      <c r="L13" s="116"/>
    </row>
    <row r="14" spans="1:23">
      <c r="L14" s="116"/>
    </row>
    <row r="15" spans="1:23" ht="15.75">
      <c r="E15" s="200"/>
      <c r="I15" s="198"/>
      <c r="L15" s="142"/>
    </row>
    <row r="16" spans="1:23">
      <c r="E16" s="142"/>
      <c r="I16" s="198"/>
      <c r="L16" s="116"/>
    </row>
    <row r="17" spans="5:12">
      <c r="E17" s="142"/>
      <c r="L17" s="142"/>
    </row>
    <row r="18" spans="5:12">
      <c r="E18" s="116"/>
    </row>
    <row r="19" spans="5:12">
      <c r="E19" s="142"/>
    </row>
    <row r="20" spans="5:12">
      <c r="E20" s="199"/>
    </row>
    <row r="21" spans="5:12">
      <c r="E21" s="142"/>
    </row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2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S24"/>
  <sheetViews>
    <sheetView rightToLeft="1" view="pageBreakPreview" zoomScale="110" zoomScaleNormal="100" zoomScaleSheetLayoutView="110" workbookViewId="0">
      <pane ySplit="10" topLeftCell="A11" activePane="bottomLeft" state="frozen"/>
      <selection activeCell="AB8" sqref="AB8"/>
      <selection pane="bottomLeft" activeCell="U16" sqref="U16"/>
    </sheetView>
  </sheetViews>
  <sheetFormatPr defaultColWidth="9.125" defaultRowHeight="15.75"/>
  <cols>
    <col min="1" max="1" width="13.125" style="6" customWidth="1"/>
    <col min="2" max="2" width="0.625" style="6" customWidth="1"/>
    <col min="3" max="3" width="9.125" style="6" customWidth="1"/>
    <col min="4" max="4" width="0.375" style="6" customWidth="1"/>
    <col min="5" max="5" width="14.625" style="6" bestFit="1" customWidth="1"/>
    <col min="6" max="6" width="0.875" style="6" customWidth="1"/>
    <col min="7" max="7" width="9.125" style="6"/>
    <col min="8" max="8" width="1" style="6" customWidth="1"/>
    <col min="9" max="9" width="14.625" style="95" bestFit="1" customWidth="1"/>
    <col min="10" max="10" width="12.625" style="80" customWidth="1"/>
    <col min="11" max="11" width="0.75" style="6" customWidth="1"/>
    <col min="12" max="12" width="13" style="6" bestFit="1" customWidth="1"/>
    <col min="13" max="13" width="0.625" style="6" customWidth="1"/>
    <col min="14" max="14" width="14.875" style="95" bestFit="1" customWidth="1"/>
    <col min="15" max="15" width="0.875" style="6" customWidth="1"/>
    <col min="16" max="16" width="13.875" style="95" bestFit="1" customWidth="1"/>
    <col min="17" max="17" width="0.875" style="6" customWidth="1"/>
    <col min="18" max="18" width="14.75" style="95" bestFit="1" customWidth="1"/>
    <col min="19" max="19" width="13.5" style="80" bestFit="1" customWidth="1"/>
    <col min="20" max="20" width="9.125" style="6"/>
    <col min="21" max="21" width="11.375" style="6" bestFit="1" customWidth="1"/>
    <col min="22" max="16384" width="9.125" style="6"/>
  </cols>
  <sheetData>
    <row r="1" spans="1:19" ht="21">
      <c r="A1" s="210" t="s">
        <v>224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spans="1:19" ht="21">
      <c r="A2" s="210" t="s">
        <v>85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</row>
    <row r="3" spans="1:19" ht="21">
      <c r="A3" s="210" t="s">
        <v>231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</row>
    <row r="5" spans="1:19" ht="25.5">
      <c r="A5" s="211" t="s">
        <v>38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</row>
    <row r="7" spans="1:19" ht="19.5" customHeight="1" thickBot="1">
      <c r="A7" s="4"/>
      <c r="B7" s="5"/>
      <c r="C7" s="245" t="s">
        <v>237</v>
      </c>
      <c r="D7" s="245"/>
      <c r="E7" s="245"/>
      <c r="F7" s="245"/>
      <c r="G7" s="245"/>
      <c r="H7" s="245"/>
      <c r="I7" s="245"/>
      <c r="J7" s="245"/>
      <c r="K7" s="5"/>
      <c r="L7" s="245" t="s">
        <v>240</v>
      </c>
      <c r="M7" s="245"/>
      <c r="N7" s="245"/>
      <c r="O7" s="245"/>
      <c r="P7" s="245"/>
      <c r="Q7" s="245"/>
      <c r="R7" s="245"/>
      <c r="S7" s="245"/>
    </row>
    <row r="8" spans="1:19" ht="19.5" customHeight="1">
      <c r="A8" s="248" t="s">
        <v>34</v>
      </c>
      <c r="B8" s="247"/>
      <c r="C8" s="241" t="s">
        <v>17</v>
      </c>
      <c r="D8" s="246"/>
      <c r="E8" s="241" t="s">
        <v>18</v>
      </c>
      <c r="F8" s="246"/>
      <c r="G8" s="241" t="s">
        <v>19</v>
      </c>
      <c r="H8" s="246"/>
      <c r="I8" s="241" t="s">
        <v>3</v>
      </c>
      <c r="J8" s="241"/>
      <c r="K8" s="247"/>
      <c r="L8" s="241" t="s">
        <v>17</v>
      </c>
      <c r="M8" s="246"/>
      <c r="N8" s="243" t="s">
        <v>18</v>
      </c>
      <c r="O8" s="246"/>
      <c r="P8" s="243" t="s">
        <v>19</v>
      </c>
      <c r="Q8" s="246"/>
      <c r="R8" s="241" t="s">
        <v>3</v>
      </c>
      <c r="S8" s="241"/>
    </row>
    <row r="9" spans="1:19" ht="18.75" customHeight="1" thickBot="1">
      <c r="A9" s="248"/>
      <c r="B9" s="247"/>
      <c r="C9" s="242"/>
      <c r="D9" s="247"/>
      <c r="E9" s="242"/>
      <c r="F9" s="247"/>
      <c r="G9" s="242"/>
      <c r="H9" s="247"/>
      <c r="I9" s="245"/>
      <c r="J9" s="245"/>
      <c r="K9" s="247"/>
      <c r="L9" s="242"/>
      <c r="M9" s="247"/>
      <c r="N9" s="244"/>
      <c r="O9" s="247"/>
      <c r="P9" s="244"/>
      <c r="Q9" s="247"/>
      <c r="R9" s="245"/>
      <c r="S9" s="245"/>
    </row>
    <row r="10" spans="1:19" ht="28.5" customHeight="1" thickBot="1">
      <c r="A10" s="249"/>
      <c r="B10" s="247"/>
      <c r="C10" s="50" t="s">
        <v>88</v>
      </c>
      <c r="D10" s="247"/>
      <c r="E10" s="50" t="s">
        <v>88</v>
      </c>
      <c r="F10" s="247"/>
      <c r="G10" s="50" t="s">
        <v>88</v>
      </c>
      <c r="H10" s="247"/>
      <c r="I10" s="119" t="s">
        <v>7</v>
      </c>
      <c r="J10" s="120" t="s">
        <v>20</v>
      </c>
      <c r="K10" s="247"/>
      <c r="L10" s="50" t="s">
        <v>88</v>
      </c>
      <c r="M10" s="247"/>
      <c r="N10" s="114" t="s">
        <v>88</v>
      </c>
      <c r="O10" s="247"/>
      <c r="P10" s="114" t="s">
        <v>88</v>
      </c>
      <c r="Q10" s="247"/>
      <c r="R10" s="119" t="s">
        <v>7</v>
      </c>
      <c r="S10" s="120" t="s">
        <v>20</v>
      </c>
    </row>
    <row r="11" spans="1:19" ht="40.5" customHeight="1">
      <c r="A11" s="113" t="s">
        <v>133</v>
      </c>
      <c r="B11" s="69"/>
      <c r="C11" s="9">
        <v>0</v>
      </c>
      <c r="D11" s="69"/>
      <c r="E11" s="9">
        <v>6436459276</v>
      </c>
      <c r="F11" s="69"/>
      <c r="G11" s="9">
        <v>0</v>
      </c>
      <c r="H11" s="69"/>
      <c r="I11" s="115">
        <f t="shared" ref="I11:I16" si="0">C11+E11+G11</f>
        <v>6436459276</v>
      </c>
      <c r="J11" s="121">
        <f>I11/درآمدها!$E$11</f>
        <v>8.8400356729488715E-3</v>
      </c>
      <c r="K11" s="69"/>
      <c r="L11" s="9">
        <v>0</v>
      </c>
      <c r="M11" s="69"/>
      <c r="N11" s="9">
        <v>6436459276</v>
      </c>
      <c r="O11" s="69"/>
      <c r="P11" s="115">
        <v>0</v>
      </c>
      <c r="Q11" s="69"/>
      <c r="R11" s="115">
        <f t="shared" ref="R11:R17" si="1">L11+N11+P11</f>
        <v>6436459276</v>
      </c>
      <c r="S11" s="123">
        <f>R11/درآمدها!$E$11</f>
        <v>8.8400356729488715E-3</v>
      </c>
    </row>
    <row r="12" spans="1:19" ht="40.5" customHeight="1">
      <c r="A12" s="113" t="s">
        <v>138</v>
      </c>
      <c r="B12" s="182"/>
      <c r="C12" s="9">
        <v>0</v>
      </c>
      <c r="D12" s="182"/>
      <c r="E12" s="9">
        <v>-1529840285</v>
      </c>
      <c r="F12" s="182"/>
      <c r="G12" s="9">
        <v>0</v>
      </c>
      <c r="H12" s="182"/>
      <c r="I12" s="115">
        <f t="shared" ref="I12" si="2">C12+E12+G12</f>
        <v>-1529840285</v>
      </c>
      <c r="J12" s="121">
        <f>I12/درآمدها!$E$11</f>
        <v>-2.1011307791135112E-3</v>
      </c>
      <c r="K12" s="182"/>
      <c r="L12" s="9">
        <v>0</v>
      </c>
      <c r="M12" s="182"/>
      <c r="N12" s="9">
        <v>-1529840285</v>
      </c>
      <c r="O12" s="182"/>
      <c r="P12" s="115">
        <v>0</v>
      </c>
      <c r="Q12" s="182"/>
      <c r="R12" s="115">
        <f t="shared" ref="R12" si="3">L12+N12+P12</f>
        <v>-1529840285</v>
      </c>
      <c r="S12" s="123">
        <f>R12/درآمدها!$E$11</f>
        <v>-2.1011307791135112E-3</v>
      </c>
    </row>
    <row r="13" spans="1:19" ht="40.5" customHeight="1">
      <c r="A13" s="113" t="s">
        <v>132</v>
      </c>
      <c r="B13" s="69"/>
      <c r="C13" s="9">
        <v>0</v>
      </c>
      <c r="D13" s="69"/>
      <c r="E13" s="9">
        <v>-5490615294</v>
      </c>
      <c r="F13" s="69"/>
      <c r="G13" s="9">
        <v>0</v>
      </c>
      <c r="H13" s="69"/>
      <c r="I13" s="115">
        <f t="shared" si="0"/>
        <v>-5490615294</v>
      </c>
      <c r="J13" s="121">
        <f>I13/درآمدها!$E$11</f>
        <v>-7.5409837900135973E-3</v>
      </c>
      <c r="K13" s="69"/>
      <c r="L13" s="9">
        <v>0</v>
      </c>
      <c r="M13" s="69"/>
      <c r="N13" s="9">
        <v>-5490615294</v>
      </c>
      <c r="O13" s="69"/>
      <c r="P13" s="115">
        <v>0</v>
      </c>
      <c r="Q13" s="69"/>
      <c r="R13" s="115">
        <f t="shared" si="1"/>
        <v>-5490615294</v>
      </c>
      <c r="S13" s="123">
        <f>R13/درآمدها!$E$11</f>
        <v>-7.5409837900135973E-3</v>
      </c>
    </row>
    <row r="14" spans="1:19" ht="40.5" customHeight="1">
      <c r="A14" s="113" t="s">
        <v>135</v>
      </c>
      <c r="B14" s="69"/>
      <c r="C14" s="9">
        <v>0</v>
      </c>
      <c r="D14" s="69"/>
      <c r="E14" s="9">
        <v>-2165040900</v>
      </c>
      <c r="F14" s="69"/>
      <c r="G14" s="9">
        <v>0</v>
      </c>
      <c r="H14" s="69"/>
      <c r="I14" s="115">
        <f t="shared" si="0"/>
        <v>-2165040900</v>
      </c>
      <c r="J14" s="121">
        <f>I14/درآمدها!$E$11</f>
        <v>-2.9735352883779095E-3</v>
      </c>
      <c r="K14" s="69"/>
      <c r="L14" s="9">
        <v>0</v>
      </c>
      <c r="M14" s="69"/>
      <c r="N14" s="9">
        <v>-2165040900</v>
      </c>
      <c r="O14" s="69"/>
      <c r="P14" s="115">
        <v>0</v>
      </c>
      <c r="Q14" s="69"/>
      <c r="R14" s="115">
        <f t="shared" si="1"/>
        <v>-2165040900</v>
      </c>
      <c r="S14" s="123">
        <f>R14/درآمدها!$E$11</f>
        <v>-2.9735352883779095E-3</v>
      </c>
    </row>
    <row r="15" spans="1:19" ht="40.5" customHeight="1">
      <c r="A15" s="113" t="s">
        <v>134</v>
      </c>
      <c r="B15" s="69"/>
      <c r="C15" s="9">
        <v>0</v>
      </c>
      <c r="D15" s="69"/>
      <c r="E15" s="9">
        <v>1049231637</v>
      </c>
      <c r="F15" s="69"/>
      <c r="G15" s="9">
        <v>0</v>
      </c>
      <c r="H15" s="69"/>
      <c r="I15" s="115">
        <f t="shared" si="0"/>
        <v>1049231637</v>
      </c>
      <c r="J15" s="121">
        <f>I15/درآمدها!$E$11</f>
        <v>1.441047741085178E-3</v>
      </c>
      <c r="K15" s="69"/>
      <c r="L15" s="9">
        <v>0</v>
      </c>
      <c r="M15" s="69"/>
      <c r="N15" s="9">
        <v>1049231637</v>
      </c>
      <c r="O15" s="69"/>
      <c r="P15" s="115">
        <v>0</v>
      </c>
      <c r="Q15" s="69"/>
      <c r="R15" s="115">
        <f t="shared" si="1"/>
        <v>1049231637</v>
      </c>
      <c r="S15" s="123">
        <f>R15/درآمدها!$E$11</f>
        <v>1.441047741085178E-3</v>
      </c>
    </row>
    <row r="16" spans="1:19" ht="40.5" customHeight="1">
      <c r="A16" s="113" t="s">
        <v>139</v>
      </c>
      <c r="B16" s="69"/>
      <c r="C16" s="9">
        <v>0</v>
      </c>
      <c r="D16" s="69"/>
      <c r="E16" s="9">
        <v>30334029908</v>
      </c>
      <c r="F16" s="69"/>
      <c r="G16" s="9">
        <v>0</v>
      </c>
      <c r="H16" s="69"/>
      <c r="I16" s="115">
        <f t="shared" si="0"/>
        <v>30334029908</v>
      </c>
      <c r="J16" s="121">
        <f>I16/درآمدها!$E$11</f>
        <v>4.1661711042109598E-2</v>
      </c>
      <c r="K16" s="69"/>
      <c r="L16" s="9">
        <v>0</v>
      </c>
      <c r="M16" s="69"/>
      <c r="N16" s="9">
        <v>30334029908</v>
      </c>
      <c r="O16" s="69"/>
      <c r="P16" s="115">
        <v>0</v>
      </c>
      <c r="Q16" s="69"/>
      <c r="R16" s="115">
        <f t="shared" si="1"/>
        <v>30334029908</v>
      </c>
      <c r="S16" s="123">
        <f>R16/درآمدها!$E$11</f>
        <v>4.1661711042109598E-2</v>
      </c>
    </row>
    <row r="17" spans="1:19" ht="40.5" customHeight="1">
      <c r="A17" s="113" t="s">
        <v>136</v>
      </c>
      <c r="B17" s="69"/>
      <c r="C17" s="9">
        <v>0</v>
      </c>
      <c r="D17" s="69"/>
      <c r="E17" s="115">
        <v>-7425381727</v>
      </c>
      <c r="F17" s="69"/>
      <c r="G17" s="9">
        <v>0</v>
      </c>
      <c r="H17" s="69"/>
      <c r="I17" s="115">
        <f t="shared" ref="I17" si="4">C17+E17+G17</f>
        <v>-7425381727</v>
      </c>
      <c r="J17" s="121">
        <f>I17/درآمدها!$E$11</f>
        <v>-1.019825288053958E-2</v>
      </c>
      <c r="K17" s="69"/>
      <c r="L17" s="9">
        <v>0</v>
      </c>
      <c r="M17" s="69"/>
      <c r="N17" s="115">
        <v>-7425381727</v>
      </c>
      <c r="O17" s="69"/>
      <c r="P17" s="9">
        <v>0</v>
      </c>
      <c r="Q17" s="69"/>
      <c r="R17" s="115">
        <f t="shared" si="1"/>
        <v>-7425381727</v>
      </c>
      <c r="S17" s="123">
        <f>R17/درآمدها!$E$11</f>
        <v>-1.019825288053958E-2</v>
      </c>
    </row>
    <row r="18" spans="1:19" ht="16.5" thickBot="1">
      <c r="A18" s="7" t="s">
        <v>3</v>
      </c>
      <c r="B18" s="8"/>
      <c r="C18" s="105" t="s">
        <v>21</v>
      </c>
      <c r="D18" s="8"/>
      <c r="E18" s="117">
        <f>SUM(E11:E17)</f>
        <v>21208842615</v>
      </c>
      <c r="F18" s="8"/>
      <c r="G18" s="105" t="s">
        <v>21</v>
      </c>
      <c r="H18" s="8"/>
      <c r="I18" s="117">
        <f>SUM(I11:I17)</f>
        <v>21208842615</v>
      </c>
      <c r="J18" s="122">
        <f>SUM(J11:J17)</f>
        <v>2.9128891718099046E-2</v>
      </c>
      <c r="K18" s="8"/>
      <c r="L18" s="107">
        <f>SUM(L11:L17)</f>
        <v>0</v>
      </c>
      <c r="M18" s="8"/>
      <c r="N18" s="117">
        <f>SUM(N11:N17)</f>
        <v>21208842615</v>
      </c>
      <c r="O18" s="8"/>
      <c r="P18" s="117">
        <f>SUM(P11:P17)</f>
        <v>0</v>
      </c>
      <c r="Q18" s="8"/>
      <c r="R18" s="117">
        <f>SUM(R11:R17)</f>
        <v>21208842615</v>
      </c>
      <c r="S18" s="122">
        <f>SUM(S11:S17)</f>
        <v>2.9128891718099046E-2</v>
      </c>
    </row>
    <row r="19" spans="1:19" ht="16.5" thickTop="1"/>
    <row r="24" spans="1:19">
      <c r="S24" s="197"/>
    </row>
  </sheetData>
  <mergeCells count="23">
    <mergeCell ref="L7:S7"/>
    <mergeCell ref="C7:J7"/>
    <mergeCell ref="K8:K10"/>
    <mergeCell ref="A8:A10"/>
    <mergeCell ref="B8:B10"/>
    <mergeCell ref="D8:D10"/>
    <mergeCell ref="F8:F10"/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</mergeCells>
  <conditionalFormatting sqref="A1:A1048576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scale="5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15</vt:i4>
      </vt:variant>
    </vt:vector>
  </HeadingPairs>
  <TitlesOfParts>
    <vt:vector size="34" baseType="lpstr">
      <vt:lpstr>روکش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سپرده بانکی</vt:lpstr>
      <vt:lpstr>سایر درآمدها</vt:lpstr>
      <vt:lpstr>درآمد سود سهام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سپرده!Print_Area</vt:lpstr>
      <vt:lpstr>'سود  سپرده بانکی'!Print_Area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Mrs.Firoozi</cp:lastModifiedBy>
  <cp:lastPrinted>2024-04-23T13:20:04Z</cp:lastPrinted>
  <dcterms:created xsi:type="dcterms:W3CDTF">2017-11-22T14:26:20Z</dcterms:created>
  <dcterms:modified xsi:type="dcterms:W3CDTF">2024-04-24T07:51:22Z</dcterms:modified>
</cp:coreProperties>
</file>