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92.168.0.243\Share\حشمتی\فیروزی\پرتفو اردیبهشت 1403\"/>
    </mc:Choice>
  </mc:AlternateContent>
  <xr:revisionPtr revIDLastSave="0" documentId="13_ncr:1_{78703CAC-9578-4BCB-BFD3-41C01F34D26B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روکش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درآمد سپرده بانکی" sheetId="7" r:id="rId12"/>
    <sheet name="مبالغ تخصیصی اوراق " sheetId="16" r:id="rId13"/>
    <sheet name="سایر درآمدها" sheetId="8" r:id="rId14"/>
    <sheet name="درآمد سود سهام" sheetId="12" r:id="rId15"/>
    <sheet name="سود اوراق بهادار" sheetId="13" r:id="rId16"/>
    <sheet name="سود  سپرده بانکی" sheetId="22" r:id="rId17"/>
    <sheet name="درآمد ناشی ازفروش" sheetId="15" r:id="rId18"/>
    <sheet name="درآمد ناشی از تغییر قیمت اوراق " sheetId="14" r:id="rId19"/>
  </sheets>
  <definedNames>
    <definedName name="_xlnm._FilterDatabase" localSheetId="10" hidden="1">'درآمد سرمایه گذاری در اوراق بها'!$A$6:$R$6</definedName>
    <definedName name="_xlnm.Print_Area" localSheetId="1">' سهام'!$A$1:$Y$18</definedName>
    <definedName name="_xlnm.Print_Area" localSheetId="4">اوراق!$A$1:$AK$24</definedName>
    <definedName name="_xlnm.Print_Area" localSheetId="5">'تعدیل قیمت'!$A$1:$P$11</definedName>
    <definedName name="_xlnm.Print_Area" localSheetId="11">'درآمد سپرده بانکی'!$A$1:$J$70</definedName>
    <definedName name="_xlnm.Print_Area" localSheetId="10">'درآمد سرمایه گذاری در اوراق بها'!$A$1:$Q$26</definedName>
    <definedName name="_xlnm.Print_Area" localSheetId="8">'درآمد سرمایه گذاری در سهام '!$A$1:$S$19</definedName>
    <definedName name="_xlnm.Print_Area" localSheetId="9">'درآمد سرمایه گذاری در صندوق'!$A$1:$S$27</definedName>
    <definedName name="_xlnm.Print_Area" localSheetId="18">'درآمد ناشی از تغییر قیمت اوراق '!$A$1:$Q$44</definedName>
    <definedName name="_xlnm.Print_Area" localSheetId="17">'درآمد ناشی ازفروش'!$A$1:$P$19</definedName>
    <definedName name="_xlnm.Print_Area" localSheetId="7">درآمدها!$A$1:$I$13</definedName>
    <definedName name="_xlnm.Print_Area" localSheetId="0">روکش!$A$1:$F$24</definedName>
    <definedName name="_xlnm.Print_Area" localSheetId="6">سپرده!$A$1:$O$73</definedName>
    <definedName name="_xlnm.Print_Area" localSheetId="16">'سود  سپرده بانکی'!$A$1:$L$68</definedName>
    <definedName name="_xlnm.Print_Area" localSheetId="12">'مبالغ تخصیصی اوراق '!$A$1:$H$10</definedName>
    <definedName name="_xlnm.Print_Area" localSheetId="3">'واحدهای صندوق'!$A$1:$Y$24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0" i="14" l="1"/>
  <c r="O24" i="14"/>
  <c r="G24" i="14"/>
  <c r="C18" i="5" l="1"/>
  <c r="Q22" i="6"/>
  <c r="Q23" i="6"/>
  <c r="Q24" i="6"/>
  <c r="I23" i="6"/>
  <c r="I24" i="6"/>
  <c r="I22" i="6"/>
  <c r="O66" i="2" l="1"/>
  <c r="O67" i="2"/>
  <c r="O68" i="2"/>
  <c r="O69" i="2"/>
  <c r="W23" i="3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W17" i="21"/>
  <c r="U17" i="21"/>
  <c r="S17" i="21"/>
  <c r="Q17" i="21"/>
  <c r="K17" i="21"/>
  <c r="I17" i="21"/>
  <c r="G17" i="21"/>
  <c r="E17" i="21"/>
  <c r="C17" i="21"/>
  <c r="Q11" i="6"/>
  <c r="Q12" i="6"/>
  <c r="Q13" i="6"/>
  <c r="Q14" i="6"/>
  <c r="Q15" i="6"/>
  <c r="Q16" i="6"/>
  <c r="Q17" i="6"/>
  <c r="Q18" i="6"/>
  <c r="Q19" i="6"/>
  <c r="Q20" i="6"/>
  <c r="Q21" i="6"/>
  <c r="I11" i="6"/>
  <c r="I12" i="6"/>
  <c r="I13" i="6"/>
  <c r="I14" i="6"/>
  <c r="I15" i="6"/>
  <c r="I16" i="6"/>
  <c r="I17" i="6"/>
  <c r="I18" i="6"/>
  <c r="I19" i="6"/>
  <c r="I20" i="6"/>
  <c r="I21" i="6"/>
  <c r="P25" i="18"/>
  <c r="G25" i="18"/>
  <c r="P15" i="15"/>
  <c r="C69" i="7"/>
  <c r="G69" i="7"/>
  <c r="E9" i="11" s="1"/>
  <c r="G25" i="6"/>
  <c r="R12" i="5"/>
  <c r="I12" i="5"/>
  <c r="I11" i="5"/>
  <c r="I13" i="5"/>
  <c r="I14" i="5"/>
  <c r="I15" i="5"/>
  <c r="I16" i="5"/>
  <c r="B67" i="22"/>
  <c r="D67" i="22"/>
  <c r="F67" i="22"/>
  <c r="H67" i="22"/>
  <c r="J67" i="22"/>
  <c r="L67" i="22"/>
  <c r="C40" i="14"/>
  <c r="E40" i="14"/>
  <c r="G40" i="14"/>
  <c r="I40" i="14"/>
  <c r="K40" i="14"/>
  <c r="M40" i="14"/>
  <c r="O40" i="14"/>
  <c r="N15" i="15"/>
  <c r="L15" i="15"/>
  <c r="J15" i="15"/>
  <c r="H15" i="15"/>
  <c r="F15" i="15"/>
  <c r="D15" i="15"/>
  <c r="O63" i="2"/>
  <c r="O64" i="2"/>
  <c r="O65" i="2"/>
  <c r="O70" i="2"/>
  <c r="O71" i="2"/>
  <c r="M72" i="2"/>
  <c r="I72" i="2"/>
  <c r="E72" i="2"/>
  <c r="C72" i="2"/>
  <c r="AA23" i="3" l="1"/>
  <c r="Y23" i="3"/>
  <c r="U23" i="3"/>
  <c r="K23" i="1"/>
  <c r="AK21" i="3"/>
  <c r="AK22" i="3"/>
  <c r="C23" i="1"/>
  <c r="E23" i="1"/>
  <c r="G23" i="1"/>
  <c r="I23" i="1"/>
  <c r="Q23" i="1"/>
  <c r="S23" i="1"/>
  <c r="U23" i="1"/>
  <c r="W23" i="1"/>
  <c r="O23" i="3"/>
  <c r="Q23" i="3"/>
  <c r="S23" i="3"/>
  <c r="AC23" i="3"/>
  <c r="AE23" i="3"/>
  <c r="AG23" i="3"/>
  <c r="AI23" i="3"/>
  <c r="R13" i="5"/>
  <c r="R14" i="5"/>
  <c r="R15" i="5"/>
  <c r="R16" i="5"/>
  <c r="R17" i="5"/>
  <c r="I17" i="5"/>
  <c r="Q10" i="6"/>
  <c r="I10" i="6"/>
  <c r="O25" i="6"/>
  <c r="M25" i="6"/>
  <c r="E25" i="6"/>
  <c r="K25" i="6"/>
  <c r="C25" i="6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10" i="18"/>
  <c r="E25" i="18"/>
  <c r="N25" i="18"/>
  <c r="E18" i="5"/>
  <c r="R11" i="5"/>
  <c r="P18" i="5"/>
  <c r="N18" i="5"/>
  <c r="L18" i="5"/>
  <c r="Y23" i="1" l="1"/>
  <c r="I25" i="18"/>
  <c r="R25" i="18"/>
  <c r="Q25" i="6"/>
  <c r="I25" i="6"/>
  <c r="R18" i="5"/>
  <c r="I18" i="5"/>
  <c r="H13" i="13"/>
  <c r="L13" i="13"/>
  <c r="N13" i="13"/>
  <c r="R13" i="13"/>
  <c r="E8" i="11" l="1"/>
  <c r="I8" i="11" s="1"/>
  <c r="E7" i="11"/>
  <c r="I7" i="11" s="1"/>
  <c r="E6" i="11"/>
  <c r="I6" i="11" l="1"/>
  <c r="E10" i="8"/>
  <c r="C10" i="8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9" i="2"/>
  <c r="AK10" i="3"/>
  <c r="AK11" i="3"/>
  <c r="AK12" i="3"/>
  <c r="AK13" i="3"/>
  <c r="AK14" i="3"/>
  <c r="AK15" i="3"/>
  <c r="AK16" i="3"/>
  <c r="AK17" i="3"/>
  <c r="AK18" i="3"/>
  <c r="AK19" i="3"/>
  <c r="AK20" i="3"/>
  <c r="AK9" i="3"/>
  <c r="Y11" i="21"/>
  <c r="Y12" i="21"/>
  <c r="Y13" i="21"/>
  <c r="Y14" i="21"/>
  <c r="Y15" i="21"/>
  <c r="Y16" i="21"/>
  <c r="Y10" i="21"/>
  <c r="E10" i="11" l="1"/>
  <c r="E11" i="11" s="1"/>
  <c r="Y17" i="21"/>
  <c r="O72" i="2"/>
  <c r="I9" i="11"/>
  <c r="AK23" i="3"/>
  <c r="G9" i="11" l="1"/>
  <c r="S12" i="5"/>
  <c r="J12" i="5"/>
  <c r="I10" i="11"/>
  <c r="I11" i="11" s="1"/>
  <c r="G6" i="11"/>
  <c r="J15" i="5"/>
  <c r="S22" i="18"/>
  <c r="J22" i="18"/>
  <c r="J12" i="18"/>
  <c r="J17" i="18"/>
  <c r="S23" i="18"/>
  <c r="J23" i="18"/>
  <c r="J16" i="18"/>
  <c r="J13" i="18"/>
  <c r="J11" i="5"/>
  <c r="J14" i="5"/>
  <c r="S14" i="5"/>
  <c r="S18" i="18"/>
  <c r="S20" i="18"/>
  <c r="S19" i="18"/>
  <c r="S21" i="18"/>
  <c r="S16" i="5"/>
  <c r="S10" i="18"/>
  <c r="S11" i="5"/>
  <c r="J20" i="18"/>
  <c r="S11" i="18"/>
  <c r="J11" i="18"/>
  <c r="J24" i="18"/>
  <c r="J21" i="18"/>
  <c r="J13" i="5"/>
  <c r="J19" i="18"/>
  <c r="S14" i="18"/>
  <c r="J14" i="18"/>
  <c r="S16" i="18"/>
  <c r="S17" i="18"/>
  <c r="S15" i="18"/>
  <c r="J15" i="18"/>
  <c r="S12" i="18"/>
  <c r="S13" i="18"/>
  <c r="J10" i="18"/>
  <c r="S13" i="5"/>
  <c r="J16" i="5"/>
  <c r="J18" i="18"/>
  <c r="S24" i="18"/>
  <c r="J17" i="5"/>
  <c r="G10" i="11"/>
  <c r="G7" i="11"/>
  <c r="G8" i="11"/>
  <c r="S17" i="5"/>
  <c r="S15" i="5"/>
  <c r="G11" i="11" l="1"/>
  <c r="S18" i="5"/>
  <c r="J18" i="5"/>
  <c r="S25" i="18"/>
  <c r="J2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<sst xmlns="http://schemas.openxmlformats.org/spreadsheetml/2006/main" count="735" uniqueCount="230">
  <si>
    <t>بهای تمام شده</t>
  </si>
  <si>
    <t>شرکت</t>
  </si>
  <si>
    <t>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</si>
  <si>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</si>
  <si>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</si>
  <si>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</si>
  <si>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</si>
  <si>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</si>
  <si>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</si>
  <si>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</si>
  <si>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</si>
  <si>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</si>
  <si>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خیر</t>
  </si>
  <si>
    <t>تغییرات طی دوره</t>
  </si>
  <si>
    <t>سپرده های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</si>
  <si>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</si>
  <si>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</si>
  <si>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</si>
  <si>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</si>
  <si>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</si>
  <si>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</si>
  <si>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</si>
  <si>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</si>
  <si>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</si>
  <si>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</si>
  <si>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</si>
  <si>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</si>
  <si>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</si>
  <si>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</si>
  <si>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</si>
  <si>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</si>
  <si>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</si>
  <si>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</si>
  <si>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</si>
  <si>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</si>
  <si>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</si>
  <si>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</si>
  <si>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</si>
  <si>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</si>
  <si>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</si>
  <si>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</si>
  <si>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</si>
  <si>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</si>
  <si>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</si>
  <si>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</si>
  <si>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</si>
  <si>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</si>
  <si>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</si>
  <si>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</si>
  <si>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</si>
  <si>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</si>
  <si>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</si>
  <si>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</si>
  <si>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</si>
  <si>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</si>
  <si>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</si>
  <si>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</si>
  <si>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</si>
  <si>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</si>
  <si>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</si>
  <si>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</si>
  <si>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</si>
  <si>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</si>
  <si>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</si>
  <si>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</si>
  <si>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</si>
  <si>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</si>
  <si>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</si>
  <si>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</si>
  <si>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</si>
  <si>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</si>
  <si>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</si>
  <si>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</si>
  <si>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</si>
  <si>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</si>
  <si>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</si>
  <si>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</si>
  <si>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</si>
  <si>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</si>
  <si>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</si>
  <si>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</si>
  <si>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</si>
  <si>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</si>
  <si>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</si>
  <si>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</si>
  <si>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</si>
  <si>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</si>
  <si>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</si>
  <si>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</si>
  <si>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</si>
  <si>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</si>
  <si>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</si>
  <si>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</si>
  <si>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</si>
  <si>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</si>
  <si>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</si>
  <si>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</si>
  <si>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</si>
  <si>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صندوق­ سرمایه­گذاری اختصاصی بازارگردانی تحت مدیریت مدیر صندوق یا اشخاص تحت کنترل یا وابسته *</t>
  </si>
  <si>
    <t>*به تفکیک هر یک از صندوق­های سرمایه­گذاری اختصاصی بازارگردانی طرف قرارداد افشا گردد.</t>
  </si>
  <si>
    <t>صندوق</t>
  </si>
  <si>
    <t>تعداد واحد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</si>
  <si>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</si>
  <si>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</si>
  <si>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</si>
  <si>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</si>
  <si>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</si>
  <si>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</si>
  <si>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</si>
  <si>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</si>
  <si>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</si>
  <si>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</si>
  <si>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</si>
  <si>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خرید/صدور طی دوره</t>
  </si>
  <si>
    <t>فروش /ابطال طی دوره</t>
  </si>
  <si>
    <t>قیمت ابطال/ بازار هر واحد</t>
  </si>
  <si>
    <t>سود اوراق بهادار با درآمد ثابت</t>
  </si>
  <si>
    <t>سود سپرده بانکی</t>
  </si>
  <si>
    <t>صندوق سرمایه گذاری .آوای فردای زاگرس</t>
  </si>
  <si>
    <t>بیمه کوثر</t>
  </si>
  <si>
    <t>پالایش نفت تبریز</t>
  </si>
  <si>
    <t>ذوب آهن اصفهان</t>
  </si>
  <si>
    <t>قنداصفهان‌</t>
  </si>
  <si>
    <t>گروه توسعه مالی مهرآیندگان</t>
  </si>
  <si>
    <t>گروه مدیریت سرمایه گذاری امید</t>
  </si>
  <si>
    <t>مدیریت سرمایه گذاری کوثربهمن</t>
  </si>
  <si>
    <t>معدنی و صنعتی گل گهر</t>
  </si>
  <si>
    <t>صندوق سرمایه گذاری آوای فردای زاگرس</t>
  </si>
  <si>
    <t>اختیارف ت کگل-6936-03/06/17</t>
  </si>
  <si>
    <t>1403/06/17</t>
  </si>
  <si>
    <t>صندوق س آوای تاراز زاگرس-سهام</t>
  </si>
  <si>
    <t>صندوق س پترو اندیشه صبا-بخشی</t>
  </si>
  <si>
    <t>صندوق س فلزات دایا-بخشی</t>
  </si>
  <si>
    <t>صندوق س. پرتو پایش پیشرو-س</t>
  </si>
  <si>
    <t>صندوق س. مروارید بها بازار-س</t>
  </si>
  <si>
    <t>صندوق س. مشترک آریان-س</t>
  </si>
  <si>
    <t>صندوق س. ویستا -س</t>
  </si>
  <si>
    <t>صندوق س.انارنماد ارزش-درسهام</t>
  </si>
  <si>
    <t>صندوق س.پشتوانه طلا دنای زاگرس</t>
  </si>
  <si>
    <t>صندوق س.زرین نهال ثنا-س</t>
  </si>
  <si>
    <t>صندوق س.سپند کاریزما-س</t>
  </si>
  <si>
    <t>صندوق سرمایه گذاری زرین پارسیان</t>
  </si>
  <si>
    <t>صندوق صبا</t>
  </si>
  <si>
    <t>طلوع بامداد مهرگان</t>
  </si>
  <si>
    <t>اسناد خزانه-م1بودجه01-040326</t>
  </si>
  <si>
    <t>اسناد خزانه-م3بودجه01-040520</t>
  </si>
  <si>
    <t>اسنادخزانه-م2بودجه00-031024</t>
  </si>
  <si>
    <t>اسنادخزانه-م5بودجه01-041015</t>
  </si>
  <si>
    <t>اسنادخزانه-م6بودجه01-030814</t>
  </si>
  <si>
    <t>اسنادخزانه-م9بودجه01-040826</t>
  </si>
  <si>
    <t>صکوک اجاره معادن407-3ماهه18%</t>
  </si>
  <si>
    <t>مرابحه انتخاب الکترونیک041006</t>
  </si>
  <si>
    <t>مرابحه داروساز پارس حیان060929</t>
  </si>
  <si>
    <t>مرابحه عام دولت142-ش.خ031009</t>
  </si>
  <si>
    <t>مرابحه عام دولت143-ش.خ041009</t>
  </si>
  <si>
    <t>مرابحه عام دولت76-ش.خ030406</t>
  </si>
  <si>
    <t>امتیازتسهیلات مسکن سال1402</t>
  </si>
  <si>
    <t>بله</t>
  </si>
  <si>
    <t>1401/02/26</t>
  </si>
  <si>
    <t>1404/03/26</t>
  </si>
  <si>
    <t>1401/05/18</t>
  </si>
  <si>
    <t>1404/05/20</t>
  </si>
  <si>
    <t>1400/02/22</t>
  </si>
  <si>
    <t>1403/10/24</t>
  </si>
  <si>
    <t>1401/12/08</t>
  </si>
  <si>
    <t>1404/10/14</t>
  </si>
  <si>
    <t>1401/12/10</t>
  </si>
  <si>
    <t>1403/08/14</t>
  </si>
  <si>
    <t>1401/12/28</t>
  </si>
  <si>
    <t>1404/08/26</t>
  </si>
  <si>
    <t>1400/07/19</t>
  </si>
  <si>
    <t>1404/07/18</t>
  </si>
  <si>
    <t>1402/10/06</t>
  </si>
  <si>
    <t>1404/10/05</t>
  </si>
  <si>
    <t>1402/09/29</t>
  </si>
  <si>
    <t>1406/09/29</t>
  </si>
  <si>
    <t>1402/08/09</t>
  </si>
  <si>
    <t>1403/10/09</t>
  </si>
  <si>
    <t>1404/10/08</t>
  </si>
  <si>
    <t>1399/12/06</t>
  </si>
  <si>
    <t>1403/04/06</t>
  </si>
  <si>
    <t>با توجه به نگهداری اوراق تا سررسید به قیمت کارشناسی ثبت گردیده است.</t>
  </si>
  <si>
    <t>بانک پاسارگاد جهان کودک</t>
  </si>
  <si>
    <t>بانک آینده بلوار دریا</t>
  </si>
  <si>
    <t>بانک دی فرشته</t>
  </si>
  <si>
    <t>بانک گردشگری میدان سرو</t>
  </si>
  <si>
    <t>موسسه اعتباری ملل جنت آباد</t>
  </si>
  <si>
    <t>بانک اقتصاد نوین غدیر</t>
  </si>
  <si>
    <t>بانک گردشگری قیطریه</t>
  </si>
  <si>
    <t>بانک رفاه بازار</t>
  </si>
  <si>
    <t>بانک سامان جام جم</t>
  </si>
  <si>
    <t>بانک ملت مستقل مرکزی</t>
  </si>
  <si>
    <t>بانک شهر بلوار اندرزگو</t>
  </si>
  <si>
    <t>بانک اقتصاد نوین جنت آباد</t>
  </si>
  <si>
    <t>بانک خاورمیانه بخارست</t>
  </si>
  <si>
    <t>بانک آینده مطهری</t>
  </si>
  <si>
    <t>بانک گردشگری پیروزی</t>
  </si>
  <si>
    <t>بانک تجارت نفت شمالی</t>
  </si>
  <si>
    <t>بانک صادرات مستقل فردوسی</t>
  </si>
  <si>
    <t>بانک پارسیان یوسف آباد</t>
  </si>
  <si>
    <t>بانک مسکن مستقل مرکزی</t>
  </si>
  <si>
    <t>بانک اقتصاد نوین صنعتگران</t>
  </si>
  <si>
    <t>معین برای سایر درآمدهای تنزیل سود بانک</t>
  </si>
  <si>
    <t>تعدیل کارمزد کارگزار</t>
  </si>
  <si>
    <t>یادداشت سود سپرده بانکی</t>
  </si>
  <si>
    <t/>
  </si>
  <si>
    <t>صندوق سرمایه گذاری آوای فردا زاگرس</t>
  </si>
  <si>
    <t>معدنی و صنعتی گل گهر (تبعی)</t>
  </si>
  <si>
    <t>بهای تمام شده هر ورقه (ریال)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</si>
  <si>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آرمان اندیش</t>
    </r>
  </si>
  <si>
    <t>حیان07</t>
  </si>
  <si>
    <t>صندوق سرمایه‌گذاری اختصاصی بازارگردانی افتخار حافظ</t>
  </si>
  <si>
    <t>انتخاب04</t>
  </si>
  <si>
    <t>1403/01/31</t>
  </si>
  <si>
    <t>امتیاز تسهیلات مسکن سال1403</t>
  </si>
  <si>
    <t>طی فروردین ماه</t>
  </si>
  <si>
    <t>از ابتدای سال مالی تا پایان  ماه</t>
  </si>
  <si>
    <t>طی دوره</t>
  </si>
  <si>
    <t>گزارش وضعیت پرتفوی ماهانه</t>
  </si>
  <si>
    <t>برای ماه منتهی به اردیبهشت 1403</t>
  </si>
  <si>
    <t>1403/02/31</t>
  </si>
  <si>
    <t>-0.89%</t>
  </si>
  <si>
    <t>-2.77%</t>
  </si>
  <si>
    <t>-9.02%</t>
  </si>
  <si>
    <t>طی اردیبهشت ماه</t>
  </si>
  <si>
    <t>بانک شهر اندرزگو</t>
  </si>
  <si>
    <t>از ابتدای سال مالی تا پایان اردیبهشت ماه</t>
  </si>
  <si>
    <t>1403/02/30</t>
  </si>
  <si>
    <t>معدنی و صنعتی گل گهر- تبعی</t>
  </si>
  <si>
    <t>منتهی به 31 اردیبهشت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</si>
</sst>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34" x14ac:knownFonts="1">
    <font>
      <sz val="11"/>
      <color theme="1"/>
      <name val="Arial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9"/>
      <color theme="1"/>
      <name val="B Nazanin"/>
      <charset val="178"/>
    </font>
    <font>
      <b/>
      <sz val="10"/>
      <name val="B Nazanin"/>
      <charset val="178"/>
    </font>
    <font>
      <sz val="12"/>
      <color theme="1"/>
      <name val="B Nazanin"/>
      <charset val="178"/>
    </font>
    <font>
      <sz val="11"/>
      <name val="B Nazanin"/>
      <charset val="178"/>
    </font>
    <font>
      <sz val="8"/>
      <name val="Arial"/>
      <family val="2"/>
      <charset val="178"/>
      <scheme val="minor"/>
    </font>
    <font>
      <b/>
      <u/>
      <sz val="2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9" fillId="0" borderId="0" xfId="0" applyFont="1"/>
    <xf numFmtId="0" fontId="1" fillId="0" borderId="4" xfId="0" applyFont="1" applyBorder="1"/>
    <xf numFmtId="0" fontId="8" fillId="0" borderId="0" xfId="0" applyFont="1" applyAlignment="1">
      <alignment vertical="center" readingOrder="2"/>
    </xf>
    <xf numFmtId="0" fontId="1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3" fillId="0" borderId="1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3" fillId="0" borderId="0" xfId="0" applyFont="1" applyAlignment="1"/>
    <xf numFmtId="0" fontId="17" fillId="0" borderId="5" xfId="0" applyFont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 vertical="center" wrapText="1" readingOrder="2"/>
    </xf>
    <xf numFmtId="0" fontId="21" fillId="0" borderId="5" xfId="0" applyFont="1" applyBorder="1" applyAlignment="1">
      <alignment horizontal="center" vertical="center" wrapText="1" readingOrder="2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4" fillId="0" borderId="0" xfId="0" applyFont="1"/>
    <xf numFmtId="3" fontId="25" fillId="0" borderId="0" xfId="0" applyNumberFormat="1" applyFont="1"/>
    <xf numFmtId="0" fontId="25" fillId="0" borderId="0" xfId="0" applyFont="1"/>
    <xf numFmtId="0" fontId="26" fillId="0" borderId="0" xfId="0" applyFont="1"/>
    <xf numFmtId="3" fontId="27" fillId="0" borderId="0" xfId="0" applyNumberFormat="1" applyFont="1"/>
    <xf numFmtId="0" fontId="28" fillId="0" borderId="0" xfId="0" applyFont="1" applyAlignment="1">
      <alignment horizontal="center" vertical="center" wrapText="1" readingOrder="2"/>
    </xf>
    <xf numFmtId="0" fontId="27" fillId="0" borderId="0" xfId="0" applyFont="1"/>
    <xf numFmtId="3" fontId="2" fillId="0" borderId="0" xfId="0" applyNumberFormat="1" applyFont="1"/>
    <xf numFmtId="3" fontId="2" fillId="0" borderId="2" xfId="0" applyNumberFormat="1" applyFont="1" applyBorder="1" applyAlignment="1">
      <alignment horizontal="center" vertical="center" readingOrder="2"/>
    </xf>
    <xf numFmtId="3" fontId="2" fillId="0" borderId="2" xfId="0" applyNumberFormat="1" applyFont="1" applyBorder="1" applyAlignment="1">
      <alignment horizontal="center" vertical="center" wrapText="1" readingOrder="2"/>
    </xf>
    <xf numFmtId="10" fontId="2" fillId="0" borderId="0" xfId="2" applyNumberFormat="1" applyFont="1"/>
    <xf numFmtId="10" fontId="2" fillId="0" borderId="2" xfId="2" applyNumberFormat="1" applyFont="1" applyBorder="1" applyAlignment="1">
      <alignment horizontal="center" vertical="center" wrapText="1" readingOrder="2"/>
    </xf>
    <xf numFmtId="0" fontId="28" fillId="0" borderId="0" xfId="0" applyFont="1"/>
    <xf numFmtId="0" fontId="29" fillId="0" borderId="0" xfId="0" applyFont="1" applyAlignment="1">
      <alignment wrapText="1"/>
    </xf>
    <xf numFmtId="10" fontId="28" fillId="0" borderId="0" xfId="2" applyNumberFormat="1" applyFont="1"/>
    <xf numFmtId="0" fontId="24" fillId="0" borderId="0" xfId="0" applyFont="1" applyAlignment="1">
      <alignment wrapText="1"/>
    </xf>
    <xf numFmtId="0" fontId="25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 readingOrder="2"/>
    </xf>
    <xf numFmtId="10" fontId="1" fillId="0" borderId="0" xfId="2" applyNumberFormat="1" applyFont="1" applyAlignment="1">
      <alignment horizontal="center" vertical="center" wrapText="1" readingOrder="2"/>
    </xf>
    <xf numFmtId="10" fontId="1" fillId="0" borderId="2" xfId="2" applyNumberFormat="1" applyFont="1" applyBorder="1" applyAlignment="1">
      <alignment horizontal="center" vertical="center" wrapText="1" readingOrder="2"/>
    </xf>
    <xf numFmtId="10" fontId="1" fillId="0" borderId="0" xfId="2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 vertical="center" readingOrder="2"/>
    </xf>
    <xf numFmtId="3" fontId="1" fillId="0" borderId="2" xfId="0" applyNumberFormat="1" applyFont="1" applyBorder="1" applyAlignment="1">
      <alignment horizontal="center" vertical="center" wrapText="1" readingOrder="2"/>
    </xf>
    <xf numFmtId="164" fontId="25" fillId="0" borderId="0" xfId="1" applyNumberFormat="1" applyFont="1"/>
    <xf numFmtId="164" fontId="2" fillId="0" borderId="0" xfId="1" applyNumberFormat="1" applyFont="1" applyAlignment="1">
      <alignment horizontal="right" vertical="center" wrapText="1" readingOrder="2"/>
    </xf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 wrapText="1" readingOrder="2"/>
    </xf>
    <xf numFmtId="164" fontId="2" fillId="0" borderId="0" xfId="1" applyNumberFormat="1" applyFont="1" applyBorder="1" applyAlignment="1">
      <alignment horizontal="center" vertical="center" readingOrder="2"/>
    </xf>
    <xf numFmtId="164" fontId="2" fillId="0" borderId="9" xfId="0" applyNumberFormat="1" applyFont="1" applyBorder="1" applyAlignment="1">
      <alignment horizontal="center" vertical="center" readingOrder="2"/>
    </xf>
    <xf numFmtId="0" fontId="2" fillId="0" borderId="9" xfId="0" applyFont="1" applyBorder="1" applyAlignment="1">
      <alignment horizontal="center" vertical="center" readingOrder="2"/>
    </xf>
    <xf numFmtId="10" fontId="2" fillId="0" borderId="1" xfId="2" applyNumberFormat="1" applyFont="1" applyBorder="1"/>
    <xf numFmtId="10" fontId="2" fillId="0" borderId="0" xfId="2" applyNumberFormat="1" applyFont="1" applyAlignment="1">
      <alignment horizontal="center" vertical="center" wrapText="1" readingOrder="2"/>
    </xf>
    <xf numFmtId="10" fontId="2" fillId="0" borderId="9" xfId="2" applyNumberFormat="1" applyFont="1" applyBorder="1" applyAlignment="1">
      <alignment horizontal="center" vertical="center" wrapText="1" readingOrder="2"/>
    </xf>
    <xf numFmtId="3" fontId="6" fillId="0" borderId="9" xfId="0" applyNumberFormat="1" applyFont="1" applyBorder="1" applyAlignment="1">
      <alignment horizontal="center" vertical="center" wrapText="1" readingOrder="2"/>
    </xf>
    <xf numFmtId="3" fontId="1" fillId="0" borderId="0" xfId="0" applyNumberFormat="1" applyFont="1" applyAlignment="1">
      <alignment horizontal="center" vertical="center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3" fontId="4" fillId="0" borderId="9" xfId="0" applyNumberFormat="1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30" fillId="0" borderId="0" xfId="0" applyFont="1"/>
    <xf numFmtId="3" fontId="30" fillId="0" borderId="9" xfId="0" applyNumberFormat="1" applyFont="1" applyBorder="1"/>
    <xf numFmtId="0" fontId="25" fillId="0" borderId="0" xfId="0" applyFont="1" applyFill="1"/>
    <xf numFmtId="3" fontId="25" fillId="0" borderId="0" xfId="0" applyNumberFormat="1" applyFont="1" applyFill="1"/>
    <xf numFmtId="0" fontId="31" fillId="0" borderId="0" xfId="0" applyFont="1" applyAlignment="1">
      <alignment wrapText="1"/>
    </xf>
    <xf numFmtId="164" fontId="4" fillId="0" borderId="1" xfId="1" applyNumberFormat="1" applyFont="1" applyBorder="1" applyAlignment="1">
      <alignment vertical="center" wrapText="1" readingOrder="2"/>
    </xf>
    <xf numFmtId="164" fontId="4" fillId="0" borderId="0" xfId="1" applyNumberFormat="1" applyFont="1" applyAlignment="1">
      <alignment horizontal="center" vertical="center" wrapText="1" readingOrder="2"/>
    </xf>
    <xf numFmtId="3" fontId="0" fillId="0" borderId="0" xfId="0" applyNumberFormat="1"/>
    <xf numFmtId="164" fontId="4" fillId="0" borderId="9" xfId="1" applyNumberFormat="1" applyFont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center" vertical="center" wrapText="1" readingOrder="2"/>
    </xf>
    <xf numFmtId="164" fontId="3" fillId="0" borderId="4" xfId="1" applyNumberFormat="1" applyFont="1" applyBorder="1" applyAlignment="1">
      <alignment horizontal="center" vertical="center" wrapText="1" readingOrder="2"/>
    </xf>
    <xf numFmtId="10" fontId="3" fillId="0" borderId="4" xfId="2" applyNumberFormat="1" applyFont="1" applyBorder="1" applyAlignment="1">
      <alignment horizontal="center" vertical="center" wrapText="1" readingOrder="2"/>
    </xf>
    <xf numFmtId="10" fontId="4" fillId="0" borderId="0" xfId="2" applyNumberFormat="1" applyFont="1" applyBorder="1" applyAlignment="1">
      <alignment horizontal="center" vertical="center" wrapText="1" readingOrder="2"/>
    </xf>
    <xf numFmtId="10" fontId="4" fillId="0" borderId="9" xfId="2" applyNumberFormat="1" applyFont="1" applyBorder="1" applyAlignment="1">
      <alignment horizontal="center" vertical="center" wrapText="1" readingOrder="2"/>
    </xf>
    <xf numFmtId="10" fontId="4" fillId="0" borderId="0" xfId="2" applyNumberFormat="1" applyFont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 vertical="center" readingOrder="2"/>
    </xf>
    <xf numFmtId="164" fontId="1" fillId="0" borderId="2" xfId="1" applyNumberFormat="1" applyFont="1" applyBorder="1" applyAlignment="1">
      <alignment horizontal="center" vertical="center" readingOrder="2"/>
    </xf>
    <xf numFmtId="3" fontId="25" fillId="2" borderId="0" xfId="0" applyNumberFormat="1" applyFont="1" applyFill="1"/>
    <xf numFmtId="0" fontId="25" fillId="0" borderId="0" xfId="0" applyFont="1" applyAlignment="1">
      <alignment wrapText="1"/>
    </xf>
    <xf numFmtId="0" fontId="2" fillId="0" borderId="9" xfId="0" applyFont="1" applyBorder="1"/>
    <xf numFmtId="164" fontId="2" fillId="0" borderId="9" xfId="1" applyNumberFormat="1" applyFont="1" applyBorder="1"/>
    <xf numFmtId="164" fontId="2" fillId="0" borderId="9" xfId="0" applyNumberFormat="1" applyFont="1" applyBorder="1"/>
    <xf numFmtId="10" fontId="4" fillId="0" borderId="3" xfId="2" applyNumberFormat="1" applyFont="1" applyBorder="1" applyAlignment="1">
      <alignment horizontal="center" vertical="center" wrapText="1" readingOrder="2"/>
    </xf>
    <xf numFmtId="10" fontId="2" fillId="0" borderId="9" xfId="2" applyNumberFormat="1" applyFont="1" applyBorder="1"/>
    <xf numFmtId="10" fontId="3" fillId="0" borderId="3" xfId="2" applyNumberFormat="1" applyFont="1" applyBorder="1" applyAlignment="1">
      <alignment horizontal="center" vertical="center" wrapText="1" readingOrder="2"/>
    </xf>
    <xf numFmtId="164" fontId="3" fillId="0" borderId="1" xfId="1" applyNumberFormat="1" applyFont="1" applyBorder="1" applyAlignment="1">
      <alignment vertical="center" wrapText="1" readingOrder="2"/>
    </xf>
    <xf numFmtId="164" fontId="5" fillId="0" borderId="0" xfId="1" applyNumberFormat="1" applyFont="1"/>
    <xf numFmtId="164" fontId="2" fillId="0" borderId="0" xfId="1" applyNumberFormat="1" applyFont="1" applyAlignment="1">
      <alignment vertical="center" wrapText="1"/>
    </xf>
    <xf numFmtId="164" fontId="3" fillId="0" borderId="0" xfId="1" applyNumberFormat="1" applyFont="1" applyAlignment="1">
      <alignment horizontal="center" vertical="center" wrapText="1" readingOrder="2"/>
    </xf>
    <xf numFmtId="164" fontId="0" fillId="0" borderId="0" xfId="0" applyNumberFormat="1"/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5" fillId="0" borderId="1" xfId="2" applyNumberFormat="1" applyFont="1" applyBorder="1" applyAlignment="1">
      <alignment horizontal="center"/>
    </xf>
    <xf numFmtId="10" fontId="5" fillId="0" borderId="0" xfId="2" applyNumberFormat="1" applyFont="1" applyAlignment="1">
      <alignment horizontal="center"/>
    </xf>
    <xf numFmtId="10" fontId="1" fillId="0" borderId="0" xfId="2" applyNumberFormat="1" applyFont="1" applyAlignment="1">
      <alignment horizontal="center" vertical="center" readingOrder="2"/>
    </xf>
    <xf numFmtId="10" fontId="1" fillId="0" borderId="2" xfId="2" applyNumberFormat="1" applyFont="1" applyBorder="1" applyAlignment="1">
      <alignment horizontal="center" vertical="center" readingOrder="2"/>
    </xf>
    <xf numFmtId="10" fontId="0" fillId="0" borderId="0" xfId="2" applyNumberFormat="1" applyFont="1"/>
    <xf numFmtId="164" fontId="2" fillId="0" borderId="0" xfId="0" applyNumberFormat="1" applyFont="1"/>
    <xf numFmtId="0" fontId="4" fillId="0" borderId="1" xfId="0" applyFont="1" applyFill="1" applyBorder="1" applyAlignment="1">
      <alignment vertical="center" wrapText="1" readingOrder="2"/>
    </xf>
    <xf numFmtId="164" fontId="4" fillId="0" borderId="0" xfId="1" applyNumberFormat="1" applyFont="1" applyFill="1" applyAlignment="1">
      <alignment horizontal="center" vertical="center" wrapText="1" readingOrder="2"/>
    </xf>
    <xf numFmtId="164" fontId="2" fillId="0" borderId="9" xfId="0" applyNumberFormat="1" applyFont="1" applyFill="1" applyBorder="1"/>
    <xf numFmtId="0" fontId="2" fillId="0" borderId="0" xfId="0" applyFont="1" applyFill="1"/>
    <xf numFmtId="164" fontId="3" fillId="0" borderId="1" xfId="1" applyNumberFormat="1" applyFont="1" applyFill="1" applyBorder="1" applyAlignment="1">
      <alignment vertical="center" wrapText="1" readingOrder="2"/>
    </xf>
    <xf numFmtId="164" fontId="6" fillId="0" borderId="9" xfId="1" applyNumberFormat="1" applyFont="1" applyFill="1" applyBorder="1" applyAlignment="1">
      <alignment horizontal="center" vertical="center" wrapText="1" readingOrder="2"/>
    </xf>
    <xf numFmtId="164" fontId="5" fillId="0" borderId="0" xfId="1" applyNumberFormat="1" applyFont="1" applyFill="1"/>
    <xf numFmtId="0" fontId="19" fillId="0" borderId="5" xfId="0" applyFont="1" applyBorder="1" applyAlignment="1">
      <alignment horizontal="center" vertical="center" wrapText="1" readingOrder="2"/>
    </xf>
    <xf numFmtId="0" fontId="20" fillId="0" borderId="5" xfId="0" applyFont="1" applyBorder="1" applyAlignment="1">
      <alignment horizontal="center" vertical="center" wrapText="1" readingOrder="2"/>
    </xf>
    <xf numFmtId="164" fontId="19" fillId="0" borderId="5" xfId="1" applyNumberFormat="1" applyFont="1" applyBorder="1" applyAlignment="1">
      <alignment horizontal="center" vertical="center" wrapText="1" readingOrder="2"/>
    </xf>
    <xf numFmtId="9" fontId="19" fillId="0" borderId="5" xfId="0" applyNumberFormat="1" applyFont="1" applyBorder="1" applyAlignment="1">
      <alignment horizontal="center" vertical="center" wrapText="1" readingOrder="2"/>
    </xf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0" fillId="0" borderId="0" xfId="0" applyNumberFormat="1" applyFill="1"/>
    <xf numFmtId="3" fontId="5" fillId="0" borderId="9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center" vertical="center" wrapText="1" readingOrder="2"/>
    </xf>
    <xf numFmtId="164" fontId="30" fillId="0" borderId="0" xfId="1" applyNumberFormat="1" applyFont="1" applyFill="1"/>
    <xf numFmtId="164" fontId="4" fillId="0" borderId="0" xfId="1" applyNumberFormat="1" applyFont="1" applyFill="1" applyBorder="1" applyAlignment="1">
      <alignment horizontal="center" vertical="center" wrapText="1" readingOrder="2"/>
    </xf>
    <xf numFmtId="3" fontId="5" fillId="0" borderId="9" xfId="0" applyNumberFormat="1" applyFont="1" applyBorder="1"/>
    <xf numFmtId="3" fontId="2" fillId="0" borderId="9" xfId="0" applyNumberFormat="1" applyFont="1" applyBorder="1"/>
    <xf numFmtId="3" fontId="5" fillId="0" borderId="0" xfId="0" applyNumberFormat="1" applyFont="1"/>
    <xf numFmtId="164" fontId="2" fillId="0" borderId="0" xfId="2" applyNumberFormat="1" applyFont="1"/>
    <xf numFmtId="164" fontId="0" fillId="0" borderId="0" xfId="2" applyNumberFormat="1" applyFont="1"/>
    <xf numFmtId="164" fontId="0" fillId="0" borderId="0" xfId="1" applyNumberFormat="1" applyFont="1"/>
    <xf numFmtId="164" fontId="1" fillId="0" borderId="0" xfId="1" applyNumberFormat="1" applyFont="1" applyBorder="1" applyAlignment="1">
      <alignment horizontal="center" vertical="center" readingOrder="2"/>
    </xf>
    <xf numFmtId="0" fontId="3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164" fontId="25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25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horizontal="left" vertical="center" wrapText="1" readingOrder="2"/>
    </xf>
    <xf numFmtId="164" fontId="5" fillId="0" borderId="0" xfId="1" applyNumberFormat="1" applyFont="1" applyAlignment="1">
      <alignment horizontal="left" vertical="center" wrapText="1"/>
    </xf>
    <xf numFmtId="164" fontId="6" fillId="0" borderId="0" xfId="1" applyNumberFormat="1" applyFont="1" applyFill="1" applyAlignment="1">
      <alignment horizontal="left" vertical="center" wrapText="1" readingOrder="2"/>
    </xf>
    <xf numFmtId="164" fontId="5" fillId="0" borderId="0" xfId="1" applyNumberFormat="1" applyFont="1" applyAlignment="1">
      <alignment horizontal="left" vertical="center"/>
    </xf>
    <xf numFmtId="164" fontId="6" fillId="0" borderId="9" xfId="1" applyNumberFormat="1" applyFont="1" applyBorder="1" applyAlignment="1">
      <alignment horizontal="left" vertical="center" wrapText="1" readingOrder="2"/>
    </xf>
    <xf numFmtId="164" fontId="6" fillId="0" borderId="9" xfId="1" applyNumberFormat="1" applyFont="1" applyFill="1" applyBorder="1" applyAlignment="1">
      <alignment horizontal="left" vertical="center" wrapText="1" readingOrder="2"/>
    </xf>
    <xf numFmtId="3" fontId="8" fillId="0" borderId="0" xfId="0" applyNumberFormat="1" applyFont="1" applyAlignment="1">
      <alignment vertical="center" readingOrder="2"/>
    </xf>
    <xf numFmtId="164" fontId="0" fillId="0" borderId="0" xfId="1" applyNumberFormat="1" applyFont="1" applyFill="1"/>
    <xf numFmtId="164" fontId="8" fillId="0" borderId="0" xfId="0" applyNumberFormat="1" applyFont="1" applyAlignment="1">
      <alignment vertical="center" readingOrder="2"/>
    </xf>
    <xf numFmtId="164" fontId="24" fillId="0" borderId="0" xfId="1" applyNumberFormat="1" applyFont="1" applyFill="1"/>
    <xf numFmtId="164" fontId="25" fillId="0" borderId="0" xfId="1" applyNumberFormat="1" applyFont="1" applyFill="1"/>
    <xf numFmtId="164" fontId="5" fillId="0" borderId="0" xfId="0" applyNumberFormat="1" applyFont="1"/>
    <xf numFmtId="0" fontId="3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readingOrder="2"/>
    </xf>
    <xf numFmtId="0" fontId="1" fillId="0" borderId="3" xfId="0" applyFont="1" applyBorder="1" applyAlignment="1">
      <alignment horizontal="center" readingOrder="2"/>
    </xf>
    <xf numFmtId="0" fontId="8" fillId="0" borderId="0" xfId="0" applyFont="1" applyBorder="1" applyAlignment="1">
      <alignment horizontal="right" vertical="center" readingOrder="2"/>
    </xf>
    <xf numFmtId="10" fontId="2" fillId="0" borderId="3" xfId="2" applyNumberFormat="1" applyFont="1" applyBorder="1" applyAlignment="1">
      <alignment horizontal="center" vertical="center" wrapText="1" readingOrder="2"/>
    </xf>
    <xf numFmtId="10" fontId="2" fillId="0" borderId="1" xfId="2" applyNumberFormat="1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 readingOrder="2"/>
    </xf>
    <xf numFmtId="10" fontId="1" fillId="0" borderId="3" xfId="2" applyNumberFormat="1" applyFont="1" applyBorder="1" applyAlignment="1">
      <alignment horizontal="center" vertical="center" wrapText="1" readingOrder="2"/>
    </xf>
    <xf numFmtId="10" fontId="1" fillId="0" borderId="1" xfId="2" applyNumberFormat="1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 wrapText="1" readingOrder="2"/>
    </xf>
    <xf numFmtId="0" fontId="10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3" xfId="2" applyNumberFormat="1" applyFont="1" applyBorder="1" applyAlignment="1">
      <alignment horizontal="center" vertical="center" readingOrder="2"/>
    </xf>
    <xf numFmtId="10" fontId="2" fillId="0" borderId="1" xfId="2" applyNumberFormat="1" applyFont="1" applyBorder="1" applyAlignment="1">
      <alignment horizontal="center" vertical="center" readingOrder="2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164" fontId="3" fillId="0" borderId="3" xfId="1" applyNumberFormat="1" applyFont="1" applyBorder="1" applyAlignment="1">
      <alignment horizontal="center" vertical="center" wrapText="1" readingOrder="2"/>
    </xf>
    <xf numFmtId="164" fontId="3" fillId="0" borderId="0" xfId="1" applyNumberFormat="1" applyFont="1" applyAlignment="1">
      <alignment horizontal="center" vertical="center" wrapText="1" readingOrder="2"/>
    </xf>
    <xf numFmtId="0" fontId="3" fillId="0" borderId="3" xfId="0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wrapText="1" readingOrder="2"/>
    </xf>
    <xf numFmtId="164" fontId="3" fillId="0" borderId="1" xfId="1" applyNumberFormat="1" applyFont="1" applyBorder="1" applyAlignment="1">
      <alignment horizontal="center" vertical="center" wrapText="1" readingOrder="2"/>
    </xf>
    <xf numFmtId="164" fontId="2" fillId="0" borderId="3" xfId="1" applyNumberFormat="1" applyFont="1" applyBorder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164" fontId="3" fillId="0" borderId="3" xfId="1" applyNumberFormat="1" applyFont="1" applyFill="1" applyBorder="1" applyAlignment="1">
      <alignment horizontal="center" vertical="center" wrapText="1" readingOrder="2"/>
    </xf>
    <xf numFmtId="164" fontId="3" fillId="0" borderId="0" xfId="1" applyNumberFormat="1" applyFont="1" applyFill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 vertical="center" readingOrder="2"/>
    </xf>
    <xf numFmtId="164" fontId="13" fillId="0" borderId="0" xfId="1" applyNumberFormat="1" applyFont="1" applyFill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 wrapText="1" readingOrder="2"/>
    </xf>
    <xf numFmtId="164" fontId="11" fillId="0" borderId="0" xfId="1" applyNumberFormat="1" applyFont="1" applyFill="1" applyAlignment="1">
      <alignment horizontal="right" vertical="center" readingOrder="2"/>
    </xf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/>
    </xf>
    <xf numFmtId="0" fontId="24" fillId="0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4</xdr:col>
      <xdr:colOff>66675</xdr:colOff>
      <xdr:row>13</xdr:row>
      <xdr:rowOff>121277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004340-132F-CAE1-8D26-60316B86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337325" y="1085850"/>
          <a:ext cx="1438275" cy="13881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6</xdr:col>
      <xdr:colOff>85725</xdr:colOff>
      <xdr:row>28</xdr:row>
      <xdr:rowOff>53567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727C7-B43F-5E0D-E53A-2AB98FEA0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946675" y="9525"/>
          <a:ext cx="4200525" cy="594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9F06-6791-4D9F-857C-C06FF42A61A9}">
  <dimension ref="A16:F18"/>
  <sheetViews>
    <sheetView rightToLeft="1" tabSelected="1" view="pageBreakPreview" zoomScaleNormal="100" zoomScaleSheetLayoutView="100" workbookViewId="0">
      <selection activeCell="J17" sqref="J17"/>
    </sheetView>
  </sheetViews>
  <sheetFormatPr defaultRowHeight="14.25" x14ac:dyDescent="0.2"/>
  <sheetData>
    <row r="16" spans="1:6" s="193" customFormat="1" ht="36" x14ac:dyDescent="0.2">
      <c r="A16" s="211" t="s">
        <v>127</v>
      </c>
      <c r="B16" s="211"/>
      <c r="C16" s="211"/>
      <c r="D16" s="211"/>
      <c r="E16" s="211"/>
      <c r="F16" s="211"/>
    </row>
    <row r="17" spans="1:6" s="193" customFormat="1" ht="36" x14ac:dyDescent="0.2">
      <c r="A17" s="211" t="s">
        <v>218</v>
      </c>
      <c r="B17" s="211"/>
      <c r="C17" s="211"/>
      <c r="D17" s="211"/>
      <c r="E17" s="211"/>
      <c r="F17" s="211"/>
    </row>
    <row r="18" spans="1:6" s="193" customFormat="1" ht="36" x14ac:dyDescent="0.2">
      <c r="A18" s="211" t="s">
        <v>229</v>
      </c>
      <c r="B18" s="211"/>
      <c r="C18" s="211"/>
      <c r="D18" s="211"/>
      <c r="E18" s="211"/>
      <c r="F18" s="211"/>
    </row>
  </sheetData>
  <mergeCells count="3">
    <mergeCell ref="A16:F16"/>
    <mergeCell ref="A17:F17"/>
    <mergeCell ref="A18:F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W27"/>
  <sheetViews>
    <sheetView rightToLeft="1" view="pageBreakPreview" zoomScale="110" zoomScaleNormal="100" zoomScaleSheetLayoutView="110" workbookViewId="0">
      <pane ySplit="9" topLeftCell="A10" activePane="bottomLeft" state="frozen"/>
      <selection activeCell="AB8" sqref="AB8"/>
      <selection pane="bottomLeft" activeCell="U12" sqref="U12:V12"/>
    </sheetView>
  </sheetViews>
  <sheetFormatPr defaultColWidth="9.125" defaultRowHeight="15.75" x14ac:dyDescent="0.4"/>
  <cols>
    <col min="1" max="1" width="23.875" style="6" bestFit="1" customWidth="1"/>
    <col min="2" max="2" width="0.625" style="6" customWidth="1"/>
    <col min="3" max="3" width="9.125" style="6" customWidth="1"/>
    <col min="4" max="4" width="0.375" style="6" customWidth="1"/>
    <col min="5" max="5" width="14.625" style="95" bestFit="1" customWidth="1"/>
    <col min="6" max="6" width="0.875" style="6" customWidth="1"/>
    <col min="7" max="7" width="13.875" style="95" bestFit="1" customWidth="1"/>
    <col min="8" max="8" width="1" style="6" customWidth="1"/>
    <col min="9" max="9" width="13" style="6" bestFit="1" customWidth="1"/>
    <col min="10" max="10" width="12.625" style="80" customWidth="1"/>
    <col min="11" max="11" width="0.75" style="6" customWidth="1"/>
    <col min="12" max="12" width="9.125" style="6"/>
    <col min="13" max="13" width="0.625" style="6" customWidth="1"/>
    <col min="14" max="14" width="13" style="151" bestFit="1" customWidth="1"/>
    <col min="15" max="15" width="0.875" style="6" customWidth="1"/>
    <col min="16" max="16" width="12.125" style="6" bestFit="1" customWidth="1"/>
    <col min="17" max="17" width="0.875" style="6" customWidth="1"/>
    <col min="18" max="18" width="15" style="6" bestFit="1" customWidth="1"/>
    <col min="19" max="19" width="10.625" style="80" customWidth="1"/>
    <col min="20" max="20" width="9.125" style="6"/>
    <col min="21" max="21" width="14.25" style="6" bestFit="1" customWidth="1"/>
    <col min="22" max="22" width="13" style="6" bestFit="1" customWidth="1"/>
    <col min="23" max="23" width="13.125" style="6" bestFit="1" customWidth="1"/>
    <col min="24" max="16384" width="9.125" style="6"/>
  </cols>
  <sheetData>
    <row r="1" spans="1:19" ht="21" x14ac:dyDescent="0.55000000000000004">
      <c r="A1" s="214" t="s">
        <v>127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1:19" ht="21" x14ac:dyDescent="0.55000000000000004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19" ht="21" x14ac:dyDescent="0.55000000000000004">
      <c r="A3" s="214" t="s">
        <v>219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4" spans="1:19" ht="25.5" x14ac:dyDescent="0.4">
      <c r="A4" s="215" t="s">
        <v>108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</row>
    <row r="6" spans="1:19" ht="19.5" customHeight="1" thickBot="1" x14ac:dyDescent="0.45">
      <c r="A6" s="4"/>
      <c r="B6" s="5"/>
      <c r="C6" s="249" t="s">
        <v>224</v>
      </c>
      <c r="D6" s="249"/>
      <c r="E6" s="249"/>
      <c r="F6" s="249"/>
      <c r="G6" s="249"/>
      <c r="H6" s="249"/>
      <c r="I6" s="249"/>
      <c r="J6" s="249"/>
      <c r="K6" s="5"/>
      <c r="L6" s="249" t="s">
        <v>226</v>
      </c>
      <c r="M6" s="249"/>
      <c r="N6" s="249"/>
      <c r="O6" s="249"/>
      <c r="P6" s="249"/>
      <c r="Q6" s="249"/>
      <c r="R6" s="249"/>
      <c r="S6" s="249"/>
    </row>
    <row r="7" spans="1:19" ht="19.5" customHeight="1" x14ac:dyDescent="0.4">
      <c r="A7" s="251" t="s">
        <v>100</v>
      </c>
      <c r="B7" s="250"/>
      <c r="C7" s="254" t="s">
        <v>109</v>
      </c>
      <c r="D7" s="253"/>
      <c r="E7" s="256" t="s">
        <v>18</v>
      </c>
      <c r="F7" s="253"/>
      <c r="G7" s="256" t="s">
        <v>19</v>
      </c>
      <c r="H7" s="253"/>
      <c r="I7" s="254" t="s">
        <v>3</v>
      </c>
      <c r="J7" s="254"/>
      <c r="K7" s="250"/>
      <c r="L7" s="254" t="s">
        <v>109</v>
      </c>
      <c r="M7" s="253"/>
      <c r="N7" s="258" t="s">
        <v>18</v>
      </c>
      <c r="O7" s="253"/>
      <c r="P7" s="254" t="s">
        <v>19</v>
      </c>
      <c r="Q7" s="253"/>
      <c r="R7" s="254" t="s">
        <v>3</v>
      </c>
      <c r="S7" s="254"/>
    </row>
    <row r="8" spans="1:19" ht="18.75" customHeight="1" thickBot="1" x14ac:dyDescent="0.45">
      <c r="A8" s="251"/>
      <c r="B8" s="250"/>
      <c r="C8" s="255"/>
      <c r="D8" s="250"/>
      <c r="E8" s="257"/>
      <c r="F8" s="250"/>
      <c r="G8" s="257"/>
      <c r="H8" s="250"/>
      <c r="I8" s="249"/>
      <c r="J8" s="249"/>
      <c r="K8" s="250"/>
      <c r="L8" s="255"/>
      <c r="M8" s="250"/>
      <c r="N8" s="259"/>
      <c r="O8" s="250"/>
      <c r="P8" s="255"/>
      <c r="Q8" s="250"/>
      <c r="R8" s="249"/>
      <c r="S8" s="249"/>
    </row>
    <row r="9" spans="1:19" ht="28.5" customHeight="1" thickBot="1" x14ac:dyDescent="0.45">
      <c r="A9" s="252"/>
      <c r="B9" s="250"/>
      <c r="C9" s="50" t="s">
        <v>88</v>
      </c>
      <c r="D9" s="250"/>
      <c r="E9" s="114" t="s">
        <v>88</v>
      </c>
      <c r="F9" s="250"/>
      <c r="G9" s="114" t="s">
        <v>88</v>
      </c>
      <c r="H9" s="250"/>
      <c r="I9" s="52" t="s">
        <v>7</v>
      </c>
      <c r="J9" s="133" t="s">
        <v>20</v>
      </c>
      <c r="K9" s="250"/>
      <c r="L9" s="50" t="s">
        <v>88</v>
      </c>
      <c r="M9" s="250"/>
      <c r="N9" s="148" t="s">
        <v>88</v>
      </c>
      <c r="O9" s="250"/>
      <c r="P9" s="50" t="s">
        <v>88</v>
      </c>
      <c r="Q9" s="250"/>
      <c r="R9" s="52" t="s">
        <v>7</v>
      </c>
      <c r="S9" s="120" t="s">
        <v>20</v>
      </c>
    </row>
    <row r="10" spans="1:19" ht="18.75" x14ac:dyDescent="0.45">
      <c r="A10" s="127" t="s">
        <v>140</v>
      </c>
      <c r="B10" s="51"/>
      <c r="C10" s="9">
        <v>0</v>
      </c>
      <c r="D10" s="51"/>
      <c r="E10" s="115">
        <v>-8749987036</v>
      </c>
      <c r="F10" s="51"/>
      <c r="G10" s="9"/>
      <c r="H10" s="51"/>
      <c r="I10" s="118">
        <f>E10+G10+C10</f>
        <v>-8749987036</v>
      </c>
      <c r="J10" s="131">
        <f>I10/درآمدها!$E$11</f>
        <v>-6.0483358853422172E-3</v>
      </c>
      <c r="K10" s="51"/>
      <c r="L10" s="9">
        <v>0</v>
      </c>
      <c r="M10" s="51"/>
      <c r="N10" s="149">
        <v>-10547464994</v>
      </c>
      <c r="O10" s="51"/>
      <c r="P10" s="9"/>
      <c r="Q10" s="51"/>
      <c r="R10" s="118">
        <f>L10+N10+P10</f>
        <v>-10547464994</v>
      </c>
      <c r="S10" s="123">
        <f>R10/درآمدها!$E$11</f>
        <v>-7.2908234903813441E-3</v>
      </c>
    </row>
    <row r="11" spans="1:19" ht="18.75" x14ac:dyDescent="0.45">
      <c r="A11" s="127" t="s">
        <v>136</v>
      </c>
      <c r="B11" s="69"/>
      <c r="C11" s="9">
        <v>0</v>
      </c>
      <c r="D11" s="69"/>
      <c r="E11" s="115">
        <v>-17559213642</v>
      </c>
      <c r="F11" s="69"/>
      <c r="G11" s="9"/>
      <c r="H11" s="69"/>
      <c r="I11" s="118">
        <f t="shared" ref="I11:I24" si="0">E11+G11+C11</f>
        <v>-17559213642</v>
      </c>
      <c r="J11" s="121">
        <f>I11/درآمدها!$E$11</f>
        <v>-1.2137620496161294E-2</v>
      </c>
      <c r="K11" s="69"/>
      <c r="L11" s="9">
        <v>0</v>
      </c>
      <c r="M11" s="69"/>
      <c r="N11" s="149">
        <v>-11623300919</v>
      </c>
      <c r="O11" s="69"/>
      <c r="P11" s="9"/>
      <c r="Q11" s="69"/>
      <c r="R11" s="118">
        <f t="shared" ref="R11:R24" si="1">L11+N11+P11</f>
        <v>-11623300919</v>
      </c>
      <c r="S11" s="123">
        <f>R11/درآمدها!$E$11</f>
        <v>-8.0344836815503216E-3</v>
      </c>
    </row>
    <row r="12" spans="1:19" ht="18.75" x14ac:dyDescent="0.45">
      <c r="A12" s="127" t="s">
        <v>141</v>
      </c>
      <c r="B12" s="69"/>
      <c r="C12" s="9">
        <v>0</v>
      </c>
      <c r="D12" s="69"/>
      <c r="E12" s="115">
        <v>-1655856432</v>
      </c>
      <c r="F12" s="69"/>
      <c r="G12" s="9"/>
      <c r="H12" s="69"/>
      <c r="I12" s="118">
        <f t="shared" si="0"/>
        <v>-1655856432</v>
      </c>
      <c r="J12" s="121">
        <f>I12/درآمدها!$E$11</f>
        <v>-1.1445932248167875E-3</v>
      </c>
      <c r="K12" s="69"/>
      <c r="L12" s="9">
        <v>0</v>
      </c>
      <c r="M12" s="69"/>
      <c r="N12" s="149">
        <v>-335255508</v>
      </c>
      <c r="O12" s="69"/>
      <c r="P12" s="9"/>
      <c r="Q12" s="69"/>
      <c r="R12" s="118">
        <f t="shared" si="1"/>
        <v>-335255508</v>
      </c>
      <c r="S12" s="123">
        <f>R12/درآمدها!$E$11</f>
        <v>-2.3174181989668433E-4</v>
      </c>
    </row>
    <row r="13" spans="1:19" ht="18.75" x14ac:dyDescent="0.45">
      <c r="A13" s="127" t="s">
        <v>133</v>
      </c>
      <c r="B13" s="69"/>
      <c r="C13" s="9">
        <v>0</v>
      </c>
      <c r="D13" s="69"/>
      <c r="E13" s="115">
        <v>-3266116875</v>
      </c>
      <c r="F13" s="69"/>
      <c r="G13" s="9"/>
      <c r="H13" s="69"/>
      <c r="I13" s="118">
        <f t="shared" si="0"/>
        <v>-3266116875</v>
      </c>
      <c r="J13" s="121">
        <f>I13/درآمدها!$E$11</f>
        <v>-2.2576687050515857E-3</v>
      </c>
      <c r="K13" s="69"/>
      <c r="L13" s="9">
        <v>0</v>
      </c>
      <c r="M13" s="69"/>
      <c r="N13" s="149">
        <v>-4404763125</v>
      </c>
      <c r="O13" s="69"/>
      <c r="P13" s="9"/>
      <c r="Q13" s="69"/>
      <c r="R13" s="118">
        <f t="shared" si="1"/>
        <v>-4404763125</v>
      </c>
      <c r="S13" s="123">
        <f>R13/درآمدها!$E$11</f>
        <v>-3.0447458682805787E-3</v>
      </c>
    </row>
    <row r="14" spans="1:19" ht="18.75" x14ac:dyDescent="0.45">
      <c r="A14" s="127" t="s">
        <v>143</v>
      </c>
      <c r="B14" s="69"/>
      <c r="C14" s="9">
        <v>0</v>
      </c>
      <c r="D14" s="69"/>
      <c r="E14" s="115">
        <v>-315890000</v>
      </c>
      <c r="F14" s="69"/>
      <c r="G14" s="9"/>
      <c r="H14" s="69"/>
      <c r="I14" s="118">
        <f t="shared" si="0"/>
        <v>-315890000</v>
      </c>
      <c r="J14" s="121">
        <f>I14/درآمدها!$E$11</f>
        <v>-2.1835561755234045E-4</v>
      </c>
      <c r="K14" s="69"/>
      <c r="L14" s="9">
        <v>0</v>
      </c>
      <c r="M14" s="69"/>
      <c r="N14" s="149">
        <v>-274760000</v>
      </c>
      <c r="O14" s="69"/>
      <c r="P14" s="9"/>
      <c r="Q14" s="69"/>
      <c r="R14" s="118">
        <f t="shared" si="1"/>
        <v>-274760000</v>
      </c>
      <c r="S14" s="123">
        <f>R14/درآمدها!$E$11</f>
        <v>-1.8992494057640653E-4</v>
      </c>
    </row>
    <row r="15" spans="1:19" ht="18.75" x14ac:dyDescent="0.45">
      <c r="A15" s="127" t="s">
        <v>131</v>
      </c>
      <c r="B15" s="69"/>
      <c r="C15" s="9">
        <v>0</v>
      </c>
      <c r="D15" s="69"/>
      <c r="E15" s="115">
        <v>-988824375</v>
      </c>
      <c r="F15" s="69"/>
      <c r="G15" s="9"/>
      <c r="H15" s="69"/>
      <c r="I15" s="118">
        <f t="shared" si="0"/>
        <v>-988824375</v>
      </c>
      <c r="J15" s="121">
        <f>I15/درآمدها!$E$11</f>
        <v>-6.8351437859359926E-4</v>
      </c>
      <c r="K15" s="69"/>
      <c r="L15" s="9">
        <v>0</v>
      </c>
      <c r="M15" s="69"/>
      <c r="N15" s="149">
        <v>-449465625</v>
      </c>
      <c r="O15" s="69"/>
      <c r="P15" s="9"/>
      <c r="Q15" s="69"/>
      <c r="R15" s="118">
        <f t="shared" si="1"/>
        <v>-449465625</v>
      </c>
      <c r="S15" s="123">
        <f>R15/درآمدها!$E$11</f>
        <v>-3.1068835390618148E-4</v>
      </c>
    </row>
    <row r="16" spans="1:19" ht="18.75" x14ac:dyDescent="0.45">
      <c r="A16" s="127" t="s">
        <v>138</v>
      </c>
      <c r="B16" s="69"/>
      <c r="C16" s="9">
        <v>0</v>
      </c>
      <c r="D16" s="69"/>
      <c r="E16" s="115">
        <v>-122168178899</v>
      </c>
      <c r="F16" s="69"/>
      <c r="H16" s="69"/>
      <c r="I16" s="118">
        <f t="shared" si="0"/>
        <v>-122168178899</v>
      </c>
      <c r="J16" s="121">
        <f>I16/درآمدها!$E$11</f>
        <v>-8.4447460029554444E-2</v>
      </c>
      <c r="K16" s="69"/>
      <c r="L16" s="9">
        <v>0</v>
      </c>
      <c r="M16" s="69"/>
      <c r="N16" s="149">
        <v>-659211367</v>
      </c>
      <c r="O16" s="69"/>
      <c r="P16" s="115">
        <v>16288199917</v>
      </c>
      <c r="Q16" s="69"/>
      <c r="R16" s="118">
        <f t="shared" si="1"/>
        <v>15628988550</v>
      </c>
      <c r="S16" s="123">
        <f>R16/درآمدها!$E$11</f>
        <v>1.0803372840399214E-2</v>
      </c>
    </row>
    <row r="17" spans="1:23" ht="18.75" x14ac:dyDescent="0.45">
      <c r="A17" s="127" t="s">
        <v>130</v>
      </c>
      <c r="B17" s="69"/>
      <c r="C17" s="9">
        <v>0</v>
      </c>
      <c r="D17" s="69"/>
      <c r="E17" s="115">
        <v>-13061042341</v>
      </c>
      <c r="F17" s="69"/>
      <c r="G17" s="9">
        <v>-20457773</v>
      </c>
      <c r="H17" s="69"/>
      <c r="I17" s="118">
        <f t="shared" si="0"/>
        <v>-13081500114</v>
      </c>
      <c r="J17" s="121">
        <f>I17/درآمدها!$E$11</f>
        <v>-9.0424484342761149E-3</v>
      </c>
      <c r="K17" s="69"/>
      <c r="L17" s="9">
        <v>0</v>
      </c>
      <c r="M17" s="69"/>
      <c r="N17" s="149">
        <v>-17291593000</v>
      </c>
      <c r="O17" s="69"/>
      <c r="P17" s="9">
        <v>-20457773</v>
      </c>
      <c r="Q17" s="69"/>
      <c r="R17" s="118">
        <f t="shared" si="1"/>
        <v>-17312050773</v>
      </c>
      <c r="S17" s="123">
        <f>R17/درآمدها!$E$11</f>
        <v>-1.1966771780163626E-2</v>
      </c>
    </row>
    <row r="18" spans="1:23" ht="18.75" x14ac:dyDescent="0.45">
      <c r="A18" s="127" t="s">
        <v>134</v>
      </c>
      <c r="B18" s="69"/>
      <c r="C18" s="9">
        <v>0</v>
      </c>
      <c r="D18" s="69"/>
      <c r="E18" s="115">
        <v>-408024893</v>
      </c>
      <c r="F18" s="69"/>
      <c r="G18" s="9"/>
      <c r="H18" s="69"/>
      <c r="I18" s="118">
        <f t="shared" si="0"/>
        <v>-408024893</v>
      </c>
      <c r="J18" s="121">
        <f>I18/درآمدها!$E$11</f>
        <v>-2.8204288672557739E-4</v>
      </c>
      <c r="K18" s="69"/>
      <c r="L18" s="9">
        <v>0</v>
      </c>
      <c r="M18" s="69"/>
      <c r="N18" s="149">
        <v>-1424086885</v>
      </c>
      <c r="O18" s="69"/>
      <c r="P18" s="9"/>
      <c r="Q18" s="69"/>
      <c r="R18" s="118">
        <f t="shared" si="1"/>
        <v>-1424086885</v>
      </c>
      <c r="S18" s="123">
        <f>R18/درآمدها!$E$11</f>
        <v>-9.8438497965229617E-4</v>
      </c>
    </row>
    <row r="19" spans="1:23" ht="18.75" x14ac:dyDescent="0.45">
      <c r="A19" s="127" t="s">
        <v>139</v>
      </c>
      <c r="B19" s="69"/>
      <c r="C19" s="9">
        <v>0</v>
      </c>
      <c r="D19" s="69"/>
      <c r="E19" s="115">
        <v>-6998679187</v>
      </c>
      <c r="F19" s="69"/>
      <c r="G19" s="9"/>
      <c r="H19" s="69"/>
      <c r="I19" s="118">
        <f t="shared" si="0"/>
        <v>-6998679187</v>
      </c>
      <c r="J19" s="121">
        <f>I19/درآمدها!$E$11</f>
        <v>-4.8377628792557444E-3</v>
      </c>
      <c r="K19" s="69"/>
      <c r="L19" s="9">
        <v>0</v>
      </c>
      <c r="M19" s="69"/>
      <c r="N19" s="149">
        <v>-6916277156</v>
      </c>
      <c r="O19" s="69"/>
      <c r="P19" s="9"/>
      <c r="Q19" s="69"/>
      <c r="R19" s="118">
        <f t="shared" si="1"/>
        <v>-6916277156</v>
      </c>
      <c r="S19" s="123">
        <f>R19/درآمدها!$E$11</f>
        <v>-4.7808033478790877E-3</v>
      </c>
    </row>
    <row r="20" spans="1:23" ht="18.75" x14ac:dyDescent="0.45">
      <c r="A20" s="127" t="s">
        <v>142</v>
      </c>
      <c r="B20" s="69"/>
      <c r="C20" s="9">
        <v>0</v>
      </c>
      <c r="D20" s="69"/>
      <c r="E20" s="115">
        <v>-5305752585</v>
      </c>
      <c r="F20" s="69"/>
      <c r="G20" s="9"/>
      <c r="H20" s="69"/>
      <c r="I20" s="118">
        <f t="shared" si="0"/>
        <v>-5305752585</v>
      </c>
      <c r="J20" s="121">
        <f>I20/درآمدها!$E$11</f>
        <v>-3.6675452919611314E-3</v>
      </c>
      <c r="K20" s="69"/>
      <c r="L20" s="9">
        <v>0</v>
      </c>
      <c r="M20" s="69"/>
      <c r="N20" s="149">
        <v>-5618339559</v>
      </c>
      <c r="O20" s="69"/>
      <c r="P20" s="9"/>
      <c r="Q20" s="69"/>
      <c r="R20" s="118">
        <f t="shared" si="1"/>
        <v>-5618339559</v>
      </c>
      <c r="S20" s="123">
        <f>R20/درآمدها!$E$11</f>
        <v>-3.8836177277665933E-3</v>
      </c>
    </row>
    <row r="21" spans="1:23" ht="18.75" x14ac:dyDescent="0.45">
      <c r="A21" s="127" t="s">
        <v>132</v>
      </c>
      <c r="B21" s="69"/>
      <c r="C21" s="9">
        <v>0</v>
      </c>
      <c r="D21" s="69"/>
      <c r="E21" s="115">
        <v>-1618076250</v>
      </c>
      <c r="F21" s="69"/>
      <c r="G21" s="9"/>
      <c r="H21" s="69"/>
      <c r="I21" s="118">
        <f t="shared" si="0"/>
        <v>-1618076250</v>
      </c>
      <c r="J21" s="121">
        <f>I21/درآمدها!$E$11</f>
        <v>-1.1184780740622533E-3</v>
      </c>
      <c r="K21" s="69"/>
      <c r="L21" s="9">
        <v>0</v>
      </c>
      <c r="M21" s="69"/>
      <c r="N21" s="149">
        <v>-1238527500</v>
      </c>
      <c r="O21" s="69"/>
      <c r="P21" s="9"/>
      <c r="Q21" s="69"/>
      <c r="R21" s="118">
        <f t="shared" si="1"/>
        <v>-1238527500</v>
      </c>
      <c r="S21" s="123">
        <f>R21/درآمدها!$E$11</f>
        <v>-8.5611901965258904E-4</v>
      </c>
    </row>
    <row r="22" spans="1:23" ht="18.75" x14ac:dyDescent="0.45">
      <c r="A22" s="127" t="s">
        <v>135</v>
      </c>
      <c r="B22" s="69"/>
      <c r="C22" s="9">
        <v>0</v>
      </c>
      <c r="D22" s="69"/>
      <c r="E22" s="115">
        <v>-1254508500</v>
      </c>
      <c r="F22" s="69"/>
      <c r="G22" s="9"/>
      <c r="H22" s="69"/>
      <c r="I22" s="118">
        <f t="shared" si="0"/>
        <v>-1254508500</v>
      </c>
      <c r="J22" s="121">
        <f>I22/درآمدها!$E$11</f>
        <v>-8.671657166803644E-4</v>
      </c>
      <c r="K22" s="69"/>
      <c r="L22" s="9">
        <v>0</v>
      </c>
      <c r="M22" s="69"/>
      <c r="N22" s="149">
        <v>-1218551250</v>
      </c>
      <c r="O22" s="69"/>
      <c r="P22" s="9"/>
      <c r="Q22" s="69"/>
      <c r="R22" s="118">
        <f t="shared" si="1"/>
        <v>-1218551250</v>
      </c>
      <c r="S22" s="123">
        <f>R22/درآمدها!$E$11</f>
        <v>-8.4231064836786979E-4</v>
      </c>
    </row>
    <row r="23" spans="1:23" ht="18.75" x14ac:dyDescent="0.45">
      <c r="A23" s="127" t="s">
        <v>137</v>
      </c>
      <c r="B23" s="51"/>
      <c r="C23" s="9">
        <v>0</v>
      </c>
      <c r="D23" s="9"/>
      <c r="E23" s="115"/>
      <c r="F23" s="9"/>
      <c r="G23" s="9">
        <v>-1432207668</v>
      </c>
      <c r="H23" s="9"/>
      <c r="I23" s="118">
        <f t="shared" si="0"/>
        <v>-1432207668</v>
      </c>
      <c r="J23" s="121">
        <f>I23/درآمدها!$E$11</f>
        <v>-9.8999838491037198E-4</v>
      </c>
      <c r="K23" s="9"/>
      <c r="L23" s="9">
        <v>0</v>
      </c>
      <c r="M23" s="9"/>
      <c r="N23" s="149"/>
      <c r="O23" s="9"/>
      <c r="P23" s="9">
        <v>-1432207668</v>
      </c>
      <c r="Q23" s="9"/>
      <c r="R23" s="118">
        <f t="shared" si="1"/>
        <v>-1432207668</v>
      </c>
      <c r="S23" s="123">
        <f>R23/درآمدها!$E$11</f>
        <v>-9.8999838491037198E-4</v>
      </c>
    </row>
    <row r="24" spans="1:23" ht="18.75" x14ac:dyDescent="0.45">
      <c r="A24" s="127"/>
      <c r="B24" s="51"/>
      <c r="C24" s="9">
        <v>0</v>
      </c>
      <c r="D24" s="9"/>
      <c r="E24" s="115"/>
      <c r="F24" s="9"/>
      <c r="G24" s="9"/>
      <c r="H24" s="9"/>
      <c r="I24" s="118">
        <f t="shared" si="0"/>
        <v>0</v>
      </c>
      <c r="J24" s="121">
        <f>I24/درآمدها!$E$11</f>
        <v>0</v>
      </c>
      <c r="K24" s="9"/>
      <c r="L24" s="9">
        <v>0</v>
      </c>
      <c r="M24" s="9"/>
      <c r="N24" s="149"/>
      <c r="O24" s="9"/>
      <c r="P24" s="9"/>
      <c r="Q24" s="9"/>
      <c r="R24" s="118">
        <f t="shared" si="1"/>
        <v>0</v>
      </c>
      <c r="S24" s="123">
        <f>R24/درآمدها!$E$11</f>
        <v>0</v>
      </c>
      <c r="U24" s="147"/>
      <c r="V24" s="147"/>
    </row>
    <row r="25" spans="1:23" ht="16.5" thickBot="1" x14ac:dyDescent="0.45">
      <c r="C25" s="128"/>
      <c r="E25" s="129">
        <f>SUM(E10:E24)</f>
        <v>-183350151015</v>
      </c>
      <c r="G25" s="129">
        <f>SUM(G10:G24)</f>
        <v>-1452665441</v>
      </c>
      <c r="I25" s="130">
        <f>SUM(I10:I24)</f>
        <v>-184802816456</v>
      </c>
      <c r="J25" s="132">
        <f>SUM(J10:J24)</f>
        <v>-0.12774299000494382</v>
      </c>
      <c r="L25" s="128"/>
      <c r="N25" s="150">
        <f>SUM(N10:N24)</f>
        <v>-62001596888</v>
      </c>
      <c r="P25" s="130">
        <f>SUM(P10:P24)</f>
        <v>14835534476</v>
      </c>
      <c r="R25" s="130">
        <f>SUM(R10:R24)</f>
        <v>-47166062412</v>
      </c>
      <c r="S25" s="132">
        <f>SUM(S10:S24)</f>
        <v>-3.2603041202584733E-2</v>
      </c>
    </row>
    <row r="26" spans="1:23" ht="16.5" thickTop="1" x14ac:dyDescent="0.4"/>
    <row r="27" spans="1:23" ht="18.75" x14ac:dyDescent="0.45">
      <c r="W27" s="126"/>
    </row>
  </sheetData>
  <mergeCells count="23">
    <mergeCell ref="A1:S1"/>
    <mergeCell ref="A2:S2"/>
    <mergeCell ref="A3:S3"/>
    <mergeCell ref="A4:S4"/>
    <mergeCell ref="C6:J6"/>
    <mergeCell ref="L6:S6"/>
    <mergeCell ref="M7:M9"/>
    <mergeCell ref="A7:A9"/>
    <mergeCell ref="B7:B9"/>
    <mergeCell ref="C7:C8"/>
    <mergeCell ref="D7:D9"/>
    <mergeCell ref="E7:E8"/>
    <mergeCell ref="F7:F9"/>
    <mergeCell ref="G7:G8"/>
    <mergeCell ref="H7:H9"/>
    <mergeCell ref="I7:J8"/>
    <mergeCell ref="K7:K9"/>
    <mergeCell ref="L7:L8"/>
    <mergeCell ref="N7:N8"/>
    <mergeCell ref="O7:O9"/>
    <mergeCell ref="P7:P8"/>
    <mergeCell ref="Q7:Q9"/>
    <mergeCell ref="R7:S8"/>
  </mergeCells>
  <pageMargins left="0.7" right="0.7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S26"/>
  <sheetViews>
    <sheetView rightToLeft="1" view="pageBreakPreview" zoomScaleNormal="100" zoomScaleSheetLayoutView="100" workbookViewId="0">
      <pane ySplit="9" topLeftCell="A10" activePane="bottomLeft" state="frozen"/>
      <selection activeCell="AB8" sqref="AB8"/>
      <selection pane="bottomLeft" activeCell="V7" sqref="V7"/>
    </sheetView>
  </sheetViews>
  <sheetFormatPr defaultColWidth="9.125" defaultRowHeight="18" x14ac:dyDescent="0.45"/>
  <cols>
    <col min="1" max="1" width="24.25" style="11" bestFit="1" customWidth="1"/>
    <col min="2" max="2" width="0.375" style="11" customWidth="1"/>
    <col min="3" max="3" width="18" style="135" bestFit="1" customWidth="1"/>
    <col min="4" max="4" width="0.75" style="135" customWidth="1"/>
    <col min="5" max="5" width="18.125" style="135" bestFit="1" customWidth="1"/>
    <col min="6" max="6" width="0.625" style="135" customWidth="1"/>
    <col min="7" max="7" width="14.75" style="135" bestFit="1" customWidth="1"/>
    <col min="8" max="8" width="0.625" style="135" customWidth="1"/>
    <col min="9" max="9" width="15.75" style="135" bestFit="1" customWidth="1"/>
    <col min="10" max="10" width="0.375" style="135" customWidth="1"/>
    <col min="11" max="11" width="18.25" style="135" bestFit="1" customWidth="1"/>
    <col min="12" max="12" width="0.625" style="135" customWidth="1"/>
    <col min="13" max="13" width="15.625" style="135" bestFit="1" customWidth="1"/>
    <col min="14" max="14" width="0.25" style="135" customWidth="1"/>
    <col min="15" max="15" width="19.375" style="154" bestFit="1" customWidth="1"/>
    <col min="16" max="16" width="0.625" style="135" customWidth="1"/>
    <col min="17" max="17" width="19.625" style="135" bestFit="1" customWidth="1"/>
    <col min="18" max="18" width="9.125" style="135"/>
    <col min="19" max="19" width="13.375" style="11" bestFit="1" customWidth="1"/>
    <col min="20" max="20" width="15.625" style="11" bestFit="1" customWidth="1"/>
    <col min="21" max="16384" width="9.125" style="11"/>
  </cols>
  <sheetData>
    <row r="1" spans="1:17" ht="21" x14ac:dyDescent="0.55000000000000004">
      <c r="A1" s="214" t="s">
        <v>127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17" ht="21" x14ac:dyDescent="0.55000000000000004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ht="21" x14ac:dyDescent="0.55000000000000004">
      <c r="A3" s="214" t="s">
        <v>219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</row>
    <row r="4" spans="1:17" ht="25.5" x14ac:dyDescent="0.45">
      <c r="A4" s="215" t="s">
        <v>104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</row>
    <row r="6" spans="1:17" ht="19.5" customHeight="1" thickBot="1" x14ac:dyDescent="0.5">
      <c r="A6" s="10"/>
      <c r="B6" s="5"/>
      <c r="C6" s="260" t="s">
        <v>215</v>
      </c>
      <c r="D6" s="260"/>
      <c r="E6" s="260"/>
      <c r="F6" s="260"/>
      <c r="G6" s="260"/>
      <c r="H6" s="260"/>
      <c r="I6" s="260"/>
      <c r="J6" s="136"/>
      <c r="K6" s="260" t="s">
        <v>226</v>
      </c>
      <c r="L6" s="260"/>
      <c r="M6" s="260"/>
      <c r="N6" s="260"/>
      <c r="O6" s="260"/>
      <c r="P6" s="260"/>
      <c r="Q6" s="260"/>
    </row>
    <row r="7" spans="1:17" ht="20.25" customHeight="1" x14ac:dyDescent="0.45">
      <c r="A7" s="253"/>
      <c r="B7" s="250"/>
      <c r="C7" s="256" t="s">
        <v>22</v>
      </c>
      <c r="D7" s="256"/>
      <c r="E7" s="256" t="s">
        <v>18</v>
      </c>
      <c r="F7" s="261"/>
      <c r="G7" s="256" t="s">
        <v>19</v>
      </c>
      <c r="H7" s="261"/>
      <c r="I7" s="256" t="s">
        <v>3</v>
      </c>
      <c r="J7" s="137"/>
      <c r="K7" s="256" t="s">
        <v>22</v>
      </c>
      <c r="L7" s="256"/>
      <c r="M7" s="256" t="s">
        <v>18</v>
      </c>
      <c r="N7" s="261"/>
      <c r="O7" s="263" t="s">
        <v>19</v>
      </c>
      <c r="P7" s="261"/>
      <c r="Q7" s="256" t="s">
        <v>3</v>
      </c>
    </row>
    <row r="8" spans="1:17" ht="20.25" customHeight="1" x14ac:dyDescent="0.45">
      <c r="A8" s="250"/>
      <c r="B8" s="250"/>
      <c r="C8" s="257"/>
      <c r="D8" s="257"/>
      <c r="E8" s="257"/>
      <c r="F8" s="262"/>
      <c r="G8" s="257"/>
      <c r="H8" s="262"/>
      <c r="I8" s="257"/>
      <c r="J8" s="137"/>
      <c r="K8" s="257"/>
      <c r="L8" s="257"/>
      <c r="M8" s="257"/>
      <c r="N8" s="262"/>
      <c r="O8" s="264"/>
      <c r="P8" s="262"/>
      <c r="Q8" s="257"/>
    </row>
    <row r="9" spans="1:17" ht="18.75" thickBot="1" x14ac:dyDescent="0.5">
      <c r="A9" s="250"/>
      <c r="B9" s="250"/>
      <c r="C9" s="134" t="s">
        <v>88</v>
      </c>
      <c r="D9" s="257"/>
      <c r="E9" s="134" t="s">
        <v>87</v>
      </c>
      <c r="F9" s="262"/>
      <c r="G9" s="134" t="s">
        <v>88</v>
      </c>
      <c r="H9" s="262"/>
      <c r="I9" s="260"/>
      <c r="J9" s="115"/>
      <c r="K9" s="134" t="s">
        <v>88</v>
      </c>
      <c r="L9" s="257"/>
      <c r="M9" s="134" t="s">
        <v>88</v>
      </c>
      <c r="N9" s="262"/>
      <c r="O9" s="152" t="s">
        <v>88</v>
      </c>
      <c r="P9" s="262"/>
      <c r="Q9" s="260"/>
    </row>
    <row r="10" spans="1:17" ht="18" customHeight="1" x14ac:dyDescent="0.45">
      <c r="A10" s="11" t="s">
        <v>155</v>
      </c>
      <c r="B10" s="14"/>
      <c r="C10" s="198">
        <v>11716572309</v>
      </c>
      <c r="D10" s="199"/>
      <c r="E10" s="199">
        <v>75986225000</v>
      </c>
      <c r="F10" s="200"/>
      <c r="G10" s="199"/>
      <c r="H10" s="200"/>
      <c r="I10" s="199">
        <f>C10+E10+G10</f>
        <v>87702797309</v>
      </c>
      <c r="J10" s="200"/>
      <c r="K10" s="198">
        <v>23075943757</v>
      </c>
      <c r="L10" s="199"/>
      <c r="M10" s="199">
        <v>75986225000</v>
      </c>
      <c r="N10" s="200"/>
      <c r="O10" s="201"/>
      <c r="P10" s="200"/>
      <c r="Q10" s="199">
        <f>K10+M10+O10</f>
        <v>99062168757</v>
      </c>
    </row>
    <row r="11" spans="1:17" ht="18" customHeight="1" x14ac:dyDescent="0.45">
      <c r="A11" s="11" t="s">
        <v>146</v>
      </c>
      <c r="B11" s="14"/>
      <c r="C11" s="198"/>
      <c r="D11" s="199"/>
      <c r="E11" s="199">
        <v>344501708</v>
      </c>
      <c r="F11" s="200"/>
      <c r="G11" s="199"/>
      <c r="H11" s="200"/>
      <c r="I11" s="199">
        <f t="shared" ref="I11:I24" si="0">C11+E11+G11</f>
        <v>344501708</v>
      </c>
      <c r="J11" s="200"/>
      <c r="K11" s="198"/>
      <c r="L11" s="199"/>
      <c r="M11" s="199">
        <v>1402041834</v>
      </c>
      <c r="N11" s="200"/>
      <c r="O11" s="201"/>
      <c r="P11" s="200"/>
      <c r="Q11" s="199">
        <f t="shared" ref="Q11:Q24" si="1">K11+M11+O11</f>
        <v>1402041834</v>
      </c>
    </row>
    <row r="12" spans="1:17" ht="18" customHeight="1" x14ac:dyDescent="0.45">
      <c r="A12" s="11" t="s">
        <v>150</v>
      </c>
      <c r="B12" s="14"/>
      <c r="C12" s="198">
        <v>30682198439</v>
      </c>
      <c r="D12" s="199"/>
      <c r="E12" s="199">
        <v>194239787656</v>
      </c>
      <c r="F12" s="200"/>
      <c r="G12" s="199"/>
      <c r="H12" s="200"/>
      <c r="I12" s="199">
        <f t="shared" si="0"/>
        <v>224921986095</v>
      </c>
      <c r="J12" s="200"/>
      <c r="K12" s="198">
        <v>62151903609</v>
      </c>
      <c r="L12" s="199"/>
      <c r="M12" s="199">
        <v>194239787656</v>
      </c>
      <c r="N12" s="200"/>
      <c r="O12" s="201"/>
      <c r="P12" s="200"/>
      <c r="Q12" s="199">
        <f t="shared" si="1"/>
        <v>256391691265</v>
      </c>
    </row>
    <row r="13" spans="1:17" ht="18" customHeight="1" x14ac:dyDescent="0.45">
      <c r="A13" s="11" t="s">
        <v>144</v>
      </c>
      <c r="B13" s="14"/>
      <c r="C13" s="198"/>
      <c r="D13" s="199"/>
      <c r="E13" s="199">
        <v>-194182797</v>
      </c>
      <c r="F13" s="200"/>
      <c r="G13" s="199"/>
      <c r="H13" s="200"/>
      <c r="I13" s="199">
        <f t="shared" si="0"/>
        <v>-194182797</v>
      </c>
      <c r="J13" s="200"/>
      <c r="K13" s="198"/>
      <c r="L13" s="199"/>
      <c r="M13" s="199">
        <v>149426911</v>
      </c>
      <c r="N13" s="200"/>
      <c r="O13" s="201"/>
      <c r="P13" s="200"/>
      <c r="Q13" s="199">
        <f t="shared" si="1"/>
        <v>149426911</v>
      </c>
    </row>
    <row r="14" spans="1:17" ht="18" customHeight="1" x14ac:dyDescent="0.45">
      <c r="A14" s="11" t="s">
        <v>145</v>
      </c>
      <c r="B14" s="14"/>
      <c r="C14" s="198"/>
      <c r="D14" s="199"/>
      <c r="E14" s="199">
        <v>27523170521</v>
      </c>
      <c r="F14" s="200"/>
      <c r="G14" s="199"/>
      <c r="H14" s="200"/>
      <c r="I14" s="199">
        <f t="shared" si="0"/>
        <v>27523170521</v>
      </c>
      <c r="J14" s="200"/>
      <c r="K14" s="198"/>
      <c r="L14" s="199"/>
      <c r="M14" s="199">
        <v>-2012195223</v>
      </c>
      <c r="N14" s="200"/>
      <c r="O14" s="201"/>
      <c r="P14" s="200"/>
      <c r="Q14" s="199">
        <f t="shared" si="1"/>
        <v>-2012195223</v>
      </c>
    </row>
    <row r="15" spans="1:17" ht="18" customHeight="1" x14ac:dyDescent="0.45">
      <c r="A15" t="s">
        <v>147</v>
      </c>
      <c r="B15" s="14"/>
      <c r="C15" s="198"/>
      <c r="D15" s="199"/>
      <c r="E15" s="199">
        <v>-16900341257</v>
      </c>
      <c r="F15" s="200"/>
      <c r="G15" s="199"/>
      <c r="H15" s="200"/>
      <c r="I15" s="199">
        <f t="shared" si="0"/>
        <v>-16900341257</v>
      </c>
      <c r="J15" s="200"/>
      <c r="K15" s="198"/>
      <c r="L15" s="199"/>
      <c r="M15" s="199">
        <v>-7325077088</v>
      </c>
      <c r="N15" s="200"/>
      <c r="O15" s="201"/>
      <c r="P15" s="200"/>
      <c r="Q15" s="199">
        <f t="shared" si="1"/>
        <v>-7325077088</v>
      </c>
    </row>
    <row r="16" spans="1:17" ht="18" customHeight="1" x14ac:dyDescent="0.45">
      <c r="A16" t="s">
        <v>148</v>
      </c>
      <c r="B16" s="14"/>
      <c r="C16" s="198"/>
      <c r="D16" s="199"/>
      <c r="E16" s="199">
        <v>6955679055</v>
      </c>
      <c r="F16" s="200"/>
      <c r="G16" s="199"/>
      <c r="H16" s="200"/>
      <c r="I16" s="199">
        <f t="shared" si="0"/>
        <v>6955679055</v>
      </c>
      <c r="J16" s="200"/>
      <c r="K16" s="198"/>
      <c r="L16" s="199"/>
      <c r="M16" s="199">
        <v>27652524072</v>
      </c>
      <c r="N16" s="200"/>
      <c r="O16" s="201"/>
      <c r="P16" s="200"/>
      <c r="Q16" s="199">
        <f t="shared" si="1"/>
        <v>27652524072</v>
      </c>
    </row>
    <row r="17" spans="1:19" ht="18" customHeight="1" x14ac:dyDescent="0.45">
      <c r="A17" t="s">
        <v>149</v>
      </c>
      <c r="B17" s="14"/>
      <c r="C17" s="198"/>
      <c r="D17" s="199"/>
      <c r="E17" s="199">
        <v>42173230716</v>
      </c>
      <c r="F17" s="200"/>
      <c r="G17" s="199"/>
      <c r="H17" s="200"/>
      <c r="I17" s="199">
        <f t="shared" si="0"/>
        <v>42173230716</v>
      </c>
      <c r="J17" s="200"/>
      <c r="K17" s="198"/>
      <c r="L17" s="199"/>
      <c r="M17" s="199">
        <v>11213419200</v>
      </c>
      <c r="N17" s="200"/>
      <c r="O17" s="201">
        <v>10888028</v>
      </c>
      <c r="P17" s="200"/>
      <c r="Q17" s="199">
        <f t="shared" si="1"/>
        <v>11224307228</v>
      </c>
    </row>
    <row r="18" spans="1:19" ht="18" customHeight="1" x14ac:dyDescent="0.45">
      <c r="A18" t="s">
        <v>153</v>
      </c>
      <c r="B18" s="14"/>
      <c r="C18" s="198">
        <v>16700039632</v>
      </c>
      <c r="D18" s="199"/>
      <c r="E18" s="199">
        <v>9382144178</v>
      </c>
      <c r="F18" s="200"/>
      <c r="G18" s="199"/>
      <c r="H18" s="200"/>
      <c r="I18" s="199">
        <f t="shared" si="0"/>
        <v>26082183810</v>
      </c>
      <c r="J18" s="200"/>
      <c r="K18" s="198">
        <v>35368375693</v>
      </c>
      <c r="L18" s="199"/>
      <c r="M18" s="199">
        <v>-51234207115</v>
      </c>
      <c r="N18" s="200"/>
      <c r="O18" s="201">
        <v>339938375</v>
      </c>
      <c r="P18" s="200"/>
      <c r="Q18" s="199">
        <f t="shared" si="1"/>
        <v>-15525893047</v>
      </c>
    </row>
    <row r="19" spans="1:19" ht="18" customHeight="1" x14ac:dyDescent="0.45">
      <c r="A19" t="s">
        <v>154</v>
      </c>
      <c r="B19" s="14"/>
      <c r="C19" s="198">
        <v>16700039632</v>
      </c>
      <c r="D19" s="199"/>
      <c r="E19" s="199">
        <v>-10943016217</v>
      </c>
      <c r="F19" s="200"/>
      <c r="G19" s="199"/>
      <c r="H19" s="200"/>
      <c r="I19" s="199">
        <f t="shared" si="0"/>
        <v>5757023415</v>
      </c>
      <c r="J19" s="200"/>
      <c r="K19" s="198">
        <v>35383502228</v>
      </c>
      <c r="L19" s="199"/>
      <c r="M19" s="199">
        <v>32331638828</v>
      </c>
      <c r="N19" s="200"/>
      <c r="O19" s="201">
        <v>175308219</v>
      </c>
      <c r="P19" s="200"/>
      <c r="Q19" s="199">
        <f t="shared" si="1"/>
        <v>67890449275</v>
      </c>
    </row>
    <row r="20" spans="1:19" ht="18" customHeight="1" x14ac:dyDescent="0.45">
      <c r="A20" s="13" t="s">
        <v>152</v>
      </c>
      <c r="B20" s="14"/>
      <c r="C20" s="199">
        <v>17007581398</v>
      </c>
      <c r="D20" s="199"/>
      <c r="E20" s="199">
        <v>47491390625</v>
      </c>
      <c r="F20" s="200"/>
      <c r="G20" s="199"/>
      <c r="H20" s="200"/>
      <c r="I20" s="199">
        <f t="shared" si="0"/>
        <v>64498972023</v>
      </c>
      <c r="J20" s="200"/>
      <c r="K20" s="199">
        <v>26400298292</v>
      </c>
      <c r="L20" s="199"/>
      <c r="M20" s="199">
        <v>47491390625</v>
      </c>
      <c r="N20" s="200"/>
      <c r="O20" s="201"/>
      <c r="P20" s="200"/>
      <c r="Q20" s="199">
        <f t="shared" si="1"/>
        <v>73891688917</v>
      </c>
    </row>
    <row r="21" spans="1:19" ht="18" customHeight="1" x14ac:dyDescent="0.45">
      <c r="A21" s="13" t="s">
        <v>151</v>
      </c>
      <c r="B21" s="14"/>
      <c r="C21" s="199">
        <v>23888825246</v>
      </c>
      <c r="D21" s="199"/>
      <c r="E21" s="199">
        <v>0</v>
      </c>
      <c r="F21" s="200"/>
      <c r="G21" s="199"/>
      <c r="H21" s="200"/>
      <c r="I21" s="199">
        <f t="shared" si="0"/>
        <v>23888825246</v>
      </c>
      <c r="J21" s="200"/>
      <c r="K21" s="199">
        <v>47435641754</v>
      </c>
      <c r="L21" s="199"/>
      <c r="M21" s="199">
        <v>0</v>
      </c>
      <c r="N21" s="200"/>
      <c r="O21" s="201"/>
      <c r="P21" s="200"/>
      <c r="Q21" s="199">
        <f t="shared" si="1"/>
        <v>47435641754</v>
      </c>
    </row>
    <row r="22" spans="1:19" ht="18" customHeight="1" x14ac:dyDescent="0.45">
      <c r="A22" s="13" t="s">
        <v>228</v>
      </c>
      <c r="B22" s="14"/>
      <c r="C22" s="199"/>
      <c r="D22" s="199"/>
      <c r="E22" s="199">
        <v>30617525514</v>
      </c>
      <c r="F22" s="200"/>
      <c r="G22" s="199"/>
      <c r="H22" s="200"/>
      <c r="I22" s="199">
        <f t="shared" si="0"/>
        <v>30617525514</v>
      </c>
      <c r="J22" s="200"/>
      <c r="K22" s="199"/>
      <c r="L22" s="199"/>
      <c r="M22" s="199">
        <v>60951555422</v>
      </c>
      <c r="N22" s="200"/>
      <c r="O22" s="201"/>
      <c r="P22" s="200"/>
      <c r="Q22" s="199">
        <f t="shared" si="1"/>
        <v>60951555422</v>
      </c>
    </row>
    <row r="23" spans="1:19" ht="18" customHeight="1" x14ac:dyDescent="0.45">
      <c r="A23" s="13" t="s">
        <v>214</v>
      </c>
      <c r="B23" s="14"/>
      <c r="C23" s="199"/>
      <c r="D23" s="199"/>
      <c r="E23" s="199"/>
      <c r="F23" s="200"/>
      <c r="G23" s="202">
        <v>-31774389643</v>
      </c>
      <c r="H23" s="200"/>
      <c r="I23" s="199">
        <f t="shared" si="0"/>
        <v>-31774389643</v>
      </c>
      <c r="J23" s="200"/>
      <c r="K23" s="199"/>
      <c r="L23" s="199"/>
      <c r="M23" s="199"/>
      <c r="N23" s="200"/>
      <c r="O23" s="201">
        <v>-30889130924</v>
      </c>
      <c r="P23" s="200"/>
      <c r="Q23" s="199">
        <f t="shared" si="1"/>
        <v>-30889130924</v>
      </c>
    </row>
    <row r="24" spans="1:19" ht="18" customHeight="1" x14ac:dyDescent="0.45">
      <c r="A24" s="13" t="s">
        <v>156</v>
      </c>
      <c r="B24" s="14"/>
      <c r="C24" s="199"/>
      <c r="D24" s="199"/>
      <c r="E24" s="199"/>
      <c r="F24" s="200"/>
      <c r="G24" s="199"/>
      <c r="H24" s="200"/>
      <c r="I24" s="199">
        <f t="shared" si="0"/>
        <v>0</v>
      </c>
      <c r="J24" s="200"/>
      <c r="K24" s="199"/>
      <c r="L24" s="199"/>
      <c r="M24" s="199"/>
      <c r="N24" s="200"/>
      <c r="O24" s="201">
        <v>870697998</v>
      </c>
      <c r="P24" s="200"/>
      <c r="Q24" s="199">
        <f t="shared" si="1"/>
        <v>870697998</v>
      </c>
    </row>
    <row r="25" spans="1:19" ht="19.5" thickBot="1" x14ac:dyDescent="0.5">
      <c r="A25" s="13" t="s">
        <v>3</v>
      </c>
      <c r="B25" s="14"/>
      <c r="C25" s="203">
        <f>SUM(C10:C24)</f>
        <v>116695256656</v>
      </c>
      <c r="D25" s="199"/>
      <c r="E25" s="203">
        <f>SUM(E10:E24)</f>
        <v>406676114702</v>
      </c>
      <c r="F25" s="200"/>
      <c r="G25" s="203">
        <f>SUM(G10:G24)</f>
        <v>-31774389643</v>
      </c>
      <c r="H25" s="200"/>
      <c r="I25" s="203">
        <f>SUM(I10:I24)</f>
        <v>491596981715</v>
      </c>
      <c r="J25" s="200"/>
      <c r="K25" s="203">
        <f>SUM(K10:K24)</f>
        <v>229815665333</v>
      </c>
      <c r="L25" s="199"/>
      <c r="M25" s="203">
        <f>SUM(M10:M24)</f>
        <v>390846530122</v>
      </c>
      <c r="N25" s="200"/>
      <c r="O25" s="204">
        <f>SUM(O10:O24)</f>
        <v>-29492298304</v>
      </c>
      <c r="P25" s="200"/>
      <c r="Q25" s="203">
        <f>SUM(Q10:Q24)</f>
        <v>591169897151</v>
      </c>
      <c r="S25" s="210"/>
    </row>
    <row r="26" spans="1:19" ht="18.75" thickTop="1" x14ac:dyDescent="0.45">
      <c r="S26" s="210"/>
    </row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honeticPr fontId="32" type="noConversion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9" orientation="portrait" horizontalDpi="4294967295" verticalDpi="4294967295" r:id="rId1"/>
  <colBreaks count="1" manualBreakCount="1">
    <brk id="17" max="7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70"/>
  <sheetViews>
    <sheetView rightToLeft="1" view="pageBreakPreview" zoomScaleNormal="100" zoomScaleSheetLayoutView="100" workbookViewId="0">
      <selection activeCell="L10" sqref="L10"/>
    </sheetView>
  </sheetViews>
  <sheetFormatPr defaultColWidth="9.125" defaultRowHeight="15.75" x14ac:dyDescent="0.4"/>
  <cols>
    <col min="1" max="1" width="16.125" style="6" customWidth="1"/>
    <col min="2" max="2" width="0.75" style="6" customWidth="1"/>
    <col min="3" max="3" width="16.625" style="6" bestFit="1" customWidth="1"/>
    <col min="4" max="4" width="0.25" style="6" customWidth="1"/>
    <col min="5" max="5" width="9.125" style="6" customWidth="1"/>
    <col min="6" max="6" width="0.625" style="6" customWidth="1"/>
    <col min="7" max="7" width="16.375" style="6" customWidth="1"/>
    <col min="8" max="8" width="0.625" style="6" customWidth="1"/>
    <col min="9" max="9" width="9.125" style="6" customWidth="1"/>
    <col min="10" max="10" width="0.75" style="6" customWidth="1"/>
    <col min="11" max="16384" width="9.125" style="6"/>
  </cols>
  <sheetData>
    <row r="1" spans="1:11" ht="21" x14ac:dyDescent="0.55000000000000004">
      <c r="A1" s="214" t="s">
        <v>127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1" ht="21" x14ac:dyDescent="0.55000000000000004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1" ht="21" x14ac:dyDescent="0.55000000000000004">
      <c r="A3" s="214" t="s">
        <v>219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1" ht="25.5" x14ac:dyDescent="0.4">
      <c r="A4" s="215" t="s">
        <v>106</v>
      </c>
      <c r="B4" s="215"/>
      <c r="C4" s="215"/>
      <c r="D4" s="215"/>
      <c r="E4" s="215"/>
      <c r="F4" s="215"/>
      <c r="G4" s="215"/>
      <c r="H4" s="215"/>
      <c r="I4" s="215"/>
      <c r="J4" s="215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265" t="s">
        <v>27</v>
      </c>
      <c r="B6" s="265"/>
      <c r="C6" s="266" t="s">
        <v>224</v>
      </c>
      <c r="D6" s="266"/>
      <c r="E6" s="266"/>
      <c r="F6" s="266"/>
      <c r="G6" s="265" t="s">
        <v>216</v>
      </c>
      <c r="H6" s="265"/>
      <c r="I6" s="265"/>
      <c r="J6" s="265"/>
      <c r="K6" s="5"/>
    </row>
    <row r="7" spans="1:11" ht="59.25" customHeight="1" x14ac:dyDescent="0.4">
      <c r="A7" s="29" t="s">
        <v>23</v>
      </c>
      <c r="B7" s="8"/>
      <c r="C7" s="12" t="s">
        <v>24</v>
      </c>
      <c r="D7" s="8"/>
      <c r="E7" s="12" t="s">
        <v>25</v>
      </c>
      <c r="F7" s="23"/>
      <c r="G7" s="12" t="s">
        <v>24</v>
      </c>
      <c r="H7" s="8"/>
      <c r="I7" s="12" t="s">
        <v>25</v>
      </c>
      <c r="J7" s="8"/>
      <c r="K7" s="8"/>
    </row>
    <row r="8" spans="1:11" ht="25.5" customHeight="1" thickBot="1" x14ac:dyDescent="0.45">
      <c r="A8" s="22"/>
      <c r="B8" s="8"/>
      <c r="C8" s="49" t="s">
        <v>204</v>
      </c>
      <c r="D8" s="8"/>
      <c r="E8" s="22"/>
      <c r="F8" s="8"/>
      <c r="G8" s="49" t="s">
        <v>204</v>
      </c>
      <c r="H8" s="8"/>
      <c r="I8" s="22"/>
      <c r="J8" s="8"/>
      <c r="K8" s="8"/>
    </row>
    <row r="9" spans="1:11" ht="18" customHeight="1" x14ac:dyDescent="0.45">
      <c r="A9" s="83" t="s">
        <v>184</v>
      </c>
      <c r="B9" s="7"/>
      <c r="C9" s="71">
        <v>13237</v>
      </c>
      <c r="D9" s="9"/>
      <c r="E9" s="9"/>
      <c r="F9" s="9"/>
      <c r="G9" s="71">
        <v>25570</v>
      </c>
      <c r="H9" s="9"/>
      <c r="I9" s="9"/>
      <c r="J9" s="9"/>
      <c r="K9" s="8"/>
    </row>
    <row r="10" spans="1:11" ht="18" customHeight="1" x14ac:dyDescent="0.45">
      <c r="A10" s="83" t="s">
        <v>183</v>
      </c>
      <c r="B10" s="8"/>
      <c r="C10" s="71">
        <v>3764</v>
      </c>
      <c r="D10" s="108"/>
      <c r="E10" s="106"/>
      <c r="F10" s="108"/>
      <c r="G10" s="71">
        <v>3764</v>
      </c>
      <c r="H10" s="108"/>
      <c r="I10" s="106"/>
      <c r="J10" s="8"/>
      <c r="K10" s="8"/>
    </row>
    <row r="11" spans="1:11" ht="32.25" x14ac:dyDescent="0.45">
      <c r="A11" s="83" t="s">
        <v>186</v>
      </c>
      <c r="B11" s="8"/>
      <c r="C11" s="71">
        <v>39202</v>
      </c>
      <c r="D11" s="108"/>
      <c r="E11" s="106"/>
      <c r="F11" s="108"/>
      <c r="G11" s="71">
        <v>75730</v>
      </c>
      <c r="H11" s="108"/>
      <c r="I11" s="106"/>
      <c r="J11" s="8"/>
      <c r="K11" s="8"/>
    </row>
    <row r="12" spans="1:11" ht="18.75" x14ac:dyDescent="0.45">
      <c r="A12" s="83" t="s">
        <v>187</v>
      </c>
      <c r="C12" s="71">
        <v>2382</v>
      </c>
      <c r="D12" s="57"/>
      <c r="E12" s="57"/>
      <c r="F12" s="57"/>
      <c r="G12" s="71">
        <v>2382</v>
      </c>
      <c r="H12" s="57"/>
      <c r="I12" s="57"/>
    </row>
    <row r="13" spans="1:11" ht="18.75" x14ac:dyDescent="0.45">
      <c r="A13" s="83" t="s">
        <v>188</v>
      </c>
      <c r="C13" s="71">
        <v>0</v>
      </c>
      <c r="G13" s="71">
        <v>2317</v>
      </c>
    </row>
    <row r="14" spans="1:11" ht="18.75" x14ac:dyDescent="0.45">
      <c r="A14" s="83" t="s">
        <v>189</v>
      </c>
      <c r="C14" s="71">
        <v>4257</v>
      </c>
      <c r="G14" s="71">
        <v>9964</v>
      </c>
    </row>
    <row r="15" spans="1:11" ht="18.75" x14ac:dyDescent="0.45">
      <c r="A15" s="83" t="s">
        <v>190</v>
      </c>
      <c r="C15" s="71">
        <v>1869</v>
      </c>
      <c r="G15" s="71">
        <v>1869</v>
      </c>
    </row>
    <row r="16" spans="1:11" ht="18.75" x14ac:dyDescent="0.45">
      <c r="A16" s="83" t="s">
        <v>191</v>
      </c>
      <c r="C16" s="71">
        <v>4558</v>
      </c>
      <c r="G16" s="71">
        <v>9116</v>
      </c>
    </row>
    <row r="17" spans="1:7" ht="18.75" x14ac:dyDescent="0.45">
      <c r="A17" s="83" t="s">
        <v>192</v>
      </c>
      <c r="C17" s="71">
        <v>0</v>
      </c>
      <c r="G17" s="71">
        <v>2794</v>
      </c>
    </row>
    <row r="18" spans="1:7" ht="32.25" x14ac:dyDescent="0.45">
      <c r="A18" s="83" t="s">
        <v>193</v>
      </c>
      <c r="C18" s="71">
        <v>10538</v>
      </c>
      <c r="G18" s="71">
        <v>10538</v>
      </c>
    </row>
    <row r="19" spans="1:7" ht="18.75" x14ac:dyDescent="0.45">
      <c r="A19" s="83" t="s">
        <v>225</v>
      </c>
      <c r="C19" s="71">
        <v>907311493</v>
      </c>
      <c r="G19" s="71">
        <v>907311493</v>
      </c>
    </row>
    <row r="20" spans="1:7" ht="18.75" x14ac:dyDescent="0.45">
      <c r="A20" s="83" t="s">
        <v>195</v>
      </c>
      <c r="C20" s="71">
        <v>1065</v>
      </c>
      <c r="G20" s="71">
        <v>1065</v>
      </c>
    </row>
    <row r="21" spans="1:7" ht="18.75" x14ac:dyDescent="0.45">
      <c r="A21" s="83" t="s">
        <v>196</v>
      </c>
      <c r="C21" s="71">
        <v>1019781394</v>
      </c>
      <c r="G21" s="71">
        <v>2073727172</v>
      </c>
    </row>
    <row r="22" spans="1:7" ht="18.75" x14ac:dyDescent="0.45">
      <c r="A22" s="83" t="s">
        <v>196</v>
      </c>
      <c r="C22" s="71">
        <v>1047884931</v>
      </c>
      <c r="G22" s="71">
        <v>2105589522</v>
      </c>
    </row>
    <row r="23" spans="1:7" ht="18.75" x14ac:dyDescent="0.45">
      <c r="A23" s="83" t="s">
        <v>196</v>
      </c>
      <c r="C23" s="71">
        <v>5193770473</v>
      </c>
      <c r="G23" s="71">
        <v>10752557354</v>
      </c>
    </row>
    <row r="24" spans="1:7" ht="18.75" x14ac:dyDescent="0.45">
      <c r="A24" s="83" t="s">
        <v>196</v>
      </c>
      <c r="C24" s="71">
        <v>273710833</v>
      </c>
      <c r="G24" s="71">
        <v>620361418</v>
      </c>
    </row>
    <row r="25" spans="1:7" ht="32.25" x14ac:dyDescent="0.45">
      <c r="A25" s="83" t="s">
        <v>198</v>
      </c>
      <c r="C25" s="71">
        <v>2373</v>
      </c>
      <c r="G25" s="71">
        <v>4588</v>
      </c>
    </row>
    <row r="26" spans="1:7" ht="18.75" x14ac:dyDescent="0.45">
      <c r="A26" s="83" t="s">
        <v>196</v>
      </c>
      <c r="C26" s="71">
        <v>1380441949</v>
      </c>
      <c r="G26" s="71">
        <v>2833498315</v>
      </c>
    </row>
    <row r="27" spans="1:7" ht="18.75" x14ac:dyDescent="0.45">
      <c r="A27" s="83" t="s">
        <v>196</v>
      </c>
      <c r="C27" s="71">
        <v>2829059135</v>
      </c>
      <c r="G27" s="71">
        <v>5280095882</v>
      </c>
    </row>
    <row r="28" spans="1:7" ht="18.75" x14ac:dyDescent="0.45">
      <c r="A28" s="83" t="s">
        <v>196</v>
      </c>
      <c r="C28" s="71">
        <v>1746190947</v>
      </c>
      <c r="G28" s="71">
        <v>3665057293</v>
      </c>
    </row>
    <row r="29" spans="1:7" ht="18.75" x14ac:dyDescent="0.45">
      <c r="A29" s="83" t="s">
        <v>196</v>
      </c>
      <c r="C29" s="71">
        <v>0</v>
      </c>
      <c r="G29" s="71">
        <v>3327753425</v>
      </c>
    </row>
    <row r="30" spans="1:7" ht="18.75" x14ac:dyDescent="0.45">
      <c r="A30" s="83" t="s">
        <v>196</v>
      </c>
      <c r="C30" s="71">
        <v>0</v>
      </c>
      <c r="G30" s="71">
        <v>3069315069</v>
      </c>
    </row>
    <row r="31" spans="1:7" ht="18.75" x14ac:dyDescent="0.45">
      <c r="A31" s="83" t="s">
        <v>196</v>
      </c>
      <c r="C31" s="71">
        <v>0</v>
      </c>
      <c r="G31" s="71">
        <v>1407123288</v>
      </c>
    </row>
    <row r="32" spans="1:7" ht="18.75" x14ac:dyDescent="0.45">
      <c r="A32" s="83" t="s">
        <v>199</v>
      </c>
      <c r="C32" s="71">
        <v>6989</v>
      </c>
      <c r="G32" s="71">
        <v>13501</v>
      </c>
    </row>
    <row r="33" spans="1:7" ht="32.25" x14ac:dyDescent="0.45">
      <c r="A33" s="83" t="s">
        <v>200</v>
      </c>
      <c r="C33" s="71">
        <v>1239344262</v>
      </c>
      <c r="G33" s="71">
        <v>37341901636</v>
      </c>
    </row>
    <row r="34" spans="1:7" ht="32.25" x14ac:dyDescent="0.45">
      <c r="A34" s="83" t="s">
        <v>200</v>
      </c>
      <c r="C34" s="71">
        <v>973770523</v>
      </c>
      <c r="G34" s="71">
        <v>29340065576</v>
      </c>
    </row>
    <row r="35" spans="1:7" ht="18.75" x14ac:dyDescent="0.45">
      <c r="A35" s="83" t="s">
        <v>196</v>
      </c>
      <c r="C35" s="71">
        <v>11347744098</v>
      </c>
      <c r="G35" s="71">
        <v>23875300559</v>
      </c>
    </row>
    <row r="36" spans="1:7" ht="18.75" x14ac:dyDescent="0.45">
      <c r="A36" s="83" t="s">
        <v>196</v>
      </c>
      <c r="C36" s="71">
        <v>1369163267</v>
      </c>
      <c r="G36" s="71">
        <v>4566849302</v>
      </c>
    </row>
    <row r="37" spans="1:7" ht="18.75" x14ac:dyDescent="0.45">
      <c r="A37" s="83" t="s">
        <v>196</v>
      </c>
      <c r="C37" s="71">
        <v>1839764949</v>
      </c>
      <c r="G37" s="71">
        <v>3639014918</v>
      </c>
    </row>
    <row r="38" spans="1:7" ht="18.75" x14ac:dyDescent="0.45">
      <c r="A38" s="83" t="s">
        <v>196</v>
      </c>
      <c r="C38" s="71">
        <v>2361399338</v>
      </c>
      <c r="G38" s="71">
        <v>4847013698</v>
      </c>
    </row>
    <row r="39" spans="1:7" ht="32.25" x14ac:dyDescent="0.45">
      <c r="A39" s="83" t="s">
        <v>201</v>
      </c>
      <c r="C39" s="71">
        <v>0</v>
      </c>
      <c r="G39" s="71">
        <v>2837108968</v>
      </c>
    </row>
    <row r="40" spans="1:7" ht="32.25" x14ac:dyDescent="0.45">
      <c r="A40" s="83" t="s">
        <v>201</v>
      </c>
      <c r="C40" s="71">
        <v>0</v>
      </c>
      <c r="G40" s="71">
        <v>11418956145</v>
      </c>
    </row>
    <row r="41" spans="1:7" ht="32.25" x14ac:dyDescent="0.45">
      <c r="A41" s="83" t="s">
        <v>182</v>
      </c>
      <c r="C41" s="71">
        <v>4008650881</v>
      </c>
      <c r="G41" s="71">
        <v>34842140728</v>
      </c>
    </row>
    <row r="42" spans="1:7" ht="32.25" x14ac:dyDescent="0.45">
      <c r="A42" s="83" t="s">
        <v>182</v>
      </c>
      <c r="C42" s="71">
        <v>731802318</v>
      </c>
      <c r="G42" s="71">
        <v>8215748550</v>
      </c>
    </row>
    <row r="43" spans="1:7" ht="32.25" x14ac:dyDescent="0.45">
      <c r="A43" s="83" t="s">
        <v>182</v>
      </c>
      <c r="C43" s="71">
        <v>0</v>
      </c>
      <c r="G43" s="71">
        <v>789047461</v>
      </c>
    </row>
    <row r="44" spans="1:7" ht="18.75" x14ac:dyDescent="0.45">
      <c r="A44" s="83" t="s">
        <v>196</v>
      </c>
      <c r="C44" s="71">
        <v>8435199635</v>
      </c>
      <c r="G44" s="71">
        <v>15983715054</v>
      </c>
    </row>
    <row r="45" spans="1:7" ht="18.75" x14ac:dyDescent="0.45">
      <c r="A45" s="83" t="s">
        <v>197</v>
      </c>
      <c r="C45" s="71">
        <v>21307545052</v>
      </c>
      <c r="G45" s="71">
        <v>52738646097</v>
      </c>
    </row>
    <row r="46" spans="1:7" ht="18.75" x14ac:dyDescent="0.45">
      <c r="A46" s="83" t="s">
        <v>197</v>
      </c>
      <c r="C46" s="71">
        <v>6419522120</v>
      </c>
      <c r="D46" s="109"/>
      <c r="E46" s="109"/>
      <c r="F46" s="109"/>
      <c r="G46" s="71">
        <v>12562010297</v>
      </c>
    </row>
    <row r="47" spans="1:7" ht="32.25" x14ac:dyDescent="0.45">
      <c r="A47" s="83" t="s">
        <v>182</v>
      </c>
      <c r="C47" s="71">
        <v>22986138190</v>
      </c>
      <c r="D47" s="109"/>
      <c r="E47" s="109"/>
      <c r="F47" s="109"/>
      <c r="G47" s="71">
        <v>86565011937</v>
      </c>
    </row>
    <row r="48" spans="1:7" ht="18.75" x14ac:dyDescent="0.45">
      <c r="A48" s="83" t="s">
        <v>196</v>
      </c>
      <c r="C48" s="71">
        <v>68823397260</v>
      </c>
      <c r="D48" s="109"/>
      <c r="E48" s="109"/>
      <c r="F48" s="109"/>
      <c r="G48" s="71">
        <v>137200659329</v>
      </c>
    </row>
    <row r="49" spans="1:7" ht="18.75" x14ac:dyDescent="0.45">
      <c r="A49" s="83" t="s">
        <v>197</v>
      </c>
      <c r="C49" s="71">
        <v>41618316456</v>
      </c>
      <c r="D49" s="109"/>
      <c r="E49" s="109"/>
      <c r="F49" s="109"/>
      <c r="G49" s="71">
        <v>117427370406</v>
      </c>
    </row>
    <row r="50" spans="1:7" ht="18.75" x14ac:dyDescent="0.45">
      <c r="A50" s="83" t="s">
        <v>196</v>
      </c>
      <c r="C50" s="71">
        <v>28299560816</v>
      </c>
      <c r="D50" s="109"/>
      <c r="E50" s="109"/>
      <c r="F50" s="109"/>
      <c r="G50" s="71">
        <v>77221049866</v>
      </c>
    </row>
    <row r="51" spans="1:7" ht="18.75" x14ac:dyDescent="0.45">
      <c r="A51" s="83" t="s">
        <v>196</v>
      </c>
      <c r="C51" s="71">
        <v>7715405333</v>
      </c>
      <c r="D51" s="109"/>
      <c r="E51" s="109"/>
      <c r="F51" s="109"/>
      <c r="G51" s="71">
        <v>13688622365</v>
      </c>
    </row>
    <row r="52" spans="1:7" ht="19.5" thickBot="1" x14ac:dyDescent="0.5">
      <c r="A52" s="83" t="s">
        <v>197</v>
      </c>
      <c r="C52" s="71">
        <v>11302080564</v>
      </c>
      <c r="D52" s="109"/>
      <c r="E52" s="109"/>
      <c r="F52" s="109"/>
      <c r="G52" s="71">
        <v>18358895300</v>
      </c>
    </row>
    <row r="53" spans="1:7" ht="18.75" x14ac:dyDescent="0.45">
      <c r="A53" s="83" t="s">
        <v>196</v>
      </c>
      <c r="C53" s="71">
        <v>1732377216</v>
      </c>
      <c r="D53" s="109"/>
      <c r="E53" s="109"/>
      <c r="F53" s="109"/>
      <c r="G53" s="71">
        <v>2857441674</v>
      </c>
    </row>
    <row r="54" spans="1:7" ht="18.75" x14ac:dyDescent="0.45">
      <c r="A54" s="83" t="s">
        <v>197</v>
      </c>
      <c r="C54" s="71">
        <v>1472391978</v>
      </c>
      <c r="D54" s="109"/>
      <c r="E54" s="109"/>
      <c r="F54" s="109"/>
      <c r="G54" s="71">
        <v>2691232895</v>
      </c>
    </row>
    <row r="55" spans="1:7" ht="18.75" x14ac:dyDescent="0.45">
      <c r="A55" s="83" t="s">
        <v>197</v>
      </c>
      <c r="C55" s="71">
        <v>1507260653</v>
      </c>
      <c r="D55" s="109"/>
      <c r="E55" s="109"/>
      <c r="F55" s="109"/>
      <c r="G55" s="71">
        <v>2272399996</v>
      </c>
    </row>
    <row r="56" spans="1:7" ht="18.75" x14ac:dyDescent="0.45">
      <c r="A56" s="83" t="s">
        <v>197</v>
      </c>
      <c r="C56" s="71">
        <v>16652222948</v>
      </c>
      <c r="D56" s="109"/>
      <c r="E56" s="109"/>
      <c r="F56" s="109"/>
      <c r="G56" s="71">
        <v>22698998904</v>
      </c>
    </row>
    <row r="57" spans="1:7" ht="18.75" x14ac:dyDescent="0.45">
      <c r="A57" s="83" t="s">
        <v>197</v>
      </c>
      <c r="C57" s="71">
        <v>2452565379</v>
      </c>
      <c r="D57" s="109"/>
      <c r="E57" s="109"/>
      <c r="F57" s="109"/>
      <c r="G57" s="71">
        <v>3277023075</v>
      </c>
    </row>
    <row r="58" spans="1:7" ht="18.75" x14ac:dyDescent="0.45">
      <c r="A58" s="83" t="s">
        <v>197</v>
      </c>
      <c r="C58" s="71">
        <v>22654260312</v>
      </c>
      <c r="D58" s="109"/>
      <c r="E58" s="109"/>
      <c r="F58" s="109"/>
      <c r="G58" s="71">
        <v>30798167413</v>
      </c>
    </row>
    <row r="59" spans="1:7" ht="18.75" x14ac:dyDescent="0.45">
      <c r="A59" s="83" t="s">
        <v>196</v>
      </c>
      <c r="C59" s="71">
        <v>1076004904</v>
      </c>
      <c r="D59" s="109"/>
      <c r="E59" s="109"/>
      <c r="F59" s="109"/>
      <c r="G59" s="71">
        <v>1171338016</v>
      </c>
    </row>
    <row r="60" spans="1:7" ht="18.75" x14ac:dyDescent="0.45">
      <c r="A60" s="83" t="s">
        <v>197</v>
      </c>
      <c r="C60" s="71">
        <v>27553637156</v>
      </c>
      <c r="D60" s="109"/>
      <c r="E60" s="109"/>
      <c r="F60" s="109"/>
      <c r="G60" s="71">
        <v>29931342074</v>
      </c>
    </row>
    <row r="61" spans="1:7" ht="32.25" x14ac:dyDescent="0.45">
      <c r="A61" s="83" t="s">
        <v>182</v>
      </c>
      <c r="C61" s="71">
        <v>19503577807</v>
      </c>
      <c r="D61" s="109"/>
      <c r="E61" s="109"/>
      <c r="F61" s="109"/>
      <c r="G61" s="71">
        <v>20674778025</v>
      </c>
    </row>
    <row r="62" spans="1:7" ht="32.25" x14ac:dyDescent="0.45">
      <c r="A62" s="83" t="s">
        <v>182</v>
      </c>
      <c r="C62" s="71">
        <v>7040170032</v>
      </c>
      <c r="D62" s="109"/>
      <c r="E62" s="109"/>
      <c r="F62" s="109"/>
      <c r="G62" s="71">
        <v>7040170032</v>
      </c>
    </row>
    <row r="63" spans="1:7" ht="32.25" x14ac:dyDescent="0.45">
      <c r="A63" s="83" t="s">
        <v>200</v>
      </c>
      <c r="C63" s="71">
        <v>39968852436</v>
      </c>
      <c r="D63" s="109"/>
      <c r="E63" s="109"/>
      <c r="F63" s="109"/>
      <c r="G63" s="71">
        <v>39968852436</v>
      </c>
    </row>
    <row r="64" spans="1:7" ht="18.75" x14ac:dyDescent="0.45">
      <c r="A64" s="83" t="s">
        <v>196</v>
      </c>
      <c r="C64" s="71">
        <v>1033743165</v>
      </c>
      <c r="D64" s="109"/>
      <c r="E64" s="109"/>
      <c r="F64" s="109"/>
      <c r="G64" s="71">
        <v>1033743165</v>
      </c>
    </row>
    <row r="65" spans="1:7" ht="18.75" x14ac:dyDescent="0.45">
      <c r="A65" s="83" t="s">
        <v>196</v>
      </c>
      <c r="C65" s="71">
        <v>746896160</v>
      </c>
      <c r="D65" s="109"/>
      <c r="E65" s="109"/>
      <c r="F65" s="109"/>
      <c r="G65" s="71">
        <v>746896160</v>
      </c>
    </row>
    <row r="66" spans="1:7" ht="18.75" x14ac:dyDescent="0.45">
      <c r="A66" s="83" t="s">
        <v>197</v>
      </c>
      <c r="C66" s="71">
        <v>18509263211</v>
      </c>
      <c r="D66" s="109"/>
      <c r="E66" s="109"/>
      <c r="F66" s="109"/>
      <c r="G66" s="71">
        <v>18509263211</v>
      </c>
    </row>
    <row r="67" spans="1:7" ht="18.75" x14ac:dyDescent="0.45">
      <c r="A67" s="83" t="s">
        <v>197</v>
      </c>
      <c r="C67" s="71">
        <v>1655029506</v>
      </c>
      <c r="D67" s="109"/>
      <c r="E67" s="109"/>
      <c r="F67" s="109"/>
      <c r="G67" s="71">
        <v>1655029506</v>
      </c>
    </row>
    <row r="68" spans="1:7" ht="18.75" x14ac:dyDescent="0.45">
      <c r="A68" s="83" t="s">
        <v>197</v>
      </c>
      <c r="C68" s="71">
        <v>470957704</v>
      </c>
      <c r="D68" s="109"/>
      <c r="E68" s="109"/>
      <c r="F68" s="109"/>
      <c r="G68" s="71">
        <v>470957704</v>
      </c>
    </row>
    <row r="69" spans="1:7" ht="16.5" thickBot="1" x14ac:dyDescent="0.45">
      <c r="C69" s="187">
        <f>SUM(C9:C68)</f>
        <v>419206257018</v>
      </c>
      <c r="G69" s="187">
        <f>SUM(G9:G68)</f>
        <v>915299315907</v>
      </c>
    </row>
    <row r="70" spans="1:7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10"/>
  <sheetViews>
    <sheetView rightToLeft="1" view="pageBreakPreview" zoomScale="130" zoomScaleNormal="100" zoomScaleSheetLayoutView="130" workbookViewId="0">
      <selection activeCell="F14" sqref="F14"/>
    </sheetView>
  </sheetViews>
  <sheetFormatPr defaultRowHeight="14.25" x14ac:dyDescent="0.2"/>
  <cols>
    <col min="1" max="1" width="17.75" bestFit="1" customWidth="1"/>
    <col min="2" max="2" width="18.25" bestFit="1" customWidth="1"/>
    <col min="3" max="3" width="7.625" bestFit="1" customWidth="1"/>
    <col min="4" max="4" width="8" bestFit="1" customWidth="1"/>
    <col min="5" max="5" width="11" bestFit="1" customWidth="1"/>
    <col min="6" max="6" width="16.25" bestFit="1" customWidth="1"/>
    <col min="7" max="7" width="5.375" bestFit="1" customWidth="1"/>
    <col min="8" max="8" width="16.875" bestFit="1" customWidth="1"/>
  </cols>
  <sheetData>
    <row r="1" spans="1:17" ht="21" x14ac:dyDescent="0.55000000000000004">
      <c r="A1" s="267" t="s">
        <v>127</v>
      </c>
      <c r="B1" s="267"/>
      <c r="C1" s="267"/>
      <c r="D1" s="267"/>
      <c r="E1" s="267"/>
      <c r="F1" s="267"/>
      <c r="G1" s="267"/>
      <c r="H1" s="267"/>
      <c r="I1" s="53"/>
      <c r="J1" s="53"/>
      <c r="K1" s="53"/>
      <c r="L1" s="53"/>
      <c r="M1" s="53"/>
      <c r="N1" s="53"/>
      <c r="O1" s="53"/>
      <c r="P1" s="53"/>
      <c r="Q1" s="53"/>
    </row>
    <row r="2" spans="1:17" ht="21" x14ac:dyDescent="0.55000000000000004">
      <c r="A2" s="267" t="s">
        <v>85</v>
      </c>
      <c r="B2" s="267"/>
      <c r="C2" s="267"/>
      <c r="D2" s="267"/>
      <c r="E2" s="267"/>
      <c r="F2" s="267"/>
      <c r="G2" s="267"/>
      <c r="H2" s="267"/>
      <c r="I2" s="53"/>
      <c r="J2" s="53"/>
      <c r="K2" s="53"/>
      <c r="L2" s="53"/>
      <c r="M2" s="53"/>
      <c r="N2" s="53"/>
      <c r="O2" s="53"/>
      <c r="P2" s="53"/>
      <c r="Q2" s="53"/>
    </row>
    <row r="3" spans="1:17" ht="21" x14ac:dyDescent="0.55000000000000004">
      <c r="A3" s="267" t="s">
        <v>219</v>
      </c>
      <c r="B3" s="267"/>
      <c r="C3" s="267"/>
      <c r="D3" s="267"/>
      <c r="E3" s="267"/>
      <c r="F3" s="267"/>
      <c r="G3" s="267"/>
      <c r="H3" s="267"/>
      <c r="I3" s="53"/>
      <c r="J3" s="53"/>
      <c r="K3" s="53"/>
      <c r="L3" s="53"/>
      <c r="M3" s="53"/>
      <c r="N3" s="53"/>
      <c r="O3" s="53"/>
      <c r="P3" s="53"/>
      <c r="Q3" s="53"/>
    </row>
    <row r="5" spans="1:17" ht="25.5" x14ac:dyDescent="0.2">
      <c r="A5" s="215" t="s">
        <v>105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</row>
    <row r="7" spans="1:17" ht="30" x14ac:dyDescent="0.2">
      <c r="A7" s="54" t="s">
        <v>91</v>
      </c>
      <c r="B7" s="54" t="s">
        <v>92</v>
      </c>
      <c r="C7" s="54" t="s">
        <v>93</v>
      </c>
      <c r="D7" s="54" t="s">
        <v>94</v>
      </c>
      <c r="E7" s="54" t="s">
        <v>208</v>
      </c>
      <c r="F7" s="55" t="s">
        <v>95</v>
      </c>
      <c r="G7" s="54" t="s">
        <v>96</v>
      </c>
      <c r="H7" s="55" t="s">
        <v>97</v>
      </c>
    </row>
    <row r="8" spans="1:17" ht="42.75" x14ac:dyDescent="0.2">
      <c r="A8" s="56" t="s">
        <v>209</v>
      </c>
      <c r="B8" s="156" t="s">
        <v>98</v>
      </c>
      <c r="C8" s="155" t="s">
        <v>210</v>
      </c>
      <c r="D8" s="157">
        <v>500000</v>
      </c>
      <c r="E8" s="157">
        <v>1000000</v>
      </c>
      <c r="F8" s="157">
        <v>17214000000</v>
      </c>
      <c r="G8" s="158">
        <v>0.23</v>
      </c>
      <c r="H8" s="158">
        <v>0.28999999999999998</v>
      </c>
    </row>
    <row r="9" spans="1:17" ht="42.75" x14ac:dyDescent="0.2">
      <c r="A9" s="56" t="s">
        <v>211</v>
      </c>
      <c r="B9" s="156" t="s">
        <v>98</v>
      </c>
      <c r="C9" s="155" t="s">
        <v>212</v>
      </c>
      <c r="D9" s="157">
        <v>1000000</v>
      </c>
      <c r="E9" s="157">
        <v>1000000</v>
      </c>
      <c r="F9" s="157">
        <v>46952000000</v>
      </c>
      <c r="G9" s="158">
        <v>0.26</v>
      </c>
      <c r="H9" s="158">
        <v>0.32</v>
      </c>
    </row>
    <row r="10" spans="1:17" ht="17.25" x14ac:dyDescent="0.2">
      <c r="A10" s="268" t="s">
        <v>99</v>
      </c>
      <c r="B10" s="268"/>
      <c r="C10" s="268"/>
      <c r="D10" s="268"/>
      <c r="E10" s="268"/>
      <c r="F10" s="268"/>
    </row>
  </sheetData>
  <mergeCells count="5">
    <mergeCell ref="A3:H3"/>
    <mergeCell ref="A10:F10"/>
    <mergeCell ref="A5:Q5"/>
    <mergeCell ref="A1:H1"/>
    <mergeCell ref="A2:H2"/>
  </mergeCells>
  <pageMargins left="0.7" right="0.7" top="0.75" bottom="0.75" header="0.3" footer="0.3"/>
  <pageSetup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11"/>
  <sheetViews>
    <sheetView rightToLeft="1" view="pageBreakPreview" zoomScaleNormal="100" zoomScaleSheetLayoutView="100" workbookViewId="0">
      <selection activeCell="J27" sqref="J27"/>
    </sheetView>
  </sheetViews>
  <sheetFormatPr defaultRowHeight="14.25" x14ac:dyDescent="0.2"/>
  <cols>
    <col min="1" max="1" width="32.375" customWidth="1"/>
    <col min="2" max="2" width="1.375" customWidth="1"/>
    <col min="3" max="3" width="13.25" customWidth="1"/>
    <col min="4" max="4" width="1.25" customWidth="1"/>
    <col min="5" max="5" width="13.75" customWidth="1"/>
  </cols>
  <sheetData>
    <row r="1" spans="1:5" ht="21" x14ac:dyDescent="0.55000000000000004">
      <c r="A1" s="214" t="s">
        <v>127</v>
      </c>
      <c r="B1" s="214"/>
      <c r="C1" s="214"/>
      <c r="D1" s="214"/>
      <c r="E1" s="214"/>
    </row>
    <row r="2" spans="1:5" ht="21" x14ac:dyDescent="0.55000000000000004">
      <c r="A2" s="214" t="s">
        <v>85</v>
      </c>
      <c r="B2" s="214"/>
      <c r="C2" s="214"/>
      <c r="D2" s="214"/>
      <c r="E2" s="214"/>
    </row>
    <row r="3" spans="1:5" ht="21" x14ac:dyDescent="0.55000000000000004">
      <c r="A3" s="214" t="s">
        <v>219</v>
      </c>
      <c r="B3" s="214"/>
      <c r="C3" s="214"/>
      <c r="D3" s="214"/>
      <c r="E3" s="214"/>
    </row>
    <row r="4" spans="1:5" ht="25.5" x14ac:dyDescent="0.2">
      <c r="A4" s="215" t="s">
        <v>107</v>
      </c>
      <c r="B4" s="215"/>
      <c r="C4" s="215"/>
      <c r="D4" s="215"/>
      <c r="E4" s="215"/>
    </row>
    <row r="5" spans="1:5" ht="16.5" thickBot="1" x14ac:dyDescent="0.25">
      <c r="A5" s="10"/>
      <c r="B5" s="5"/>
      <c r="C5" s="22" t="s">
        <v>217</v>
      </c>
      <c r="D5" s="8"/>
      <c r="E5" s="22" t="s">
        <v>220</v>
      </c>
    </row>
    <row r="6" spans="1:5" ht="16.5" customHeight="1" x14ac:dyDescent="0.2">
      <c r="A6" s="253" t="s">
        <v>39</v>
      </c>
      <c r="B6" s="250"/>
      <c r="C6" s="254" t="s">
        <v>7</v>
      </c>
      <c r="D6" s="12"/>
      <c r="E6" s="254" t="s">
        <v>7</v>
      </c>
    </row>
    <row r="7" spans="1:5" ht="16.5" thickBot="1" x14ac:dyDescent="0.25">
      <c r="A7" s="250"/>
      <c r="B7" s="250"/>
      <c r="C7" s="249"/>
      <c r="D7" s="9"/>
      <c r="E7" s="249"/>
    </row>
    <row r="8" spans="1:5" s="11" customFormat="1" ht="21" x14ac:dyDescent="0.55000000000000004">
      <c r="A8" s="70" t="s">
        <v>202</v>
      </c>
      <c r="B8" s="72"/>
      <c r="C8" s="71">
        <v>0</v>
      </c>
      <c r="D8" s="72"/>
      <c r="E8" s="71">
        <v>321660290</v>
      </c>
    </row>
    <row r="9" spans="1:5" s="11" customFormat="1" ht="21" x14ac:dyDescent="0.55000000000000004">
      <c r="A9" s="70" t="s">
        <v>203</v>
      </c>
      <c r="B9" s="72"/>
      <c r="C9" s="71">
        <v>41619550</v>
      </c>
      <c r="D9" s="72"/>
      <c r="E9" s="71">
        <v>83256800</v>
      </c>
    </row>
    <row r="10" spans="1:5" s="11" customFormat="1" ht="19.5" thickBot="1" x14ac:dyDescent="0.5">
      <c r="A10" s="13" t="s">
        <v>3</v>
      </c>
      <c r="B10" s="14"/>
      <c r="C10" s="103">
        <f>SUM(C8:C9)</f>
        <v>41619550</v>
      </c>
      <c r="D10" s="14"/>
      <c r="E10" s="103">
        <f>SUM(E8:E9)</f>
        <v>404917090</v>
      </c>
    </row>
    <row r="11" spans="1:5" ht="15" thickTop="1" x14ac:dyDescent="0.2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V7"/>
  <sheetViews>
    <sheetView rightToLeft="1" view="pageBreakPreview" zoomScale="98" zoomScaleNormal="100" zoomScaleSheetLayoutView="98" workbookViewId="0">
      <selection activeCell="Q21" sqref="Q21"/>
    </sheetView>
  </sheetViews>
  <sheetFormatPr defaultColWidth="9.125" defaultRowHeight="12.75" x14ac:dyDescent="0.2"/>
  <cols>
    <col min="1" max="1" width="14.625" style="30" bestFit="1" customWidth="1"/>
    <col min="2" max="2" width="0.875" style="30" customWidth="1"/>
    <col min="3" max="3" width="10.875" style="30" bestFit="1" customWidth="1"/>
    <col min="4" max="4" width="1" style="30" customWidth="1"/>
    <col min="5" max="5" width="14.75" style="30" customWidth="1"/>
    <col min="6" max="6" width="1" style="30" customWidth="1"/>
    <col min="7" max="7" width="9.625" style="30" bestFit="1" customWidth="1"/>
    <col min="8" max="8" width="0.875" style="30" customWidth="1"/>
    <col min="9" max="9" width="15.125" style="30" bestFit="1" customWidth="1"/>
    <col min="10" max="10" width="1" style="30" customWidth="1"/>
    <col min="11" max="11" width="14.125" style="30" bestFit="1" customWidth="1"/>
    <col min="12" max="12" width="1.125" style="30" customWidth="1"/>
    <col min="13" max="13" width="15.125" style="30" bestFit="1" customWidth="1"/>
    <col min="14" max="14" width="0.875" style="30" customWidth="1"/>
    <col min="15" max="15" width="15.125" style="30" bestFit="1" customWidth="1"/>
    <col min="16" max="16" width="1" style="30" customWidth="1"/>
    <col min="17" max="17" width="14.125" style="30" bestFit="1" customWidth="1"/>
    <col min="18" max="18" width="0.75" style="30" customWidth="1"/>
    <col min="19" max="19" width="15.125" style="30" bestFit="1" customWidth="1"/>
    <col min="20" max="16384" width="9.125" style="30"/>
  </cols>
  <sheetData>
    <row r="1" spans="1:22" ht="21" x14ac:dyDescent="0.55000000000000004">
      <c r="A1" s="269" t="s">
        <v>127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</row>
    <row r="2" spans="1:22" ht="21" x14ac:dyDescent="0.55000000000000004">
      <c r="A2" s="269" t="s">
        <v>85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</row>
    <row r="3" spans="1:22" ht="21" x14ac:dyDescent="0.55000000000000004">
      <c r="A3" s="269" t="s">
        <v>219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</row>
    <row r="4" spans="1:22" ht="25.5" x14ac:dyDescent="0.2">
      <c r="A4" s="215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32"/>
      <c r="U4" s="32"/>
      <c r="V4" s="32"/>
    </row>
    <row r="5" spans="1:22" ht="16.5" customHeight="1" thickBot="1" x14ac:dyDescent="0.45">
      <c r="A5" s="6"/>
      <c r="B5" s="6"/>
      <c r="C5" s="217" t="s">
        <v>65</v>
      </c>
      <c r="D5" s="217"/>
      <c r="E5" s="217"/>
      <c r="F5" s="217"/>
      <c r="G5" s="217"/>
      <c r="H5" s="6"/>
      <c r="I5" s="249" t="s">
        <v>224</v>
      </c>
      <c r="J5" s="249"/>
      <c r="K5" s="249"/>
      <c r="L5" s="249"/>
      <c r="M5" s="249"/>
      <c r="N5" s="5"/>
      <c r="O5" s="249" t="s">
        <v>226</v>
      </c>
      <c r="P5" s="249"/>
      <c r="Q5" s="249"/>
      <c r="R5" s="249"/>
      <c r="S5" s="249"/>
      <c r="T5" s="5"/>
      <c r="U5" s="5"/>
      <c r="V5" s="5"/>
    </row>
    <row r="6" spans="1:22" ht="47.25" customHeight="1" thickBot="1" x14ac:dyDescent="0.45">
      <c r="A6" s="41" t="s">
        <v>43</v>
      </c>
      <c r="B6" s="42"/>
      <c r="C6" s="43" t="s">
        <v>59</v>
      </c>
      <c r="D6" s="44"/>
      <c r="E6" s="41" t="s">
        <v>64</v>
      </c>
      <c r="F6" s="42"/>
      <c r="G6" s="41" t="s">
        <v>60</v>
      </c>
      <c r="H6" s="42"/>
      <c r="I6" s="41" t="s">
        <v>61</v>
      </c>
      <c r="J6" s="42"/>
      <c r="K6" s="21" t="s">
        <v>62</v>
      </c>
      <c r="L6" s="42"/>
      <c r="M6" s="41" t="s">
        <v>63</v>
      </c>
      <c r="N6" s="6"/>
      <c r="O6" s="41" t="s">
        <v>61</v>
      </c>
      <c r="P6" s="42"/>
      <c r="Q6" s="45" t="s">
        <v>62</v>
      </c>
      <c r="R6" s="42"/>
      <c r="S6" s="41" t="s">
        <v>63</v>
      </c>
    </row>
    <row r="7" spans="1:22" ht="42" x14ac:dyDescent="0.55000000000000004">
      <c r="A7" s="85" t="s">
        <v>124</v>
      </c>
      <c r="C7" s="196" t="s">
        <v>227</v>
      </c>
      <c r="D7" s="197"/>
      <c r="E7" s="196">
        <v>10300000</v>
      </c>
      <c r="F7" s="196"/>
      <c r="G7" s="196">
        <v>2130</v>
      </c>
      <c r="H7" s="197"/>
      <c r="I7" s="196">
        <v>21939000000</v>
      </c>
      <c r="J7" s="196"/>
      <c r="K7" s="196">
        <v>3141500000</v>
      </c>
      <c r="L7" s="196"/>
      <c r="M7" s="196">
        <v>18797500000</v>
      </c>
      <c r="N7" s="196"/>
      <c r="O7" s="196">
        <v>21939000000</v>
      </c>
      <c r="P7" s="196"/>
      <c r="Q7" s="196">
        <v>3141500000</v>
      </c>
      <c r="R7" s="196"/>
      <c r="S7" s="196">
        <v>18797500000</v>
      </c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5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14"/>
  <sheetViews>
    <sheetView rightToLeft="1" view="pageBreakPreview" zoomScaleNormal="100" zoomScaleSheetLayoutView="100" workbookViewId="0">
      <selection activeCell="P22" sqref="P22"/>
    </sheetView>
  </sheetViews>
  <sheetFormatPr defaultRowHeight="14.25" x14ac:dyDescent="0.2"/>
  <cols>
    <col min="1" max="1" width="24.75" bestFit="1" customWidth="1"/>
    <col min="2" max="2" width="11.375" bestFit="1" customWidth="1"/>
    <col min="3" max="3" width="0.875" customWidth="1"/>
    <col min="4" max="4" width="9.625" bestFit="1" customWidth="1"/>
    <col min="5" max="5" width="1.25" customWidth="1"/>
    <col min="6" max="6" width="9" bestFit="1" customWidth="1"/>
    <col min="7" max="7" width="1" customWidth="1"/>
    <col min="8" max="8" width="15.125" bestFit="1" customWidth="1"/>
    <col min="9" max="9" width="0.875" customWidth="1"/>
    <col min="10" max="10" width="14.375" bestFit="1" customWidth="1"/>
    <col min="11" max="11" width="0.75" customWidth="1"/>
    <col min="12" max="12" width="15.125" bestFit="1" customWidth="1"/>
    <col min="13" max="13" width="0.75" customWidth="1"/>
    <col min="14" max="14" width="16" bestFit="1" customWidth="1"/>
    <col min="15" max="15" width="0.625" customWidth="1"/>
    <col min="16" max="16" width="14.375" bestFit="1" customWidth="1"/>
    <col min="17" max="17" width="0.625" customWidth="1"/>
    <col min="18" max="18" width="16" bestFit="1" customWidth="1"/>
  </cols>
  <sheetData>
    <row r="1" spans="1:18" ht="21" x14ac:dyDescent="0.55000000000000004">
      <c r="A1" s="269" t="s">
        <v>127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</row>
    <row r="2" spans="1:18" ht="21" x14ac:dyDescent="0.55000000000000004">
      <c r="A2" s="269" t="s">
        <v>85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</row>
    <row r="3" spans="1:18" ht="21" x14ac:dyDescent="0.55000000000000004">
      <c r="A3" s="269" t="s">
        <v>219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</row>
    <row r="4" spans="1:18" ht="25.5" x14ac:dyDescent="0.2">
      <c r="A4" s="215" t="s">
        <v>116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</row>
    <row r="5" spans="1:18" ht="16.5" customHeight="1" thickBot="1" x14ac:dyDescent="0.5">
      <c r="A5" s="37"/>
      <c r="B5" s="270"/>
      <c r="C5" s="270"/>
      <c r="D5" s="270"/>
      <c r="E5" s="270"/>
      <c r="F5" s="270"/>
      <c r="G5" s="11"/>
      <c r="H5" s="249" t="s">
        <v>224</v>
      </c>
      <c r="I5" s="249"/>
      <c r="J5" s="249"/>
      <c r="K5" s="249"/>
      <c r="L5" s="249"/>
      <c r="M5" s="11"/>
      <c r="N5" s="249" t="s">
        <v>226</v>
      </c>
      <c r="O5" s="249"/>
      <c r="P5" s="249"/>
      <c r="Q5" s="249"/>
      <c r="R5" s="249"/>
    </row>
    <row r="6" spans="1:18" ht="38.25" customHeight="1" thickBot="1" x14ac:dyDescent="0.5">
      <c r="A6" s="11" t="s">
        <v>57</v>
      </c>
      <c r="B6" s="46" t="s">
        <v>66</v>
      </c>
      <c r="C6" s="47"/>
      <c r="D6" s="46" t="s">
        <v>32</v>
      </c>
      <c r="E6" s="47"/>
      <c r="F6" s="46" t="s">
        <v>54</v>
      </c>
      <c r="G6" s="47"/>
      <c r="H6" s="46" t="s">
        <v>86</v>
      </c>
      <c r="I6" s="47"/>
      <c r="J6" s="46" t="s">
        <v>62</v>
      </c>
      <c r="K6" s="47"/>
      <c r="L6" s="46" t="s">
        <v>67</v>
      </c>
      <c r="M6" s="11"/>
      <c r="N6" s="46" t="s">
        <v>86</v>
      </c>
      <c r="O6" s="47"/>
      <c r="P6" s="46" t="s">
        <v>62</v>
      </c>
      <c r="Q6" s="47"/>
      <c r="R6" s="46" t="s">
        <v>67</v>
      </c>
    </row>
    <row r="7" spans="1:18" ht="18.75" x14ac:dyDescent="0.45">
      <c r="A7" s="11" t="s">
        <v>151</v>
      </c>
      <c r="B7" s="9" t="s">
        <v>21</v>
      </c>
      <c r="C7" s="11"/>
      <c r="D7" s="111" t="s">
        <v>173</v>
      </c>
      <c r="E7" s="111"/>
      <c r="F7" s="112">
        <v>26</v>
      </c>
      <c r="G7" s="11"/>
      <c r="H7" s="71">
        <v>23888825246</v>
      </c>
      <c r="I7" s="72"/>
      <c r="J7" s="72" t="s">
        <v>205</v>
      </c>
      <c r="K7" s="72"/>
      <c r="L7" s="71">
        <v>23888825246</v>
      </c>
      <c r="M7" s="72"/>
      <c r="N7" s="71">
        <v>47435641754</v>
      </c>
      <c r="O7" s="72"/>
      <c r="P7" s="72" t="s">
        <v>205</v>
      </c>
      <c r="Q7" s="72"/>
      <c r="R7" s="71">
        <v>47435641754</v>
      </c>
    </row>
    <row r="8" spans="1:18" ht="18.75" x14ac:dyDescent="0.45">
      <c r="A8" s="11" t="s">
        <v>152</v>
      </c>
      <c r="B8" s="9" t="s">
        <v>21</v>
      </c>
      <c r="C8" s="11"/>
      <c r="D8" s="111" t="s">
        <v>175</v>
      </c>
      <c r="E8" s="111"/>
      <c r="F8" s="112">
        <v>23</v>
      </c>
      <c r="G8" s="11"/>
      <c r="H8" s="71">
        <v>17007581398</v>
      </c>
      <c r="I8" s="72"/>
      <c r="J8" s="72" t="s">
        <v>205</v>
      </c>
      <c r="K8" s="72"/>
      <c r="L8" s="71">
        <v>17007581398</v>
      </c>
      <c r="M8" s="72"/>
      <c r="N8" s="71">
        <v>26400298292</v>
      </c>
      <c r="O8" s="72"/>
      <c r="P8" s="72" t="s">
        <v>205</v>
      </c>
      <c r="Q8" s="72"/>
      <c r="R8" s="71">
        <v>26400298292</v>
      </c>
    </row>
    <row r="9" spans="1:18" ht="18.75" x14ac:dyDescent="0.45">
      <c r="A9" s="11" t="s">
        <v>153</v>
      </c>
      <c r="B9" s="11"/>
      <c r="C9" s="11"/>
      <c r="D9" s="111" t="s">
        <v>177</v>
      </c>
      <c r="E9" s="111"/>
      <c r="F9" s="112">
        <v>20.5</v>
      </c>
      <c r="G9" s="11"/>
      <c r="H9" s="71">
        <v>16700039632</v>
      </c>
      <c r="I9" s="72"/>
      <c r="J9" s="72" t="s">
        <v>205</v>
      </c>
      <c r="K9" s="72"/>
      <c r="L9" s="71">
        <v>16700039632</v>
      </c>
      <c r="M9" s="72"/>
      <c r="N9" s="71">
        <v>35368375693</v>
      </c>
      <c r="O9" s="72"/>
      <c r="P9" s="72" t="s">
        <v>205</v>
      </c>
      <c r="Q9" s="72"/>
      <c r="R9" s="71">
        <v>35368375693</v>
      </c>
    </row>
    <row r="10" spans="1:18" ht="18.75" x14ac:dyDescent="0.45">
      <c r="A10" s="11" t="s">
        <v>154</v>
      </c>
      <c r="B10" s="11"/>
      <c r="C10" s="11"/>
      <c r="D10" s="111" t="s">
        <v>178</v>
      </c>
      <c r="E10" s="111"/>
      <c r="F10" s="112">
        <v>20.5</v>
      </c>
      <c r="G10" s="11"/>
      <c r="H10" s="71">
        <v>16700039632</v>
      </c>
      <c r="I10" s="72"/>
      <c r="J10" s="72" t="s">
        <v>205</v>
      </c>
      <c r="K10" s="72"/>
      <c r="L10" s="71">
        <v>16700039632</v>
      </c>
      <c r="M10" s="72"/>
      <c r="N10" s="71">
        <v>35383502228</v>
      </c>
      <c r="O10" s="72"/>
      <c r="P10" s="72" t="s">
        <v>205</v>
      </c>
      <c r="Q10" s="72"/>
      <c r="R10" s="71">
        <v>35383502228</v>
      </c>
    </row>
    <row r="11" spans="1:18" ht="18.75" x14ac:dyDescent="0.45">
      <c r="A11" t="s">
        <v>150</v>
      </c>
      <c r="D11" s="111" t="s">
        <v>171</v>
      </c>
      <c r="E11" s="111"/>
      <c r="F11" s="112">
        <v>18</v>
      </c>
      <c r="H11" s="71">
        <v>30682198439</v>
      </c>
      <c r="I11" s="72"/>
      <c r="J11" s="72" t="s">
        <v>205</v>
      </c>
      <c r="K11" s="72"/>
      <c r="L11" s="71">
        <v>30682198439</v>
      </c>
      <c r="M11" s="72"/>
      <c r="N11" s="71">
        <v>62151903609</v>
      </c>
      <c r="O11" s="72"/>
      <c r="P11" s="72" t="s">
        <v>205</v>
      </c>
      <c r="Q11" s="72"/>
      <c r="R11" s="71">
        <v>62151903609</v>
      </c>
    </row>
    <row r="12" spans="1:18" ht="18.75" x14ac:dyDescent="0.45">
      <c r="A12" t="s">
        <v>155</v>
      </c>
      <c r="D12" s="111" t="s">
        <v>180</v>
      </c>
      <c r="E12" s="111"/>
      <c r="F12" s="112">
        <v>18</v>
      </c>
      <c r="H12" s="71">
        <v>11716572309</v>
      </c>
      <c r="I12" s="72"/>
      <c r="J12" s="72" t="s">
        <v>205</v>
      </c>
      <c r="K12" s="72"/>
      <c r="L12" s="71">
        <v>11716572309</v>
      </c>
      <c r="M12" s="72"/>
      <c r="N12" s="71">
        <v>23075943757</v>
      </c>
      <c r="O12" s="72"/>
      <c r="P12" s="72" t="s">
        <v>205</v>
      </c>
      <c r="Q12" s="72"/>
      <c r="R12" s="71">
        <v>23075943757</v>
      </c>
    </row>
    <row r="13" spans="1:18" ht="19.5" thickBot="1" x14ac:dyDescent="0.5">
      <c r="H13" s="110">
        <f>SUM(H7:H12)</f>
        <v>116695256656</v>
      </c>
      <c r="I13" s="109"/>
      <c r="J13" s="110">
        <v>0</v>
      </c>
      <c r="K13" s="109"/>
      <c r="L13" s="110">
        <f>SUM(L7:L12)</f>
        <v>116695256656</v>
      </c>
      <c r="M13" s="109"/>
      <c r="N13" s="110">
        <f>SUM(N7:N12)</f>
        <v>229815665333</v>
      </c>
      <c r="O13" s="109"/>
      <c r="P13" s="110">
        <v>0</v>
      </c>
      <c r="Q13" s="109"/>
      <c r="R13" s="110">
        <f>SUM(R7:R12)</f>
        <v>229815665333</v>
      </c>
    </row>
    <row r="14" spans="1:18" ht="15" thickTop="1" x14ac:dyDescent="0.2"/>
  </sheetData>
  <mergeCells count="7">
    <mergeCell ref="B5:F5"/>
    <mergeCell ref="H5:L5"/>
    <mergeCell ref="N5:R5"/>
    <mergeCell ref="A4:R4"/>
    <mergeCell ref="A1:R1"/>
    <mergeCell ref="A2:R2"/>
    <mergeCell ref="A3:R3"/>
  </mergeCells>
  <pageMargins left="0.7" right="0.7" top="0.75" bottom="0.75" header="0.3" footer="0.3"/>
  <pageSetup scale="73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O68"/>
  <sheetViews>
    <sheetView rightToLeft="1" view="pageBreakPreview" zoomScaleNormal="100" zoomScaleSheetLayoutView="100" workbookViewId="0">
      <selection activeCell="S17" sqref="S17"/>
    </sheetView>
  </sheetViews>
  <sheetFormatPr defaultRowHeight="18" x14ac:dyDescent="0.45"/>
  <cols>
    <col min="1" max="1" width="18.375" style="11" bestFit="1" customWidth="1"/>
    <col min="2" max="2" width="14.5" style="11" bestFit="1" customWidth="1"/>
    <col min="3" max="3" width="0.875" style="11" customWidth="1"/>
    <col min="4" max="4" width="11.25" style="11" bestFit="1" customWidth="1"/>
    <col min="5" max="5" width="0.75" style="11" customWidth="1"/>
    <col min="6" max="6" width="14.5" style="11" bestFit="1" customWidth="1"/>
    <col min="7" max="7" width="0.75" style="11" customWidth="1"/>
    <col min="8" max="8" width="14.5" style="11" bestFit="1" customWidth="1"/>
    <col min="9" max="9" width="0.625" style="11" customWidth="1"/>
    <col min="10" max="10" width="10.875" style="11" bestFit="1" customWidth="1"/>
    <col min="11" max="11" width="0.625" style="11" customWidth="1"/>
    <col min="12" max="12" width="14.5" style="11" bestFit="1" customWidth="1"/>
    <col min="13" max="13" width="11.625" style="11" bestFit="1" customWidth="1"/>
    <col min="14" max="14" width="10.25" style="11" bestFit="1" customWidth="1"/>
    <col min="15" max="16384" width="9" style="11"/>
  </cols>
  <sheetData>
    <row r="1" spans="1:15" ht="19.5" x14ac:dyDescent="0.5">
      <c r="A1" s="271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5" ht="19.5" x14ac:dyDescent="0.5">
      <c r="A2" s="271" t="s">
        <v>85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5" ht="19.5" x14ac:dyDescent="0.5">
      <c r="A3" s="271" t="s">
        <v>219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1:15" ht="21" x14ac:dyDescent="0.45">
      <c r="A4" s="272" t="s">
        <v>117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1:15" ht="16.5" customHeight="1" thickBot="1" x14ac:dyDescent="0.5">
      <c r="A5" s="37"/>
      <c r="B5" s="249" t="s">
        <v>215</v>
      </c>
      <c r="C5" s="249"/>
      <c r="D5" s="249"/>
      <c r="E5" s="249"/>
      <c r="F5" s="249"/>
      <c r="H5" s="249" t="s">
        <v>216</v>
      </c>
      <c r="I5" s="249"/>
      <c r="J5" s="249"/>
      <c r="K5" s="249"/>
      <c r="L5" s="249"/>
    </row>
    <row r="6" spans="1:15" ht="38.25" customHeight="1" thickBot="1" x14ac:dyDescent="0.5">
      <c r="A6" s="11" t="s">
        <v>57</v>
      </c>
      <c r="B6" s="46" t="s">
        <v>86</v>
      </c>
      <c r="C6" s="47"/>
      <c r="D6" s="46" t="s">
        <v>62</v>
      </c>
      <c r="E6" s="47"/>
      <c r="F6" s="46" t="s">
        <v>67</v>
      </c>
      <c r="H6" s="46" t="s">
        <v>86</v>
      </c>
      <c r="I6" s="47"/>
      <c r="J6" s="46" t="s">
        <v>62</v>
      </c>
      <c r="K6" s="47"/>
      <c r="L6" s="46" t="s">
        <v>67</v>
      </c>
    </row>
    <row r="7" spans="1:15" ht="18" customHeight="1" x14ac:dyDescent="0.45">
      <c r="A7" s="83" t="s">
        <v>184</v>
      </c>
      <c r="B7" s="71">
        <v>13237</v>
      </c>
      <c r="C7" s="47"/>
      <c r="D7" s="71">
        <v>0</v>
      </c>
      <c r="E7" s="47"/>
      <c r="F7" s="71">
        <v>13237</v>
      </c>
      <c r="H7" s="71">
        <v>25570</v>
      </c>
      <c r="I7" s="47"/>
      <c r="J7" s="71">
        <v>0</v>
      </c>
      <c r="K7" s="47"/>
      <c r="L7" s="71">
        <v>25570</v>
      </c>
      <c r="M7" s="188"/>
      <c r="N7" s="188"/>
    </row>
    <row r="8" spans="1:15" ht="18" customHeight="1" x14ac:dyDescent="0.45">
      <c r="A8" s="83" t="s">
        <v>183</v>
      </c>
      <c r="B8" s="71">
        <v>3764</v>
      </c>
      <c r="C8" s="47"/>
      <c r="D8" s="71">
        <v>0</v>
      </c>
      <c r="E8" s="47"/>
      <c r="F8" s="71">
        <v>3764</v>
      </c>
      <c r="H8" s="71">
        <v>3764</v>
      </c>
      <c r="I8" s="47"/>
      <c r="J8" s="71">
        <v>0</v>
      </c>
      <c r="K8" s="47"/>
      <c r="L8" s="71">
        <v>3764</v>
      </c>
      <c r="M8" s="188"/>
      <c r="N8" s="188"/>
    </row>
    <row r="9" spans="1:15" ht="18" customHeight="1" x14ac:dyDescent="0.45">
      <c r="A9" s="83" t="s">
        <v>186</v>
      </c>
      <c r="B9" s="71">
        <v>39202</v>
      </c>
      <c r="C9" s="47"/>
      <c r="D9" s="71">
        <v>0</v>
      </c>
      <c r="E9" s="47"/>
      <c r="F9" s="71">
        <v>39202</v>
      </c>
      <c r="H9" s="71">
        <v>75730</v>
      </c>
      <c r="I9" s="47"/>
      <c r="J9" s="71">
        <v>0</v>
      </c>
      <c r="K9" s="47"/>
      <c r="L9" s="71">
        <v>75730</v>
      </c>
      <c r="M9" s="188"/>
      <c r="N9" s="188"/>
    </row>
    <row r="10" spans="1:15" ht="18" customHeight="1" x14ac:dyDescent="0.45">
      <c r="A10" s="83" t="s">
        <v>187</v>
      </c>
      <c r="B10" s="71">
        <v>2382</v>
      </c>
      <c r="C10" s="47"/>
      <c r="D10" s="71">
        <v>0</v>
      </c>
      <c r="E10" s="47"/>
      <c r="F10" s="71">
        <v>2382</v>
      </c>
      <c r="H10" s="71">
        <v>2382</v>
      </c>
      <c r="I10" s="47"/>
      <c r="J10" s="71">
        <v>0</v>
      </c>
      <c r="K10" s="47"/>
      <c r="L10" s="71">
        <v>2382</v>
      </c>
      <c r="M10" s="188"/>
      <c r="N10" s="188"/>
    </row>
    <row r="11" spans="1:15" ht="18" customHeight="1" x14ac:dyDescent="0.45">
      <c r="A11" s="83" t="s">
        <v>188</v>
      </c>
      <c r="B11" s="71">
        <v>0</v>
      </c>
      <c r="C11" s="47"/>
      <c r="D11" s="71">
        <v>0</v>
      </c>
      <c r="E11" s="47"/>
      <c r="F11" s="71">
        <v>0</v>
      </c>
      <c r="H11" s="71">
        <v>2317</v>
      </c>
      <c r="I11" s="47"/>
      <c r="J11" s="71">
        <v>0</v>
      </c>
      <c r="K11" s="47"/>
      <c r="L11" s="71">
        <v>2317</v>
      </c>
      <c r="M11" s="188"/>
      <c r="N11" s="188"/>
    </row>
    <row r="12" spans="1:15" ht="18" customHeight="1" x14ac:dyDescent="0.45">
      <c r="A12" s="83" t="s">
        <v>189</v>
      </c>
      <c r="B12" s="71">
        <v>4257</v>
      </c>
      <c r="C12" s="47"/>
      <c r="D12" s="71">
        <v>0</v>
      </c>
      <c r="E12" s="47"/>
      <c r="F12" s="71">
        <v>4257</v>
      </c>
      <c r="H12" s="71">
        <v>9964</v>
      </c>
      <c r="I12" s="47"/>
      <c r="J12" s="71">
        <v>0</v>
      </c>
      <c r="K12" s="47"/>
      <c r="L12" s="71">
        <v>9964</v>
      </c>
      <c r="M12" s="188"/>
      <c r="N12" s="188"/>
    </row>
    <row r="13" spans="1:15" ht="18" customHeight="1" x14ac:dyDescent="0.45">
      <c r="A13" s="83" t="s">
        <v>190</v>
      </c>
      <c r="B13" s="71">
        <v>1869</v>
      </c>
      <c r="C13" s="47"/>
      <c r="D13" s="71">
        <v>0</v>
      </c>
      <c r="E13" s="47"/>
      <c r="F13" s="71">
        <v>1869</v>
      </c>
      <c r="H13" s="71">
        <v>1869</v>
      </c>
      <c r="I13" s="47"/>
      <c r="J13" s="71">
        <v>0</v>
      </c>
      <c r="K13" s="47"/>
      <c r="L13" s="71">
        <v>1869</v>
      </c>
      <c r="M13" s="188"/>
      <c r="N13" s="188"/>
      <c r="O13" s="188"/>
    </row>
    <row r="14" spans="1:15" ht="18" customHeight="1" x14ac:dyDescent="0.45">
      <c r="A14" s="83" t="s">
        <v>191</v>
      </c>
      <c r="B14" s="71">
        <v>4558</v>
      </c>
      <c r="C14" s="47"/>
      <c r="D14" s="71">
        <v>0</v>
      </c>
      <c r="E14" s="47"/>
      <c r="F14" s="71">
        <v>4558</v>
      </c>
      <c r="H14" s="71">
        <v>9116</v>
      </c>
      <c r="I14" s="47"/>
      <c r="J14" s="71">
        <v>0</v>
      </c>
      <c r="K14" s="47"/>
      <c r="L14" s="71">
        <v>9116</v>
      </c>
      <c r="M14" s="188"/>
      <c r="N14" s="188"/>
      <c r="O14" s="188"/>
    </row>
    <row r="15" spans="1:15" ht="18" customHeight="1" x14ac:dyDescent="0.45">
      <c r="A15" s="83" t="s">
        <v>192</v>
      </c>
      <c r="B15" s="71">
        <v>0</v>
      </c>
      <c r="C15" s="47"/>
      <c r="D15" s="71">
        <v>0</v>
      </c>
      <c r="E15" s="47"/>
      <c r="F15" s="71">
        <v>0</v>
      </c>
      <c r="H15" s="71">
        <v>2794</v>
      </c>
      <c r="I15" s="47"/>
      <c r="J15" s="71">
        <v>0</v>
      </c>
      <c r="K15" s="47"/>
      <c r="L15" s="71">
        <v>2794</v>
      </c>
      <c r="M15" s="188"/>
      <c r="N15" s="188"/>
      <c r="O15" s="188"/>
    </row>
    <row r="16" spans="1:15" ht="18" customHeight="1" x14ac:dyDescent="0.45">
      <c r="A16" s="83" t="s">
        <v>193</v>
      </c>
      <c r="B16" s="71">
        <v>10538</v>
      </c>
      <c r="C16" s="47"/>
      <c r="D16" s="71">
        <v>0</v>
      </c>
      <c r="E16" s="47"/>
      <c r="F16" s="71">
        <v>10538</v>
      </c>
      <c r="H16" s="71">
        <v>10538</v>
      </c>
      <c r="I16" s="47"/>
      <c r="J16" s="71">
        <v>0</v>
      </c>
      <c r="K16" s="47"/>
      <c r="L16" s="71">
        <v>10538</v>
      </c>
      <c r="M16" s="188"/>
      <c r="N16" s="188"/>
      <c r="O16" s="188"/>
    </row>
    <row r="17" spans="1:15" ht="18" customHeight="1" x14ac:dyDescent="0.45">
      <c r="A17" s="83" t="s">
        <v>225</v>
      </c>
      <c r="B17" s="71">
        <v>907311493</v>
      </c>
      <c r="C17" s="47"/>
      <c r="D17" s="71">
        <v>0</v>
      </c>
      <c r="E17" s="47"/>
      <c r="F17" s="71">
        <v>907311493</v>
      </c>
      <c r="H17" s="71">
        <v>907311493</v>
      </c>
      <c r="I17" s="47"/>
      <c r="J17" s="71">
        <v>0</v>
      </c>
      <c r="K17" s="47"/>
      <c r="L17" s="71">
        <v>907311493</v>
      </c>
      <c r="M17" s="188"/>
      <c r="N17" s="188"/>
      <c r="O17" s="188"/>
    </row>
    <row r="18" spans="1:15" ht="18" customHeight="1" x14ac:dyDescent="0.45">
      <c r="A18" s="83" t="s">
        <v>195</v>
      </c>
      <c r="B18" s="71">
        <v>1065</v>
      </c>
      <c r="C18" s="47"/>
      <c r="D18" s="71">
        <v>0</v>
      </c>
      <c r="E18" s="47"/>
      <c r="F18" s="71">
        <v>1065</v>
      </c>
      <c r="H18" s="71">
        <v>1065</v>
      </c>
      <c r="I18" s="47"/>
      <c r="J18" s="71">
        <v>0</v>
      </c>
      <c r="K18" s="47"/>
      <c r="L18" s="71">
        <v>1065</v>
      </c>
      <c r="M18" s="188"/>
      <c r="N18" s="188"/>
      <c r="O18" s="188"/>
    </row>
    <row r="19" spans="1:15" ht="18" customHeight="1" x14ac:dyDescent="0.45">
      <c r="A19" s="83" t="s">
        <v>196</v>
      </c>
      <c r="B19" s="71">
        <v>1019781394</v>
      </c>
      <c r="C19" s="47"/>
      <c r="D19" s="71">
        <v>-4088095</v>
      </c>
      <c r="E19" s="47"/>
      <c r="F19" s="71">
        <v>1023869489</v>
      </c>
      <c r="H19" s="71">
        <v>2073727172</v>
      </c>
      <c r="I19" s="47"/>
      <c r="J19" s="71">
        <v>4995081</v>
      </c>
      <c r="K19" s="47"/>
      <c r="L19" s="71">
        <v>2068732091</v>
      </c>
      <c r="M19" s="188"/>
      <c r="N19" s="188"/>
      <c r="O19" s="188"/>
    </row>
    <row r="20" spans="1:15" ht="18" customHeight="1" x14ac:dyDescent="0.45">
      <c r="A20" s="83" t="s">
        <v>196</v>
      </c>
      <c r="B20" s="71">
        <v>1047884931</v>
      </c>
      <c r="C20" s="47"/>
      <c r="D20" s="71">
        <v>0</v>
      </c>
      <c r="E20" s="47"/>
      <c r="F20" s="71">
        <v>1047884931</v>
      </c>
      <c r="H20" s="71">
        <v>2105589522</v>
      </c>
      <c r="I20" s="47"/>
      <c r="J20" s="71">
        <v>5671092</v>
      </c>
      <c r="K20" s="47"/>
      <c r="L20" s="71">
        <v>2099918430</v>
      </c>
      <c r="M20" s="188"/>
      <c r="N20" s="188"/>
      <c r="O20" s="188"/>
    </row>
    <row r="21" spans="1:15" ht="18" customHeight="1" x14ac:dyDescent="0.45">
      <c r="A21" s="83" t="s">
        <v>196</v>
      </c>
      <c r="B21" s="71">
        <v>5193770473</v>
      </c>
      <c r="C21" s="47"/>
      <c r="D21" s="71">
        <v>5794028</v>
      </c>
      <c r="E21" s="47"/>
      <c r="F21" s="71">
        <v>5187976445</v>
      </c>
      <c r="H21" s="71">
        <v>10752557354</v>
      </c>
      <c r="I21" s="47"/>
      <c r="J21" s="71">
        <v>32697271</v>
      </c>
      <c r="K21" s="47"/>
      <c r="L21" s="71">
        <v>10719860083</v>
      </c>
      <c r="M21" s="188"/>
      <c r="N21" s="188"/>
      <c r="O21" s="188"/>
    </row>
    <row r="22" spans="1:15" ht="18" customHeight="1" x14ac:dyDescent="0.45">
      <c r="A22" s="83" t="s">
        <v>196</v>
      </c>
      <c r="B22" s="71">
        <v>273710833</v>
      </c>
      <c r="C22" s="47"/>
      <c r="D22" s="71">
        <v>17838</v>
      </c>
      <c r="E22" s="47"/>
      <c r="F22" s="71">
        <v>273692995</v>
      </c>
      <c r="H22" s="71">
        <v>620361418</v>
      </c>
      <c r="I22" s="47"/>
      <c r="J22" s="71">
        <v>513096</v>
      </c>
      <c r="K22" s="47"/>
      <c r="L22" s="71">
        <v>619848322</v>
      </c>
      <c r="M22" s="188"/>
      <c r="N22" s="188"/>
      <c r="O22" s="188"/>
    </row>
    <row r="23" spans="1:15" ht="18" customHeight="1" x14ac:dyDescent="0.45">
      <c r="A23" s="83" t="s">
        <v>198</v>
      </c>
      <c r="B23" s="71">
        <v>2373</v>
      </c>
      <c r="C23" s="47"/>
      <c r="D23" s="71">
        <v>0</v>
      </c>
      <c r="E23" s="47"/>
      <c r="F23" s="71">
        <v>2373</v>
      </c>
      <c r="H23" s="71">
        <v>4588</v>
      </c>
      <c r="I23" s="47"/>
      <c r="J23" s="71">
        <v>0</v>
      </c>
      <c r="K23" s="47"/>
      <c r="L23" s="71">
        <v>4588</v>
      </c>
      <c r="M23" s="188"/>
      <c r="N23" s="188"/>
      <c r="O23" s="188"/>
    </row>
    <row r="24" spans="1:15" ht="18" customHeight="1" x14ac:dyDescent="0.45">
      <c r="A24" s="83" t="s">
        <v>196</v>
      </c>
      <c r="B24" s="71">
        <v>1380441949</v>
      </c>
      <c r="C24" s="47"/>
      <c r="D24" s="71">
        <v>-653199</v>
      </c>
      <c r="E24" s="47"/>
      <c r="F24" s="71">
        <v>1381095148</v>
      </c>
      <c r="H24" s="71">
        <v>2833498315</v>
      </c>
      <c r="I24" s="47"/>
      <c r="J24" s="71">
        <v>11565716</v>
      </c>
      <c r="K24" s="47"/>
      <c r="L24" s="71">
        <v>2821932599</v>
      </c>
      <c r="M24" s="188"/>
      <c r="N24" s="188"/>
      <c r="O24" s="188"/>
    </row>
    <row r="25" spans="1:15" ht="18" customHeight="1" x14ac:dyDescent="0.45">
      <c r="A25" s="83" t="s">
        <v>196</v>
      </c>
      <c r="B25" s="71">
        <v>2829059135</v>
      </c>
      <c r="C25" s="47"/>
      <c r="D25" s="71">
        <v>3247216</v>
      </c>
      <c r="E25" s="47"/>
      <c r="F25" s="71">
        <v>2825811919</v>
      </c>
      <c r="H25" s="71">
        <v>5280095882</v>
      </c>
      <c r="I25" s="47"/>
      <c r="J25" s="71">
        <v>24205227</v>
      </c>
      <c r="K25" s="47"/>
      <c r="L25" s="71">
        <v>5255890655</v>
      </c>
      <c r="M25" s="188"/>
      <c r="N25" s="188"/>
      <c r="O25" s="188"/>
    </row>
    <row r="26" spans="1:15" ht="18" customHeight="1" x14ac:dyDescent="0.45">
      <c r="A26" s="83" t="s">
        <v>196</v>
      </c>
      <c r="B26" s="71">
        <v>1746190947</v>
      </c>
      <c r="C26" s="47"/>
      <c r="D26" s="71">
        <v>1658309</v>
      </c>
      <c r="E26" s="47"/>
      <c r="F26" s="71">
        <v>1744532638</v>
      </c>
      <c r="H26" s="71">
        <v>3665057293</v>
      </c>
      <c r="I26" s="47"/>
      <c r="J26" s="71">
        <v>9405227</v>
      </c>
      <c r="K26" s="47"/>
      <c r="L26" s="71">
        <v>3655652066</v>
      </c>
      <c r="M26" s="188"/>
      <c r="N26" s="188"/>
      <c r="O26" s="188"/>
    </row>
    <row r="27" spans="1:15" ht="18" customHeight="1" x14ac:dyDescent="0.45">
      <c r="A27" s="83" t="s">
        <v>196</v>
      </c>
      <c r="B27" s="71">
        <v>0</v>
      </c>
      <c r="C27" s="47"/>
      <c r="D27" s="71">
        <v>0</v>
      </c>
      <c r="E27" s="47"/>
      <c r="F27" s="71">
        <v>0</v>
      </c>
      <c r="H27" s="71">
        <v>3327753425</v>
      </c>
      <c r="I27" s="47"/>
      <c r="J27" s="71">
        <v>0</v>
      </c>
      <c r="K27" s="47"/>
      <c r="L27" s="71">
        <v>3327753425</v>
      </c>
      <c r="M27" s="188"/>
      <c r="N27" s="188"/>
      <c r="O27" s="188"/>
    </row>
    <row r="28" spans="1:15" ht="18" customHeight="1" x14ac:dyDescent="0.45">
      <c r="A28" s="83" t="s">
        <v>196</v>
      </c>
      <c r="B28" s="71">
        <v>0</v>
      </c>
      <c r="C28" s="47"/>
      <c r="D28" s="71">
        <v>0</v>
      </c>
      <c r="E28" s="47"/>
      <c r="F28" s="71">
        <v>0</v>
      </c>
      <c r="H28" s="71">
        <v>3069315069</v>
      </c>
      <c r="I28" s="47"/>
      <c r="J28" s="71">
        <v>0</v>
      </c>
      <c r="K28" s="47"/>
      <c r="L28" s="71">
        <v>3069315069</v>
      </c>
      <c r="M28" s="188"/>
      <c r="N28" s="188"/>
      <c r="O28" s="188"/>
    </row>
    <row r="29" spans="1:15" ht="18" customHeight="1" x14ac:dyDescent="0.45">
      <c r="A29" s="83" t="s">
        <v>196</v>
      </c>
      <c r="B29" s="71">
        <v>0</v>
      </c>
      <c r="C29" s="47"/>
      <c r="D29" s="71">
        <v>0</v>
      </c>
      <c r="E29" s="47"/>
      <c r="F29" s="71">
        <v>0</v>
      </c>
      <c r="H29" s="71">
        <v>1407123288</v>
      </c>
      <c r="I29" s="47"/>
      <c r="J29" s="71">
        <v>0</v>
      </c>
      <c r="K29" s="47"/>
      <c r="L29" s="71">
        <v>1407123288</v>
      </c>
      <c r="M29" s="188"/>
      <c r="N29" s="188"/>
      <c r="O29" s="188"/>
    </row>
    <row r="30" spans="1:15" ht="18" customHeight="1" x14ac:dyDescent="0.45">
      <c r="A30" s="83" t="s">
        <v>199</v>
      </c>
      <c r="B30" s="71">
        <v>6989</v>
      </c>
      <c r="C30" s="47"/>
      <c r="D30" s="71">
        <v>0</v>
      </c>
      <c r="E30" s="47"/>
      <c r="F30" s="71">
        <v>6989</v>
      </c>
      <c r="H30" s="71">
        <v>13501</v>
      </c>
      <c r="I30" s="47"/>
      <c r="J30" s="71">
        <v>0</v>
      </c>
      <c r="K30" s="47"/>
      <c r="L30" s="71">
        <v>13501</v>
      </c>
      <c r="M30" s="188"/>
      <c r="N30" s="188"/>
      <c r="O30" s="188"/>
    </row>
    <row r="31" spans="1:15" ht="18" customHeight="1" x14ac:dyDescent="0.45">
      <c r="A31" s="83" t="s">
        <v>200</v>
      </c>
      <c r="B31" s="71">
        <v>1239344262</v>
      </c>
      <c r="C31" s="47"/>
      <c r="D31" s="71">
        <v>-18867084</v>
      </c>
      <c r="E31" s="47"/>
      <c r="F31" s="71">
        <v>1258211346</v>
      </c>
      <c r="H31" s="71">
        <v>37341901636</v>
      </c>
      <c r="I31" s="47"/>
      <c r="J31" s="71">
        <v>0</v>
      </c>
      <c r="K31" s="47"/>
      <c r="L31" s="71">
        <v>37341901636</v>
      </c>
      <c r="M31" s="188"/>
      <c r="N31" s="188"/>
      <c r="O31" s="188"/>
    </row>
    <row r="32" spans="1:15" ht="18" customHeight="1" x14ac:dyDescent="0.45">
      <c r="A32" s="83" t="s">
        <v>200</v>
      </c>
      <c r="B32" s="71">
        <v>973770523</v>
      </c>
      <c r="C32" s="47"/>
      <c r="D32" s="71">
        <v>-19755815</v>
      </c>
      <c r="E32" s="47"/>
      <c r="F32" s="71">
        <v>993526338</v>
      </c>
      <c r="H32" s="71">
        <v>29340065576</v>
      </c>
      <c r="I32" s="47"/>
      <c r="J32" s="71">
        <v>0</v>
      </c>
      <c r="K32" s="47"/>
      <c r="L32" s="71">
        <v>29340065576</v>
      </c>
      <c r="M32" s="188"/>
      <c r="N32" s="188"/>
      <c r="O32" s="188"/>
    </row>
    <row r="33" spans="1:15" ht="18" customHeight="1" x14ac:dyDescent="0.45">
      <c r="A33" s="83" t="s">
        <v>196</v>
      </c>
      <c r="B33" s="71">
        <v>11347744098</v>
      </c>
      <c r="C33" s="47"/>
      <c r="D33" s="71">
        <v>-1551677</v>
      </c>
      <c r="E33" s="47"/>
      <c r="F33" s="71">
        <v>11349295775</v>
      </c>
      <c r="H33" s="71">
        <v>23875300559</v>
      </c>
      <c r="I33" s="47"/>
      <c r="J33" s="71">
        <v>37240252</v>
      </c>
      <c r="K33" s="47"/>
      <c r="L33" s="71">
        <v>23838060307</v>
      </c>
      <c r="M33" s="188"/>
      <c r="N33" s="188"/>
      <c r="O33" s="188"/>
    </row>
    <row r="34" spans="1:15" ht="18" customHeight="1" x14ac:dyDescent="0.45">
      <c r="A34" s="83" t="s">
        <v>196</v>
      </c>
      <c r="B34" s="71">
        <v>1369163267</v>
      </c>
      <c r="C34" s="47"/>
      <c r="D34" s="71">
        <v>-689258</v>
      </c>
      <c r="E34" s="47"/>
      <c r="F34" s="71">
        <v>1369852525</v>
      </c>
      <c r="H34" s="71">
        <v>4566849302</v>
      </c>
      <c r="I34" s="47"/>
      <c r="J34" s="71">
        <v>4154072</v>
      </c>
      <c r="K34" s="47"/>
      <c r="L34" s="71">
        <v>4562695230</v>
      </c>
      <c r="M34" s="188"/>
      <c r="N34" s="188"/>
      <c r="O34" s="188"/>
    </row>
    <row r="35" spans="1:15" ht="18" customHeight="1" x14ac:dyDescent="0.45">
      <c r="A35" s="83" t="s">
        <v>196</v>
      </c>
      <c r="B35" s="71">
        <v>1839764949</v>
      </c>
      <c r="C35" s="47"/>
      <c r="D35" s="71">
        <v>-28158</v>
      </c>
      <c r="E35" s="47"/>
      <c r="F35" s="71">
        <v>1839793107</v>
      </c>
      <c r="H35" s="71">
        <v>3639014918</v>
      </c>
      <c r="I35" s="47"/>
      <c r="J35" s="71">
        <v>4944934</v>
      </c>
      <c r="K35" s="47"/>
      <c r="L35" s="71">
        <v>3634069984</v>
      </c>
      <c r="M35" s="188"/>
      <c r="N35" s="188"/>
      <c r="O35" s="188"/>
    </row>
    <row r="36" spans="1:15" ht="18" customHeight="1" x14ac:dyDescent="0.45">
      <c r="A36" s="83" t="s">
        <v>196</v>
      </c>
      <c r="B36" s="71">
        <v>2361399338</v>
      </c>
      <c r="C36" s="47"/>
      <c r="D36" s="71">
        <v>-1064962</v>
      </c>
      <c r="E36" s="47"/>
      <c r="F36" s="71">
        <v>2362464300</v>
      </c>
      <c r="H36" s="71">
        <v>4847013698</v>
      </c>
      <c r="I36" s="47"/>
      <c r="J36" s="71">
        <v>18337757</v>
      </c>
      <c r="K36" s="47"/>
      <c r="L36" s="71">
        <v>4828675941</v>
      </c>
      <c r="M36" s="188"/>
      <c r="N36" s="188"/>
      <c r="O36" s="188"/>
    </row>
    <row r="37" spans="1:15" ht="18" customHeight="1" x14ac:dyDescent="0.45">
      <c r="A37" s="83" t="s">
        <v>201</v>
      </c>
      <c r="B37" s="71">
        <v>0</v>
      </c>
      <c r="C37" s="47"/>
      <c r="D37" s="71">
        <v>0</v>
      </c>
      <c r="E37" s="47"/>
      <c r="F37" s="71">
        <v>0</v>
      </c>
      <c r="H37" s="71">
        <v>2837108968</v>
      </c>
      <c r="I37" s="47"/>
      <c r="J37" s="71">
        <v>0</v>
      </c>
      <c r="K37" s="47"/>
      <c r="L37" s="71">
        <v>2837108968</v>
      </c>
      <c r="M37" s="188"/>
      <c r="N37" s="188"/>
      <c r="O37" s="188"/>
    </row>
    <row r="38" spans="1:15" ht="18" customHeight="1" x14ac:dyDescent="0.45">
      <c r="A38" s="83" t="s">
        <v>201</v>
      </c>
      <c r="B38" s="71">
        <v>0</v>
      </c>
      <c r="C38" s="47"/>
      <c r="D38" s="71">
        <v>0</v>
      </c>
      <c r="E38" s="47"/>
      <c r="F38" s="71">
        <v>0</v>
      </c>
      <c r="H38" s="71">
        <v>11418956145</v>
      </c>
      <c r="I38" s="47"/>
      <c r="J38" s="71">
        <v>0</v>
      </c>
      <c r="K38" s="47"/>
      <c r="L38" s="71">
        <v>11418956145</v>
      </c>
      <c r="M38" s="188"/>
      <c r="N38" s="188"/>
      <c r="O38" s="188"/>
    </row>
    <row r="39" spans="1:15" ht="18" customHeight="1" x14ac:dyDescent="0.45">
      <c r="A39" s="83" t="s">
        <v>182</v>
      </c>
      <c r="B39" s="71">
        <v>4008650881</v>
      </c>
      <c r="C39" s="47"/>
      <c r="D39" s="71">
        <v>-10400770</v>
      </c>
      <c r="E39" s="47"/>
      <c r="F39" s="71">
        <v>4019051651</v>
      </c>
      <c r="H39" s="71">
        <v>34842140728</v>
      </c>
      <c r="I39" s="47"/>
      <c r="J39" s="71">
        <v>0</v>
      </c>
      <c r="K39" s="47"/>
      <c r="L39" s="71">
        <v>34842140728</v>
      </c>
      <c r="M39" s="188"/>
      <c r="N39" s="188"/>
      <c r="O39" s="188"/>
    </row>
    <row r="40" spans="1:15" ht="18" customHeight="1" x14ac:dyDescent="0.45">
      <c r="A40" s="83" t="s">
        <v>182</v>
      </c>
      <c r="B40" s="71">
        <v>731802318</v>
      </c>
      <c r="C40" s="47"/>
      <c r="D40" s="71">
        <v>-5984353</v>
      </c>
      <c r="E40" s="47"/>
      <c r="F40" s="71">
        <v>737786671</v>
      </c>
      <c r="H40" s="71">
        <v>8215748550</v>
      </c>
      <c r="I40" s="47"/>
      <c r="J40" s="71">
        <v>0</v>
      </c>
      <c r="K40" s="47"/>
      <c r="L40" s="71">
        <v>8215748550</v>
      </c>
      <c r="M40" s="188"/>
      <c r="N40" s="188"/>
      <c r="O40" s="188"/>
    </row>
    <row r="41" spans="1:15" ht="18" customHeight="1" x14ac:dyDescent="0.45">
      <c r="A41" s="83" t="s">
        <v>182</v>
      </c>
      <c r="B41" s="71">
        <v>0</v>
      </c>
      <c r="C41" s="47"/>
      <c r="D41" s="71">
        <v>0</v>
      </c>
      <c r="E41" s="47"/>
      <c r="F41" s="71">
        <v>0</v>
      </c>
      <c r="H41" s="71">
        <v>789047461</v>
      </c>
      <c r="I41" s="47"/>
      <c r="J41" s="71">
        <v>0</v>
      </c>
      <c r="K41" s="47"/>
      <c r="L41" s="71">
        <v>789047461</v>
      </c>
      <c r="M41" s="188"/>
      <c r="N41" s="188"/>
      <c r="O41" s="188"/>
    </row>
    <row r="42" spans="1:15" ht="18" customHeight="1" x14ac:dyDescent="0.45">
      <c r="A42" s="83" t="s">
        <v>196</v>
      </c>
      <c r="B42" s="71">
        <v>8435199635</v>
      </c>
      <c r="C42" s="47"/>
      <c r="D42" s="71">
        <v>8393460</v>
      </c>
      <c r="E42" s="47"/>
      <c r="F42" s="71">
        <v>8426806175</v>
      </c>
      <c r="H42" s="71">
        <v>15983715054</v>
      </c>
      <c r="I42" s="47"/>
      <c r="J42" s="71">
        <v>41967301</v>
      </c>
      <c r="K42" s="47"/>
      <c r="L42" s="71">
        <v>15941747753</v>
      </c>
      <c r="M42" s="188"/>
      <c r="N42" s="188"/>
      <c r="O42" s="188"/>
    </row>
    <row r="43" spans="1:15" ht="18" customHeight="1" x14ac:dyDescent="0.45">
      <c r="A43" s="83" t="s">
        <v>197</v>
      </c>
      <c r="B43" s="71">
        <v>21307545052</v>
      </c>
      <c r="C43" s="47"/>
      <c r="D43" s="71">
        <v>0</v>
      </c>
      <c r="E43" s="47"/>
      <c r="F43" s="71">
        <v>21307545052</v>
      </c>
      <c r="H43" s="71">
        <v>52738646097</v>
      </c>
      <c r="I43" s="47"/>
      <c r="J43" s="71">
        <v>2960383</v>
      </c>
      <c r="K43" s="47"/>
      <c r="L43" s="71">
        <v>52735685714</v>
      </c>
      <c r="M43" s="188"/>
      <c r="N43" s="188"/>
      <c r="O43" s="188"/>
    </row>
    <row r="44" spans="1:15" ht="18" customHeight="1" x14ac:dyDescent="0.45">
      <c r="A44" s="83" t="s">
        <v>197</v>
      </c>
      <c r="B44" s="71">
        <v>6419522120</v>
      </c>
      <c r="C44" s="47"/>
      <c r="D44" s="71">
        <v>2574680</v>
      </c>
      <c r="E44" s="47"/>
      <c r="F44" s="71">
        <v>6416947440</v>
      </c>
      <c r="H44" s="71">
        <v>12562010297</v>
      </c>
      <c r="I44" s="47"/>
      <c r="J44" s="71">
        <v>3174439</v>
      </c>
      <c r="K44" s="47"/>
      <c r="L44" s="71">
        <v>12558835858</v>
      </c>
      <c r="M44" s="188"/>
      <c r="N44" s="188"/>
      <c r="O44" s="188"/>
    </row>
    <row r="45" spans="1:15" ht="18" customHeight="1" x14ac:dyDescent="0.45">
      <c r="A45" s="83" t="s">
        <v>182</v>
      </c>
      <c r="B45" s="71">
        <v>22986138190</v>
      </c>
      <c r="C45" s="47"/>
      <c r="D45" s="71">
        <v>-95513555</v>
      </c>
      <c r="E45" s="47"/>
      <c r="F45" s="71">
        <v>23081651745</v>
      </c>
      <c r="H45" s="71">
        <v>86565011937</v>
      </c>
      <c r="I45" s="47"/>
      <c r="J45" s="71">
        <v>30245121</v>
      </c>
      <c r="K45" s="47"/>
      <c r="L45" s="71">
        <v>86534766816</v>
      </c>
      <c r="M45" s="188"/>
      <c r="N45" s="188"/>
      <c r="O45" s="188"/>
    </row>
    <row r="46" spans="1:15" ht="18" customHeight="1" x14ac:dyDescent="0.45">
      <c r="A46" s="83" t="s">
        <v>196</v>
      </c>
      <c r="B46" s="71">
        <v>68823397260</v>
      </c>
      <c r="C46" s="47"/>
      <c r="D46" s="71">
        <v>0</v>
      </c>
      <c r="E46" s="47"/>
      <c r="F46" s="71">
        <v>68823397260</v>
      </c>
      <c r="H46" s="71">
        <v>137200659329</v>
      </c>
      <c r="I46" s="47"/>
      <c r="J46" s="71">
        <v>131141816</v>
      </c>
      <c r="K46" s="47"/>
      <c r="L46" s="71">
        <v>137069517513</v>
      </c>
      <c r="M46" s="188"/>
      <c r="N46" s="188"/>
      <c r="O46" s="188"/>
    </row>
    <row r="47" spans="1:15" ht="18" customHeight="1" x14ac:dyDescent="0.45">
      <c r="A47" s="83" t="s">
        <v>197</v>
      </c>
      <c r="B47" s="71">
        <v>41618316456</v>
      </c>
      <c r="C47" s="47"/>
      <c r="D47" s="71">
        <v>0</v>
      </c>
      <c r="E47" s="47"/>
      <c r="F47" s="71">
        <v>41618316456</v>
      </c>
      <c r="H47" s="71">
        <v>117427370406</v>
      </c>
      <c r="I47" s="47"/>
      <c r="J47" s="71">
        <v>0</v>
      </c>
      <c r="K47" s="47"/>
      <c r="L47" s="71">
        <v>117427370406</v>
      </c>
      <c r="M47" s="188"/>
      <c r="N47" s="188"/>
      <c r="O47" s="188"/>
    </row>
    <row r="48" spans="1:15" ht="18" customHeight="1" x14ac:dyDescent="0.45">
      <c r="A48" s="83" t="s">
        <v>196</v>
      </c>
      <c r="B48" s="71">
        <v>28299560816</v>
      </c>
      <c r="C48" s="47"/>
      <c r="D48" s="71">
        <v>-205169810</v>
      </c>
      <c r="E48" s="47"/>
      <c r="F48" s="71">
        <v>28504730626</v>
      </c>
      <c r="H48" s="71">
        <v>77221049866</v>
      </c>
      <c r="I48" s="47"/>
      <c r="J48" s="71">
        <v>18361798</v>
      </c>
      <c r="K48" s="47"/>
      <c r="L48" s="71">
        <v>77202688068</v>
      </c>
      <c r="M48" s="188"/>
      <c r="N48" s="188"/>
      <c r="O48" s="188"/>
    </row>
    <row r="49" spans="1:15" ht="18" customHeight="1" x14ac:dyDescent="0.45">
      <c r="A49" s="83" t="s">
        <v>196</v>
      </c>
      <c r="B49" s="71">
        <v>7715405333</v>
      </c>
      <c r="C49" s="47"/>
      <c r="D49" s="71">
        <v>-4527951</v>
      </c>
      <c r="E49" s="47"/>
      <c r="F49" s="71">
        <v>7719933284</v>
      </c>
      <c r="H49" s="71">
        <v>13688622365</v>
      </c>
      <c r="I49" s="47"/>
      <c r="J49" s="71">
        <v>27289381</v>
      </c>
      <c r="K49" s="47"/>
      <c r="L49" s="71">
        <v>13661332984</v>
      </c>
      <c r="M49" s="188"/>
      <c r="N49" s="188"/>
      <c r="O49" s="188"/>
    </row>
    <row r="50" spans="1:15" ht="18" customHeight="1" x14ac:dyDescent="0.45">
      <c r="A50" s="83" t="s">
        <v>197</v>
      </c>
      <c r="B50" s="71">
        <v>11302080564</v>
      </c>
      <c r="C50" s="47"/>
      <c r="D50" s="71">
        <v>-5065863</v>
      </c>
      <c r="E50" s="47"/>
      <c r="F50" s="71">
        <v>11307146427</v>
      </c>
      <c r="H50" s="71">
        <v>18358895300</v>
      </c>
      <c r="I50" s="47"/>
      <c r="J50" s="71">
        <v>1866371</v>
      </c>
      <c r="K50" s="47"/>
      <c r="L50" s="71">
        <v>18357028929</v>
      </c>
      <c r="M50" s="188"/>
      <c r="N50" s="188"/>
      <c r="O50" s="188"/>
    </row>
    <row r="51" spans="1:15" ht="18" customHeight="1" x14ac:dyDescent="0.45">
      <c r="A51" s="83" t="s">
        <v>196</v>
      </c>
      <c r="B51" s="71">
        <v>1732377216</v>
      </c>
      <c r="C51" s="47"/>
      <c r="D51" s="71">
        <v>297555</v>
      </c>
      <c r="E51" s="47"/>
      <c r="F51" s="71">
        <v>1732079661</v>
      </c>
      <c r="H51" s="71">
        <v>2857441674</v>
      </c>
      <c r="I51" s="47"/>
      <c r="J51" s="71">
        <v>7141310</v>
      </c>
      <c r="K51" s="47"/>
      <c r="L51" s="71">
        <v>2850300364</v>
      </c>
      <c r="M51" s="188"/>
      <c r="N51" s="188"/>
      <c r="O51" s="188"/>
    </row>
    <row r="52" spans="1:15" ht="18" customHeight="1" x14ac:dyDescent="0.45">
      <c r="A52" s="83" t="s">
        <v>197</v>
      </c>
      <c r="B52" s="71">
        <v>1472391978</v>
      </c>
      <c r="C52" s="47"/>
      <c r="D52" s="71">
        <v>0</v>
      </c>
      <c r="E52" s="47"/>
      <c r="F52" s="71">
        <v>1472391978</v>
      </c>
      <c r="H52" s="71">
        <v>2691232895</v>
      </c>
      <c r="I52" s="47"/>
      <c r="J52" s="71">
        <v>0</v>
      </c>
      <c r="K52" s="47"/>
      <c r="L52" s="71">
        <v>2691232895</v>
      </c>
      <c r="M52" s="188"/>
      <c r="N52" s="188"/>
      <c r="O52" s="188"/>
    </row>
    <row r="53" spans="1:15" ht="18" customHeight="1" x14ac:dyDescent="0.45">
      <c r="A53" s="83" t="s">
        <v>197</v>
      </c>
      <c r="B53" s="71">
        <v>1507260653</v>
      </c>
      <c r="C53" s="47"/>
      <c r="D53" s="71">
        <v>494726</v>
      </c>
      <c r="E53" s="47"/>
      <c r="F53" s="71">
        <v>1506765927</v>
      </c>
      <c r="H53" s="71">
        <v>2272399996</v>
      </c>
      <c r="I53" s="47"/>
      <c r="J53" s="71">
        <v>494726</v>
      </c>
      <c r="K53" s="47"/>
      <c r="L53" s="71">
        <v>2271905270</v>
      </c>
      <c r="M53" s="188"/>
      <c r="N53" s="188"/>
      <c r="O53" s="188"/>
    </row>
    <row r="54" spans="1:15" ht="18" customHeight="1" x14ac:dyDescent="0.45">
      <c r="A54" s="83" t="s">
        <v>197</v>
      </c>
      <c r="B54" s="71">
        <v>16652222948</v>
      </c>
      <c r="C54" s="47"/>
      <c r="D54" s="71">
        <v>-4738617</v>
      </c>
      <c r="E54" s="47"/>
      <c r="F54" s="71">
        <v>16656961565</v>
      </c>
      <c r="H54" s="71">
        <v>22698998904</v>
      </c>
      <c r="I54" s="47"/>
      <c r="J54" s="71">
        <v>6318156</v>
      </c>
      <c r="K54" s="47"/>
      <c r="L54" s="71">
        <v>22692680748</v>
      </c>
      <c r="M54" s="188"/>
      <c r="N54" s="188"/>
      <c r="O54" s="188"/>
    </row>
    <row r="55" spans="1:15" ht="18" customHeight="1" x14ac:dyDescent="0.45">
      <c r="A55" s="83" t="s">
        <v>197</v>
      </c>
      <c r="B55" s="71">
        <v>2452565379</v>
      </c>
      <c r="C55" s="47"/>
      <c r="D55" s="71">
        <v>-544909</v>
      </c>
      <c r="E55" s="47"/>
      <c r="F55" s="71">
        <v>2453110288</v>
      </c>
      <c r="H55" s="71">
        <v>3277023075</v>
      </c>
      <c r="I55" s="47"/>
      <c r="J55" s="71">
        <v>984352</v>
      </c>
      <c r="K55" s="47"/>
      <c r="L55" s="71">
        <v>3276038723</v>
      </c>
      <c r="M55" s="188"/>
      <c r="N55" s="188"/>
      <c r="O55" s="188"/>
    </row>
    <row r="56" spans="1:15" ht="18" customHeight="1" x14ac:dyDescent="0.45">
      <c r="A56" s="83" t="s">
        <v>197</v>
      </c>
      <c r="B56" s="71">
        <v>22654260312</v>
      </c>
      <c r="C56" s="47"/>
      <c r="D56" s="71">
        <v>-11393184</v>
      </c>
      <c r="E56" s="47"/>
      <c r="F56" s="71">
        <v>22665653496</v>
      </c>
      <c r="H56" s="71">
        <v>30798167413</v>
      </c>
      <c r="I56" s="47"/>
      <c r="J56" s="71">
        <v>3748634</v>
      </c>
      <c r="K56" s="47"/>
      <c r="L56" s="71">
        <v>30794418779</v>
      </c>
      <c r="M56" s="188"/>
      <c r="N56" s="188"/>
      <c r="O56" s="188"/>
    </row>
    <row r="57" spans="1:15" ht="18" customHeight="1" x14ac:dyDescent="0.45">
      <c r="A57" s="83" t="s">
        <v>196</v>
      </c>
      <c r="B57" s="71">
        <v>1076004904</v>
      </c>
      <c r="C57" s="47"/>
      <c r="D57" s="71">
        <v>0</v>
      </c>
      <c r="E57" s="47"/>
      <c r="F57" s="71">
        <v>1076004904</v>
      </c>
      <c r="H57" s="71">
        <v>1171338016</v>
      </c>
      <c r="I57" s="47"/>
      <c r="J57" s="71">
        <v>1999282</v>
      </c>
      <c r="K57" s="47"/>
      <c r="L57" s="71">
        <v>1169338734</v>
      </c>
      <c r="M57" s="188"/>
      <c r="N57" s="188"/>
      <c r="O57" s="188"/>
    </row>
    <row r="58" spans="1:15" ht="18" customHeight="1" x14ac:dyDescent="0.45">
      <c r="A58" s="83" t="s">
        <v>197</v>
      </c>
      <c r="B58" s="71">
        <v>27553637156</v>
      </c>
      <c r="C58" s="47"/>
      <c r="D58" s="71">
        <v>16621377</v>
      </c>
      <c r="E58" s="47"/>
      <c r="F58" s="71">
        <v>27537015779</v>
      </c>
      <c r="H58" s="71">
        <v>29931342074</v>
      </c>
      <c r="I58" s="47"/>
      <c r="J58" s="71">
        <v>16621377</v>
      </c>
      <c r="K58" s="47"/>
      <c r="L58" s="71">
        <v>29914720697</v>
      </c>
      <c r="M58" s="188"/>
      <c r="N58" s="188"/>
      <c r="O58" s="188"/>
    </row>
    <row r="59" spans="1:15" ht="18" customHeight="1" x14ac:dyDescent="0.45">
      <c r="A59" s="83" t="s">
        <v>182</v>
      </c>
      <c r="B59" s="71">
        <v>19503577807</v>
      </c>
      <c r="C59" s="47"/>
      <c r="D59" s="71">
        <v>0</v>
      </c>
      <c r="E59" s="47"/>
      <c r="F59" s="71">
        <v>19503577807</v>
      </c>
      <c r="H59" s="71">
        <v>20674778025</v>
      </c>
      <c r="I59" s="47"/>
      <c r="J59" s="71">
        <v>25420041</v>
      </c>
      <c r="K59" s="47"/>
      <c r="L59" s="71">
        <v>20649357984</v>
      </c>
      <c r="M59" s="188"/>
      <c r="N59" s="188"/>
      <c r="O59" s="188"/>
    </row>
    <row r="60" spans="1:15" ht="18" customHeight="1" x14ac:dyDescent="0.45">
      <c r="A60" s="83" t="s">
        <v>182</v>
      </c>
      <c r="B60" s="71">
        <v>7040170032</v>
      </c>
      <c r="C60" s="47"/>
      <c r="D60" s="71">
        <v>16120769</v>
      </c>
      <c r="E60" s="47"/>
      <c r="F60" s="71">
        <v>7024049263</v>
      </c>
      <c r="H60" s="71">
        <v>7040170032</v>
      </c>
      <c r="I60" s="47"/>
      <c r="J60" s="71">
        <v>16120769</v>
      </c>
      <c r="K60" s="47"/>
      <c r="L60" s="71">
        <v>7024049263</v>
      </c>
      <c r="M60" s="188"/>
      <c r="N60" s="188"/>
      <c r="O60" s="188"/>
    </row>
    <row r="61" spans="1:15" ht="18" customHeight="1" x14ac:dyDescent="0.45">
      <c r="A61" s="83" t="s">
        <v>200</v>
      </c>
      <c r="B61" s="71">
        <v>39968852436</v>
      </c>
      <c r="C61" s="47"/>
      <c r="D61" s="71">
        <v>78472878</v>
      </c>
      <c r="E61" s="47"/>
      <c r="F61" s="71">
        <v>39890379558</v>
      </c>
      <c r="H61" s="71">
        <v>39968852436</v>
      </c>
      <c r="I61" s="47"/>
      <c r="J61" s="71">
        <v>78472878</v>
      </c>
      <c r="K61" s="47"/>
      <c r="L61" s="71">
        <v>39890379558</v>
      </c>
      <c r="M61" s="188"/>
      <c r="N61" s="188"/>
      <c r="O61" s="188"/>
    </row>
    <row r="62" spans="1:15" ht="18" customHeight="1" x14ac:dyDescent="0.45">
      <c r="A62" s="83" t="s">
        <v>196</v>
      </c>
      <c r="B62" s="71">
        <v>1033743165</v>
      </c>
      <c r="C62" s="47"/>
      <c r="D62" s="71">
        <v>6288249</v>
      </c>
      <c r="E62" s="47"/>
      <c r="F62" s="71">
        <v>1027454916</v>
      </c>
      <c r="H62" s="71">
        <v>1033743165</v>
      </c>
      <c r="I62" s="47"/>
      <c r="J62" s="71">
        <v>6288249</v>
      </c>
      <c r="K62" s="47"/>
      <c r="L62" s="71">
        <v>1027454916</v>
      </c>
      <c r="M62" s="188"/>
      <c r="N62" s="188"/>
      <c r="O62" s="188"/>
    </row>
    <row r="63" spans="1:15" ht="18" customHeight="1" x14ac:dyDescent="0.45">
      <c r="A63" s="83" t="s">
        <v>196</v>
      </c>
      <c r="B63" s="71">
        <v>746896160</v>
      </c>
      <c r="C63" s="47"/>
      <c r="D63" s="71">
        <v>6232904</v>
      </c>
      <c r="E63" s="47"/>
      <c r="F63" s="71">
        <v>740663256</v>
      </c>
      <c r="H63" s="71">
        <v>746896160</v>
      </c>
      <c r="I63" s="47"/>
      <c r="J63" s="71">
        <v>6232904</v>
      </c>
      <c r="K63" s="47"/>
      <c r="L63" s="71">
        <v>740663256</v>
      </c>
      <c r="M63" s="188"/>
      <c r="N63" s="188"/>
      <c r="O63" s="188"/>
    </row>
    <row r="64" spans="1:15" ht="18" customHeight="1" x14ac:dyDescent="0.45">
      <c r="A64" s="83" t="s">
        <v>197</v>
      </c>
      <c r="B64" s="71">
        <v>18509263211</v>
      </c>
      <c r="C64" s="47"/>
      <c r="D64" s="71">
        <v>16106309</v>
      </c>
      <c r="E64" s="47"/>
      <c r="F64" s="71">
        <v>18493156902</v>
      </c>
      <c r="H64" s="71">
        <v>18509263211</v>
      </c>
      <c r="I64" s="47"/>
      <c r="J64" s="71">
        <v>16106309</v>
      </c>
      <c r="K64" s="47"/>
      <c r="L64" s="71">
        <v>18493156902</v>
      </c>
      <c r="M64" s="188"/>
      <c r="N64" s="188"/>
      <c r="O64" s="188"/>
    </row>
    <row r="65" spans="1:15" ht="18" customHeight="1" x14ac:dyDescent="0.45">
      <c r="A65" s="83" t="s">
        <v>197</v>
      </c>
      <c r="B65" s="71">
        <v>1655029506</v>
      </c>
      <c r="C65" s="47"/>
      <c r="D65" s="71">
        <v>1941221</v>
      </c>
      <c r="E65" s="47"/>
      <c r="F65" s="71">
        <v>1653088285</v>
      </c>
      <c r="H65" s="71">
        <v>1655029506</v>
      </c>
      <c r="I65" s="47"/>
      <c r="J65" s="71">
        <v>1941221</v>
      </c>
      <c r="K65" s="47"/>
      <c r="L65" s="71">
        <v>1653088285</v>
      </c>
      <c r="M65" s="188"/>
      <c r="N65" s="188"/>
      <c r="O65" s="188"/>
    </row>
    <row r="66" spans="1:15" ht="18" customHeight="1" x14ac:dyDescent="0.45">
      <c r="A66" s="83" t="s">
        <v>197</v>
      </c>
      <c r="B66" s="71">
        <v>470957704</v>
      </c>
      <c r="C66" s="47"/>
      <c r="D66" s="71">
        <v>0</v>
      </c>
      <c r="E66" s="47"/>
      <c r="F66" s="71">
        <v>470957704</v>
      </c>
      <c r="H66" s="71">
        <v>470957704</v>
      </c>
      <c r="I66" s="47"/>
      <c r="J66" s="71">
        <v>0</v>
      </c>
      <c r="K66" s="47"/>
      <c r="L66" s="71">
        <v>470957704</v>
      </c>
      <c r="M66" s="188"/>
      <c r="N66" s="188"/>
      <c r="O66" s="188"/>
    </row>
    <row r="67" spans="1:15" ht="18.75" thickBot="1" x14ac:dyDescent="0.5">
      <c r="B67" s="186">
        <f>SUM(B7:B66)</f>
        <v>419206257018</v>
      </c>
      <c r="D67" s="186">
        <f>SUM(D7:D66)</f>
        <v>-225775741</v>
      </c>
      <c r="F67" s="186">
        <f>SUM(F7:F66)</f>
        <v>419432032759</v>
      </c>
      <c r="H67" s="186">
        <f>SUM(H7:H66)</f>
        <v>915299315907</v>
      </c>
      <c r="J67" s="186">
        <f>SUM(J7:J66)</f>
        <v>598626543</v>
      </c>
      <c r="L67" s="186">
        <f>SUM(L7:L66)</f>
        <v>914700689364</v>
      </c>
    </row>
    <row r="68" spans="1:15" ht="18.75" thickTop="1" x14ac:dyDescent="0.45"/>
  </sheetData>
  <mergeCells count="6">
    <mergeCell ref="A1:L1"/>
    <mergeCell ref="A2:L2"/>
    <mergeCell ref="A3:L3"/>
    <mergeCell ref="A4:L4"/>
    <mergeCell ref="B5:F5"/>
    <mergeCell ref="H5:L5"/>
  </mergeCells>
  <pageMargins left="0.70866141732283472" right="0.70866141732283472" top="0.74803149606299213" bottom="0.74803149606299213" header="0.31496062992125984" footer="0.31496062992125984"/>
  <pageSetup scale="6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P18"/>
  <sheetViews>
    <sheetView rightToLeft="1" view="pageBreakPreview" zoomScaleNormal="100" zoomScaleSheetLayoutView="100" workbookViewId="0">
      <selection activeCell="P10" sqref="P10"/>
    </sheetView>
  </sheetViews>
  <sheetFormatPr defaultRowHeight="18" x14ac:dyDescent="0.45"/>
  <cols>
    <col min="1" max="1" width="25.875" style="154" bestFit="1" customWidth="1"/>
    <col min="2" max="2" width="10.5" style="154" bestFit="1" customWidth="1"/>
    <col min="3" max="3" width="0.875" style="154" customWidth="1"/>
    <col min="4" max="4" width="14" style="154" bestFit="1" customWidth="1"/>
    <col min="5" max="5" width="0.625" style="154" customWidth="1"/>
    <col min="6" max="6" width="14" style="154" bestFit="1" customWidth="1"/>
    <col min="7" max="7" width="0.875" style="154" customWidth="1"/>
    <col min="8" max="8" width="11.375" style="154" bestFit="1" customWidth="1"/>
    <col min="9" max="9" width="0.625" style="154" customWidth="1"/>
    <col min="10" max="10" width="13.75" style="154" bestFit="1" customWidth="1"/>
    <col min="11" max="11" width="0.375" style="154" customWidth="1"/>
    <col min="12" max="12" width="18.375" style="154" bestFit="1" customWidth="1"/>
    <col min="13" max="13" width="0.375" style="154" customWidth="1"/>
    <col min="14" max="14" width="18.375" style="154" bestFit="1" customWidth="1"/>
    <col min="15" max="15" width="0.625" style="154" customWidth="1"/>
    <col min="16" max="16" width="17.875" style="154" bestFit="1" customWidth="1"/>
    <col min="17" max="18" width="13.5" style="154" bestFit="1" customWidth="1"/>
    <col min="19" max="20" width="16" style="154" bestFit="1" customWidth="1"/>
    <col min="21" max="23" width="10.375" style="154" bestFit="1" customWidth="1"/>
    <col min="24" max="24" width="11.25" style="154" bestFit="1" customWidth="1"/>
    <col min="25" max="16384" width="9" style="154"/>
  </cols>
  <sheetData>
    <row r="1" spans="1:16" ht="21" x14ac:dyDescent="0.55000000000000004">
      <c r="A1" s="273" t="s">
        <v>127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</row>
    <row r="2" spans="1:16" ht="21" x14ac:dyDescent="0.55000000000000004">
      <c r="A2" s="273" t="s">
        <v>85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</row>
    <row r="3" spans="1:16" ht="21" x14ac:dyDescent="0.55000000000000004">
      <c r="A3" s="273" t="s">
        <v>219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</row>
    <row r="4" spans="1:16" ht="21" x14ac:dyDescent="0.45">
      <c r="A4" s="278" t="s">
        <v>77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6.5" customHeight="1" thickBot="1" x14ac:dyDescent="0.5">
      <c r="B5" s="277" t="s">
        <v>215</v>
      </c>
      <c r="C5" s="277"/>
      <c r="D5" s="277"/>
      <c r="E5" s="277"/>
      <c r="F5" s="277"/>
      <c r="G5" s="277"/>
      <c r="H5" s="277"/>
      <c r="J5" s="277" t="s">
        <v>226</v>
      </c>
      <c r="K5" s="277"/>
      <c r="L5" s="277"/>
      <c r="M5" s="277"/>
      <c r="N5" s="277"/>
      <c r="O5" s="277"/>
      <c r="P5" s="277"/>
    </row>
    <row r="6" spans="1:16" ht="36.75" thickBot="1" x14ac:dyDescent="0.5">
      <c r="A6" s="179" t="s">
        <v>57</v>
      </c>
      <c r="B6" s="180" t="s">
        <v>4</v>
      </c>
      <c r="C6" s="179"/>
      <c r="D6" s="181" t="s">
        <v>72</v>
      </c>
      <c r="E6" s="179"/>
      <c r="F6" s="180" t="s">
        <v>69</v>
      </c>
      <c r="G6" s="179"/>
      <c r="H6" s="182" t="s">
        <v>73</v>
      </c>
      <c r="J6" s="180" t="s">
        <v>4</v>
      </c>
      <c r="K6" s="179"/>
      <c r="L6" s="181" t="s">
        <v>30</v>
      </c>
      <c r="M6" s="179"/>
      <c r="N6" s="180" t="s">
        <v>69</v>
      </c>
      <c r="O6" s="179"/>
      <c r="P6" s="182" t="s">
        <v>73</v>
      </c>
    </row>
    <row r="7" spans="1:16" ht="21" x14ac:dyDescent="0.55000000000000004">
      <c r="A7" s="208" t="s">
        <v>214</v>
      </c>
      <c r="B7" s="149">
        <v>8320</v>
      </c>
      <c r="D7" s="149">
        <v>9825610357</v>
      </c>
      <c r="F7" s="149">
        <v>41600000000</v>
      </c>
      <c r="H7" s="149">
        <v>-31774389643</v>
      </c>
      <c r="J7" s="209">
        <v>8320</v>
      </c>
      <c r="K7" s="209"/>
      <c r="L7" s="209">
        <v>9825610357</v>
      </c>
      <c r="M7" s="209"/>
      <c r="N7" s="209">
        <v>41600000000</v>
      </c>
      <c r="O7" s="209"/>
      <c r="P7" s="209">
        <v>-30889130924</v>
      </c>
    </row>
    <row r="8" spans="1:16" ht="21" x14ac:dyDescent="0.55000000000000004">
      <c r="A8" s="208" t="s">
        <v>130</v>
      </c>
      <c r="B8" s="149">
        <v>176818</v>
      </c>
      <c r="D8" s="149">
        <v>3205435722</v>
      </c>
      <c r="F8" s="149">
        <v>3225893495</v>
      </c>
      <c r="H8" s="149">
        <v>-20457773</v>
      </c>
      <c r="J8" s="209">
        <v>176818</v>
      </c>
      <c r="K8" s="209"/>
      <c r="L8" s="209">
        <v>3205435722</v>
      </c>
      <c r="M8" s="209"/>
      <c r="N8" s="209">
        <v>3225893495</v>
      </c>
      <c r="O8" s="209"/>
      <c r="P8" s="209">
        <v>-20457773</v>
      </c>
    </row>
    <row r="9" spans="1:16" ht="21" x14ac:dyDescent="0.55000000000000004">
      <c r="A9" s="208" t="s">
        <v>137</v>
      </c>
      <c r="B9" s="149">
        <v>4000000</v>
      </c>
      <c r="D9" s="149">
        <v>74996924832</v>
      </c>
      <c r="F9" s="149">
        <v>76429132500</v>
      </c>
      <c r="H9" s="149">
        <v>-1432207668</v>
      </c>
      <c r="J9" s="209">
        <v>4000000</v>
      </c>
      <c r="K9" s="209"/>
      <c r="L9" s="209">
        <v>74996924832</v>
      </c>
      <c r="M9" s="209"/>
      <c r="N9" s="209">
        <v>76429132500</v>
      </c>
      <c r="O9" s="209"/>
      <c r="P9" s="209">
        <v>-1432207668</v>
      </c>
    </row>
    <row r="10" spans="1:16" ht="21" x14ac:dyDescent="0.55000000000000004">
      <c r="A10" s="208" t="s">
        <v>156</v>
      </c>
      <c r="B10" s="149">
        <v>0</v>
      </c>
      <c r="D10" s="149">
        <v>0</v>
      </c>
      <c r="F10" s="149">
        <v>0</v>
      </c>
      <c r="H10" s="149">
        <v>0</v>
      </c>
      <c r="J10" s="209">
        <v>11380</v>
      </c>
      <c r="K10" s="209"/>
      <c r="L10" s="209">
        <v>13100428390</v>
      </c>
      <c r="M10" s="209"/>
      <c r="N10" s="209">
        <v>13761082824</v>
      </c>
      <c r="O10" s="209"/>
      <c r="P10" s="209">
        <v>870697998</v>
      </c>
    </row>
    <row r="11" spans="1:16" ht="21" x14ac:dyDescent="0.55000000000000004">
      <c r="A11" s="208" t="s">
        <v>138</v>
      </c>
      <c r="B11" s="149">
        <v>0</v>
      </c>
      <c r="D11" s="149">
        <v>0</v>
      </c>
      <c r="F11" s="149">
        <v>0</v>
      </c>
      <c r="H11" s="149">
        <v>0</v>
      </c>
      <c r="J11" s="209">
        <v>16500000</v>
      </c>
      <c r="K11" s="209"/>
      <c r="L11" s="209">
        <v>245702483924</v>
      </c>
      <c r="M11" s="209"/>
      <c r="N11" s="209">
        <v>229414284007</v>
      </c>
      <c r="O11" s="209"/>
      <c r="P11" s="209">
        <v>16288199917</v>
      </c>
    </row>
    <row r="12" spans="1:16" ht="21" x14ac:dyDescent="0.55000000000000004">
      <c r="A12" s="208" t="s">
        <v>149</v>
      </c>
      <c r="B12" s="149">
        <v>0</v>
      </c>
      <c r="D12" s="149">
        <v>0</v>
      </c>
      <c r="F12" s="149">
        <v>0</v>
      </c>
      <c r="H12" s="149">
        <v>0</v>
      </c>
      <c r="J12" s="209">
        <v>600</v>
      </c>
      <c r="K12" s="209"/>
      <c r="L12" s="209">
        <v>373882224</v>
      </c>
      <c r="M12" s="209"/>
      <c r="N12" s="209">
        <v>362994196</v>
      </c>
      <c r="O12" s="209"/>
      <c r="P12" s="209">
        <v>10888028</v>
      </c>
    </row>
    <row r="13" spans="1:16" ht="21" x14ac:dyDescent="0.55000000000000004">
      <c r="A13" s="208" t="s">
        <v>154</v>
      </c>
      <c r="B13" s="149">
        <v>0</v>
      </c>
      <c r="D13" s="149">
        <v>0</v>
      </c>
      <c r="F13" s="149">
        <v>0</v>
      </c>
      <c r="H13" s="149">
        <v>0</v>
      </c>
      <c r="J13" s="209">
        <v>5000</v>
      </c>
      <c r="K13" s="209"/>
      <c r="L13" s="209">
        <v>4599166250</v>
      </c>
      <c r="M13" s="209"/>
      <c r="N13" s="209">
        <v>4259227875</v>
      </c>
      <c r="O13" s="209"/>
      <c r="P13" s="209">
        <v>339938375</v>
      </c>
    </row>
    <row r="14" spans="1:16" ht="21" x14ac:dyDescent="0.55000000000000004">
      <c r="A14" s="208" t="s">
        <v>153</v>
      </c>
      <c r="B14" s="149">
        <v>0</v>
      </c>
      <c r="D14" s="149">
        <v>0</v>
      </c>
      <c r="F14" s="149">
        <v>0</v>
      </c>
      <c r="H14" s="149">
        <v>0</v>
      </c>
      <c r="J14" s="209">
        <v>5000</v>
      </c>
      <c r="K14" s="209"/>
      <c r="L14" s="209">
        <v>4799130000</v>
      </c>
      <c r="M14" s="209"/>
      <c r="N14" s="209">
        <v>4623821781</v>
      </c>
      <c r="O14" s="209"/>
      <c r="P14" s="209">
        <v>175308219</v>
      </c>
    </row>
    <row r="15" spans="1:16" ht="42.75" customHeight="1" thickBot="1" x14ac:dyDescent="0.5">
      <c r="B15" s="185"/>
      <c r="D15" s="183">
        <f>SUM(D7:D14)</f>
        <v>88027970911</v>
      </c>
      <c r="F15" s="183">
        <f>SUM(F7:F14)</f>
        <v>121255025995</v>
      </c>
      <c r="H15" s="183">
        <f>SUM(H7:H14)</f>
        <v>-33227055084</v>
      </c>
      <c r="J15" s="153">
        <f>SUM(J7:J14)</f>
        <v>20707118</v>
      </c>
      <c r="K15" s="184"/>
      <c r="L15" s="153">
        <f>SUM(L7:L14)</f>
        <v>356603061699</v>
      </c>
      <c r="M15" s="184"/>
      <c r="N15" s="153">
        <f>SUM(N7:N14)</f>
        <v>373676436678</v>
      </c>
      <c r="O15" s="184"/>
      <c r="P15" s="153">
        <f>SUM(P7:P14)</f>
        <v>-14656763828</v>
      </c>
    </row>
    <row r="16" spans="1:16" ht="18.75" thickTop="1" x14ac:dyDescent="0.45"/>
    <row r="18" spans="1:16" x14ac:dyDescent="0.45">
      <c r="A18" s="274" t="s">
        <v>71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6"/>
    </row>
  </sheetData>
  <mergeCells count="8">
    <mergeCell ref="A1:P1"/>
    <mergeCell ref="A2:P2"/>
    <mergeCell ref="A3:P3"/>
    <mergeCell ref="A18:P18"/>
    <mergeCell ref="B5:H5"/>
    <mergeCell ref="J5:P5"/>
    <mergeCell ref="A4:H4"/>
    <mergeCell ref="I4:P4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W43"/>
  <sheetViews>
    <sheetView rightToLeft="1" view="pageBreakPreview" zoomScaleNormal="100" zoomScaleSheetLayoutView="100" workbookViewId="0">
      <pane ySplit="6" topLeftCell="A7" activePane="bottomLeft" state="frozen"/>
      <selection pane="bottomLeft" activeCell="S5" sqref="S5"/>
    </sheetView>
  </sheetViews>
  <sheetFormatPr defaultRowHeight="14.25" x14ac:dyDescent="0.2"/>
  <cols>
    <col min="1" max="1" width="26.75" style="159" bestFit="1" customWidth="1"/>
    <col min="2" max="2" width="0.625" style="159" customWidth="1"/>
    <col min="3" max="3" width="10.625" style="159" bestFit="1" customWidth="1"/>
    <col min="4" max="4" width="0.75" style="159" customWidth="1"/>
    <col min="5" max="5" width="15.375" style="159" bestFit="1" customWidth="1"/>
    <col min="6" max="6" width="0.625" style="159" customWidth="1"/>
    <col min="7" max="7" width="15.375" style="159" bestFit="1" customWidth="1"/>
    <col min="8" max="8" width="0.75" style="159" customWidth="1"/>
    <col min="9" max="9" width="14.625" style="159" bestFit="1" customWidth="1"/>
    <col min="10" max="10" width="1" style="159" customWidth="1"/>
    <col min="11" max="11" width="10.625" style="159" bestFit="1" customWidth="1"/>
    <col min="12" max="12" width="0.75" style="159" customWidth="1"/>
    <col min="13" max="13" width="15.375" style="159" bestFit="1" customWidth="1"/>
    <col min="14" max="14" width="1" style="159" customWidth="1"/>
    <col min="15" max="15" width="15.375" style="159" bestFit="1" customWidth="1"/>
    <col min="16" max="16" width="1" style="159" customWidth="1"/>
    <col min="17" max="17" width="17" style="159" bestFit="1" customWidth="1"/>
    <col min="18" max="18" width="13.5" style="159" bestFit="1" customWidth="1"/>
    <col min="19" max="19" width="18.75" style="206" bestFit="1" customWidth="1"/>
    <col min="20" max="20" width="10.875" style="159" bestFit="1" customWidth="1"/>
    <col min="21" max="16384" width="9" style="159"/>
  </cols>
  <sheetData>
    <row r="1" spans="1:18" ht="21" x14ac:dyDescent="0.55000000000000004">
      <c r="A1" s="283" t="s">
        <v>127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8" ht="21" x14ac:dyDescent="0.55000000000000004">
      <c r="A2" s="283" t="s">
        <v>85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</row>
    <row r="3" spans="1:18" ht="21" x14ac:dyDescent="0.55000000000000004">
      <c r="A3" s="283" t="s">
        <v>219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</row>
    <row r="4" spans="1:18" ht="25.5" x14ac:dyDescent="0.2">
      <c r="A4" s="282" t="s">
        <v>68</v>
      </c>
      <c r="B4" s="282"/>
      <c r="C4" s="282"/>
      <c r="D4" s="282"/>
      <c r="E4" s="282"/>
      <c r="F4" s="282"/>
      <c r="G4" s="282"/>
      <c r="H4" s="282"/>
    </row>
    <row r="5" spans="1:18" ht="16.5" customHeight="1" thickBot="1" x14ac:dyDescent="0.5">
      <c r="A5" s="160"/>
      <c r="B5" s="160"/>
      <c r="C5" s="280" t="s">
        <v>215</v>
      </c>
      <c r="D5" s="280"/>
      <c r="E5" s="280"/>
      <c r="F5" s="280"/>
      <c r="G5" s="280"/>
      <c r="H5" s="280"/>
      <c r="I5" s="280"/>
      <c r="J5" s="160"/>
      <c r="K5" s="281" t="s">
        <v>226</v>
      </c>
      <c r="L5" s="281"/>
      <c r="M5" s="281"/>
      <c r="N5" s="281"/>
      <c r="O5" s="281"/>
      <c r="P5" s="281"/>
      <c r="Q5" s="281"/>
    </row>
    <row r="6" spans="1:18" ht="53.25" customHeight="1" thickBot="1" x14ac:dyDescent="0.5">
      <c r="A6" s="161" t="s">
        <v>57</v>
      </c>
      <c r="B6" s="161"/>
      <c r="C6" s="162" t="s">
        <v>4</v>
      </c>
      <c r="D6" s="161"/>
      <c r="E6" s="163" t="s">
        <v>30</v>
      </c>
      <c r="F6" s="161"/>
      <c r="G6" s="162" t="s">
        <v>69</v>
      </c>
      <c r="H6" s="161"/>
      <c r="I6" s="164" t="s">
        <v>70</v>
      </c>
      <c r="J6" s="160"/>
      <c r="K6" s="162" t="s">
        <v>4</v>
      </c>
      <c r="L6" s="161"/>
      <c r="M6" s="163" t="s">
        <v>30</v>
      </c>
      <c r="N6" s="161"/>
      <c r="O6" s="162" t="s">
        <v>69</v>
      </c>
      <c r="P6" s="161"/>
      <c r="Q6" s="164" t="s">
        <v>70</v>
      </c>
    </row>
    <row r="7" spans="1:18" ht="21" x14ac:dyDescent="0.55000000000000004">
      <c r="A7" s="284" t="s">
        <v>140</v>
      </c>
      <c r="B7" s="160"/>
      <c r="C7" s="112">
        <v>6791000</v>
      </c>
      <c r="D7" s="111"/>
      <c r="E7" s="112">
        <v>151937759400</v>
      </c>
      <c r="F7" s="111"/>
      <c r="G7" s="112">
        <v>160687746436</v>
      </c>
      <c r="H7" s="111"/>
      <c r="I7" s="112">
        <v>-8749987036</v>
      </c>
      <c r="J7" s="111"/>
      <c r="K7" s="112">
        <v>6791000</v>
      </c>
      <c r="L7" s="111"/>
      <c r="M7" s="112">
        <v>151937759400</v>
      </c>
      <c r="N7" s="111"/>
      <c r="O7" s="112">
        <v>162485224394</v>
      </c>
      <c r="P7" s="111"/>
      <c r="Q7" s="112">
        <v>-10547464994</v>
      </c>
      <c r="R7" s="165"/>
    </row>
    <row r="8" spans="1:18" ht="21" x14ac:dyDescent="0.55000000000000004">
      <c r="A8" s="284" t="s">
        <v>136</v>
      </c>
      <c r="B8" s="160"/>
      <c r="C8" s="112">
        <v>9570000</v>
      </c>
      <c r="D8" s="111"/>
      <c r="E8" s="112">
        <v>169034912392</v>
      </c>
      <c r="F8" s="111"/>
      <c r="G8" s="112">
        <v>186594126035</v>
      </c>
      <c r="H8" s="111"/>
      <c r="I8" s="112">
        <v>-17559213642</v>
      </c>
      <c r="J8" s="111"/>
      <c r="K8" s="112">
        <v>9570000</v>
      </c>
      <c r="L8" s="111"/>
      <c r="M8" s="112">
        <v>169034912392</v>
      </c>
      <c r="N8" s="111"/>
      <c r="O8" s="112">
        <v>180658213312</v>
      </c>
      <c r="P8" s="111"/>
      <c r="Q8" s="112">
        <v>-11623300919</v>
      </c>
      <c r="R8" s="165"/>
    </row>
    <row r="9" spans="1:18" ht="21" x14ac:dyDescent="0.55000000000000004">
      <c r="A9" s="284" t="s">
        <v>141</v>
      </c>
      <c r="B9" s="160"/>
      <c r="C9" s="112">
        <v>21564</v>
      </c>
      <c r="D9" s="111"/>
      <c r="E9" s="112">
        <v>65335383504</v>
      </c>
      <c r="F9" s="111"/>
      <c r="G9" s="112">
        <v>66991239936</v>
      </c>
      <c r="H9" s="111"/>
      <c r="I9" s="112">
        <v>-1655856432</v>
      </c>
      <c r="J9" s="111"/>
      <c r="K9" s="112">
        <v>21564</v>
      </c>
      <c r="L9" s="111"/>
      <c r="M9" s="112">
        <v>65335383504</v>
      </c>
      <c r="N9" s="111"/>
      <c r="O9" s="112">
        <v>65670639012</v>
      </c>
      <c r="P9" s="111"/>
      <c r="Q9" s="112">
        <v>-335255508</v>
      </c>
      <c r="R9" s="165"/>
    </row>
    <row r="10" spans="1:18" ht="21" x14ac:dyDescent="0.55000000000000004">
      <c r="A10" s="284" t="s">
        <v>133</v>
      </c>
      <c r="B10" s="160"/>
      <c r="C10" s="112">
        <v>3000000</v>
      </c>
      <c r="D10" s="111"/>
      <c r="E10" s="112">
        <v>40451906250</v>
      </c>
      <c r="F10" s="111"/>
      <c r="G10" s="112">
        <v>43718023125</v>
      </c>
      <c r="H10" s="111"/>
      <c r="I10" s="112">
        <v>-3266116875</v>
      </c>
      <c r="J10" s="111"/>
      <c r="K10" s="112">
        <v>3000000</v>
      </c>
      <c r="L10" s="111"/>
      <c r="M10" s="112">
        <v>40451906250</v>
      </c>
      <c r="N10" s="111"/>
      <c r="O10" s="112">
        <v>44856669375</v>
      </c>
      <c r="P10" s="111"/>
      <c r="Q10" s="112">
        <v>-4404763125</v>
      </c>
      <c r="R10" s="165"/>
    </row>
    <row r="11" spans="1:18" ht="21" x14ac:dyDescent="0.55000000000000004">
      <c r="A11" s="284" t="s">
        <v>120</v>
      </c>
      <c r="B11" s="160"/>
      <c r="C11" s="112">
        <v>29431752</v>
      </c>
      <c r="D11" s="111"/>
      <c r="E11" s="112">
        <v>363952515460</v>
      </c>
      <c r="F11" s="111"/>
      <c r="G11" s="112">
        <v>371851806390</v>
      </c>
      <c r="H11" s="111"/>
      <c r="I11" s="112">
        <v>-7899290929</v>
      </c>
      <c r="J11" s="111"/>
      <c r="K11" s="112">
        <v>29431752</v>
      </c>
      <c r="L11" s="111"/>
      <c r="M11" s="112">
        <v>363952515460</v>
      </c>
      <c r="N11" s="111"/>
      <c r="O11" s="112">
        <v>365415347114</v>
      </c>
      <c r="P11" s="111"/>
      <c r="Q11" s="112">
        <v>-1462831653</v>
      </c>
    </row>
    <row r="12" spans="1:18" ht="21" x14ac:dyDescent="0.55000000000000004">
      <c r="A12" s="284" t="s">
        <v>119</v>
      </c>
      <c r="B12" s="160"/>
      <c r="C12" s="112">
        <v>24120000</v>
      </c>
      <c r="D12" s="111"/>
      <c r="E12" s="112">
        <v>55433635632</v>
      </c>
      <c r="F12" s="111"/>
      <c r="G12" s="112">
        <v>56128953726</v>
      </c>
      <c r="H12" s="111"/>
      <c r="I12" s="112">
        <v>-695318094</v>
      </c>
      <c r="J12" s="111"/>
      <c r="K12" s="112">
        <v>24120000</v>
      </c>
      <c r="L12" s="111"/>
      <c r="M12" s="112">
        <v>55433635632</v>
      </c>
      <c r="N12" s="111"/>
      <c r="O12" s="112">
        <v>61619569020</v>
      </c>
      <c r="P12" s="111"/>
      <c r="Q12" s="112">
        <v>-6185933388</v>
      </c>
    </row>
    <row r="13" spans="1:18" ht="21" x14ac:dyDescent="0.55000000000000004">
      <c r="A13" s="284" t="s">
        <v>125</v>
      </c>
      <c r="B13" s="160"/>
      <c r="C13" s="112">
        <v>4692065</v>
      </c>
      <c r="D13" s="111"/>
      <c r="E13" s="112">
        <v>15974704205</v>
      </c>
      <c r="F13" s="111"/>
      <c r="G13" s="112">
        <v>16753616789</v>
      </c>
      <c r="H13" s="111"/>
      <c r="I13" s="112">
        <v>-778912583</v>
      </c>
      <c r="J13" s="111"/>
      <c r="K13" s="112">
        <v>4692065</v>
      </c>
      <c r="L13" s="111"/>
      <c r="M13" s="112">
        <v>15974704205</v>
      </c>
      <c r="N13" s="111"/>
      <c r="O13" s="112">
        <v>18283457075</v>
      </c>
      <c r="P13" s="111"/>
      <c r="Q13" s="112">
        <v>-2308752869</v>
      </c>
    </row>
    <row r="14" spans="1:18" ht="21" x14ac:dyDescent="0.55000000000000004">
      <c r="A14" s="284" t="s">
        <v>122</v>
      </c>
      <c r="B14" s="160"/>
      <c r="C14" s="112">
        <v>150000</v>
      </c>
      <c r="D14" s="111"/>
      <c r="E14" s="112">
        <v>21993356250</v>
      </c>
      <c r="F14" s="111"/>
      <c r="G14" s="112">
        <v>24490906875</v>
      </c>
      <c r="H14" s="111"/>
      <c r="I14" s="112">
        <v>-2497550625</v>
      </c>
      <c r="J14" s="111"/>
      <c r="K14" s="112">
        <v>150000</v>
      </c>
      <c r="L14" s="111"/>
      <c r="M14" s="112">
        <v>21993356250</v>
      </c>
      <c r="N14" s="111"/>
      <c r="O14" s="112">
        <v>26655947775</v>
      </c>
      <c r="P14" s="111"/>
      <c r="Q14" s="112">
        <v>-4662591525</v>
      </c>
    </row>
    <row r="15" spans="1:18" ht="21" x14ac:dyDescent="0.55000000000000004">
      <c r="A15" s="284" t="s">
        <v>143</v>
      </c>
      <c r="B15" s="160"/>
      <c r="C15" s="112">
        <v>10000</v>
      </c>
      <c r="D15" s="111"/>
      <c r="E15" s="112">
        <v>9965112678</v>
      </c>
      <c r="F15" s="111"/>
      <c r="G15" s="112">
        <v>10340650000</v>
      </c>
      <c r="H15" s="111"/>
      <c r="I15" s="112">
        <v>-315890000</v>
      </c>
      <c r="J15" s="111"/>
      <c r="K15" s="112">
        <v>10000</v>
      </c>
      <c r="L15" s="111"/>
      <c r="M15" s="112">
        <v>9965112678</v>
      </c>
      <c r="N15" s="111"/>
      <c r="O15" s="112">
        <v>10299520000</v>
      </c>
      <c r="P15" s="111"/>
      <c r="Q15" s="112">
        <v>-274760000</v>
      </c>
      <c r="R15" s="165"/>
    </row>
    <row r="16" spans="1:18" ht="21" x14ac:dyDescent="0.55000000000000004">
      <c r="A16" s="284" t="s">
        <v>121</v>
      </c>
      <c r="B16" s="160"/>
      <c r="C16" s="112">
        <v>209656387</v>
      </c>
      <c r="D16" s="111"/>
      <c r="E16" s="112">
        <v>87531751228</v>
      </c>
      <c r="F16" s="111"/>
      <c r="G16" s="112">
        <v>102120376433</v>
      </c>
      <c r="H16" s="111"/>
      <c r="I16" s="112">
        <v>-14588625204</v>
      </c>
      <c r="J16" s="111"/>
      <c r="K16" s="112">
        <v>209656387</v>
      </c>
      <c r="L16" s="111"/>
      <c r="M16" s="112">
        <v>87531751228</v>
      </c>
      <c r="N16" s="111"/>
      <c r="O16" s="112">
        <v>101071144796</v>
      </c>
      <c r="P16" s="111"/>
      <c r="Q16" s="112">
        <v>-13539393567</v>
      </c>
    </row>
    <row r="17" spans="1:18" ht="21" x14ac:dyDescent="0.55000000000000004">
      <c r="A17" s="284" t="s">
        <v>131</v>
      </c>
      <c r="B17" s="160"/>
      <c r="C17" s="112">
        <v>3000000</v>
      </c>
      <c r="D17" s="111"/>
      <c r="E17" s="112">
        <v>32721097500</v>
      </c>
      <c r="F17" s="111"/>
      <c r="G17" s="112">
        <v>33709921875</v>
      </c>
      <c r="H17" s="111"/>
      <c r="I17" s="112">
        <v>-988824375</v>
      </c>
      <c r="J17" s="111"/>
      <c r="K17" s="112">
        <v>3000000</v>
      </c>
      <c r="L17" s="111"/>
      <c r="M17" s="112">
        <v>32721097500</v>
      </c>
      <c r="N17" s="111"/>
      <c r="O17" s="112">
        <v>33170563125</v>
      </c>
      <c r="P17" s="111"/>
      <c r="Q17" s="112">
        <v>-449465625</v>
      </c>
      <c r="R17" s="165"/>
    </row>
    <row r="18" spans="1:18" ht="21" x14ac:dyDescent="0.55000000000000004">
      <c r="A18" s="284" t="s">
        <v>138</v>
      </c>
      <c r="B18" s="160"/>
      <c r="C18" s="112">
        <v>55800619</v>
      </c>
      <c r="D18" s="111"/>
      <c r="E18" s="112">
        <v>777930401953</v>
      </c>
      <c r="F18" s="111"/>
      <c r="G18" s="112">
        <v>900098580853</v>
      </c>
      <c r="H18" s="111"/>
      <c r="I18" s="112">
        <v>-122168178899</v>
      </c>
      <c r="J18" s="111"/>
      <c r="K18" s="112">
        <v>55800619</v>
      </c>
      <c r="L18" s="111"/>
      <c r="M18" s="112">
        <v>777930401953</v>
      </c>
      <c r="N18" s="111"/>
      <c r="O18" s="112">
        <v>778589613321</v>
      </c>
      <c r="P18" s="111"/>
      <c r="Q18" s="112">
        <v>-659211367</v>
      </c>
      <c r="R18" s="165"/>
    </row>
    <row r="19" spans="1:18" ht="21" x14ac:dyDescent="0.55000000000000004">
      <c r="A19" s="284" t="s">
        <v>124</v>
      </c>
      <c r="B19" s="160"/>
      <c r="C19" s="112">
        <v>10300000</v>
      </c>
      <c r="D19" s="111"/>
      <c r="E19" s="112">
        <v>184911192900</v>
      </c>
      <c r="F19" s="111"/>
      <c r="G19" s="112">
        <v>176483935483</v>
      </c>
      <c r="H19" s="111"/>
      <c r="I19" s="112">
        <v>8427257417</v>
      </c>
      <c r="J19" s="111"/>
      <c r="K19" s="112">
        <v>10300000</v>
      </c>
      <c r="L19" s="111"/>
      <c r="M19" s="112">
        <v>184911192900</v>
      </c>
      <c r="N19" s="111"/>
      <c r="O19" s="112">
        <v>171029583133</v>
      </c>
      <c r="P19" s="111"/>
      <c r="Q19" s="112">
        <v>13881609767</v>
      </c>
    </row>
    <row r="20" spans="1:18" ht="21" x14ac:dyDescent="0.55000000000000004">
      <c r="A20" s="284" t="s">
        <v>130</v>
      </c>
      <c r="B20" s="160"/>
      <c r="C20" s="112">
        <v>13399461</v>
      </c>
      <c r="D20" s="111"/>
      <c r="E20" s="112">
        <v>220560889828</v>
      </c>
      <c r="F20" s="111"/>
      <c r="G20" s="112">
        <v>233621932170</v>
      </c>
      <c r="H20" s="111"/>
      <c r="I20" s="112">
        <v>-13061042341</v>
      </c>
      <c r="J20" s="111"/>
      <c r="K20" s="112">
        <v>13399461</v>
      </c>
      <c r="L20" s="111"/>
      <c r="M20" s="112">
        <v>220560889828</v>
      </c>
      <c r="N20" s="111"/>
      <c r="O20" s="112">
        <v>237852482829</v>
      </c>
      <c r="P20" s="111"/>
      <c r="Q20" s="112">
        <v>-17291593000</v>
      </c>
      <c r="R20" s="165"/>
    </row>
    <row r="21" spans="1:18" ht="21" x14ac:dyDescent="0.55000000000000004">
      <c r="A21" s="284" t="s">
        <v>134</v>
      </c>
      <c r="B21" s="160"/>
      <c r="C21" s="112">
        <v>1335000</v>
      </c>
      <c r="D21" s="111"/>
      <c r="E21" s="112">
        <v>16593012371</v>
      </c>
      <c r="F21" s="111"/>
      <c r="G21" s="112">
        <v>17001037265</v>
      </c>
      <c r="H21" s="111"/>
      <c r="I21" s="112">
        <v>-408024893</v>
      </c>
      <c r="J21" s="111"/>
      <c r="K21" s="112">
        <v>1335000</v>
      </c>
      <c r="L21" s="111"/>
      <c r="M21" s="112">
        <v>16593012371</v>
      </c>
      <c r="N21" s="111"/>
      <c r="O21" s="112">
        <v>18017099257</v>
      </c>
      <c r="P21" s="111"/>
      <c r="Q21" s="112">
        <v>-1424086885</v>
      </c>
      <c r="R21" s="165"/>
    </row>
    <row r="22" spans="1:18" ht="21" x14ac:dyDescent="0.55000000000000004">
      <c r="A22" s="284" t="s">
        <v>139</v>
      </c>
      <c r="B22" s="160"/>
      <c r="C22" s="112">
        <v>5500000</v>
      </c>
      <c r="D22" s="111"/>
      <c r="E22" s="112">
        <v>83368881750</v>
      </c>
      <c r="F22" s="111"/>
      <c r="G22" s="112">
        <v>90367560937</v>
      </c>
      <c r="H22" s="111"/>
      <c r="I22" s="112">
        <v>-6998679187</v>
      </c>
      <c r="J22" s="111"/>
      <c r="K22" s="112">
        <v>5500000</v>
      </c>
      <c r="L22" s="111"/>
      <c r="M22" s="112">
        <v>83368881750</v>
      </c>
      <c r="N22" s="111"/>
      <c r="O22" s="112">
        <v>90285158906</v>
      </c>
      <c r="P22" s="111"/>
      <c r="Q22" s="112">
        <v>-6916277156</v>
      </c>
      <c r="R22" s="165"/>
    </row>
    <row r="23" spans="1:18" ht="21" x14ac:dyDescent="0.55000000000000004">
      <c r="A23" s="284" t="s">
        <v>126</v>
      </c>
      <c r="B23" s="160"/>
      <c r="C23" s="112">
        <v>285192502</v>
      </c>
      <c r="D23" s="111"/>
      <c r="E23" s="112">
        <v>1838752504492</v>
      </c>
      <c r="F23" s="111"/>
      <c r="G23" s="112">
        <v>1808134978978</v>
      </c>
      <c r="H23" s="111"/>
      <c r="I23" s="112">
        <v>30617525514</v>
      </c>
      <c r="J23" s="111"/>
      <c r="K23" s="112">
        <v>285192502</v>
      </c>
      <c r="L23" s="111"/>
      <c r="M23" s="112">
        <v>1838752504492</v>
      </c>
      <c r="N23" s="111"/>
      <c r="O23" s="112">
        <v>1777800949070</v>
      </c>
      <c r="P23" s="111"/>
      <c r="Q23" s="112">
        <v>60951555422</v>
      </c>
    </row>
    <row r="24" spans="1:18" ht="21" x14ac:dyDescent="0.55000000000000004">
      <c r="A24" s="284" t="s">
        <v>142</v>
      </c>
      <c r="B24" s="160"/>
      <c r="C24" s="112">
        <v>130571</v>
      </c>
      <c r="D24" s="111"/>
      <c r="E24" s="112">
        <v>86578766723</v>
      </c>
      <c r="F24" s="111"/>
      <c r="G24" s="112">
        <f>E24-I24</f>
        <v>91884519308</v>
      </c>
      <c r="H24" s="111"/>
      <c r="I24" s="112">
        <v>-5305752585</v>
      </c>
      <c r="J24" s="111"/>
      <c r="K24" s="112">
        <v>130571</v>
      </c>
      <c r="L24" s="111"/>
      <c r="M24" s="112">
        <v>86578766723</v>
      </c>
      <c r="N24" s="111"/>
      <c r="O24" s="112">
        <f>M24-Q24</f>
        <v>92197106282</v>
      </c>
      <c r="P24" s="111"/>
      <c r="Q24" s="112">
        <v>-5618339559</v>
      </c>
      <c r="R24" s="165"/>
    </row>
    <row r="25" spans="1:18" ht="21" x14ac:dyDescent="0.55000000000000004">
      <c r="A25" s="284" t="s">
        <v>123</v>
      </c>
      <c r="B25" s="160"/>
      <c r="C25" s="112">
        <v>33953760</v>
      </c>
      <c r="D25" s="111"/>
      <c r="E25" s="112">
        <v>189009716716</v>
      </c>
      <c r="F25" s="111"/>
      <c r="G25" s="112">
        <v>199135237255</v>
      </c>
      <c r="H25" s="111"/>
      <c r="I25" s="112">
        <v>-10125520538</v>
      </c>
      <c r="J25" s="111"/>
      <c r="K25" s="112">
        <v>33953760</v>
      </c>
      <c r="L25" s="111"/>
      <c r="M25" s="112">
        <v>189009716716</v>
      </c>
      <c r="N25" s="111"/>
      <c r="O25" s="112">
        <v>206560618983</v>
      </c>
      <c r="P25" s="111"/>
      <c r="Q25" s="112">
        <v>-17550902266</v>
      </c>
    </row>
    <row r="26" spans="1:18" ht="21" x14ac:dyDescent="0.55000000000000004">
      <c r="A26" s="284" t="s">
        <v>132</v>
      </c>
      <c r="B26" s="160"/>
      <c r="C26" s="112">
        <v>2000000</v>
      </c>
      <c r="D26" s="111"/>
      <c r="E26" s="112">
        <v>22633091250</v>
      </c>
      <c r="F26" s="111"/>
      <c r="G26" s="112">
        <v>24251167500</v>
      </c>
      <c r="H26" s="111"/>
      <c r="I26" s="112">
        <v>-1618076250</v>
      </c>
      <c r="J26" s="111"/>
      <c r="K26" s="112">
        <v>2000000</v>
      </c>
      <c r="L26" s="111"/>
      <c r="M26" s="112">
        <v>22633091250</v>
      </c>
      <c r="N26" s="111"/>
      <c r="O26" s="112">
        <v>23871618750</v>
      </c>
      <c r="P26" s="111"/>
      <c r="Q26" s="112">
        <v>-1238527500</v>
      </c>
      <c r="R26" s="165"/>
    </row>
    <row r="27" spans="1:18" ht="21" x14ac:dyDescent="0.55000000000000004">
      <c r="A27" s="284" t="s">
        <v>135</v>
      </c>
      <c r="B27" s="160"/>
      <c r="C27" s="112">
        <v>2000000</v>
      </c>
      <c r="D27" s="111"/>
      <c r="E27" s="112">
        <v>18757698750</v>
      </c>
      <c r="F27" s="111"/>
      <c r="G27" s="112">
        <v>20012207250</v>
      </c>
      <c r="H27" s="111"/>
      <c r="I27" s="112">
        <v>-1254508500</v>
      </c>
      <c r="J27" s="111"/>
      <c r="K27" s="112">
        <v>2000000</v>
      </c>
      <c r="L27" s="111"/>
      <c r="M27" s="112">
        <v>18757698750</v>
      </c>
      <c r="N27" s="111"/>
      <c r="O27" s="112">
        <v>19976250000</v>
      </c>
      <c r="P27" s="111"/>
      <c r="Q27" s="112">
        <v>-1218551250</v>
      </c>
      <c r="R27" s="165"/>
    </row>
    <row r="28" spans="1:18" ht="21" x14ac:dyDescent="0.55000000000000004">
      <c r="A28" s="284" t="s">
        <v>155</v>
      </c>
      <c r="B28" s="160"/>
      <c r="C28" s="112">
        <v>760000</v>
      </c>
      <c r="D28" s="111"/>
      <c r="E28" s="112">
        <v>759862250000</v>
      </c>
      <c r="F28" s="111"/>
      <c r="G28" s="112">
        <v>683876025000</v>
      </c>
      <c r="H28" s="111"/>
      <c r="I28" s="112">
        <v>75986225000</v>
      </c>
      <c r="J28" s="111"/>
      <c r="K28" s="112">
        <v>760000</v>
      </c>
      <c r="L28" s="111"/>
      <c r="M28" s="112">
        <v>759862250000</v>
      </c>
      <c r="N28" s="111"/>
      <c r="O28" s="112">
        <v>683876025000</v>
      </c>
      <c r="P28" s="111"/>
      <c r="Q28" s="112">
        <v>75986225000</v>
      </c>
      <c r="R28" s="165"/>
    </row>
    <row r="29" spans="1:18" ht="21" x14ac:dyDescent="0.55000000000000004">
      <c r="A29" s="284" t="s">
        <v>146</v>
      </c>
      <c r="B29" s="160"/>
      <c r="C29" s="112">
        <v>100164</v>
      </c>
      <c r="D29" s="111"/>
      <c r="E29" s="112">
        <v>82019447280</v>
      </c>
      <c r="F29" s="111"/>
      <c r="G29" s="112">
        <v>81674945572</v>
      </c>
      <c r="H29" s="111"/>
      <c r="I29" s="112">
        <v>344501708</v>
      </c>
      <c r="J29" s="111"/>
      <c r="K29" s="112">
        <v>100164</v>
      </c>
      <c r="L29" s="111"/>
      <c r="M29" s="112">
        <v>82019447280</v>
      </c>
      <c r="N29" s="111"/>
      <c r="O29" s="112">
        <v>80617405446</v>
      </c>
      <c r="P29" s="111"/>
      <c r="Q29" s="112">
        <v>1402041834</v>
      </c>
    </row>
    <row r="30" spans="1:18" ht="21" x14ac:dyDescent="0.55000000000000004">
      <c r="A30" s="284" t="s">
        <v>150</v>
      </c>
      <c r="B30" s="160"/>
      <c r="C30" s="112">
        <v>2045000</v>
      </c>
      <c r="D30" s="111"/>
      <c r="E30" s="112">
        <v>1942397876562</v>
      </c>
      <c r="F30" s="111"/>
      <c r="G30" s="112">
        <v>1748158088906</v>
      </c>
      <c r="H30" s="111"/>
      <c r="I30" s="112">
        <v>194239787656</v>
      </c>
      <c r="J30" s="111"/>
      <c r="K30" s="112">
        <v>2045000</v>
      </c>
      <c r="L30" s="111"/>
      <c r="M30" s="112">
        <v>1942397876562</v>
      </c>
      <c r="N30" s="111"/>
      <c r="O30" s="112">
        <v>1748158088906</v>
      </c>
      <c r="P30" s="111"/>
      <c r="Q30" s="112">
        <v>194239787656</v>
      </c>
    </row>
    <row r="31" spans="1:18" ht="21" x14ac:dyDescent="0.55000000000000004">
      <c r="A31" s="284" t="s">
        <v>144</v>
      </c>
      <c r="B31" s="160"/>
      <c r="C31" s="112">
        <v>36100</v>
      </c>
      <c r="D31" s="111"/>
      <c r="E31" s="112">
        <v>25901386522</v>
      </c>
      <c r="F31" s="111"/>
      <c r="G31" s="112">
        <v>26095569320</v>
      </c>
      <c r="H31" s="111"/>
      <c r="I31" s="112">
        <v>-194182797</v>
      </c>
      <c r="J31" s="111"/>
      <c r="K31" s="112">
        <v>36100</v>
      </c>
      <c r="L31" s="111"/>
      <c r="M31" s="112">
        <v>25901386522</v>
      </c>
      <c r="N31" s="111"/>
      <c r="O31" s="112">
        <v>25751959611</v>
      </c>
      <c r="P31" s="111"/>
      <c r="Q31" s="112">
        <v>149426911</v>
      </c>
    </row>
    <row r="32" spans="1:18" ht="21" x14ac:dyDescent="0.55000000000000004">
      <c r="A32" s="284" t="s">
        <v>145</v>
      </c>
      <c r="B32" s="160"/>
      <c r="C32" s="112">
        <v>880000</v>
      </c>
      <c r="D32" s="111"/>
      <c r="E32" s="112">
        <v>594959584026</v>
      </c>
      <c r="F32" s="111"/>
      <c r="G32" s="112">
        <v>567436413505</v>
      </c>
      <c r="H32" s="111"/>
      <c r="I32" s="112">
        <v>27523170521</v>
      </c>
      <c r="J32" s="111"/>
      <c r="K32" s="112">
        <v>880000</v>
      </c>
      <c r="L32" s="111"/>
      <c r="M32" s="112">
        <v>594959584026</v>
      </c>
      <c r="N32" s="111"/>
      <c r="O32" s="112">
        <v>596971779250</v>
      </c>
      <c r="P32" s="111"/>
      <c r="Q32" s="112">
        <v>-2012195223</v>
      </c>
    </row>
    <row r="33" spans="1:23" ht="21" x14ac:dyDescent="0.55000000000000004">
      <c r="A33" s="284" t="s">
        <v>147</v>
      </c>
      <c r="B33" s="160"/>
      <c r="C33" s="112">
        <v>957700</v>
      </c>
      <c r="D33" s="111"/>
      <c r="E33" s="112">
        <v>576766037204</v>
      </c>
      <c r="F33" s="111"/>
      <c r="G33" s="112">
        <v>593666378462</v>
      </c>
      <c r="H33" s="111"/>
      <c r="I33" s="112">
        <v>-16900341257</v>
      </c>
      <c r="J33" s="111"/>
      <c r="K33" s="112">
        <v>957700</v>
      </c>
      <c r="L33" s="111"/>
      <c r="M33" s="112">
        <v>576766037204</v>
      </c>
      <c r="N33" s="111"/>
      <c r="O33" s="112">
        <v>584091114293</v>
      </c>
      <c r="P33" s="111"/>
      <c r="Q33" s="112">
        <v>-7325077088</v>
      </c>
    </row>
    <row r="34" spans="1:23" ht="21" x14ac:dyDescent="0.55000000000000004">
      <c r="A34" s="284" t="s">
        <v>148</v>
      </c>
      <c r="B34" s="160"/>
      <c r="C34" s="112">
        <v>740100</v>
      </c>
      <c r="D34" s="111"/>
      <c r="E34" s="112">
        <v>641846384253</v>
      </c>
      <c r="F34" s="111"/>
      <c r="G34" s="112">
        <v>634890705198</v>
      </c>
      <c r="H34" s="111"/>
      <c r="I34" s="112">
        <v>6955679055</v>
      </c>
      <c r="J34" s="111"/>
      <c r="K34" s="112">
        <v>740100</v>
      </c>
      <c r="L34" s="111"/>
      <c r="M34" s="112">
        <v>641846384253</v>
      </c>
      <c r="N34" s="111"/>
      <c r="O34" s="112">
        <v>614193860181</v>
      </c>
      <c r="P34" s="111"/>
      <c r="Q34" s="112">
        <v>27652524072</v>
      </c>
    </row>
    <row r="35" spans="1:23" ht="21" x14ac:dyDescent="0.55000000000000004">
      <c r="A35" s="284" t="s">
        <v>149</v>
      </c>
      <c r="B35" s="160"/>
      <c r="C35" s="112">
        <v>1884000</v>
      </c>
      <c r="D35" s="111"/>
      <c r="E35" s="112">
        <v>1151015192676</v>
      </c>
      <c r="F35" s="111"/>
      <c r="G35" s="112">
        <v>1108841961960</v>
      </c>
      <c r="H35" s="111"/>
      <c r="I35" s="112">
        <v>42173230716</v>
      </c>
      <c r="J35" s="111"/>
      <c r="K35" s="112">
        <v>1884000</v>
      </c>
      <c r="L35" s="111"/>
      <c r="M35" s="112">
        <v>1151015192676</v>
      </c>
      <c r="N35" s="111"/>
      <c r="O35" s="112">
        <v>1139801773476</v>
      </c>
      <c r="P35" s="111"/>
      <c r="Q35" s="112">
        <v>11213419200</v>
      </c>
    </row>
    <row r="36" spans="1:23" ht="21" x14ac:dyDescent="0.55000000000000004">
      <c r="A36" s="284" t="s">
        <v>153</v>
      </c>
      <c r="B36" s="160"/>
      <c r="C36" s="112">
        <v>995000</v>
      </c>
      <c r="D36" s="111"/>
      <c r="E36" s="112">
        <v>868906327178</v>
      </c>
      <c r="F36" s="111"/>
      <c r="G36" s="112">
        <v>859524183000</v>
      </c>
      <c r="H36" s="111"/>
      <c r="I36" s="112">
        <v>9382144178</v>
      </c>
      <c r="J36" s="111"/>
      <c r="K36" s="112">
        <v>995000</v>
      </c>
      <c r="L36" s="111"/>
      <c r="M36" s="112">
        <v>868906327178</v>
      </c>
      <c r="N36" s="111"/>
      <c r="O36" s="112">
        <v>920140534294</v>
      </c>
      <c r="P36" s="111"/>
      <c r="Q36" s="112">
        <v>-51234207115</v>
      </c>
    </row>
    <row r="37" spans="1:23" ht="21" x14ac:dyDescent="0.55000000000000004">
      <c r="A37" s="284" t="s">
        <v>154</v>
      </c>
      <c r="B37" s="160"/>
      <c r="C37" s="112">
        <v>995000</v>
      </c>
      <c r="D37" s="111"/>
      <c r="E37" s="112">
        <v>879917985953</v>
      </c>
      <c r="F37" s="111"/>
      <c r="G37" s="112">
        <v>890861002171</v>
      </c>
      <c r="H37" s="111"/>
      <c r="I37" s="112">
        <v>-10943016217</v>
      </c>
      <c r="J37" s="111"/>
      <c r="K37" s="112">
        <v>995000</v>
      </c>
      <c r="L37" s="111"/>
      <c r="M37" s="112">
        <v>879917985953</v>
      </c>
      <c r="N37" s="111"/>
      <c r="O37" s="112">
        <v>847586347125</v>
      </c>
      <c r="P37" s="111"/>
      <c r="Q37" s="112">
        <v>32331638828</v>
      </c>
    </row>
    <row r="38" spans="1:23" ht="21" x14ac:dyDescent="0.55000000000000004">
      <c r="A38" s="284" t="s">
        <v>152</v>
      </c>
      <c r="B38" s="160"/>
      <c r="C38" s="112">
        <v>500000</v>
      </c>
      <c r="D38" s="111"/>
      <c r="E38" s="112">
        <v>519905750000</v>
      </c>
      <c r="F38" s="111"/>
      <c r="G38" s="112">
        <v>472414359375</v>
      </c>
      <c r="H38" s="111"/>
      <c r="I38" s="112">
        <v>47491390625</v>
      </c>
      <c r="J38" s="111"/>
      <c r="K38" s="112">
        <v>500000</v>
      </c>
      <c r="L38" s="111"/>
      <c r="M38" s="112">
        <v>519905750000</v>
      </c>
      <c r="N38" s="111"/>
      <c r="O38" s="112">
        <v>472414359375</v>
      </c>
      <c r="P38" s="111"/>
      <c r="Q38" s="112">
        <v>47491390625</v>
      </c>
    </row>
    <row r="39" spans="1:23" ht="21" x14ac:dyDescent="0.55000000000000004">
      <c r="A39" s="284" t="s">
        <v>151</v>
      </c>
      <c r="B39" s="160"/>
      <c r="C39" s="112">
        <v>1000000</v>
      </c>
      <c r="D39" s="111"/>
      <c r="E39" s="112">
        <v>999818750000</v>
      </c>
      <c r="F39" s="111"/>
      <c r="G39" s="112">
        <v>999818750000</v>
      </c>
      <c r="H39" s="111"/>
      <c r="I39" s="112">
        <v>0</v>
      </c>
      <c r="J39" s="111"/>
      <c r="K39" s="112">
        <v>1000000</v>
      </c>
      <c r="L39" s="111"/>
      <c r="M39" s="112">
        <v>999818750000</v>
      </c>
      <c r="N39" s="111"/>
      <c r="O39" s="112">
        <v>999818750000</v>
      </c>
      <c r="P39" s="111"/>
      <c r="Q39" s="112">
        <v>0</v>
      </c>
    </row>
    <row r="40" spans="1:23" ht="18.75" thickBot="1" x14ac:dyDescent="0.5">
      <c r="A40" s="160"/>
      <c r="B40" s="160"/>
      <c r="C40" s="166">
        <f>SUM(C7:C39)</f>
        <v>710947745</v>
      </c>
      <c r="D40" s="160"/>
      <c r="E40" s="166">
        <f>SUM(E7:E39)</f>
        <v>13496745262886</v>
      </c>
      <c r="F40" s="160"/>
      <c r="G40" s="166">
        <f>SUM(G7:G39)</f>
        <v>13301636907088</v>
      </c>
      <c r="H40" s="160"/>
      <c r="I40" s="166">
        <f>SUM(I7:I39)</f>
        <v>195168003131</v>
      </c>
      <c r="J40" s="160"/>
      <c r="K40" s="166">
        <f>SUM(K7:K39)</f>
        <v>710947745</v>
      </c>
      <c r="L40" s="160"/>
      <c r="M40" s="166">
        <f>SUM(M7:M39)</f>
        <v>13496745262886</v>
      </c>
      <c r="N40" s="160"/>
      <c r="O40" s="166">
        <f>SUM(O7:O39)</f>
        <v>13199788772486</v>
      </c>
      <c r="P40" s="160"/>
      <c r="Q40" s="166">
        <f>SUM(Q7:Q39)</f>
        <v>297016137733</v>
      </c>
    </row>
    <row r="41" spans="1:23" ht="18.75" thickTop="1" x14ac:dyDescent="0.45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W41" s="165"/>
    </row>
    <row r="42" spans="1:23" ht="18" x14ac:dyDescent="0.45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</row>
    <row r="43" spans="1:23" ht="18" x14ac:dyDescent="0.45">
      <c r="A43" s="279" t="s">
        <v>71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</row>
  </sheetData>
  <mergeCells count="7">
    <mergeCell ref="A43:Q43"/>
    <mergeCell ref="C5:I5"/>
    <mergeCell ref="K5:Q5"/>
    <mergeCell ref="A4:H4"/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C25"/>
  <sheetViews>
    <sheetView rightToLeft="1" view="pageBreakPreview" zoomScaleNormal="100" zoomScaleSheetLayoutView="100" workbookViewId="0">
      <selection activeCell="W23" sqref="W23"/>
    </sheetView>
  </sheetViews>
  <sheetFormatPr defaultColWidth="9.125" defaultRowHeight="15.75" x14ac:dyDescent="0.4"/>
  <cols>
    <col min="1" max="1" width="23.875" style="6" bestFit="1" customWidth="1"/>
    <col min="2" max="2" width="1.125" style="6" customWidth="1"/>
    <col min="3" max="3" width="10.375" style="6" bestFit="1" customWidth="1"/>
    <col min="4" max="4" width="0.875" style="6" customWidth="1"/>
    <col min="5" max="5" width="12.125" style="6" bestFit="1" customWidth="1"/>
    <col min="6" max="6" width="1.25" style="6" customWidth="1"/>
    <col min="7" max="7" width="12.125" style="6" bestFit="1" customWidth="1"/>
    <col min="8" max="8" width="0.625" style="6" customWidth="1"/>
    <col min="9" max="9" width="9.375" style="6" bestFit="1" customWidth="1"/>
    <col min="10" max="10" width="1" style="6" customWidth="1"/>
    <col min="11" max="11" width="10.25" style="6" bestFit="1" customWidth="1"/>
    <col min="12" max="12" width="0.625" style="6" customWidth="1"/>
    <col min="13" max="13" width="9.125" style="6"/>
    <col min="14" max="14" width="1" style="6" customWidth="1"/>
    <col min="15" max="15" width="13" style="6" bestFit="1" customWidth="1"/>
    <col min="16" max="16" width="0.625" style="6" customWidth="1"/>
    <col min="17" max="17" width="9.25" style="6" bestFit="1" customWidth="1"/>
    <col min="18" max="18" width="0.75" style="6" customWidth="1"/>
    <col min="19" max="19" width="10.375" style="6" bestFit="1" customWidth="1"/>
    <col min="20" max="20" width="0.625" style="6" customWidth="1"/>
    <col min="21" max="21" width="12.125" style="6" bestFit="1" customWidth="1"/>
    <col min="22" max="22" width="0.375" style="6" customWidth="1"/>
    <col min="23" max="23" width="13.875" style="6" bestFit="1" customWidth="1"/>
    <col min="24" max="24" width="0.75" style="6" customWidth="1"/>
    <col min="25" max="25" width="12.125" style="6" bestFit="1" customWidth="1"/>
    <col min="26" max="27" width="10.25" style="6" bestFit="1" customWidth="1"/>
    <col min="28" max="28" width="11" style="6" bestFit="1" customWidth="1"/>
    <col min="29" max="29" width="9.125" style="6" customWidth="1"/>
    <col min="30" max="16384" width="9.125" style="6"/>
  </cols>
  <sheetData>
    <row r="1" spans="1:29" ht="21" x14ac:dyDescent="0.55000000000000004">
      <c r="A1" s="214" t="s">
        <v>118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</row>
    <row r="2" spans="1:29" ht="21" x14ac:dyDescent="0.55000000000000004">
      <c r="A2" s="214" t="s">
        <v>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</row>
    <row r="3" spans="1:29" ht="21" x14ac:dyDescent="0.55000000000000004">
      <c r="A3" s="214" t="s">
        <v>219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</row>
    <row r="4" spans="1:29" ht="25.5" x14ac:dyDescent="0.4">
      <c r="A4" s="215" t="s">
        <v>35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AC4" s="77">
        <v>28611004253424</v>
      </c>
    </row>
    <row r="5" spans="1:29" ht="25.5" x14ac:dyDescent="0.4">
      <c r="A5" s="215" t="s">
        <v>36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</row>
    <row r="7" spans="1:29" ht="18.75" customHeight="1" thickBot="1" x14ac:dyDescent="0.45">
      <c r="A7" s="62"/>
      <c r="B7" s="63"/>
      <c r="C7" s="216" t="s">
        <v>213</v>
      </c>
      <c r="D7" s="216"/>
      <c r="E7" s="216"/>
      <c r="F7" s="216"/>
      <c r="G7" s="216"/>
      <c r="H7" s="16"/>
      <c r="I7" s="217" t="s">
        <v>13</v>
      </c>
      <c r="J7" s="217"/>
      <c r="K7" s="217"/>
      <c r="L7" s="217"/>
      <c r="M7" s="217"/>
      <c r="N7" s="217"/>
      <c r="O7" s="217"/>
      <c r="Q7" s="216" t="s">
        <v>220</v>
      </c>
      <c r="R7" s="216"/>
      <c r="S7" s="216"/>
      <c r="T7" s="216"/>
      <c r="U7" s="216"/>
      <c r="V7" s="216"/>
      <c r="W7" s="216"/>
      <c r="X7" s="216"/>
      <c r="Y7" s="216"/>
    </row>
    <row r="8" spans="1:29" ht="17.25" customHeight="1" x14ac:dyDescent="0.4">
      <c r="A8" s="218" t="s">
        <v>1</v>
      </c>
      <c r="B8" s="17"/>
      <c r="C8" s="219" t="s">
        <v>4</v>
      </c>
      <c r="D8" s="218"/>
      <c r="E8" s="219" t="s">
        <v>0</v>
      </c>
      <c r="F8" s="218"/>
      <c r="G8" s="212" t="s">
        <v>30</v>
      </c>
      <c r="H8" s="58"/>
      <c r="I8" s="222" t="s">
        <v>5</v>
      </c>
      <c r="J8" s="222"/>
      <c r="K8" s="222"/>
      <c r="L8" s="64"/>
      <c r="M8" s="222" t="s">
        <v>6</v>
      </c>
      <c r="N8" s="222"/>
      <c r="O8" s="222"/>
      <c r="Q8" s="223" t="s">
        <v>4</v>
      </c>
      <c r="R8" s="218"/>
      <c r="S8" s="212" t="s">
        <v>40</v>
      </c>
      <c r="T8" s="59"/>
      <c r="U8" s="223" t="s">
        <v>0</v>
      </c>
      <c r="V8" s="218"/>
      <c r="W8" s="212" t="s">
        <v>30</v>
      </c>
      <c r="X8" s="58"/>
      <c r="Y8" s="212" t="s">
        <v>33</v>
      </c>
    </row>
    <row r="9" spans="1:29" ht="20.25" customHeight="1" thickBot="1" x14ac:dyDescent="0.45">
      <c r="A9" s="213"/>
      <c r="B9" s="17"/>
      <c r="C9" s="220"/>
      <c r="D9" s="221"/>
      <c r="E9" s="220"/>
      <c r="F9" s="221"/>
      <c r="G9" s="213"/>
      <c r="H9" s="58"/>
      <c r="I9" s="60" t="s">
        <v>4</v>
      </c>
      <c r="J9" s="168"/>
      <c r="K9" s="60" t="s">
        <v>0</v>
      </c>
      <c r="L9" s="64"/>
      <c r="M9" s="60" t="s">
        <v>4</v>
      </c>
      <c r="N9" s="168"/>
      <c r="O9" s="60" t="s">
        <v>78</v>
      </c>
      <c r="Q9" s="220"/>
      <c r="R9" s="218"/>
      <c r="S9" s="213"/>
      <c r="T9" s="59"/>
      <c r="U9" s="220"/>
      <c r="V9" s="218"/>
      <c r="W9" s="213"/>
      <c r="X9" s="58"/>
      <c r="Y9" s="213"/>
    </row>
    <row r="10" spans="1:29" ht="21" x14ac:dyDescent="0.55000000000000004">
      <c r="A10" s="70" t="s">
        <v>119</v>
      </c>
      <c r="B10" s="17"/>
      <c r="C10" s="74">
        <v>24120000</v>
      </c>
      <c r="D10" s="75"/>
      <c r="E10" s="74">
        <v>65769320858</v>
      </c>
      <c r="F10" s="76"/>
      <c r="G10" s="74">
        <v>56128953726</v>
      </c>
      <c r="H10" s="76"/>
      <c r="I10" s="74">
        <v>0</v>
      </c>
      <c r="J10" s="74"/>
      <c r="K10" s="76">
        <v>0</v>
      </c>
      <c r="L10" s="74"/>
      <c r="M10" s="76">
        <v>0</v>
      </c>
      <c r="N10" s="76"/>
      <c r="O10" s="74">
        <v>0</v>
      </c>
      <c r="P10" s="76"/>
      <c r="Q10" s="74">
        <v>24120000</v>
      </c>
      <c r="R10" s="76"/>
      <c r="S10" s="74">
        <v>2312</v>
      </c>
      <c r="T10" s="76"/>
      <c r="U10" s="74">
        <v>65769320858</v>
      </c>
      <c r="V10" s="76"/>
      <c r="W10" s="74">
        <v>55433635632</v>
      </c>
      <c r="Y10" s="80">
        <f>W10/$AC$4</f>
        <v>1.9374935301463953E-3</v>
      </c>
      <c r="Z10" s="77"/>
      <c r="AA10" s="77"/>
      <c r="AB10" s="77"/>
      <c r="AC10" s="77"/>
    </row>
    <row r="11" spans="1:29" ht="21" x14ac:dyDescent="0.55000000000000004">
      <c r="A11" s="70" t="s">
        <v>120</v>
      </c>
      <c r="B11" s="17"/>
      <c r="C11" s="74">
        <v>29431752</v>
      </c>
      <c r="D11" s="75"/>
      <c r="E11" s="74">
        <v>429947991199</v>
      </c>
      <c r="F11" s="76"/>
      <c r="G11" s="74">
        <v>371851806390.87598</v>
      </c>
      <c r="H11" s="76"/>
      <c r="I11" s="74">
        <v>0</v>
      </c>
      <c r="J11" s="74"/>
      <c r="K11" s="76">
        <v>0</v>
      </c>
      <c r="L11" s="74"/>
      <c r="M11" s="76">
        <v>0</v>
      </c>
      <c r="N11" s="76"/>
      <c r="O11" s="74">
        <v>0</v>
      </c>
      <c r="P11" s="76"/>
      <c r="Q11" s="74">
        <v>29431752</v>
      </c>
      <c r="R11" s="76"/>
      <c r="S11" s="74">
        <v>12440</v>
      </c>
      <c r="T11" s="76"/>
      <c r="U11" s="74">
        <v>429947991199</v>
      </c>
      <c r="V11" s="76"/>
      <c r="W11" s="74">
        <v>363952515460.46399</v>
      </c>
      <c r="Y11" s="80">
        <f t="shared" ref="Y11:Y16" si="0">W11/$AC$4</f>
        <v>1.272071795302006E-2</v>
      </c>
      <c r="Z11" s="77"/>
      <c r="AA11" s="77"/>
      <c r="AB11" s="77"/>
      <c r="AC11" s="77"/>
    </row>
    <row r="12" spans="1:29" ht="21" x14ac:dyDescent="0.55000000000000004">
      <c r="A12" s="70" t="s">
        <v>121</v>
      </c>
      <c r="B12" s="17"/>
      <c r="C12" s="74">
        <v>209656387</v>
      </c>
      <c r="D12" s="75"/>
      <c r="E12" s="74">
        <v>100125744487</v>
      </c>
      <c r="F12" s="76"/>
      <c r="G12" s="74">
        <v>102120376433.701</v>
      </c>
      <c r="H12" s="76"/>
      <c r="I12" s="74">
        <v>0</v>
      </c>
      <c r="J12" s="74"/>
      <c r="K12" s="76">
        <v>0</v>
      </c>
      <c r="L12" s="74"/>
      <c r="M12" s="76">
        <v>0</v>
      </c>
      <c r="N12" s="76"/>
      <c r="O12" s="74">
        <v>0</v>
      </c>
      <c r="P12" s="76"/>
      <c r="Q12" s="74">
        <v>209656387</v>
      </c>
      <c r="R12" s="76"/>
      <c r="S12" s="74">
        <v>420</v>
      </c>
      <c r="T12" s="76"/>
      <c r="U12" s="74">
        <v>100125744487</v>
      </c>
      <c r="V12" s="76"/>
      <c r="W12" s="74">
        <v>87531751228</v>
      </c>
      <c r="Y12" s="80">
        <f t="shared" si="0"/>
        <v>3.0593736050884934E-3</v>
      </c>
      <c r="Z12" s="77"/>
      <c r="AA12" s="77"/>
      <c r="AB12" s="77"/>
      <c r="AC12" s="77"/>
    </row>
    <row r="13" spans="1:29" ht="21" x14ac:dyDescent="0.55000000000000004">
      <c r="A13" s="70" t="s">
        <v>122</v>
      </c>
      <c r="B13" s="17"/>
      <c r="C13" s="74">
        <v>150000</v>
      </c>
      <c r="D13" s="75"/>
      <c r="E13" s="74">
        <v>26622616519</v>
      </c>
      <c r="F13" s="76"/>
      <c r="G13" s="74">
        <v>24490906875</v>
      </c>
      <c r="H13" s="76"/>
      <c r="I13" s="74">
        <v>0</v>
      </c>
      <c r="J13" s="74"/>
      <c r="K13" s="76">
        <v>0</v>
      </c>
      <c r="L13" s="74"/>
      <c r="M13" s="76">
        <v>0</v>
      </c>
      <c r="N13" s="76"/>
      <c r="O13" s="74">
        <v>0</v>
      </c>
      <c r="P13" s="76"/>
      <c r="Q13" s="74">
        <v>150000</v>
      </c>
      <c r="R13" s="76"/>
      <c r="S13" s="74">
        <v>147500</v>
      </c>
      <c r="T13" s="76"/>
      <c r="U13" s="74">
        <v>26622616519</v>
      </c>
      <c r="V13" s="76"/>
      <c r="W13" s="74">
        <v>21993356250</v>
      </c>
      <c r="Y13" s="80">
        <f t="shared" si="0"/>
        <v>7.6870270107236662E-4</v>
      </c>
      <c r="Z13" s="77"/>
      <c r="AA13" s="77"/>
      <c r="AB13" s="77"/>
      <c r="AC13" s="77"/>
    </row>
    <row r="14" spans="1:29" ht="21" x14ac:dyDescent="0.55000000000000004">
      <c r="A14" s="70" t="s">
        <v>123</v>
      </c>
      <c r="B14" s="17"/>
      <c r="C14" s="74">
        <v>33953760</v>
      </c>
      <c r="D14" s="75"/>
      <c r="E14" s="74">
        <v>178928178285</v>
      </c>
      <c r="F14" s="76"/>
      <c r="G14" s="74">
        <v>199135237255.20001</v>
      </c>
      <c r="H14" s="76"/>
      <c r="I14" s="74">
        <v>0</v>
      </c>
      <c r="J14" s="74"/>
      <c r="K14" s="76">
        <v>0</v>
      </c>
      <c r="L14" s="74"/>
      <c r="M14" s="76">
        <v>0</v>
      </c>
      <c r="N14" s="76"/>
      <c r="O14" s="74">
        <v>0</v>
      </c>
      <c r="P14" s="76"/>
      <c r="Q14" s="74">
        <v>33953760</v>
      </c>
      <c r="R14" s="76"/>
      <c r="S14" s="74">
        <v>5600</v>
      </c>
      <c r="T14" s="76"/>
      <c r="U14" s="74">
        <v>178928178285</v>
      </c>
      <c r="V14" s="76"/>
      <c r="W14" s="74">
        <v>189009716716</v>
      </c>
      <c r="Y14" s="80">
        <f t="shared" si="0"/>
        <v>6.6061895290998188E-3</v>
      </c>
      <c r="Z14" s="77"/>
      <c r="AA14" s="77"/>
      <c r="AB14" s="77"/>
      <c r="AC14" s="77"/>
    </row>
    <row r="15" spans="1:29" ht="21" x14ac:dyDescent="0.55000000000000004">
      <c r="A15" s="70" t="s">
        <v>124</v>
      </c>
      <c r="B15" s="17"/>
      <c r="C15" s="74">
        <v>9300000</v>
      </c>
      <c r="D15" s="75"/>
      <c r="E15" s="74">
        <v>131958223028</v>
      </c>
      <c r="F15" s="76"/>
      <c r="G15" s="74">
        <v>157991324850</v>
      </c>
      <c r="H15" s="76"/>
      <c r="I15" s="74">
        <v>1000000</v>
      </c>
      <c r="J15" s="74"/>
      <c r="K15" s="74">
        <v>18492610633</v>
      </c>
      <c r="M15" s="76">
        <v>0</v>
      </c>
      <c r="N15" s="76"/>
      <c r="O15" s="74">
        <v>0</v>
      </c>
      <c r="P15" s="76"/>
      <c r="Q15" s="74">
        <v>10300000</v>
      </c>
      <c r="R15" s="76"/>
      <c r="S15" s="74">
        <v>18060</v>
      </c>
      <c r="T15" s="76"/>
      <c r="U15" s="74">
        <v>150450833661</v>
      </c>
      <c r="V15" s="76"/>
      <c r="W15" s="74">
        <v>184911192900</v>
      </c>
      <c r="Y15" s="80">
        <f t="shared" si="0"/>
        <v>6.4629396179922936E-3</v>
      </c>
      <c r="Z15" s="77"/>
      <c r="AA15" s="77"/>
      <c r="AB15" s="77"/>
      <c r="AC15" s="77"/>
    </row>
    <row r="16" spans="1:29" ht="21.75" thickBot="1" x14ac:dyDescent="0.6">
      <c r="A16" s="70" t="s">
        <v>125</v>
      </c>
      <c r="B16" s="17"/>
      <c r="C16" s="74">
        <v>4692065</v>
      </c>
      <c r="D16" s="75"/>
      <c r="E16" s="74">
        <v>16942496337</v>
      </c>
      <c r="F16" s="76"/>
      <c r="G16" s="74">
        <v>16753616789.993999</v>
      </c>
      <c r="H16" s="76"/>
      <c r="I16" s="74">
        <v>0</v>
      </c>
      <c r="J16" s="74"/>
      <c r="K16" s="76">
        <v>0</v>
      </c>
      <c r="L16" s="74"/>
      <c r="M16" s="76">
        <v>0</v>
      </c>
      <c r="N16" s="76"/>
      <c r="O16" s="74">
        <v>0</v>
      </c>
      <c r="P16" s="76"/>
      <c r="Q16" s="74">
        <v>4692065</v>
      </c>
      <c r="R16" s="76"/>
      <c r="S16" s="74">
        <v>3425</v>
      </c>
      <c r="T16" s="76"/>
      <c r="U16" s="74">
        <v>16942496337</v>
      </c>
      <c r="V16" s="76"/>
      <c r="W16" s="74">
        <v>15974704205.3813</v>
      </c>
      <c r="Y16" s="80">
        <f t="shared" si="0"/>
        <v>5.5834126142110304E-4</v>
      </c>
      <c r="Z16" s="77"/>
      <c r="AA16" s="77"/>
      <c r="AB16" s="77"/>
      <c r="AC16" s="77"/>
    </row>
    <row r="17" spans="1:25" ht="16.5" thickBot="1" x14ac:dyDescent="0.45">
      <c r="A17" s="17" t="s">
        <v>3</v>
      </c>
      <c r="B17" s="17"/>
      <c r="C17" s="78">
        <f>SUM(C10:C16)</f>
        <v>311303964</v>
      </c>
      <c r="D17" s="61"/>
      <c r="E17" s="78">
        <f>SUM(E10:E16)</f>
        <v>950294570713</v>
      </c>
      <c r="F17" s="61"/>
      <c r="G17" s="79">
        <f>SUM(G10:G16)</f>
        <v>928472222320.77087</v>
      </c>
      <c r="H17" s="59"/>
      <c r="I17" s="78">
        <f>SUM(I10:I16)</f>
        <v>1000000</v>
      </c>
      <c r="J17" s="78"/>
      <c r="K17" s="78">
        <f>SUM(K10:K16)</f>
        <v>18492610633</v>
      </c>
      <c r="M17" s="19">
        <v>0</v>
      </c>
      <c r="N17" s="19"/>
      <c r="O17" s="19">
        <v>0</v>
      </c>
      <c r="Q17" s="78">
        <f>SUM(Q10:Q16)</f>
        <v>312303964</v>
      </c>
      <c r="R17" s="61"/>
      <c r="S17" s="78">
        <f>SUM(S10:S16)</f>
        <v>189757</v>
      </c>
      <c r="T17" s="61"/>
      <c r="U17" s="78">
        <f>SUM(U10:U16)</f>
        <v>968787181346</v>
      </c>
      <c r="V17" s="61"/>
      <c r="W17" s="79">
        <f>SUM(W10:W16)</f>
        <v>918806872391.84534</v>
      </c>
      <c r="X17" s="59"/>
      <c r="Y17" s="81">
        <f>SUM(Y10:Y16)</f>
        <v>3.2113758197840535E-2</v>
      </c>
    </row>
    <row r="18" spans="1:25" ht="16.5" thickTop="1" x14ac:dyDescent="0.4"/>
    <row r="21" spans="1:25" x14ac:dyDescent="0.4">
      <c r="W21" s="77"/>
      <c r="Y21" s="77"/>
    </row>
    <row r="22" spans="1:25" x14ac:dyDescent="0.4">
      <c r="W22" s="77"/>
      <c r="Y22" s="77"/>
    </row>
    <row r="23" spans="1:25" x14ac:dyDescent="0.4">
      <c r="O23" s="77"/>
      <c r="Y23" s="77"/>
    </row>
    <row r="24" spans="1:25" x14ac:dyDescent="0.4">
      <c r="O24" s="77"/>
      <c r="W24" s="77"/>
      <c r="Y24" s="77"/>
    </row>
    <row r="25" spans="1:25" x14ac:dyDescent="0.4">
      <c r="O25" s="77"/>
      <c r="W25" s="77"/>
      <c r="Y25" s="77"/>
    </row>
  </sheetData>
  <mergeCells count="23">
    <mergeCell ref="Y8:Y9"/>
    <mergeCell ref="I8:K8"/>
    <mergeCell ref="M8:O8"/>
    <mergeCell ref="Q8:Q9"/>
    <mergeCell ref="R8:R9"/>
    <mergeCell ref="S8:S9"/>
    <mergeCell ref="U8:U9"/>
    <mergeCell ref="G8:G9"/>
    <mergeCell ref="A1:Y1"/>
    <mergeCell ref="A2:Y2"/>
    <mergeCell ref="A3:Y3"/>
    <mergeCell ref="A4:Y4"/>
    <mergeCell ref="A5:Y5"/>
    <mergeCell ref="C7:G7"/>
    <mergeCell ref="I7:O7"/>
    <mergeCell ref="Q7:Y7"/>
    <mergeCell ref="A8:A9"/>
    <mergeCell ref="C8:C9"/>
    <mergeCell ref="D8:D9"/>
    <mergeCell ref="E8:E9"/>
    <mergeCell ref="F8:F9"/>
    <mergeCell ref="V8:V9"/>
    <mergeCell ref="W8:W9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T9"/>
  <sheetViews>
    <sheetView rightToLeft="1" view="pageBreakPreview" zoomScale="85" zoomScaleNormal="100" zoomScaleSheetLayoutView="85" workbookViewId="0">
      <selection activeCell="S24" sqref="S24"/>
    </sheetView>
  </sheetViews>
  <sheetFormatPr defaultColWidth="9.125" defaultRowHeight="15.75" x14ac:dyDescent="0.4"/>
  <cols>
    <col min="1" max="1" width="26" style="6" bestFit="1" customWidth="1"/>
    <col min="2" max="2" width="0.375" style="6" customWidth="1"/>
    <col min="3" max="3" width="13.25" style="6" customWidth="1"/>
    <col min="4" max="4" width="0.25" style="6" customWidth="1"/>
    <col min="5" max="5" width="12" style="6" customWidth="1"/>
    <col min="6" max="6" width="0.25" style="6" customWidth="1"/>
    <col min="7" max="7" width="11.625" style="6" customWidth="1"/>
    <col min="8" max="8" width="0.375" style="6" customWidth="1"/>
    <col min="9" max="9" width="11.75" style="6" customWidth="1"/>
    <col min="10" max="10" width="0.25" style="6" customWidth="1"/>
    <col min="11" max="11" width="12.625" style="6" customWidth="1"/>
    <col min="12" max="12" width="0.625" style="6" customWidth="1"/>
    <col min="13" max="13" width="9.125" style="6"/>
    <col min="14" max="14" width="0.375" style="6" customWidth="1"/>
    <col min="15" max="15" width="11" style="6" bestFit="1" customWidth="1"/>
    <col min="16" max="16" width="0.375" style="6" customWidth="1"/>
    <col min="17" max="17" width="9.125" style="6" customWidth="1"/>
    <col min="18" max="18" width="0.375" style="6" customWidth="1"/>
    <col min="19" max="19" width="9.375" style="6" customWidth="1"/>
    <col min="20" max="20" width="9.125" style="6" hidden="1" customWidth="1"/>
    <col min="21" max="21" width="9.75" style="6" customWidth="1"/>
    <col min="22" max="22" width="0.375" style="6" customWidth="1"/>
    <col min="23" max="23" width="9.125" style="6"/>
    <col min="24" max="24" width="0.625" style="6" customWidth="1"/>
    <col min="25" max="25" width="9.125" style="6"/>
    <col min="26" max="26" width="0.625" style="6" customWidth="1"/>
    <col min="27" max="16384" width="9.125" style="6"/>
  </cols>
  <sheetData>
    <row r="1" spans="1:17" ht="21" x14ac:dyDescent="0.55000000000000004">
      <c r="A1" s="214" t="s">
        <v>127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17" ht="21" x14ac:dyDescent="0.55000000000000004">
      <c r="A2" s="214" t="s">
        <v>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ht="21" x14ac:dyDescent="0.55000000000000004">
      <c r="A3" s="214" t="s">
        <v>219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</row>
    <row r="4" spans="1:17" ht="25.5" x14ac:dyDescent="0.4">
      <c r="A4" s="225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</row>
    <row r="5" spans="1:17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17" ht="16.5" thickBot="1" x14ac:dyDescent="0.45">
      <c r="A6" s="1"/>
      <c r="B6" s="1"/>
      <c r="C6" s="3"/>
      <c r="D6" s="3"/>
      <c r="E6" s="3"/>
      <c r="F6" s="3"/>
      <c r="G6" s="3"/>
      <c r="H6" s="3"/>
      <c r="I6" s="3"/>
    </row>
    <row r="7" spans="1:17" ht="16.5" thickBot="1" x14ac:dyDescent="0.45">
      <c r="A7" s="1"/>
      <c r="B7" s="1"/>
      <c r="C7" s="224" t="s">
        <v>213</v>
      </c>
      <c r="D7" s="224"/>
      <c r="E7" s="224"/>
      <c r="F7" s="224"/>
      <c r="G7" s="224"/>
      <c r="H7" s="224"/>
      <c r="I7" s="224"/>
      <c r="K7" s="224" t="s">
        <v>220</v>
      </c>
      <c r="L7" s="224"/>
      <c r="M7" s="224"/>
      <c r="N7" s="224"/>
      <c r="O7" s="224"/>
      <c r="P7" s="224"/>
      <c r="Q7" s="224"/>
    </row>
    <row r="8" spans="1:17" ht="16.5" thickBot="1" x14ac:dyDescent="0.45">
      <c r="A8" s="31" t="s">
        <v>43</v>
      </c>
      <c r="B8" s="1"/>
      <c r="C8" s="31" t="s">
        <v>44</v>
      </c>
      <c r="D8" s="1"/>
      <c r="E8" s="31" t="s">
        <v>45</v>
      </c>
      <c r="F8" s="1"/>
      <c r="G8" s="31" t="s">
        <v>46</v>
      </c>
      <c r="H8" s="1"/>
      <c r="I8" s="31" t="s">
        <v>47</v>
      </c>
      <c r="K8" s="31" t="s">
        <v>44</v>
      </c>
      <c r="L8" s="1"/>
      <c r="M8" s="31" t="s">
        <v>45</v>
      </c>
      <c r="N8" s="1"/>
      <c r="O8" s="31" t="s">
        <v>46</v>
      </c>
      <c r="P8" s="1"/>
      <c r="Q8" s="31" t="s">
        <v>47</v>
      </c>
    </row>
    <row r="9" spans="1:17" ht="21" x14ac:dyDescent="0.55000000000000004">
      <c r="A9" s="70" t="s">
        <v>128</v>
      </c>
      <c r="B9" s="72"/>
      <c r="C9" s="71">
        <v>285192501</v>
      </c>
      <c r="D9" s="72"/>
      <c r="E9" s="71">
        <v>6936</v>
      </c>
      <c r="F9" s="72"/>
      <c r="G9" s="72" t="s">
        <v>129</v>
      </c>
      <c r="H9" s="72"/>
      <c r="I9" s="71">
        <v>0.21937177882753001</v>
      </c>
      <c r="J9" s="72"/>
      <c r="K9" s="71">
        <v>285192501</v>
      </c>
      <c r="L9" s="72"/>
      <c r="M9" s="71">
        <v>6936</v>
      </c>
      <c r="N9" s="72"/>
      <c r="O9" s="72" t="s">
        <v>129</v>
      </c>
      <c r="P9" s="72"/>
      <c r="Q9" s="71">
        <v>0.21937177882753001</v>
      </c>
    </row>
  </sheetData>
  <mergeCells count="6">
    <mergeCell ref="C7:I7"/>
    <mergeCell ref="K7:Q7"/>
    <mergeCell ref="A1:Q1"/>
    <mergeCell ref="A2:Q2"/>
    <mergeCell ref="A3:Q3"/>
    <mergeCell ref="A4:Q4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C24"/>
  <sheetViews>
    <sheetView rightToLeft="1" view="pageBreakPreview" zoomScale="106" zoomScaleNormal="100" zoomScaleSheetLayoutView="106" workbookViewId="0">
      <selection activeCell="AB12" sqref="AB12"/>
    </sheetView>
  </sheetViews>
  <sheetFormatPr defaultColWidth="9.125" defaultRowHeight="15.75" x14ac:dyDescent="0.4"/>
  <cols>
    <col min="1" max="1" width="15.75" style="6" bestFit="1" customWidth="1"/>
    <col min="2" max="2" width="1.125" style="6" customWidth="1"/>
    <col min="3" max="3" width="9" style="6" bestFit="1" customWidth="1"/>
    <col min="4" max="4" width="0.875" style="6" customWidth="1"/>
    <col min="5" max="5" width="13" style="6" bestFit="1" customWidth="1"/>
    <col min="6" max="6" width="1.25" style="6" customWidth="1"/>
    <col min="7" max="7" width="12.875" style="6" bestFit="1" customWidth="1"/>
    <col min="8" max="8" width="0.625" style="6" customWidth="1"/>
    <col min="9" max="9" width="8" style="6" bestFit="1" customWidth="1"/>
    <col min="10" max="10" width="1.375" style="6" customWidth="1"/>
    <col min="11" max="11" width="11.75" style="6" bestFit="1" customWidth="1"/>
    <col min="12" max="12" width="0.625" style="6" customWidth="1"/>
    <col min="13" max="13" width="7.375" style="6" bestFit="1" customWidth="1"/>
    <col min="14" max="14" width="1.375" style="6" customWidth="1"/>
    <col min="15" max="15" width="10.625" style="6" bestFit="1" customWidth="1"/>
    <col min="16" max="16" width="0.625" style="6" customWidth="1"/>
    <col min="17" max="17" width="9" style="6" bestFit="1" customWidth="1"/>
    <col min="18" max="18" width="0.75" style="6" customWidth="1"/>
    <col min="19" max="19" width="13.875" style="6" bestFit="1" customWidth="1"/>
    <col min="20" max="20" width="0.625" style="6" customWidth="1"/>
    <col min="21" max="21" width="12.875" style="6" bestFit="1" customWidth="1"/>
    <col min="22" max="22" width="0.375" style="6" customWidth="1"/>
    <col min="23" max="23" width="12.875" style="6" bestFit="1" customWidth="1"/>
    <col min="24" max="24" width="0.75" style="6" customWidth="1"/>
    <col min="25" max="25" width="11.625" style="80" bestFit="1" customWidth="1"/>
    <col min="26" max="27" width="9.125" style="6"/>
    <col min="28" max="28" width="13" style="6" bestFit="1" customWidth="1"/>
    <col min="29" max="16384" width="9.125" style="6"/>
  </cols>
  <sheetData>
    <row r="1" spans="1:25" ht="21" x14ac:dyDescent="0.55000000000000004">
      <c r="A1" s="214" t="s">
        <v>118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</row>
    <row r="2" spans="1:25" ht="21" x14ac:dyDescent="0.55000000000000004">
      <c r="A2" s="214" t="s">
        <v>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</row>
    <row r="3" spans="1:25" ht="21" x14ac:dyDescent="0.55000000000000004">
      <c r="A3" s="214" t="s">
        <v>219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</row>
    <row r="4" spans="1:25" ht="25.5" x14ac:dyDescent="0.4">
      <c r="A4" s="215" t="s">
        <v>110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</row>
    <row r="6" spans="1:25" ht="18.75" customHeight="1" thickBot="1" x14ac:dyDescent="0.45">
      <c r="A6" s="172"/>
      <c r="B6" s="16"/>
      <c r="C6" s="216" t="s">
        <v>213</v>
      </c>
      <c r="D6" s="216"/>
      <c r="E6" s="216"/>
      <c r="F6" s="216"/>
      <c r="G6" s="216"/>
      <c r="H6" s="16"/>
      <c r="I6" s="217" t="s">
        <v>13</v>
      </c>
      <c r="J6" s="217"/>
      <c r="K6" s="217"/>
      <c r="L6" s="217"/>
      <c r="M6" s="217"/>
      <c r="N6" s="217"/>
      <c r="O6" s="217"/>
      <c r="Q6" s="216" t="s">
        <v>220</v>
      </c>
      <c r="R6" s="216"/>
      <c r="S6" s="216"/>
      <c r="T6" s="216"/>
      <c r="U6" s="216"/>
      <c r="V6" s="216"/>
      <c r="W6" s="216"/>
      <c r="X6" s="216"/>
      <c r="Y6" s="216"/>
    </row>
    <row r="7" spans="1:25" ht="17.25" customHeight="1" x14ac:dyDescent="0.4">
      <c r="A7" s="221" t="s">
        <v>100</v>
      </c>
      <c r="B7" s="17"/>
      <c r="C7" s="223" t="s">
        <v>101</v>
      </c>
      <c r="D7" s="212"/>
      <c r="E7" s="223" t="s">
        <v>0</v>
      </c>
      <c r="F7" s="212"/>
      <c r="G7" s="212" t="s">
        <v>30</v>
      </c>
      <c r="H7" s="170"/>
      <c r="I7" s="228" t="s">
        <v>113</v>
      </c>
      <c r="J7" s="228"/>
      <c r="K7" s="228"/>
      <c r="L7" s="167"/>
      <c r="M7" s="228" t="s">
        <v>114</v>
      </c>
      <c r="N7" s="228"/>
      <c r="O7" s="228"/>
      <c r="Q7" s="223" t="s">
        <v>4</v>
      </c>
      <c r="R7" s="212"/>
      <c r="S7" s="212" t="s">
        <v>115</v>
      </c>
      <c r="T7" s="169"/>
      <c r="U7" s="223" t="s">
        <v>0</v>
      </c>
      <c r="V7" s="212"/>
      <c r="W7" s="212" t="s">
        <v>30</v>
      </c>
      <c r="X7" s="170"/>
      <c r="Y7" s="226" t="s">
        <v>33</v>
      </c>
    </row>
    <row r="8" spans="1:25" ht="20.25" customHeight="1" thickBot="1" x14ac:dyDescent="0.45">
      <c r="A8" s="213"/>
      <c r="B8" s="17"/>
      <c r="C8" s="220"/>
      <c r="D8" s="221"/>
      <c r="E8" s="220"/>
      <c r="F8" s="221"/>
      <c r="G8" s="213"/>
      <c r="H8" s="170"/>
      <c r="I8" s="168" t="s">
        <v>4</v>
      </c>
      <c r="J8" s="168"/>
      <c r="K8" s="168" t="s">
        <v>0</v>
      </c>
      <c r="L8" s="167"/>
      <c r="M8" s="168" t="s">
        <v>4</v>
      </c>
      <c r="N8" s="168"/>
      <c r="O8" s="168" t="s">
        <v>78</v>
      </c>
      <c r="Q8" s="220"/>
      <c r="R8" s="221"/>
      <c r="S8" s="213"/>
      <c r="T8" s="169"/>
      <c r="U8" s="220"/>
      <c r="V8" s="221"/>
      <c r="W8" s="213"/>
      <c r="X8" s="170"/>
      <c r="Y8" s="227"/>
    </row>
    <row r="9" spans="1:25" ht="31.5" x14ac:dyDescent="0.4">
      <c r="A9" s="83" t="s">
        <v>130</v>
      </c>
      <c r="B9" s="73"/>
      <c r="C9" s="74">
        <v>6558279</v>
      </c>
      <c r="D9" s="76"/>
      <c r="E9" s="74">
        <v>120598873272</v>
      </c>
      <c r="F9" s="76"/>
      <c r="G9" s="74">
        <v>115419652189.774</v>
      </c>
      <c r="H9" s="76"/>
      <c r="I9" s="74">
        <v>7018000</v>
      </c>
      <c r="J9" s="74"/>
      <c r="K9" s="76">
        <v>121428173476</v>
      </c>
      <c r="L9" s="74"/>
      <c r="M9" s="76">
        <v>-176818</v>
      </c>
      <c r="N9" s="76"/>
      <c r="O9" s="74">
        <v>3205435722</v>
      </c>
      <c r="P9" s="76"/>
      <c r="Q9" s="74">
        <v>13399461</v>
      </c>
      <c r="R9" s="76"/>
      <c r="S9" s="74">
        <v>16480</v>
      </c>
      <c r="T9" s="76"/>
      <c r="U9" s="74">
        <v>238775576115</v>
      </c>
      <c r="V9" s="76"/>
      <c r="W9" s="74">
        <v>220560889828.23001</v>
      </c>
      <c r="X9" s="82"/>
      <c r="Y9" s="84">
        <f>W9/' سهام'!$AC$4</f>
        <v>7.7089530963190345E-3</v>
      </c>
    </row>
    <row r="10" spans="1:25" ht="31.5" x14ac:dyDescent="0.4">
      <c r="A10" s="83" t="s">
        <v>131</v>
      </c>
      <c r="B10" s="73"/>
      <c r="C10" s="74">
        <v>3000000</v>
      </c>
      <c r="D10" s="76"/>
      <c r="E10" s="74">
        <v>30034800000</v>
      </c>
      <c r="F10" s="76"/>
      <c r="G10" s="74">
        <v>33709921875</v>
      </c>
      <c r="H10" s="76"/>
      <c r="I10" s="74">
        <v>0</v>
      </c>
      <c r="J10" s="74"/>
      <c r="K10" s="76">
        <v>0</v>
      </c>
      <c r="L10" s="74"/>
      <c r="M10" s="76">
        <v>0</v>
      </c>
      <c r="N10" s="76"/>
      <c r="O10" s="74">
        <v>0</v>
      </c>
      <c r="P10" s="76"/>
      <c r="Q10" s="74">
        <v>3000000</v>
      </c>
      <c r="R10" s="76"/>
      <c r="S10" s="74">
        <v>10920</v>
      </c>
      <c r="T10" s="76"/>
      <c r="U10" s="74">
        <v>30034800000</v>
      </c>
      <c r="V10" s="76"/>
      <c r="W10" s="74">
        <v>32721097500</v>
      </c>
      <c r="X10" s="82"/>
      <c r="Y10" s="84">
        <f>W10/' سهام'!$AC$4</f>
        <v>1.1436542810650951E-3</v>
      </c>
    </row>
    <row r="11" spans="1:25" ht="31.5" x14ac:dyDescent="0.4">
      <c r="A11" s="83" t="s">
        <v>132</v>
      </c>
      <c r="B11" s="73"/>
      <c r="C11" s="74">
        <v>2000000</v>
      </c>
      <c r="D11" s="76"/>
      <c r="E11" s="74">
        <v>20000000000</v>
      </c>
      <c r="F11" s="76"/>
      <c r="G11" s="74">
        <v>24251167500</v>
      </c>
      <c r="H11" s="76"/>
      <c r="I11" s="74">
        <v>0</v>
      </c>
      <c r="J11" s="74"/>
      <c r="K11" s="76">
        <v>0</v>
      </c>
      <c r="L11" s="74"/>
      <c r="M11" s="76">
        <v>0</v>
      </c>
      <c r="N11" s="76"/>
      <c r="O11" s="74">
        <v>0</v>
      </c>
      <c r="P11" s="76"/>
      <c r="Q11" s="74">
        <v>2000000</v>
      </c>
      <c r="R11" s="76"/>
      <c r="S11" s="74">
        <v>11330</v>
      </c>
      <c r="T11" s="76"/>
      <c r="U11" s="74">
        <v>20000000000</v>
      </c>
      <c r="V11" s="76"/>
      <c r="W11" s="74">
        <v>22633091250</v>
      </c>
      <c r="X11" s="82"/>
      <c r="Y11" s="84">
        <f>W11/' سهام'!$AC$4</f>
        <v>7.9106245448519702E-4</v>
      </c>
    </row>
    <row r="12" spans="1:25" ht="31.5" x14ac:dyDescent="0.4">
      <c r="A12" s="83" t="s">
        <v>133</v>
      </c>
      <c r="B12" s="73"/>
      <c r="C12" s="74">
        <v>3000000</v>
      </c>
      <c r="D12" s="76"/>
      <c r="E12" s="74">
        <v>30034800000</v>
      </c>
      <c r="F12" s="76"/>
      <c r="G12" s="74">
        <v>43718023125</v>
      </c>
      <c r="H12" s="76"/>
      <c r="I12" s="74">
        <v>0</v>
      </c>
      <c r="J12" s="74"/>
      <c r="K12" s="76">
        <v>0</v>
      </c>
      <c r="L12" s="74"/>
      <c r="M12" s="76">
        <v>0</v>
      </c>
      <c r="N12" s="76"/>
      <c r="O12" s="74">
        <v>0</v>
      </c>
      <c r="P12" s="76"/>
      <c r="Q12" s="74">
        <v>3000000</v>
      </c>
      <c r="R12" s="76"/>
      <c r="S12" s="74">
        <v>13500</v>
      </c>
      <c r="T12" s="76"/>
      <c r="U12" s="74">
        <v>30034800000</v>
      </c>
      <c r="V12" s="76"/>
      <c r="W12" s="74">
        <v>40451906250</v>
      </c>
      <c r="X12" s="82"/>
      <c r="Y12" s="84">
        <f>W12/' سهام'!$AC$4</f>
        <v>1.4138583145035515E-3</v>
      </c>
    </row>
    <row r="13" spans="1:25" ht="31.5" x14ac:dyDescent="0.4">
      <c r="A13" s="83" t="s">
        <v>134</v>
      </c>
      <c r="B13" s="73"/>
      <c r="C13" s="74">
        <v>1335000</v>
      </c>
      <c r="D13" s="76"/>
      <c r="E13" s="74">
        <v>20045555900</v>
      </c>
      <c r="F13" s="76"/>
      <c r="G13" s="74">
        <v>17001037265.625</v>
      </c>
      <c r="H13" s="76"/>
      <c r="I13" s="74">
        <v>0</v>
      </c>
      <c r="J13" s="74"/>
      <c r="K13" s="76">
        <v>0</v>
      </c>
      <c r="L13" s="74"/>
      <c r="M13" s="76">
        <v>0</v>
      </c>
      <c r="N13" s="76"/>
      <c r="O13" s="74">
        <v>0</v>
      </c>
      <c r="P13" s="76"/>
      <c r="Q13" s="74">
        <v>1335000</v>
      </c>
      <c r="R13" s="76"/>
      <c r="S13" s="74">
        <v>12444</v>
      </c>
      <c r="T13" s="76"/>
      <c r="U13" s="74">
        <v>20045555900</v>
      </c>
      <c r="V13" s="76"/>
      <c r="W13" s="74">
        <v>16593012371.25</v>
      </c>
      <c r="X13" s="82"/>
      <c r="Y13" s="84">
        <f>W13/' سهام'!$AC$4</f>
        <v>5.7995211297989454E-4</v>
      </c>
    </row>
    <row r="14" spans="1:25" ht="31.5" x14ac:dyDescent="0.4">
      <c r="A14" s="83" t="s">
        <v>135</v>
      </c>
      <c r="B14" s="73"/>
      <c r="C14" s="74">
        <v>2000000</v>
      </c>
      <c r="D14" s="76"/>
      <c r="E14" s="74">
        <v>20000000000</v>
      </c>
      <c r="F14" s="76"/>
      <c r="G14" s="74">
        <v>20012207250</v>
      </c>
      <c r="H14" s="76"/>
      <c r="I14" s="74">
        <v>0</v>
      </c>
      <c r="J14" s="74"/>
      <c r="K14" s="76">
        <v>0</v>
      </c>
      <c r="L14" s="74"/>
      <c r="M14" s="76">
        <v>0</v>
      </c>
      <c r="N14" s="76"/>
      <c r="O14" s="74">
        <v>0</v>
      </c>
      <c r="P14" s="76"/>
      <c r="Q14" s="74">
        <v>2000000</v>
      </c>
      <c r="R14" s="76"/>
      <c r="S14" s="74">
        <v>9390</v>
      </c>
      <c r="T14" s="76"/>
      <c r="U14" s="74">
        <v>20000000000</v>
      </c>
      <c r="V14" s="76"/>
      <c r="W14" s="74">
        <v>18757698750</v>
      </c>
      <c r="X14" s="82"/>
      <c r="Y14" s="84">
        <f>W14/' سهام'!$AC$4</f>
        <v>6.5561133694757277E-4</v>
      </c>
    </row>
    <row r="15" spans="1:25" x14ac:dyDescent="0.4">
      <c r="A15" s="83" t="s">
        <v>136</v>
      </c>
      <c r="B15" s="73"/>
      <c r="C15" s="74">
        <v>9570000</v>
      </c>
      <c r="D15" s="76"/>
      <c r="E15" s="74">
        <v>110210395824</v>
      </c>
      <c r="F15" s="76"/>
      <c r="G15" s="74">
        <v>186594126035.625</v>
      </c>
      <c r="H15" s="76"/>
      <c r="I15" s="74">
        <v>0</v>
      </c>
      <c r="J15" s="74"/>
      <c r="K15" s="76">
        <v>0</v>
      </c>
      <c r="L15" s="74"/>
      <c r="M15" s="76">
        <v>0</v>
      </c>
      <c r="N15" s="76"/>
      <c r="O15" s="74">
        <v>0</v>
      </c>
      <c r="P15" s="76"/>
      <c r="Q15" s="74">
        <v>9570000</v>
      </c>
      <c r="R15" s="76"/>
      <c r="S15" s="74">
        <v>17684</v>
      </c>
      <c r="T15" s="76"/>
      <c r="U15" s="74">
        <v>110210395824</v>
      </c>
      <c r="V15" s="76"/>
      <c r="W15" s="74">
        <v>169034912392.5</v>
      </c>
      <c r="X15" s="82"/>
      <c r="Y15" s="84">
        <f>W15/' سهام'!$AC$4</f>
        <v>5.9080384209956862E-3</v>
      </c>
    </row>
    <row r="16" spans="1:25" ht="31.5" x14ac:dyDescent="0.4">
      <c r="A16" s="83" t="s">
        <v>137</v>
      </c>
      <c r="B16" s="73"/>
      <c r="C16" s="74">
        <v>4000000</v>
      </c>
      <c r="D16" s="76"/>
      <c r="E16" s="74">
        <v>81279174583</v>
      </c>
      <c r="F16" s="76"/>
      <c r="G16" s="74">
        <v>75670035000</v>
      </c>
      <c r="H16" s="76"/>
      <c r="I16" s="74">
        <v>0</v>
      </c>
      <c r="J16" s="74"/>
      <c r="K16" s="76">
        <v>0</v>
      </c>
      <c r="L16" s="74"/>
      <c r="M16" s="76">
        <v>-4000000</v>
      </c>
      <c r="N16" s="76"/>
      <c r="O16" s="74">
        <v>74996924832</v>
      </c>
      <c r="P16" s="76"/>
      <c r="Q16" s="74">
        <v>0</v>
      </c>
      <c r="R16" s="76"/>
      <c r="S16" s="74">
        <v>0</v>
      </c>
      <c r="T16" s="76"/>
      <c r="U16" s="74">
        <v>0</v>
      </c>
      <c r="V16" s="76"/>
      <c r="W16" s="74">
        <v>0</v>
      </c>
      <c r="X16" s="82"/>
      <c r="Y16" s="84">
        <f>W16/' سهام'!$AC$4</f>
        <v>0</v>
      </c>
    </row>
    <row r="17" spans="1:29" ht="31.5" x14ac:dyDescent="0.4">
      <c r="A17" s="83" t="s">
        <v>138</v>
      </c>
      <c r="B17" s="73"/>
      <c r="C17" s="74">
        <v>55800619</v>
      </c>
      <c r="D17" s="76"/>
      <c r="E17" s="74">
        <v>673985356838</v>
      </c>
      <c r="F17" s="76"/>
      <c r="G17" s="74">
        <v>900098580853.78003</v>
      </c>
      <c r="H17" s="76"/>
      <c r="I17" s="74">
        <v>0</v>
      </c>
      <c r="J17" s="74"/>
      <c r="K17" s="74">
        <v>0</v>
      </c>
      <c r="M17" s="76">
        <v>0</v>
      </c>
      <c r="N17" s="76"/>
      <c r="O17" s="74">
        <v>0</v>
      </c>
      <c r="P17" s="76"/>
      <c r="Q17" s="74">
        <v>55800619</v>
      </c>
      <c r="R17" s="76"/>
      <c r="S17" s="74">
        <v>13958</v>
      </c>
      <c r="T17" s="76"/>
      <c r="U17" s="74">
        <v>673985356838</v>
      </c>
      <c r="V17" s="76"/>
      <c r="W17" s="74">
        <v>777930401953.99805</v>
      </c>
      <c r="X17" s="82"/>
      <c r="Y17" s="84">
        <f>W17/' سهام'!$AC$4</f>
        <v>2.7189902006354769E-2</v>
      </c>
    </row>
    <row r="18" spans="1:29" ht="31.5" x14ac:dyDescent="0.4">
      <c r="A18" s="83" t="s">
        <v>139</v>
      </c>
      <c r="B18" s="73"/>
      <c r="C18" s="74">
        <v>5500000</v>
      </c>
      <c r="D18" s="76"/>
      <c r="E18" s="74">
        <v>56680673400</v>
      </c>
      <c r="F18" s="76"/>
      <c r="G18" s="74">
        <v>90367560937.5</v>
      </c>
      <c r="H18" s="76"/>
      <c r="I18" s="74">
        <v>0</v>
      </c>
      <c r="J18" s="74"/>
      <c r="K18" s="76">
        <v>0</v>
      </c>
      <c r="L18" s="74"/>
      <c r="M18" s="76">
        <v>0</v>
      </c>
      <c r="N18" s="76"/>
      <c r="O18" s="74">
        <v>0</v>
      </c>
      <c r="P18" s="76"/>
      <c r="Q18" s="74">
        <v>5500000</v>
      </c>
      <c r="R18" s="76"/>
      <c r="S18" s="74">
        <v>15176</v>
      </c>
      <c r="T18" s="76"/>
      <c r="U18" s="74">
        <v>56680673400</v>
      </c>
      <c r="V18" s="76"/>
      <c r="W18" s="74">
        <v>83368881750</v>
      </c>
      <c r="X18" s="82"/>
      <c r="Y18" s="84">
        <f>W18/' سهام'!$AC$4</f>
        <v>2.9138747109872208E-3</v>
      </c>
    </row>
    <row r="19" spans="1:29" ht="31.5" x14ac:dyDescent="0.4">
      <c r="A19" s="83" t="s">
        <v>140</v>
      </c>
      <c r="B19" s="73"/>
      <c r="C19" s="74">
        <v>6791000</v>
      </c>
      <c r="D19" s="76"/>
      <c r="E19" s="74">
        <v>109829073089</v>
      </c>
      <c r="F19" s="76"/>
      <c r="G19" s="74">
        <v>160687746436.875</v>
      </c>
      <c r="H19" s="76"/>
      <c r="I19" s="74">
        <v>0</v>
      </c>
      <c r="J19" s="74"/>
      <c r="K19" s="76">
        <v>0</v>
      </c>
      <c r="L19" s="74"/>
      <c r="M19" s="76">
        <v>0</v>
      </c>
      <c r="N19" s="76"/>
      <c r="O19" s="74">
        <v>0</v>
      </c>
      <c r="P19" s="76"/>
      <c r="Q19" s="74">
        <v>6791000</v>
      </c>
      <c r="R19" s="76"/>
      <c r="S19" s="74">
        <v>22400</v>
      </c>
      <c r="T19" s="76"/>
      <c r="U19" s="74">
        <v>109829073089</v>
      </c>
      <c r="V19" s="76"/>
      <c r="W19" s="74">
        <v>151937759400</v>
      </c>
      <c r="X19" s="82"/>
      <c r="Y19" s="84">
        <f>W19/' سهام'!$AC$4</f>
        <v>5.3104657933080749E-3</v>
      </c>
    </row>
    <row r="20" spans="1:29" ht="31.5" x14ac:dyDescent="0.4">
      <c r="A20" s="83" t="s">
        <v>141</v>
      </c>
      <c r="B20" s="73"/>
      <c r="C20" s="74">
        <v>21564</v>
      </c>
      <c r="D20" s="76"/>
      <c r="E20" s="74">
        <v>39363632745</v>
      </c>
      <c r="F20" s="76"/>
      <c r="G20" s="74">
        <v>66991239936</v>
      </c>
      <c r="H20" s="76"/>
      <c r="I20" s="74">
        <v>0</v>
      </c>
      <c r="J20" s="74"/>
      <c r="K20" s="76">
        <v>0</v>
      </c>
      <c r="L20" s="74"/>
      <c r="M20" s="76">
        <v>0</v>
      </c>
      <c r="N20" s="76"/>
      <c r="O20" s="74">
        <v>0</v>
      </c>
      <c r="P20" s="76"/>
      <c r="Q20" s="74">
        <v>21564</v>
      </c>
      <c r="R20" s="76"/>
      <c r="S20" s="74">
        <v>3029836</v>
      </c>
      <c r="T20" s="76"/>
      <c r="U20" s="74">
        <v>39363632745</v>
      </c>
      <c r="V20" s="76"/>
      <c r="W20" s="74">
        <v>65335383504</v>
      </c>
      <c r="X20" s="82"/>
      <c r="Y20" s="84">
        <f>W20/' سهام'!$AC$4</f>
        <v>2.2835753308512769E-3</v>
      </c>
      <c r="AB20" s="77"/>
    </row>
    <row r="21" spans="1:29" x14ac:dyDescent="0.4">
      <c r="A21" s="83" t="s">
        <v>142</v>
      </c>
      <c r="B21" s="73"/>
      <c r="C21" s="74">
        <v>130571</v>
      </c>
      <c r="D21" s="76"/>
      <c r="E21" s="74">
        <v>99999758915</v>
      </c>
      <c r="F21" s="76"/>
      <c r="G21" s="74">
        <v>92402726422</v>
      </c>
      <c r="H21" s="76"/>
      <c r="I21" s="74">
        <v>0</v>
      </c>
      <c r="J21" s="74"/>
      <c r="K21" s="76">
        <v>0</v>
      </c>
      <c r="L21" s="74"/>
      <c r="M21" s="76">
        <v>0</v>
      </c>
      <c r="N21" s="76"/>
      <c r="O21" s="74">
        <v>0</v>
      </c>
      <c r="P21" s="76"/>
      <c r="Q21" s="74">
        <v>130571</v>
      </c>
      <c r="R21" s="76"/>
      <c r="S21" s="74">
        <v>667047</v>
      </c>
      <c r="T21" s="76"/>
      <c r="U21" s="74">
        <v>99999758915</v>
      </c>
      <c r="V21" s="76"/>
      <c r="W21" s="74">
        <v>87096973837</v>
      </c>
      <c r="X21" s="82"/>
      <c r="Y21" s="84">
        <f>W21/' سهام'!$AC$4</f>
        <v>3.0441774453469853E-3</v>
      </c>
    </row>
    <row r="22" spans="1:29" ht="16.5" thickBot="1" x14ac:dyDescent="0.45">
      <c r="A22" s="83" t="s">
        <v>143</v>
      </c>
      <c r="B22" s="73"/>
      <c r="C22" s="74">
        <v>10000</v>
      </c>
      <c r="D22" s="76"/>
      <c r="E22" s="74">
        <v>10000000000</v>
      </c>
      <c r="F22" s="76"/>
      <c r="G22" s="74">
        <v>10340650000</v>
      </c>
      <c r="H22" s="76"/>
      <c r="I22" s="74">
        <v>0</v>
      </c>
      <c r="J22" s="74"/>
      <c r="K22" s="76">
        <v>0</v>
      </c>
      <c r="L22" s="74"/>
      <c r="M22" s="76">
        <v>0</v>
      </c>
      <c r="N22" s="76"/>
      <c r="O22" s="74">
        <v>0</v>
      </c>
      <c r="P22" s="76"/>
      <c r="Q22" s="74">
        <v>10000</v>
      </c>
      <c r="R22" s="76"/>
      <c r="S22" s="74">
        <v>1002476</v>
      </c>
      <c r="T22" s="76"/>
      <c r="U22" s="74">
        <v>10000000000</v>
      </c>
      <c r="V22" s="76"/>
      <c r="W22" s="74">
        <v>10024760000</v>
      </c>
      <c r="X22" s="82"/>
      <c r="Y22" s="84">
        <f>W22/' سهام'!$AC$4</f>
        <v>3.5038126978015094E-4</v>
      </c>
      <c r="Z22" s="77"/>
      <c r="AA22" s="77"/>
      <c r="AB22" s="77"/>
      <c r="AC22" s="77"/>
    </row>
    <row r="23" spans="1:29" ht="16.5" thickBot="1" x14ac:dyDescent="0.45">
      <c r="A23" s="17" t="s">
        <v>3</v>
      </c>
      <c r="B23" s="17"/>
      <c r="C23" s="78">
        <f>SUM(C9:C22)</f>
        <v>99717033</v>
      </c>
      <c r="D23" s="169"/>
      <c r="E23" s="78">
        <f>SUM(E9:E22)</f>
        <v>1422062094566</v>
      </c>
      <c r="F23" s="169"/>
      <c r="G23" s="79">
        <f>SUM(G9:G22)</f>
        <v>1837264674827.179</v>
      </c>
      <c r="H23" s="169"/>
      <c r="I23" s="78">
        <f>SUM(I9:I22)</f>
        <v>7018000</v>
      </c>
      <c r="J23" s="78"/>
      <c r="K23" s="78">
        <f>SUM(K9:K22)</f>
        <v>121428173476</v>
      </c>
      <c r="M23" s="19" t="s">
        <v>2</v>
      </c>
      <c r="N23" s="19"/>
      <c r="O23" s="19" t="s">
        <v>2</v>
      </c>
      <c r="Q23" s="78">
        <f>SUM(Q9:Q22)</f>
        <v>102558215</v>
      </c>
      <c r="R23" s="169"/>
      <c r="S23" s="78">
        <f>SUM(S9:S22)</f>
        <v>4842641</v>
      </c>
      <c r="T23" s="169"/>
      <c r="U23" s="78">
        <f>SUM(U9:U22)</f>
        <v>1458959622826</v>
      </c>
      <c r="V23" s="169"/>
      <c r="W23" s="79">
        <f>SUM(W9:W22)</f>
        <v>1696446768786.978</v>
      </c>
      <c r="X23" s="169"/>
      <c r="Y23" s="81">
        <f>SUM(Y9:Y22)</f>
        <v>5.9293506573924515E-2</v>
      </c>
    </row>
    <row r="24" spans="1:29" ht="16.5" thickTop="1" x14ac:dyDescent="0.4"/>
  </sheetData>
  <mergeCells count="22">
    <mergeCell ref="A1:Y1"/>
    <mergeCell ref="A2:Y2"/>
    <mergeCell ref="A3:Y3"/>
    <mergeCell ref="A7:A8"/>
    <mergeCell ref="I7:K7"/>
    <mergeCell ref="M7:O7"/>
    <mergeCell ref="R7:R8"/>
    <mergeCell ref="V7:V8"/>
    <mergeCell ref="U7:U8"/>
    <mergeCell ref="Q7:Q8"/>
    <mergeCell ref="E7:E8"/>
    <mergeCell ref="C7:C8"/>
    <mergeCell ref="D7:D8"/>
    <mergeCell ref="A4:Y4"/>
    <mergeCell ref="I6:O6"/>
    <mergeCell ref="C6:G6"/>
    <mergeCell ref="Q6:Y6"/>
    <mergeCell ref="F7:F8"/>
    <mergeCell ref="G7:G8"/>
    <mergeCell ref="W7:W8"/>
    <mergeCell ref="S7:S8"/>
    <mergeCell ref="Y7:Y8"/>
  </mergeCells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P28"/>
  <sheetViews>
    <sheetView rightToLeft="1" view="pageBreakPreview" zoomScale="90" zoomScaleNormal="100" zoomScaleSheetLayoutView="90" workbookViewId="0">
      <selection activeCell="AM18" sqref="AM18"/>
    </sheetView>
  </sheetViews>
  <sheetFormatPr defaultColWidth="9.125" defaultRowHeight="15.75" x14ac:dyDescent="0.4"/>
  <cols>
    <col min="1" max="1" width="18.625" style="24" customWidth="1"/>
    <col min="2" max="2" width="0.625" style="24" customWidth="1"/>
    <col min="3" max="3" width="9" style="24" customWidth="1"/>
    <col min="4" max="4" width="0.625" style="24" customWidth="1"/>
    <col min="5" max="5" width="10.75" style="24" customWidth="1"/>
    <col min="6" max="6" width="0.625" style="24" customWidth="1"/>
    <col min="7" max="7" width="11.25" style="24" bestFit="1" customWidth="1"/>
    <col min="8" max="8" width="0.625" style="24" customWidth="1"/>
    <col min="9" max="9" width="9.625" style="24" bestFit="1" customWidth="1"/>
    <col min="10" max="10" width="0.375" style="24" customWidth="1"/>
    <col min="11" max="11" width="6.125" style="24" customWidth="1"/>
    <col min="12" max="12" width="0.75" style="24" customWidth="1"/>
    <col min="13" max="13" width="6.75" style="24" customWidth="1"/>
    <col min="14" max="14" width="0.25" style="24" customWidth="1"/>
    <col min="15" max="15" width="11.125" style="24" bestFit="1" customWidth="1"/>
    <col min="16" max="16" width="0.375" style="24" customWidth="1"/>
    <col min="17" max="17" width="15.375" style="24" bestFit="1" customWidth="1"/>
    <col min="18" max="18" width="0.625" style="24" customWidth="1"/>
    <col min="19" max="19" width="15.375" style="24" bestFit="1" customWidth="1"/>
    <col min="20" max="20" width="0.625" style="24" customWidth="1"/>
    <col min="21" max="21" width="10" style="24" bestFit="1" customWidth="1"/>
    <col min="22" max="22" width="1.625" style="171" customWidth="1"/>
    <col min="23" max="23" width="12.625" style="24" bestFit="1" customWidth="1"/>
    <col min="24" max="24" width="0.625" style="24" customWidth="1"/>
    <col min="25" max="25" width="8" style="178" bestFit="1" customWidth="1"/>
    <col min="26" max="26" width="1.625" style="178" customWidth="1"/>
    <col min="27" max="27" width="14.75" style="178" bestFit="1" customWidth="1"/>
    <col min="28" max="28" width="0.625" style="24" customWidth="1"/>
    <col min="29" max="29" width="10.625" style="24" bestFit="1" customWidth="1"/>
    <col min="30" max="30" width="0.375" style="24" customWidth="1"/>
    <col min="31" max="31" width="11.875" style="24" bestFit="1" customWidth="1"/>
    <col min="32" max="32" width="0.25" style="24" customWidth="1"/>
    <col min="33" max="33" width="15.375" style="24" bestFit="1" customWidth="1"/>
    <col min="34" max="34" width="0.375" style="24" customWidth="1"/>
    <col min="35" max="35" width="15.375" style="24" bestFit="1" customWidth="1"/>
    <col min="36" max="36" width="0.375" style="24" customWidth="1"/>
    <col min="37" max="37" width="13.125" style="90" bestFit="1" customWidth="1"/>
    <col min="38" max="38" width="9.125" style="24"/>
    <col min="39" max="39" width="14.125" style="24" bestFit="1" customWidth="1"/>
    <col min="40" max="40" width="13.625" style="24" bestFit="1" customWidth="1"/>
    <col min="41" max="41" width="9.125" style="24"/>
    <col min="42" max="42" width="13.75" style="24" bestFit="1" customWidth="1"/>
    <col min="43" max="16384" width="9.125" style="24"/>
  </cols>
  <sheetData>
    <row r="1" spans="1:39" ht="21" x14ac:dyDescent="0.55000000000000004">
      <c r="A1" s="214" t="s">
        <v>118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</row>
    <row r="2" spans="1:39" ht="21" x14ac:dyDescent="0.55000000000000004">
      <c r="A2" s="214" t="s">
        <v>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</row>
    <row r="3" spans="1:39" ht="21" x14ac:dyDescent="0.55000000000000004">
      <c r="A3" s="214" t="s">
        <v>219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</row>
    <row r="4" spans="1:39" ht="25.5" x14ac:dyDescent="0.4">
      <c r="A4" s="215" t="s">
        <v>111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</row>
    <row r="6" spans="1:39" ht="18" customHeight="1" thickBot="1" x14ac:dyDescent="0.45">
      <c r="A6" s="216" t="s">
        <v>28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15"/>
      <c r="O6" s="216" t="s">
        <v>213</v>
      </c>
      <c r="P6" s="216"/>
      <c r="Q6" s="216"/>
      <c r="R6" s="216"/>
      <c r="S6" s="216"/>
      <c r="T6" s="28"/>
      <c r="U6" s="240" t="s">
        <v>13</v>
      </c>
      <c r="V6" s="240"/>
      <c r="W6" s="240"/>
      <c r="X6" s="240"/>
      <c r="Y6" s="240"/>
      <c r="Z6" s="240"/>
      <c r="AA6" s="240"/>
      <c r="AC6" s="216" t="s">
        <v>220</v>
      </c>
      <c r="AD6" s="216"/>
      <c r="AE6" s="216"/>
      <c r="AF6" s="216"/>
      <c r="AG6" s="216"/>
      <c r="AH6" s="216"/>
      <c r="AI6" s="216"/>
      <c r="AJ6" s="216"/>
      <c r="AK6" s="216"/>
    </row>
    <row r="7" spans="1:39" ht="26.25" customHeight="1" x14ac:dyDescent="0.4">
      <c r="A7" s="234" t="s">
        <v>29</v>
      </c>
      <c r="B7" s="15"/>
      <c r="C7" s="237" t="s">
        <v>11</v>
      </c>
      <c r="D7" s="15"/>
      <c r="E7" s="239" t="s">
        <v>10</v>
      </c>
      <c r="F7" s="15"/>
      <c r="G7" s="229" t="s">
        <v>41</v>
      </c>
      <c r="H7" s="15"/>
      <c r="I7" s="237" t="s">
        <v>32</v>
      </c>
      <c r="J7" s="15"/>
      <c r="K7" s="239" t="s">
        <v>9</v>
      </c>
      <c r="L7" s="2"/>
      <c r="M7" s="239" t="s">
        <v>8</v>
      </c>
      <c r="N7" s="15"/>
      <c r="O7" s="232" t="s">
        <v>4</v>
      </c>
      <c r="P7" s="229"/>
      <c r="Q7" s="229" t="s">
        <v>0</v>
      </c>
      <c r="R7" s="229"/>
      <c r="S7" s="229" t="s">
        <v>30</v>
      </c>
      <c r="T7" s="15"/>
      <c r="U7" s="235" t="s">
        <v>5</v>
      </c>
      <c r="V7" s="235"/>
      <c r="W7" s="235"/>
      <c r="Y7" s="236" t="s">
        <v>6</v>
      </c>
      <c r="Z7" s="236"/>
      <c r="AA7" s="236"/>
      <c r="AC7" s="232" t="s">
        <v>4</v>
      </c>
      <c r="AD7" s="234"/>
      <c r="AE7" s="229" t="s">
        <v>42</v>
      </c>
      <c r="AF7" s="15"/>
      <c r="AG7" s="229" t="s">
        <v>0</v>
      </c>
      <c r="AH7" s="234"/>
      <c r="AI7" s="229" t="s">
        <v>30</v>
      </c>
      <c r="AJ7" s="25"/>
      <c r="AK7" s="230" t="s">
        <v>31</v>
      </c>
    </row>
    <row r="8" spans="1:39" s="27" customFormat="1" ht="40.5" customHeight="1" thickBot="1" x14ac:dyDescent="0.25">
      <c r="A8" s="216"/>
      <c r="B8" s="15"/>
      <c r="C8" s="238"/>
      <c r="D8" s="15"/>
      <c r="E8" s="238"/>
      <c r="F8" s="15"/>
      <c r="G8" s="216"/>
      <c r="H8" s="15"/>
      <c r="I8" s="238"/>
      <c r="J8" s="15"/>
      <c r="K8" s="238"/>
      <c r="L8" s="28"/>
      <c r="M8" s="238"/>
      <c r="N8" s="15"/>
      <c r="O8" s="233"/>
      <c r="P8" s="234"/>
      <c r="Q8" s="216"/>
      <c r="R8" s="234"/>
      <c r="S8" s="216"/>
      <c r="T8" s="15"/>
      <c r="U8" s="26" t="s">
        <v>4</v>
      </c>
      <c r="V8" s="26"/>
      <c r="W8" s="26" t="s">
        <v>0</v>
      </c>
      <c r="Y8" s="177" t="s">
        <v>4</v>
      </c>
      <c r="Z8" s="177"/>
      <c r="AA8" s="177" t="s">
        <v>78</v>
      </c>
      <c r="AC8" s="233"/>
      <c r="AD8" s="234"/>
      <c r="AE8" s="216"/>
      <c r="AF8" s="15"/>
      <c r="AG8" s="216"/>
      <c r="AH8" s="234"/>
      <c r="AI8" s="216"/>
      <c r="AJ8" s="25"/>
      <c r="AK8" s="231"/>
    </row>
    <row r="9" spans="1:39" ht="42" x14ac:dyDescent="0.55000000000000004">
      <c r="A9" s="85" t="s">
        <v>144</v>
      </c>
      <c r="B9" s="15"/>
      <c r="C9" s="86" t="s">
        <v>157</v>
      </c>
      <c r="D9" s="86"/>
      <c r="E9" s="86" t="s">
        <v>157</v>
      </c>
      <c r="F9" s="72"/>
      <c r="G9" s="72" t="s">
        <v>158</v>
      </c>
      <c r="H9" s="72"/>
      <c r="I9" s="72" t="s">
        <v>159</v>
      </c>
      <c r="J9" s="72"/>
      <c r="K9" s="71">
        <v>0</v>
      </c>
      <c r="L9" s="72"/>
      <c r="M9" s="71">
        <v>0</v>
      </c>
      <c r="N9" s="72"/>
      <c r="O9" s="71">
        <v>36100</v>
      </c>
      <c r="P9" s="72"/>
      <c r="Q9" s="71">
        <v>25095805778</v>
      </c>
      <c r="R9" s="72"/>
      <c r="S9" s="71">
        <v>26095569320</v>
      </c>
      <c r="T9" s="15"/>
      <c r="U9" s="25">
        <v>0</v>
      </c>
      <c r="V9" s="25"/>
      <c r="W9" s="25">
        <v>0</v>
      </c>
      <c r="Y9" s="124">
        <v>0</v>
      </c>
      <c r="Z9" s="124"/>
      <c r="AA9" s="124">
        <v>0</v>
      </c>
      <c r="AC9" s="71">
        <v>36100</v>
      </c>
      <c r="AD9" s="72"/>
      <c r="AE9" s="71">
        <v>717620</v>
      </c>
      <c r="AF9" s="72"/>
      <c r="AG9" s="71">
        <v>25095805778</v>
      </c>
      <c r="AH9" s="72"/>
      <c r="AI9" s="71">
        <v>25901386522</v>
      </c>
      <c r="AJ9" s="15"/>
      <c r="AK9" s="88">
        <f>AI9/' سهام'!$AC$4</f>
        <v>9.0529456053260596E-4</v>
      </c>
    </row>
    <row r="10" spans="1:39" s="66" customFormat="1" ht="42" x14ac:dyDescent="0.55000000000000004">
      <c r="A10" s="85" t="s">
        <v>145</v>
      </c>
      <c r="B10" s="67"/>
      <c r="C10" s="86" t="s">
        <v>157</v>
      </c>
      <c r="D10" s="86"/>
      <c r="E10" s="86" t="s">
        <v>157</v>
      </c>
      <c r="F10" s="72"/>
      <c r="G10" s="72" t="s">
        <v>160</v>
      </c>
      <c r="H10" s="72"/>
      <c r="I10" s="72" t="s">
        <v>161</v>
      </c>
      <c r="J10" s="72"/>
      <c r="K10" s="71">
        <v>0</v>
      </c>
      <c r="L10" s="72"/>
      <c r="M10" s="71">
        <v>0</v>
      </c>
      <c r="N10" s="72"/>
      <c r="O10" s="71">
        <v>880000</v>
      </c>
      <c r="P10" s="72"/>
      <c r="Q10" s="71">
        <v>596660000000</v>
      </c>
      <c r="R10" s="72"/>
      <c r="S10" s="71">
        <v>567436413505</v>
      </c>
      <c r="T10" s="67"/>
      <c r="U10" s="25">
        <v>0</v>
      </c>
      <c r="V10" s="25"/>
      <c r="W10" s="25">
        <v>0</v>
      </c>
      <c r="Y10" s="124">
        <v>0</v>
      </c>
      <c r="Z10" s="124"/>
      <c r="AA10" s="124">
        <v>0</v>
      </c>
      <c r="AC10" s="71">
        <v>880000</v>
      </c>
      <c r="AD10" s="72"/>
      <c r="AE10" s="71">
        <v>676213</v>
      </c>
      <c r="AF10" s="72"/>
      <c r="AG10" s="71">
        <v>596660000000</v>
      </c>
      <c r="AH10" s="72"/>
      <c r="AI10" s="71">
        <v>594959584026</v>
      </c>
      <c r="AJ10" s="67"/>
      <c r="AK10" s="88">
        <f>AI10/' سهام'!$AC$4</f>
        <v>2.0794781572715984E-2</v>
      </c>
    </row>
    <row r="11" spans="1:39" s="66" customFormat="1" ht="42" x14ac:dyDescent="0.55000000000000004">
      <c r="A11" s="85" t="s">
        <v>146</v>
      </c>
      <c r="B11" s="67"/>
      <c r="C11" s="86" t="s">
        <v>157</v>
      </c>
      <c r="D11" s="86"/>
      <c r="E11" s="86" t="s">
        <v>157</v>
      </c>
      <c r="F11" s="72"/>
      <c r="G11" s="72" t="s">
        <v>162</v>
      </c>
      <c r="H11" s="72"/>
      <c r="I11" s="72" t="s">
        <v>163</v>
      </c>
      <c r="J11" s="72"/>
      <c r="K11" s="71">
        <v>0</v>
      </c>
      <c r="L11" s="72"/>
      <c r="M11" s="71">
        <v>0</v>
      </c>
      <c r="N11" s="72"/>
      <c r="O11" s="71">
        <v>100164</v>
      </c>
      <c r="P11" s="72"/>
      <c r="Q11" s="71">
        <v>55337569797</v>
      </c>
      <c r="R11" s="72"/>
      <c r="S11" s="71">
        <v>81674945572</v>
      </c>
      <c r="T11" s="67"/>
      <c r="U11" s="25">
        <v>0</v>
      </c>
      <c r="V11" s="25"/>
      <c r="W11" s="25">
        <v>0</v>
      </c>
      <c r="Y11" s="124">
        <v>0</v>
      </c>
      <c r="Z11" s="124"/>
      <c r="AA11" s="124">
        <v>0</v>
      </c>
      <c r="AC11" s="71">
        <v>100164</v>
      </c>
      <c r="AD11" s="72"/>
      <c r="AE11" s="71">
        <v>819000</v>
      </c>
      <c r="AF11" s="72"/>
      <c r="AG11" s="71">
        <v>55337569797</v>
      </c>
      <c r="AH11" s="72"/>
      <c r="AI11" s="71">
        <v>82019447280</v>
      </c>
      <c r="AJ11" s="67"/>
      <c r="AK11" s="88">
        <f>AI11/' سهام'!$AC$4</f>
        <v>2.8667098349120126E-3</v>
      </c>
    </row>
    <row r="12" spans="1:39" s="66" customFormat="1" ht="42" x14ac:dyDescent="0.55000000000000004">
      <c r="A12" s="85" t="s">
        <v>147</v>
      </c>
      <c r="B12" s="67"/>
      <c r="C12" s="86" t="s">
        <v>157</v>
      </c>
      <c r="D12" s="86"/>
      <c r="E12" s="86" t="s">
        <v>157</v>
      </c>
      <c r="F12" s="72"/>
      <c r="G12" s="72" t="s">
        <v>164</v>
      </c>
      <c r="H12" s="72"/>
      <c r="I12" s="72" t="s">
        <v>165</v>
      </c>
      <c r="J12" s="72"/>
      <c r="K12" s="71">
        <v>0</v>
      </c>
      <c r="L12" s="72"/>
      <c r="M12" s="71">
        <v>0</v>
      </c>
      <c r="N12" s="72"/>
      <c r="O12" s="71">
        <v>957700</v>
      </c>
      <c r="P12" s="72"/>
      <c r="Q12" s="71">
        <v>591265672000</v>
      </c>
      <c r="R12" s="72"/>
      <c r="S12" s="71">
        <v>593666378462</v>
      </c>
      <c r="T12" s="67"/>
      <c r="U12" s="25">
        <v>0</v>
      </c>
      <c r="V12" s="25"/>
      <c r="W12" s="25">
        <v>0</v>
      </c>
      <c r="Y12" s="124">
        <v>0</v>
      </c>
      <c r="Z12" s="124"/>
      <c r="AA12" s="124">
        <v>0</v>
      </c>
      <c r="AC12" s="71">
        <v>957700</v>
      </c>
      <c r="AD12" s="72"/>
      <c r="AE12" s="71">
        <v>602350</v>
      </c>
      <c r="AF12" s="72"/>
      <c r="AG12" s="71">
        <v>591265672000</v>
      </c>
      <c r="AH12" s="72"/>
      <c r="AI12" s="71">
        <v>576766037204</v>
      </c>
      <c r="AJ12" s="67"/>
      <c r="AK12" s="88">
        <f>AI12/' سهام'!$AC$4</f>
        <v>2.015888824087592E-2</v>
      </c>
    </row>
    <row r="13" spans="1:39" s="66" customFormat="1" ht="42" x14ac:dyDescent="0.55000000000000004">
      <c r="A13" s="85" t="s">
        <v>148</v>
      </c>
      <c r="B13" s="67"/>
      <c r="C13" s="86" t="s">
        <v>157</v>
      </c>
      <c r="D13" s="86"/>
      <c r="E13" s="86" t="s">
        <v>157</v>
      </c>
      <c r="F13" s="72"/>
      <c r="G13" s="72" t="s">
        <v>166</v>
      </c>
      <c r="H13" s="72"/>
      <c r="I13" s="72" t="s">
        <v>167</v>
      </c>
      <c r="J13" s="72"/>
      <c r="K13" s="71">
        <v>0</v>
      </c>
      <c r="L13" s="72"/>
      <c r="M13" s="71">
        <v>0</v>
      </c>
      <c r="N13" s="72"/>
      <c r="O13" s="71">
        <v>740100</v>
      </c>
      <c r="P13" s="72"/>
      <c r="Q13" s="71">
        <v>601514269511</v>
      </c>
      <c r="R13" s="72"/>
      <c r="S13" s="71">
        <v>634890705198</v>
      </c>
      <c r="T13" s="67"/>
      <c r="U13" s="25">
        <v>0</v>
      </c>
      <c r="V13" s="25"/>
      <c r="W13" s="25">
        <v>0</v>
      </c>
      <c r="Y13" s="124">
        <v>0</v>
      </c>
      <c r="Z13" s="124"/>
      <c r="AA13" s="124">
        <v>0</v>
      </c>
      <c r="AC13" s="71">
        <v>740100</v>
      </c>
      <c r="AD13" s="72"/>
      <c r="AE13" s="71">
        <v>867400</v>
      </c>
      <c r="AF13" s="72"/>
      <c r="AG13" s="71">
        <v>601514269511</v>
      </c>
      <c r="AH13" s="72"/>
      <c r="AI13" s="71">
        <v>641846384253</v>
      </c>
      <c r="AJ13" s="67"/>
      <c r="AK13" s="88">
        <f>AI13/' سهام'!$AC$4</f>
        <v>2.243354964292061E-2</v>
      </c>
    </row>
    <row r="14" spans="1:39" s="66" customFormat="1" ht="42" x14ac:dyDescent="0.55000000000000004">
      <c r="A14" s="85" t="s">
        <v>149</v>
      </c>
      <c r="B14" s="67"/>
      <c r="C14" s="86" t="s">
        <v>157</v>
      </c>
      <c r="D14" s="86"/>
      <c r="E14" s="86" t="s">
        <v>157</v>
      </c>
      <c r="F14" s="72"/>
      <c r="G14" s="72" t="s">
        <v>168</v>
      </c>
      <c r="H14" s="72"/>
      <c r="I14" s="72" t="s">
        <v>169</v>
      </c>
      <c r="J14" s="72"/>
      <c r="K14" s="71">
        <v>0</v>
      </c>
      <c r="L14" s="72"/>
      <c r="M14" s="71">
        <v>0</v>
      </c>
      <c r="N14" s="72"/>
      <c r="O14" s="71">
        <v>1884000</v>
      </c>
      <c r="P14" s="72"/>
      <c r="Q14" s="71">
        <v>1192884491342</v>
      </c>
      <c r="R14" s="72"/>
      <c r="S14" s="71">
        <v>1108841961960</v>
      </c>
      <c r="T14" s="67"/>
      <c r="U14" s="25">
        <v>0</v>
      </c>
      <c r="V14" s="25"/>
      <c r="W14" s="25">
        <v>0</v>
      </c>
      <c r="Y14" s="124">
        <v>0</v>
      </c>
      <c r="Z14" s="124"/>
      <c r="AA14" s="124">
        <v>0</v>
      </c>
      <c r="AC14" s="71">
        <v>1884000</v>
      </c>
      <c r="AD14" s="72"/>
      <c r="AE14" s="71">
        <v>611053</v>
      </c>
      <c r="AF14" s="72"/>
      <c r="AG14" s="71">
        <v>1192884491342</v>
      </c>
      <c r="AH14" s="72"/>
      <c r="AI14" s="71">
        <v>1151015192676</v>
      </c>
      <c r="AJ14" s="67"/>
      <c r="AK14" s="88">
        <f>AI14/' سهام'!$AC$4</f>
        <v>4.0229807471307236E-2</v>
      </c>
    </row>
    <row r="15" spans="1:39" s="66" customFormat="1" ht="42" x14ac:dyDescent="0.55000000000000004">
      <c r="A15" s="85" t="s">
        <v>150</v>
      </c>
      <c r="B15" s="67"/>
      <c r="C15" s="87" t="s">
        <v>157</v>
      </c>
      <c r="D15" s="87"/>
      <c r="E15" s="86" t="s">
        <v>157</v>
      </c>
      <c r="F15" s="72"/>
      <c r="G15" s="72" t="s">
        <v>170</v>
      </c>
      <c r="H15" s="72"/>
      <c r="I15" s="72" t="s">
        <v>171</v>
      </c>
      <c r="J15" s="72"/>
      <c r="K15" s="71">
        <v>18</v>
      </c>
      <c r="L15" s="72"/>
      <c r="M15" s="71">
        <v>18</v>
      </c>
      <c r="N15" s="72"/>
      <c r="O15" s="71">
        <v>2045000</v>
      </c>
      <c r="P15" s="72"/>
      <c r="Q15" s="71">
        <v>1782380650000</v>
      </c>
      <c r="R15" s="72"/>
      <c r="S15" s="71">
        <v>1748158088906</v>
      </c>
      <c r="T15" s="67"/>
      <c r="U15" s="25">
        <v>0</v>
      </c>
      <c r="V15" s="25"/>
      <c r="W15" s="25">
        <v>0</v>
      </c>
      <c r="Y15" s="124">
        <v>0</v>
      </c>
      <c r="Z15" s="124"/>
      <c r="AA15" s="124">
        <v>0</v>
      </c>
      <c r="AC15" s="71">
        <v>2045000</v>
      </c>
      <c r="AD15" s="72"/>
      <c r="AE15" s="71">
        <v>950000</v>
      </c>
      <c r="AF15" s="72"/>
      <c r="AG15" s="71">
        <v>1782380650000</v>
      </c>
      <c r="AH15" s="72"/>
      <c r="AI15" s="71">
        <v>1942397876562</v>
      </c>
      <c r="AJ15" s="67"/>
      <c r="AK15" s="88">
        <f>AI15/' سهام'!$AC$4</f>
        <v>6.7889888077925301E-2</v>
      </c>
    </row>
    <row r="16" spans="1:39" s="66" customFormat="1" ht="42" x14ac:dyDescent="0.55000000000000004">
      <c r="A16" s="85" t="s">
        <v>151</v>
      </c>
      <c r="B16" s="67"/>
      <c r="C16" s="87" t="s">
        <v>157</v>
      </c>
      <c r="D16" s="86"/>
      <c r="E16" s="86" t="s">
        <v>157</v>
      </c>
      <c r="F16" s="72"/>
      <c r="G16" s="72" t="s">
        <v>172</v>
      </c>
      <c r="H16" s="72"/>
      <c r="I16" s="72" t="s">
        <v>173</v>
      </c>
      <c r="J16" s="72"/>
      <c r="K16" s="71">
        <v>26</v>
      </c>
      <c r="L16" s="72"/>
      <c r="M16" s="71">
        <v>26</v>
      </c>
      <c r="N16" s="72"/>
      <c r="O16" s="71">
        <v>1000000</v>
      </c>
      <c r="P16" s="72"/>
      <c r="Q16" s="71">
        <v>1000000000000</v>
      </c>
      <c r="R16" s="72"/>
      <c r="S16" s="71">
        <v>999818750000</v>
      </c>
      <c r="T16" s="67"/>
      <c r="U16" s="25">
        <v>0</v>
      </c>
      <c r="V16" s="25"/>
      <c r="W16" s="25">
        <v>0</v>
      </c>
      <c r="Y16" s="124">
        <v>0</v>
      </c>
      <c r="Z16" s="124"/>
      <c r="AA16" s="124">
        <v>0</v>
      </c>
      <c r="AC16" s="71">
        <v>1000000</v>
      </c>
      <c r="AD16" s="72"/>
      <c r="AE16" s="71">
        <v>1000000</v>
      </c>
      <c r="AF16" s="72"/>
      <c r="AG16" s="71">
        <v>1000000000000</v>
      </c>
      <c r="AH16" s="72"/>
      <c r="AI16" s="71">
        <v>999818750000</v>
      </c>
      <c r="AJ16" s="67"/>
      <c r="AK16" s="88">
        <f>AI16/' سهام'!$AC$4</f>
        <v>3.4945251873860647E-2</v>
      </c>
      <c r="AM16" s="141"/>
    </row>
    <row r="17" spans="1:42" s="66" customFormat="1" ht="42" x14ac:dyDescent="0.55000000000000004">
      <c r="A17" s="85" t="s">
        <v>152</v>
      </c>
      <c r="B17" s="67"/>
      <c r="C17" s="87" t="s">
        <v>157</v>
      </c>
      <c r="D17" s="86"/>
      <c r="E17" s="86" t="s">
        <v>157</v>
      </c>
      <c r="F17" s="72"/>
      <c r="G17" s="72" t="s">
        <v>174</v>
      </c>
      <c r="H17" s="72"/>
      <c r="I17" s="72" t="s">
        <v>175</v>
      </c>
      <c r="J17" s="72"/>
      <c r="K17" s="71">
        <v>23</v>
      </c>
      <c r="L17" s="72"/>
      <c r="M17" s="71">
        <v>23</v>
      </c>
      <c r="N17" s="72"/>
      <c r="O17" s="71">
        <v>500000</v>
      </c>
      <c r="P17" s="72"/>
      <c r="Q17" s="71">
        <v>500000000000</v>
      </c>
      <c r="R17" s="72"/>
      <c r="S17" s="71">
        <v>472414359375</v>
      </c>
      <c r="T17" s="67"/>
      <c r="U17" s="25">
        <v>0</v>
      </c>
      <c r="V17" s="25"/>
      <c r="W17" s="25">
        <v>0</v>
      </c>
      <c r="Y17" s="124">
        <v>0</v>
      </c>
      <c r="Z17" s="124"/>
      <c r="AA17" s="124">
        <v>0</v>
      </c>
      <c r="AC17" s="71">
        <v>500000</v>
      </c>
      <c r="AD17" s="72"/>
      <c r="AE17" s="71">
        <v>1040000</v>
      </c>
      <c r="AF17" s="72"/>
      <c r="AG17" s="71">
        <v>500000000000</v>
      </c>
      <c r="AH17" s="72"/>
      <c r="AI17" s="71">
        <v>519905750000</v>
      </c>
      <c r="AJ17" s="67"/>
      <c r="AK17" s="88">
        <f>AI17/' سهام'!$AC$4</f>
        <v>1.8171530974407536E-2</v>
      </c>
      <c r="AM17" s="141"/>
    </row>
    <row r="18" spans="1:42" s="66" customFormat="1" ht="42" x14ac:dyDescent="0.55000000000000004">
      <c r="A18" s="85" t="s">
        <v>153</v>
      </c>
      <c r="B18" s="67"/>
      <c r="C18" s="86" t="s">
        <v>157</v>
      </c>
      <c r="D18" s="86"/>
      <c r="E18" s="86" t="s">
        <v>157</v>
      </c>
      <c r="F18" s="72"/>
      <c r="G18" s="72" t="s">
        <v>176</v>
      </c>
      <c r="H18" s="72"/>
      <c r="I18" s="72" t="s">
        <v>177</v>
      </c>
      <c r="J18" s="72"/>
      <c r="K18" s="71">
        <v>20.5</v>
      </c>
      <c r="L18" s="72"/>
      <c r="M18" s="71">
        <v>20.5</v>
      </c>
      <c r="N18" s="72"/>
      <c r="O18" s="71">
        <v>995000</v>
      </c>
      <c r="P18" s="72"/>
      <c r="Q18" s="71">
        <v>964105250000</v>
      </c>
      <c r="R18" s="72"/>
      <c r="S18" s="71">
        <v>859524183000</v>
      </c>
      <c r="T18" s="67"/>
      <c r="U18" s="25">
        <v>0</v>
      </c>
      <c r="V18" s="25"/>
      <c r="W18" s="25">
        <v>0</v>
      </c>
      <c r="Y18" s="124">
        <v>0</v>
      </c>
      <c r="Z18" s="124"/>
      <c r="AA18" s="124">
        <v>0</v>
      </c>
      <c r="AC18" s="71">
        <v>995000</v>
      </c>
      <c r="AD18" s="72"/>
      <c r="AE18" s="71">
        <v>873431</v>
      </c>
      <c r="AF18" s="72"/>
      <c r="AG18" s="71">
        <v>964105250000</v>
      </c>
      <c r="AH18" s="72"/>
      <c r="AI18" s="71">
        <v>868906327178</v>
      </c>
      <c r="AJ18" s="67"/>
      <c r="AK18" s="88">
        <f>AI18/' سهام'!$AC$4</f>
        <v>3.0369654957987512E-2</v>
      </c>
      <c r="AM18" s="141"/>
    </row>
    <row r="19" spans="1:42" s="66" customFormat="1" ht="42" x14ac:dyDescent="0.55000000000000004">
      <c r="A19" s="85" t="s">
        <v>154</v>
      </c>
      <c r="B19" s="67"/>
      <c r="C19" s="86" t="s">
        <v>157</v>
      </c>
      <c r="D19" s="86"/>
      <c r="E19" s="86" t="s">
        <v>157</v>
      </c>
      <c r="F19" s="72"/>
      <c r="G19" s="72" t="s">
        <v>176</v>
      </c>
      <c r="H19" s="72"/>
      <c r="I19" s="72" t="s">
        <v>178</v>
      </c>
      <c r="J19" s="72"/>
      <c r="K19" s="71">
        <v>20.5</v>
      </c>
      <c r="L19" s="72"/>
      <c r="M19" s="71">
        <v>20.5</v>
      </c>
      <c r="N19" s="72"/>
      <c r="O19" s="71">
        <v>995000</v>
      </c>
      <c r="P19" s="72"/>
      <c r="Q19" s="71">
        <v>934603500000</v>
      </c>
      <c r="R19" s="72"/>
      <c r="S19" s="71">
        <v>890861002171</v>
      </c>
      <c r="T19" s="67"/>
      <c r="U19" s="25">
        <v>0</v>
      </c>
      <c r="V19" s="25"/>
      <c r="W19" s="25">
        <v>0</v>
      </c>
      <c r="Y19" s="124">
        <v>0</v>
      </c>
      <c r="Z19" s="124"/>
      <c r="AA19" s="124">
        <v>0</v>
      </c>
      <c r="AC19" s="71">
        <v>995000</v>
      </c>
      <c r="AD19" s="72"/>
      <c r="AE19" s="71">
        <v>884500</v>
      </c>
      <c r="AF19" s="72"/>
      <c r="AG19" s="71">
        <v>934603500000</v>
      </c>
      <c r="AH19" s="72"/>
      <c r="AI19" s="71">
        <v>879917985953</v>
      </c>
      <c r="AJ19" s="67"/>
      <c r="AK19" s="88">
        <f>AI19/' سهام'!$AC$4</f>
        <v>3.0754529906013225E-2</v>
      </c>
      <c r="AM19" s="141"/>
    </row>
    <row r="20" spans="1:42" s="66" customFormat="1" ht="42" x14ac:dyDescent="0.55000000000000004">
      <c r="A20" s="85" t="s">
        <v>155</v>
      </c>
      <c r="B20" s="67"/>
      <c r="C20" s="86" t="s">
        <v>157</v>
      </c>
      <c r="D20" s="86"/>
      <c r="E20" s="86" t="s">
        <v>157</v>
      </c>
      <c r="F20" s="72"/>
      <c r="G20" s="72" t="s">
        <v>179</v>
      </c>
      <c r="H20" s="72"/>
      <c r="I20" s="72" t="s">
        <v>180</v>
      </c>
      <c r="J20" s="72"/>
      <c r="K20" s="71">
        <v>18</v>
      </c>
      <c r="L20" s="72"/>
      <c r="M20" s="71">
        <v>18</v>
      </c>
      <c r="N20" s="72"/>
      <c r="O20" s="71">
        <v>760000</v>
      </c>
      <c r="P20" s="72"/>
      <c r="Q20" s="71">
        <v>699184800000</v>
      </c>
      <c r="R20" s="72"/>
      <c r="S20" s="71">
        <v>683876025000</v>
      </c>
      <c r="T20" s="172"/>
      <c r="U20" s="25">
        <v>0</v>
      </c>
      <c r="V20" s="25"/>
      <c r="W20" s="25">
        <v>0</v>
      </c>
      <c r="X20" s="171"/>
      <c r="Y20" s="124">
        <v>0</v>
      </c>
      <c r="Z20" s="124"/>
      <c r="AA20" s="124">
        <v>0</v>
      </c>
      <c r="AB20" s="171"/>
      <c r="AC20" s="71">
        <v>760000</v>
      </c>
      <c r="AD20" s="72"/>
      <c r="AE20" s="71">
        <v>1000000</v>
      </c>
      <c r="AF20" s="72"/>
      <c r="AG20" s="71">
        <v>699184800000</v>
      </c>
      <c r="AH20" s="72"/>
      <c r="AI20" s="71">
        <v>759862250000</v>
      </c>
      <c r="AJ20" s="67"/>
      <c r="AK20" s="88">
        <f>AI20/' سهام'!$AC$4</f>
        <v>2.6558391424134093E-2</v>
      </c>
      <c r="AM20" s="141"/>
    </row>
    <row r="21" spans="1:42" s="171" customFormat="1" ht="42" x14ac:dyDescent="0.55000000000000004">
      <c r="A21" s="85" t="s">
        <v>214</v>
      </c>
      <c r="B21" s="172"/>
      <c r="C21" s="87" t="s">
        <v>12</v>
      </c>
      <c r="D21" s="87"/>
      <c r="E21" s="87" t="s">
        <v>12</v>
      </c>
      <c r="F21" s="172"/>
      <c r="G21" s="172" t="s">
        <v>2</v>
      </c>
      <c r="H21" s="172"/>
      <c r="I21" s="172" t="s">
        <v>2</v>
      </c>
      <c r="J21" s="172"/>
      <c r="K21" s="172" t="s">
        <v>2</v>
      </c>
      <c r="L21" s="172"/>
      <c r="M21" s="172" t="s">
        <v>2</v>
      </c>
      <c r="N21" s="172"/>
      <c r="O21" s="71">
        <v>8320</v>
      </c>
      <c r="P21" s="72"/>
      <c r="Q21" s="71">
        <v>41600000000</v>
      </c>
      <c r="R21" s="72"/>
      <c r="S21" s="71">
        <v>41352480000</v>
      </c>
      <c r="T21" s="172"/>
      <c r="U21" s="25">
        <v>0</v>
      </c>
      <c r="V21" s="25"/>
      <c r="W21" s="25">
        <v>0</v>
      </c>
      <c r="Y21" s="124">
        <v>-8320</v>
      </c>
      <c r="Z21" s="124"/>
      <c r="AA21" s="124">
        <v>9825610357</v>
      </c>
      <c r="AC21" s="71">
        <v>0</v>
      </c>
      <c r="AD21" s="72"/>
      <c r="AE21" s="71">
        <v>0</v>
      </c>
      <c r="AF21" s="72"/>
      <c r="AG21" s="71">
        <v>0</v>
      </c>
      <c r="AH21" s="72"/>
      <c r="AI21" s="71">
        <v>0</v>
      </c>
      <c r="AJ21" s="25"/>
      <c r="AK21" s="88">
        <f>AI21/' سهام'!$AC$4</f>
        <v>0</v>
      </c>
      <c r="AM21" s="141"/>
    </row>
    <row r="22" spans="1:42" s="140" customFormat="1" ht="42.75" thickBot="1" x14ac:dyDescent="0.6">
      <c r="A22" s="85" t="s">
        <v>207</v>
      </c>
      <c r="B22" s="139"/>
      <c r="C22" s="87" t="s">
        <v>12</v>
      </c>
      <c r="D22" s="87"/>
      <c r="E22" s="87" t="s">
        <v>12</v>
      </c>
      <c r="F22" s="139"/>
      <c r="G22" s="172" t="s">
        <v>2</v>
      </c>
      <c r="H22" s="172"/>
      <c r="I22" s="172" t="s">
        <v>2</v>
      </c>
      <c r="J22" s="172"/>
      <c r="K22" s="172" t="s">
        <v>2</v>
      </c>
      <c r="L22" s="172"/>
      <c r="M22" s="172" t="s">
        <v>2</v>
      </c>
      <c r="N22" s="139"/>
      <c r="O22" s="71">
        <v>285192502</v>
      </c>
      <c r="P22" s="72"/>
      <c r="Q22" s="71">
        <v>1536841880308</v>
      </c>
      <c r="R22" s="72"/>
      <c r="S22" s="71">
        <v>1808134978978.3501</v>
      </c>
      <c r="T22" s="172"/>
      <c r="U22" s="25">
        <v>0</v>
      </c>
      <c r="V22" s="25"/>
      <c r="W22" s="25">
        <v>0</v>
      </c>
      <c r="X22" s="171"/>
      <c r="Y22" s="124">
        <v>0</v>
      </c>
      <c r="Z22" s="124"/>
      <c r="AA22" s="124">
        <v>0</v>
      </c>
      <c r="AB22" s="171"/>
      <c r="AC22" s="71">
        <v>285192502</v>
      </c>
      <c r="AD22" s="72"/>
      <c r="AE22" s="71">
        <v>6486</v>
      </c>
      <c r="AF22" s="72"/>
      <c r="AG22" s="71">
        <v>1536841880308</v>
      </c>
      <c r="AH22" s="72"/>
      <c r="AI22" s="71">
        <v>1838752504492.5701</v>
      </c>
      <c r="AJ22" s="25"/>
      <c r="AK22" s="88">
        <f>AI22/' سهام'!$AC$4</f>
        <v>6.4267317854546077E-2</v>
      </c>
      <c r="AL22" s="141"/>
      <c r="AM22" s="141"/>
      <c r="AN22" s="141"/>
    </row>
    <row r="23" spans="1:42" ht="16.5" thickBot="1" x14ac:dyDescent="0.45">
      <c r="A23" s="15" t="s">
        <v>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91">
        <f>SUM(O9:O22)</f>
        <v>296093886</v>
      </c>
      <c r="P23" s="15"/>
      <c r="Q23" s="91">
        <f>SUM(Q9:Q22)</f>
        <v>10521473888736</v>
      </c>
      <c r="R23" s="15"/>
      <c r="S23" s="92">
        <f>SUM(S9:S22)</f>
        <v>10516745841447.35</v>
      </c>
      <c r="T23" s="15"/>
      <c r="U23" s="91">
        <f>SUM(U9:U22)</f>
        <v>0</v>
      </c>
      <c r="V23" s="91"/>
      <c r="W23" s="91">
        <f>SUM(W9:W22)</f>
        <v>0</v>
      </c>
      <c r="Y23" s="125">
        <f>SUM(Y9:Y22)</f>
        <v>-8320</v>
      </c>
      <c r="Z23" s="125"/>
      <c r="AA23" s="125">
        <f>SUM(AA9:AA22)</f>
        <v>9825610357</v>
      </c>
      <c r="AC23" s="91">
        <f>SUM(AC9:AC22)</f>
        <v>296085566</v>
      </c>
      <c r="AD23" s="15"/>
      <c r="AE23" s="91">
        <f>SUM(AE9:AE22)</f>
        <v>10048053</v>
      </c>
      <c r="AF23" s="15"/>
      <c r="AG23" s="91">
        <f>SUM(AG9:AG22)</f>
        <v>10479873888736</v>
      </c>
      <c r="AH23" s="15"/>
      <c r="AI23" s="92">
        <f>SUM(AI9:AI22)</f>
        <v>10882069476146.57</v>
      </c>
      <c r="AJ23" s="15"/>
      <c r="AK23" s="89">
        <f>SUM(AK9:AK22)</f>
        <v>0.38034559639213877</v>
      </c>
      <c r="AL23" s="141"/>
      <c r="AM23" s="141"/>
      <c r="AN23" s="141"/>
      <c r="AO23" s="141"/>
      <c r="AP23" s="141"/>
    </row>
    <row r="24" spans="1:42" ht="16.5" thickTop="1" x14ac:dyDescent="0.4"/>
    <row r="28" spans="1:42" x14ac:dyDescent="0.4">
      <c r="K28" s="2"/>
    </row>
  </sheetData>
  <mergeCells count="29">
    <mergeCell ref="A1:AK1"/>
    <mergeCell ref="A2:AK2"/>
    <mergeCell ref="A3:AK3"/>
    <mergeCell ref="A4:AK4"/>
    <mergeCell ref="U6:AA6"/>
    <mergeCell ref="AC6:AK6"/>
    <mergeCell ref="U7:W7"/>
    <mergeCell ref="Y7:AA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I7:AI8"/>
    <mergeCell ref="AK7:AK8"/>
    <mergeCell ref="AC7:AC8"/>
    <mergeCell ref="AD7:AD8"/>
    <mergeCell ref="AG7:AG8"/>
    <mergeCell ref="AH7:AH8"/>
    <mergeCell ref="AE7:AE8"/>
  </mergeCells>
  <pageMargins left="0.7" right="0.7" top="0.75" bottom="0.75" header="0.3" footer="0.3"/>
  <pageSetup scale="47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1"/>
  <sheetViews>
    <sheetView rightToLeft="1" view="pageBreakPreview" zoomScale="90" zoomScaleNormal="100" zoomScaleSheetLayoutView="90" workbookViewId="0">
      <selection activeCell="M22" sqref="M22"/>
    </sheetView>
  </sheetViews>
  <sheetFormatPr defaultColWidth="9.125" defaultRowHeight="15.75" x14ac:dyDescent="0.4"/>
  <cols>
    <col min="1" max="1" width="16.875" style="6" customWidth="1"/>
    <col min="2" max="2" width="0.75" style="6" customWidth="1"/>
    <col min="3" max="3" width="9" style="6" customWidth="1"/>
    <col min="4" max="4" width="0.75" style="6" customWidth="1"/>
    <col min="5" max="5" width="12.125" style="6" customWidth="1"/>
    <col min="6" max="6" width="1.375" style="6" customWidth="1"/>
    <col min="7" max="7" width="13.625" style="6" customWidth="1"/>
    <col min="8" max="8" width="0.75" style="6" customWidth="1"/>
    <col min="9" max="9" width="10.125" style="6" customWidth="1"/>
    <col min="10" max="10" width="0.875" style="6" customWidth="1"/>
    <col min="11" max="11" width="15.375" style="6" bestFit="1" customWidth="1"/>
    <col min="12" max="12" width="0.625" style="6" customWidth="1"/>
    <col min="13" max="13" width="10.875" style="6" customWidth="1"/>
    <col min="14" max="16384" width="9.125" style="6"/>
  </cols>
  <sheetData>
    <row r="1" spans="1:16" ht="21" x14ac:dyDescent="0.55000000000000004">
      <c r="A1" s="214" t="s">
        <v>127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6" ht="21" x14ac:dyDescent="0.55000000000000004">
      <c r="A2" s="214" t="s">
        <v>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spans="1:16" ht="21" x14ac:dyDescent="0.55000000000000004">
      <c r="A3" s="214" t="s">
        <v>219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</row>
    <row r="4" spans="1:16" ht="25.5" customHeight="1" x14ac:dyDescent="0.4">
      <c r="A4" s="242" t="s">
        <v>49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</row>
    <row r="5" spans="1:16" ht="20.25" x14ac:dyDescent="0.4">
      <c r="A5" s="242" t="s">
        <v>48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</row>
    <row r="6" spans="1:16" ht="19.5" customHeight="1" thickBot="1" x14ac:dyDescent="0.45">
      <c r="C6" s="216" t="s">
        <v>220</v>
      </c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</row>
    <row r="7" spans="1:16" ht="31.5" customHeight="1" x14ac:dyDescent="0.4">
      <c r="A7" s="243" t="s">
        <v>16</v>
      </c>
      <c r="C7" s="244" t="s">
        <v>4</v>
      </c>
      <c r="E7" s="221" t="s">
        <v>53</v>
      </c>
      <c r="F7" s="221"/>
      <c r="G7" s="221" t="s">
        <v>52</v>
      </c>
      <c r="H7" s="221"/>
      <c r="I7" s="221" t="s">
        <v>50</v>
      </c>
      <c r="J7" s="221"/>
      <c r="K7" s="221" t="s">
        <v>51</v>
      </c>
      <c r="M7" s="221" t="s">
        <v>15</v>
      </c>
      <c r="N7" s="221"/>
      <c r="O7" s="221"/>
      <c r="P7" s="221"/>
    </row>
    <row r="8" spans="1:16" ht="18" customHeight="1" thickBot="1" x14ac:dyDescent="0.45">
      <c r="A8" s="220"/>
      <c r="C8" s="245"/>
      <c r="E8" s="213"/>
      <c r="F8" s="221"/>
      <c r="G8" s="213"/>
      <c r="H8" s="221"/>
      <c r="I8" s="213"/>
      <c r="J8" s="221"/>
      <c r="K8" s="213"/>
      <c r="M8" s="213"/>
      <c r="N8" s="213"/>
      <c r="O8" s="213"/>
      <c r="P8" s="213"/>
    </row>
    <row r="9" spans="1:16" ht="42" x14ac:dyDescent="0.55000000000000004">
      <c r="A9" s="85" t="s">
        <v>145</v>
      </c>
      <c r="B9" s="72"/>
      <c r="C9" s="71">
        <v>880000</v>
      </c>
      <c r="D9" s="72"/>
      <c r="E9" s="71">
        <v>682300</v>
      </c>
      <c r="F9" s="72"/>
      <c r="G9" s="71">
        <v>676213</v>
      </c>
      <c r="H9" s="72"/>
      <c r="I9" s="72" t="s">
        <v>221</v>
      </c>
      <c r="J9" s="72"/>
      <c r="K9" s="71">
        <v>595067440000</v>
      </c>
      <c r="L9" s="20"/>
      <c r="M9" s="241" t="s">
        <v>181</v>
      </c>
      <c r="N9" s="241"/>
      <c r="O9" s="241"/>
      <c r="P9" s="241"/>
    </row>
    <row r="10" spans="1:16" ht="42" x14ac:dyDescent="0.55000000000000004">
      <c r="A10" s="85" t="s">
        <v>149</v>
      </c>
      <c r="B10" s="72"/>
      <c r="C10" s="71">
        <v>1884000</v>
      </c>
      <c r="D10" s="72"/>
      <c r="E10" s="71">
        <v>628490</v>
      </c>
      <c r="F10" s="72"/>
      <c r="G10" s="71">
        <v>611053</v>
      </c>
      <c r="H10" s="72"/>
      <c r="I10" s="72" t="s">
        <v>222</v>
      </c>
      <c r="J10" s="72"/>
      <c r="K10" s="71">
        <v>1151223852000</v>
      </c>
      <c r="L10" s="68"/>
      <c r="M10" s="241" t="s">
        <v>181</v>
      </c>
      <c r="N10" s="241"/>
      <c r="O10" s="241"/>
      <c r="P10" s="241"/>
    </row>
    <row r="11" spans="1:16" ht="42" x14ac:dyDescent="0.55000000000000004">
      <c r="A11" s="85" t="s">
        <v>153</v>
      </c>
      <c r="B11" s="72"/>
      <c r="C11" s="71">
        <v>995000</v>
      </c>
      <c r="D11" s="72"/>
      <c r="E11" s="71">
        <v>960000</v>
      </c>
      <c r="F11" s="72"/>
      <c r="G11" s="71">
        <v>873431</v>
      </c>
      <c r="H11" s="72"/>
      <c r="I11" s="72" t="s">
        <v>223</v>
      </c>
      <c r="J11" s="72"/>
      <c r="K11" s="71">
        <v>869063845000</v>
      </c>
      <c r="L11" s="68"/>
      <c r="M11" s="241" t="s">
        <v>181</v>
      </c>
      <c r="N11" s="241"/>
      <c r="O11" s="241"/>
      <c r="P11" s="241"/>
    </row>
  </sheetData>
  <mergeCells count="19">
    <mergeCell ref="A1:P1"/>
    <mergeCell ref="A2:P2"/>
    <mergeCell ref="A3:P3"/>
    <mergeCell ref="M7:P8"/>
    <mergeCell ref="M9:P9"/>
    <mergeCell ref="M10:P10"/>
    <mergeCell ref="M11:P11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</mergeCells>
  <pageMargins left="0.7" right="0.7" top="0.75" bottom="0.75" header="0.3" footer="0.3"/>
  <pageSetup scale="93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75"/>
  <sheetViews>
    <sheetView rightToLeft="1" view="pageBreakPreview" zoomScale="90" zoomScaleNormal="100" zoomScaleSheetLayoutView="90" workbookViewId="0">
      <selection activeCell="W7" sqref="W7"/>
    </sheetView>
  </sheetViews>
  <sheetFormatPr defaultColWidth="9.125" defaultRowHeight="15.75" x14ac:dyDescent="0.4"/>
  <cols>
    <col min="1" max="1" width="22.375" style="6" bestFit="1" customWidth="1"/>
    <col min="2" max="2" width="0.75" style="6" customWidth="1"/>
    <col min="3" max="3" width="19.75" style="6" bestFit="1" customWidth="1"/>
    <col min="4" max="4" width="0.75" style="6" customWidth="1"/>
    <col min="5" max="5" width="19.875" style="6" bestFit="1" customWidth="1"/>
    <col min="6" max="6" width="2" style="6" customWidth="1"/>
    <col min="7" max="7" width="19.75" style="6" bestFit="1" customWidth="1"/>
    <col min="8" max="8" width="2.125" style="6" customWidth="1"/>
    <col min="9" max="9" width="19.75" style="6" bestFit="1" customWidth="1"/>
    <col min="10" max="10" width="2" style="6" customWidth="1"/>
    <col min="11" max="11" width="19.75" style="6" bestFit="1" customWidth="1"/>
    <col min="12" max="12" width="0.625" style="6" customWidth="1"/>
    <col min="13" max="13" width="19.75" style="6" bestFit="1" customWidth="1"/>
    <col min="14" max="14" width="0.75" style="6" customWidth="1"/>
    <col min="15" max="15" width="12.125" style="80" bestFit="1" customWidth="1"/>
    <col min="16" max="16384" width="9.125" style="6"/>
  </cols>
  <sheetData>
    <row r="1" spans="1:15" ht="21" x14ac:dyDescent="0.55000000000000004">
      <c r="A1" s="214" t="s">
        <v>127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15" ht="21" x14ac:dyDescent="0.55000000000000004">
      <c r="A2" s="214" t="s">
        <v>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5" ht="21" x14ac:dyDescent="0.55000000000000004">
      <c r="A3" s="214" t="s">
        <v>219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</row>
    <row r="4" spans="1:15" ht="25.5" x14ac:dyDescent="0.4">
      <c r="A4" s="215" t="s">
        <v>112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</row>
    <row r="5" spans="1:15" ht="16.5" thickBot="1" x14ac:dyDescent="0.4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0"/>
    </row>
    <row r="6" spans="1:15" ht="18.75" customHeight="1" thickBot="1" x14ac:dyDescent="0.45">
      <c r="A6" s="15"/>
      <c r="C6" s="33" t="s">
        <v>213</v>
      </c>
      <c r="D6" s="8"/>
      <c r="E6" s="217" t="s">
        <v>13</v>
      </c>
      <c r="F6" s="217"/>
      <c r="G6" s="217"/>
      <c r="H6" s="217"/>
      <c r="I6" s="217"/>
      <c r="J6" s="217"/>
      <c r="K6" s="217"/>
      <c r="M6" s="216" t="s">
        <v>220</v>
      </c>
      <c r="N6" s="216"/>
      <c r="O6" s="216"/>
    </row>
    <row r="7" spans="1:15" ht="24" customHeight="1" x14ac:dyDescent="0.4">
      <c r="A7" s="221" t="s">
        <v>14</v>
      </c>
      <c r="B7" s="17"/>
      <c r="C7" s="243" t="s">
        <v>7</v>
      </c>
      <c r="D7" s="17"/>
      <c r="E7" s="248" t="s">
        <v>55</v>
      </c>
      <c r="F7" s="248"/>
      <c r="G7" s="248"/>
      <c r="H7" s="175"/>
      <c r="I7" s="248" t="s">
        <v>56</v>
      </c>
      <c r="J7" s="248"/>
      <c r="K7" s="248"/>
      <c r="M7" s="223" t="s">
        <v>7</v>
      </c>
      <c r="N7" s="221"/>
      <c r="O7" s="246" t="s">
        <v>31</v>
      </c>
    </row>
    <row r="8" spans="1:15" ht="29.25" customHeight="1" thickBot="1" x14ac:dyDescent="0.45">
      <c r="A8" s="213"/>
      <c r="B8" s="17"/>
      <c r="C8" s="220"/>
      <c r="D8" s="17"/>
      <c r="E8" s="245"/>
      <c r="F8" s="245"/>
      <c r="G8" s="245"/>
      <c r="H8" s="174"/>
      <c r="I8" s="245"/>
      <c r="J8" s="245"/>
      <c r="K8" s="245"/>
      <c r="M8" s="220"/>
      <c r="N8" s="221"/>
      <c r="O8" s="247"/>
    </row>
    <row r="9" spans="1:15" ht="21" x14ac:dyDescent="0.55000000000000004">
      <c r="A9" s="70" t="s">
        <v>182</v>
      </c>
      <c r="B9" s="17"/>
      <c r="C9" s="93">
        <v>24185214434</v>
      </c>
      <c r="D9" s="94"/>
      <c r="E9" s="93">
        <v>4499644036975</v>
      </c>
      <c r="F9" s="93"/>
      <c r="G9" s="93"/>
      <c r="H9" s="93"/>
      <c r="I9" s="93"/>
      <c r="J9" s="93"/>
      <c r="K9" s="93">
        <v>4523826824392</v>
      </c>
      <c r="L9" s="95"/>
      <c r="M9" s="93">
        <v>2427017</v>
      </c>
      <c r="N9" s="96"/>
      <c r="O9" s="101">
        <f>M9/' سهام'!$AC$4</f>
        <v>8.4828095459443678E-8</v>
      </c>
    </row>
    <row r="10" spans="1:15" ht="21" x14ac:dyDescent="0.55000000000000004">
      <c r="A10" s="70" t="s">
        <v>183</v>
      </c>
      <c r="B10" s="17"/>
      <c r="C10" s="93">
        <v>912128</v>
      </c>
      <c r="D10" s="94"/>
      <c r="E10" s="93">
        <v>0</v>
      </c>
      <c r="F10" s="93"/>
      <c r="G10" s="93"/>
      <c r="H10" s="93"/>
      <c r="I10" s="93"/>
      <c r="J10" s="93"/>
      <c r="K10" s="93">
        <v>0</v>
      </c>
      <c r="L10" s="95"/>
      <c r="M10" s="93">
        <v>912128</v>
      </c>
      <c r="N10" s="96"/>
      <c r="O10" s="101">
        <f>M10/' سهام'!$AC$4</f>
        <v>3.1880321009383714E-8</v>
      </c>
    </row>
    <row r="11" spans="1:15" ht="21" x14ac:dyDescent="0.55000000000000004">
      <c r="A11" s="70" t="s">
        <v>184</v>
      </c>
      <c r="B11" s="17"/>
      <c r="C11" s="93">
        <v>3129447</v>
      </c>
      <c r="D11" s="94"/>
      <c r="E11" s="93">
        <v>13237</v>
      </c>
      <c r="F11" s="93"/>
      <c r="G11" s="93"/>
      <c r="H11" s="93"/>
      <c r="I11" s="93"/>
      <c r="J11" s="93"/>
      <c r="K11" s="93">
        <v>0</v>
      </c>
      <c r="L11" s="95"/>
      <c r="M11" s="93">
        <v>3142684</v>
      </c>
      <c r="N11" s="96"/>
      <c r="O11" s="101">
        <f>M11/' سهام'!$AC$4</f>
        <v>1.0984179276489051E-7</v>
      </c>
    </row>
    <row r="12" spans="1:15" ht="21" x14ac:dyDescent="0.55000000000000004">
      <c r="A12" s="70" t="s">
        <v>183</v>
      </c>
      <c r="B12" s="17"/>
      <c r="C12" s="93">
        <v>948484</v>
      </c>
      <c r="D12" s="94"/>
      <c r="E12" s="93">
        <v>3764</v>
      </c>
      <c r="F12" s="93"/>
      <c r="G12" s="93"/>
      <c r="H12" s="93"/>
      <c r="I12" s="93"/>
      <c r="J12" s="93"/>
      <c r="K12" s="93">
        <v>0</v>
      </c>
      <c r="L12" s="95"/>
      <c r="M12" s="93">
        <v>952248</v>
      </c>
      <c r="N12" s="96"/>
      <c r="O12" s="101">
        <f>M12/' سهام'!$AC$4</f>
        <v>3.3282578673764674E-8</v>
      </c>
    </row>
    <row r="13" spans="1:15" ht="21" x14ac:dyDescent="0.55000000000000004">
      <c r="A13" s="70" t="s">
        <v>184</v>
      </c>
      <c r="B13" s="17"/>
      <c r="C13" s="93">
        <v>5500</v>
      </c>
      <c r="D13" s="94"/>
      <c r="E13" s="93">
        <v>0</v>
      </c>
      <c r="F13" s="93"/>
      <c r="G13" s="93"/>
      <c r="H13" s="93"/>
      <c r="I13" s="93"/>
      <c r="J13" s="93"/>
      <c r="K13" s="93">
        <v>0</v>
      </c>
      <c r="L13" s="95"/>
      <c r="M13" s="93">
        <v>5500</v>
      </c>
      <c r="N13" s="96"/>
      <c r="O13" s="101">
        <f>M13/' سهام'!$AC$4</f>
        <v>1.9223372766937363E-10</v>
      </c>
    </row>
    <row r="14" spans="1:15" ht="21" x14ac:dyDescent="0.55000000000000004">
      <c r="A14" s="70" t="s">
        <v>183</v>
      </c>
      <c r="B14" s="17"/>
      <c r="C14" s="93">
        <v>1946102</v>
      </c>
      <c r="D14" s="94"/>
      <c r="E14" s="93">
        <v>0</v>
      </c>
      <c r="F14" s="93"/>
      <c r="G14" s="93"/>
      <c r="H14" s="93"/>
      <c r="I14" s="93"/>
      <c r="J14" s="93"/>
      <c r="K14" s="93">
        <v>0</v>
      </c>
      <c r="L14" s="95"/>
      <c r="M14" s="93">
        <v>1946102</v>
      </c>
      <c r="N14" s="96"/>
      <c r="O14" s="101">
        <f>M14/' سهام'!$AC$4</f>
        <v>6.8019353069967891E-8</v>
      </c>
    </row>
    <row r="15" spans="1:15" ht="21" x14ac:dyDescent="0.55000000000000004">
      <c r="A15" s="70" t="s">
        <v>185</v>
      </c>
      <c r="B15" s="17"/>
      <c r="C15" s="93">
        <v>16021</v>
      </c>
      <c r="D15" s="94"/>
      <c r="E15" s="93">
        <v>0</v>
      </c>
      <c r="F15" s="93"/>
      <c r="G15" s="93"/>
      <c r="H15" s="93"/>
      <c r="I15" s="93"/>
      <c r="J15" s="93"/>
      <c r="K15" s="93">
        <v>0</v>
      </c>
      <c r="L15" s="95"/>
      <c r="M15" s="93">
        <v>16021</v>
      </c>
      <c r="N15" s="96"/>
      <c r="O15" s="101">
        <f>M15/' سهام'!$AC$4</f>
        <v>5.5995937290746094E-10</v>
      </c>
    </row>
    <row r="16" spans="1:15" ht="21" x14ac:dyDescent="0.55000000000000004">
      <c r="A16" s="70" t="s">
        <v>186</v>
      </c>
      <c r="B16" s="17"/>
      <c r="C16" s="93">
        <v>9256907</v>
      </c>
      <c r="D16" s="94"/>
      <c r="E16" s="93">
        <v>39202</v>
      </c>
      <c r="F16" s="93"/>
      <c r="G16" s="93"/>
      <c r="H16" s="93"/>
      <c r="I16" s="93"/>
      <c r="J16" s="93"/>
      <c r="K16" s="93">
        <v>0</v>
      </c>
      <c r="L16" s="95"/>
      <c r="M16" s="93">
        <v>9296109</v>
      </c>
      <c r="N16" s="96"/>
      <c r="O16" s="101">
        <f>M16/' سهام'!$AC$4</f>
        <v>3.2491376107105696E-7</v>
      </c>
    </row>
    <row r="17" spans="1:15" ht="21" x14ac:dyDescent="0.55000000000000004">
      <c r="A17" s="70" t="s">
        <v>187</v>
      </c>
      <c r="B17" s="17"/>
      <c r="C17" s="93">
        <v>737604</v>
      </c>
      <c r="D17" s="94"/>
      <c r="E17" s="93">
        <v>2382</v>
      </c>
      <c r="F17" s="93"/>
      <c r="G17" s="93"/>
      <c r="H17" s="93"/>
      <c r="I17" s="93"/>
      <c r="J17" s="93"/>
      <c r="K17" s="93">
        <v>0</v>
      </c>
      <c r="L17" s="95"/>
      <c r="M17" s="93">
        <v>739986</v>
      </c>
      <c r="N17" s="96"/>
      <c r="O17" s="101">
        <f>M17/' سهام'!$AC$4</f>
        <v>2.5863684946027112E-8</v>
      </c>
    </row>
    <row r="18" spans="1:15" ht="21" x14ac:dyDescent="0.55000000000000004">
      <c r="A18" s="70" t="s">
        <v>188</v>
      </c>
      <c r="B18" s="17"/>
      <c r="C18" s="93">
        <v>344526</v>
      </c>
      <c r="D18" s="94"/>
      <c r="E18" s="93">
        <v>2449939891029</v>
      </c>
      <c r="F18" s="93"/>
      <c r="G18" s="93"/>
      <c r="H18" s="93"/>
      <c r="I18" s="93"/>
      <c r="J18" s="93"/>
      <c r="K18" s="93">
        <v>2449932420000</v>
      </c>
      <c r="L18" s="95"/>
      <c r="M18" s="93">
        <v>7815555</v>
      </c>
      <c r="N18" s="96"/>
      <c r="O18" s="101">
        <f>M18/' سهام'!$AC$4</f>
        <v>2.7316604935545665E-7</v>
      </c>
    </row>
    <row r="19" spans="1:15" ht="21" x14ac:dyDescent="0.55000000000000004">
      <c r="A19" s="70" t="s">
        <v>189</v>
      </c>
      <c r="B19" s="17"/>
      <c r="C19" s="93">
        <v>1009274</v>
      </c>
      <c r="D19" s="94"/>
      <c r="E19" s="93">
        <v>4257</v>
      </c>
      <c r="F19" s="93"/>
      <c r="G19" s="93"/>
      <c r="H19" s="93"/>
      <c r="I19" s="93"/>
      <c r="J19" s="93"/>
      <c r="K19" s="93">
        <v>504000</v>
      </c>
      <c r="L19" s="95"/>
      <c r="M19" s="93">
        <v>509531</v>
      </c>
      <c r="N19" s="96"/>
      <c r="O19" s="101">
        <f>M19/' سهام'!$AC$4</f>
        <v>1.7808916998746111E-8</v>
      </c>
    </row>
    <row r="20" spans="1:15" ht="21" x14ac:dyDescent="0.55000000000000004">
      <c r="A20" s="70" t="s">
        <v>190</v>
      </c>
      <c r="B20" s="17"/>
      <c r="C20" s="93">
        <v>248</v>
      </c>
      <c r="D20" s="94"/>
      <c r="E20" s="93">
        <v>0</v>
      </c>
      <c r="F20" s="93"/>
      <c r="G20" s="93"/>
      <c r="H20" s="93"/>
      <c r="I20" s="93"/>
      <c r="J20" s="93"/>
      <c r="K20" s="93">
        <v>0</v>
      </c>
      <c r="L20" s="95"/>
      <c r="M20" s="93">
        <v>248</v>
      </c>
      <c r="N20" s="96"/>
      <c r="O20" s="101">
        <f>M20/' سهام'!$AC$4</f>
        <v>8.6679935385463024E-12</v>
      </c>
    </row>
    <row r="21" spans="1:15" ht="21" x14ac:dyDescent="0.55000000000000004">
      <c r="A21" s="70" t="s">
        <v>190</v>
      </c>
      <c r="B21" s="17"/>
      <c r="C21" s="93">
        <v>441898</v>
      </c>
      <c r="D21" s="94"/>
      <c r="E21" s="93">
        <v>1869</v>
      </c>
      <c r="F21" s="93"/>
      <c r="G21" s="93"/>
      <c r="H21" s="93"/>
      <c r="I21" s="93"/>
      <c r="J21" s="93"/>
      <c r="K21" s="93">
        <v>0</v>
      </c>
      <c r="L21" s="95"/>
      <c r="M21" s="93">
        <v>443767</v>
      </c>
      <c r="N21" s="96"/>
      <c r="O21" s="101">
        <f>M21/' سهام'!$AC$4</f>
        <v>1.5510360841209986E-8</v>
      </c>
    </row>
    <row r="22" spans="1:15" ht="21" x14ac:dyDescent="0.55000000000000004">
      <c r="A22" s="70" t="s">
        <v>191</v>
      </c>
      <c r="B22" s="17"/>
      <c r="C22" s="93">
        <v>1080997</v>
      </c>
      <c r="D22" s="94"/>
      <c r="E22" s="93">
        <v>4558</v>
      </c>
      <c r="F22" s="93"/>
      <c r="G22" s="93"/>
      <c r="H22" s="93"/>
      <c r="I22" s="93"/>
      <c r="J22" s="93"/>
      <c r="K22" s="93">
        <v>0</v>
      </c>
      <c r="L22" s="95"/>
      <c r="M22" s="93">
        <v>1085555</v>
      </c>
      <c r="N22" s="96"/>
      <c r="O22" s="101">
        <f>M22/' سهام'!$AC$4</f>
        <v>3.7941869861841252E-8</v>
      </c>
    </row>
    <row r="23" spans="1:15" ht="21" x14ac:dyDescent="0.55000000000000004">
      <c r="A23" s="70" t="s">
        <v>192</v>
      </c>
      <c r="B23" s="17"/>
      <c r="C23" s="93">
        <v>663172</v>
      </c>
      <c r="D23" s="94"/>
      <c r="E23" s="93">
        <v>0</v>
      </c>
      <c r="F23" s="93"/>
      <c r="G23" s="93"/>
      <c r="H23" s="93"/>
      <c r="I23" s="93"/>
      <c r="J23" s="93"/>
      <c r="K23" s="93">
        <v>504000</v>
      </c>
      <c r="L23" s="95"/>
      <c r="M23" s="93">
        <v>159172</v>
      </c>
      <c r="N23" s="96"/>
      <c r="O23" s="101">
        <f>M23/' سهام'!$AC$4</f>
        <v>5.5633139819253707E-9</v>
      </c>
    </row>
    <row r="24" spans="1:15" ht="21" x14ac:dyDescent="0.55000000000000004">
      <c r="A24" s="70" t="s">
        <v>193</v>
      </c>
      <c r="B24" s="17"/>
      <c r="C24" s="93">
        <v>2663509</v>
      </c>
      <c r="D24" s="94"/>
      <c r="E24" s="93">
        <v>10538</v>
      </c>
      <c r="F24" s="93"/>
      <c r="G24" s="93"/>
      <c r="H24" s="93"/>
      <c r="I24" s="93"/>
      <c r="J24" s="93"/>
      <c r="K24" s="93">
        <v>2520000</v>
      </c>
      <c r="L24" s="95"/>
      <c r="M24" s="93">
        <v>154047</v>
      </c>
      <c r="N24" s="96"/>
      <c r="O24" s="101">
        <f>M24/' سهام'!$AC$4</f>
        <v>5.3841870993243635E-9</v>
      </c>
    </row>
    <row r="25" spans="1:15" ht="21" x14ac:dyDescent="0.55000000000000004">
      <c r="A25" s="70" t="s">
        <v>194</v>
      </c>
      <c r="B25" s="17"/>
      <c r="C25" s="93">
        <v>124868989</v>
      </c>
      <c r="D25" s="94"/>
      <c r="E25" s="93">
        <v>10980960985164</v>
      </c>
      <c r="F25" s="93"/>
      <c r="G25" s="93"/>
      <c r="H25" s="93"/>
      <c r="I25" s="93"/>
      <c r="J25" s="93"/>
      <c r="K25" s="93">
        <v>10980382376284</v>
      </c>
      <c r="L25" s="95"/>
      <c r="M25" s="93">
        <v>703477869</v>
      </c>
      <c r="N25" s="96"/>
      <c r="O25" s="101">
        <f>M25/' سهام'!$AC$4</f>
        <v>2.4587667834686783E-5</v>
      </c>
    </row>
    <row r="26" spans="1:15" ht="21" x14ac:dyDescent="0.55000000000000004">
      <c r="A26" s="70" t="s">
        <v>195</v>
      </c>
      <c r="B26" s="17"/>
      <c r="C26" s="93">
        <v>6009530</v>
      </c>
      <c r="D26" s="94"/>
      <c r="E26" s="93">
        <v>0</v>
      </c>
      <c r="F26" s="93"/>
      <c r="G26" s="93"/>
      <c r="H26" s="93"/>
      <c r="I26" s="93"/>
      <c r="J26" s="93"/>
      <c r="K26" s="93">
        <v>0</v>
      </c>
      <c r="L26" s="95"/>
      <c r="M26" s="93">
        <v>6009530</v>
      </c>
      <c r="N26" s="96"/>
      <c r="O26" s="101">
        <f>M26/' سهام'!$AC$4</f>
        <v>2.1004260971653289E-7</v>
      </c>
    </row>
    <row r="27" spans="1:15" ht="21" x14ac:dyDescent="0.55000000000000004">
      <c r="A27" s="70" t="s">
        <v>195</v>
      </c>
      <c r="B27" s="17"/>
      <c r="C27" s="93">
        <v>268153</v>
      </c>
      <c r="D27" s="94"/>
      <c r="E27" s="93">
        <v>1065</v>
      </c>
      <c r="F27" s="93"/>
      <c r="G27" s="93"/>
      <c r="H27" s="93"/>
      <c r="I27" s="93"/>
      <c r="J27" s="93"/>
      <c r="K27" s="93">
        <v>0</v>
      </c>
      <c r="L27" s="95"/>
      <c r="M27" s="93">
        <v>269218</v>
      </c>
      <c r="N27" s="96"/>
      <c r="O27" s="101">
        <f>M27/' سهام'!$AC$4</f>
        <v>9.4095963083078959E-9</v>
      </c>
    </row>
    <row r="28" spans="1:15" ht="21" x14ac:dyDescent="0.55000000000000004">
      <c r="A28" s="70" t="s">
        <v>196</v>
      </c>
      <c r="B28" s="17"/>
      <c r="C28" s="93">
        <v>43000000000</v>
      </c>
      <c r="D28" s="94"/>
      <c r="E28" s="93">
        <v>0</v>
      </c>
      <c r="F28" s="93"/>
      <c r="G28" s="93"/>
      <c r="H28" s="93"/>
      <c r="I28" s="93"/>
      <c r="J28" s="93"/>
      <c r="K28" s="93">
        <v>0</v>
      </c>
      <c r="L28" s="95"/>
      <c r="M28" s="93">
        <v>43000000000</v>
      </c>
      <c r="N28" s="96"/>
      <c r="O28" s="101">
        <f>M28/' سهام'!$AC$4</f>
        <v>1.5029182345060121E-3</v>
      </c>
    </row>
    <row r="29" spans="1:15" ht="21" x14ac:dyDescent="0.55000000000000004">
      <c r="A29" s="70" t="s">
        <v>196</v>
      </c>
      <c r="B29" s="17"/>
      <c r="C29" s="93">
        <v>39800000000</v>
      </c>
      <c r="D29" s="94"/>
      <c r="E29" s="93">
        <v>0</v>
      </c>
      <c r="F29" s="93"/>
      <c r="G29" s="93"/>
      <c r="H29" s="93"/>
      <c r="I29" s="93"/>
      <c r="J29" s="93"/>
      <c r="K29" s="93">
        <v>0</v>
      </c>
      <c r="L29" s="95"/>
      <c r="M29" s="93">
        <v>39800000000</v>
      </c>
      <c r="N29" s="96"/>
      <c r="O29" s="101">
        <f>M29/' سهام'!$AC$4</f>
        <v>1.3910731565892856E-3</v>
      </c>
    </row>
    <row r="30" spans="1:15" ht="21" x14ac:dyDescent="0.55000000000000004">
      <c r="A30" s="70" t="s">
        <v>196</v>
      </c>
      <c r="B30" s="17"/>
      <c r="C30" s="93">
        <v>219000000000</v>
      </c>
      <c r="D30" s="94"/>
      <c r="E30" s="93">
        <v>0</v>
      </c>
      <c r="F30" s="93"/>
      <c r="G30" s="93"/>
      <c r="H30" s="93"/>
      <c r="I30" s="93"/>
      <c r="J30" s="93"/>
      <c r="K30" s="93">
        <v>0</v>
      </c>
      <c r="L30" s="95"/>
      <c r="M30" s="93">
        <v>219000000000</v>
      </c>
      <c r="N30" s="96"/>
      <c r="O30" s="101">
        <f>M30/' سهام'!$AC$4</f>
        <v>7.654397519925968E-3</v>
      </c>
    </row>
    <row r="31" spans="1:15" ht="21" x14ac:dyDescent="0.55000000000000004">
      <c r="A31" s="70" t="s">
        <v>197</v>
      </c>
      <c r="B31" s="17"/>
      <c r="C31" s="93">
        <v>133842504558</v>
      </c>
      <c r="D31" s="94"/>
      <c r="E31" s="93">
        <v>8241929956044</v>
      </c>
      <c r="F31" s="93"/>
      <c r="G31" s="93"/>
      <c r="H31" s="93"/>
      <c r="I31" s="93"/>
      <c r="J31" s="93"/>
      <c r="K31" s="93">
        <v>8287839894000</v>
      </c>
      <c r="L31" s="95"/>
      <c r="M31" s="93">
        <v>87932566602</v>
      </c>
      <c r="N31" s="96"/>
      <c r="O31" s="101">
        <f>M31/' سهام'!$AC$4</f>
        <v>3.0733827384432596E-3</v>
      </c>
    </row>
    <row r="32" spans="1:15" ht="21" x14ac:dyDescent="0.55000000000000004">
      <c r="A32" s="70" t="s">
        <v>196</v>
      </c>
      <c r="B32" s="17"/>
      <c r="C32" s="93">
        <v>10100000000</v>
      </c>
      <c r="D32" s="94"/>
      <c r="E32" s="93">
        <v>0</v>
      </c>
      <c r="F32" s="93"/>
      <c r="G32" s="93"/>
      <c r="H32" s="93"/>
      <c r="I32" s="93"/>
      <c r="J32" s="93"/>
      <c r="K32" s="93">
        <v>0</v>
      </c>
      <c r="L32" s="95"/>
      <c r="M32" s="93">
        <v>10100000000</v>
      </c>
      <c r="N32" s="96"/>
      <c r="O32" s="101">
        <f>M32/' سهام'!$AC$4</f>
        <v>3.5301102717466798E-4</v>
      </c>
    </row>
    <row r="33" spans="1:15" ht="21" x14ac:dyDescent="0.55000000000000004">
      <c r="A33" s="70" t="s">
        <v>198</v>
      </c>
      <c r="B33" s="17"/>
      <c r="C33" s="93">
        <v>560246</v>
      </c>
      <c r="D33" s="94"/>
      <c r="E33" s="93">
        <v>2373</v>
      </c>
      <c r="F33" s="93"/>
      <c r="G33" s="93"/>
      <c r="H33" s="93"/>
      <c r="I33" s="93"/>
      <c r="J33" s="93"/>
      <c r="K33" s="93">
        <v>504000</v>
      </c>
      <c r="L33" s="95"/>
      <c r="M33" s="93">
        <v>58619</v>
      </c>
      <c r="N33" s="96"/>
      <c r="O33" s="101">
        <f>M33/' سهام'!$AC$4</f>
        <v>2.0488270695001842E-9</v>
      </c>
    </row>
    <row r="34" spans="1:15" ht="21" x14ac:dyDescent="0.55000000000000004">
      <c r="A34" s="70" t="s">
        <v>196</v>
      </c>
      <c r="B34" s="17"/>
      <c r="C34" s="93">
        <v>54000000000</v>
      </c>
      <c r="D34" s="94"/>
      <c r="E34" s="93">
        <v>0</v>
      </c>
      <c r="F34" s="93"/>
      <c r="G34" s="93"/>
      <c r="H34" s="93"/>
      <c r="I34" s="93"/>
      <c r="J34" s="93"/>
      <c r="K34" s="93">
        <v>0</v>
      </c>
      <c r="L34" s="95"/>
      <c r="M34" s="93">
        <v>54000000000</v>
      </c>
      <c r="N34" s="96"/>
      <c r="O34" s="101">
        <f>M34/' سهام'!$AC$4</f>
        <v>1.8873856898447593E-3</v>
      </c>
    </row>
    <row r="35" spans="1:15" ht="21" x14ac:dyDescent="0.55000000000000004">
      <c r="A35" s="70" t="s">
        <v>196</v>
      </c>
      <c r="B35" s="17"/>
      <c r="C35" s="93">
        <v>100000000000</v>
      </c>
      <c r="D35" s="94"/>
      <c r="E35" s="93">
        <v>0</v>
      </c>
      <c r="F35" s="93"/>
      <c r="G35" s="93"/>
      <c r="H35" s="93"/>
      <c r="I35" s="93"/>
      <c r="J35" s="93"/>
      <c r="K35" s="93">
        <v>0</v>
      </c>
      <c r="L35" s="95"/>
      <c r="M35" s="93">
        <v>100000000000</v>
      </c>
      <c r="N35" s="96"/>
      <c r="O35" s="101">
        <f>M35/' سهام'!$AC$4</f>
        <v>3.4951586848977023E-3</v>
      </c>
    </row>
    <row r="36" spans="1:15" ht="21" x14ac:dyDescent="0.55000000000000004">
      <c r="A36" s="70" t="s">
        <v>196</v>
      </c>
      <c r="B36" s="17"/>
      <c r="C36" s="93">
        <v>62680000000</v>
      </c>
      <c r="D36" s="94"/>
      <c r="E36" s="93">
        <v>0</v>
      </c>
      <c r="F36" s="93"/>
      <c r="G36" s="93"/>
      <c r="H36" s="93"/>
      <c r="I36" s="93"/>
      <c r="J36" s="93"/>
      <c r="K36" s="93">
        <v>0</v>
      </c>
      <c r="L36" s="95"/>
      <c r="M36" s="93">
        <v>62680000000</v>
      </c>
      <c r="N36" s="96"/>
      <c r="O36" s="101">
        <f>M36/' سهام'!$AC$4</f>
        <v>2.1907654636938801E-3</v>
      </c>
    </row>
    <row r="37" spans="1:15" ht="21" x14ac:dyDescent="0.55000000000000004">
      <c r="A37" s="70" t="s">
        <v>199</v>
      </c>
      <c r="B37" s="17"/>
      <c r="C37" s="93">
        <v>1652354</v>
      </c>
      <c r="D37" s="94"/>
      <c r="E37" s="93">
        <v>6989</v>
      </c>
      <c r="F37" s="93"/>
      <c r="G37" s="93"/>
      <c r="H37" s="93"/>
      <c r="I37" s="93"/>
      <c r="J37" s="93"/>
      <c r="K37" s="93">
        <v>504000</v>
      </c>
      <c r="L37" s="95"/>
      <c r="M37" s="93">
        <v>1155343</v>
      </c>
      <c r="N37" s="96"/>
      <c r="O37" s="101">
        <f>M37/' سهام'!$AC$4</f>
        <v>4.038107120485766E-8</v>
      </c>
    </row>
    <row r="38" spans="1:15" ht="21" x14ac:dyDescent="0.55000000000000004">
      <c r="A38" s="70" t="s">
        <v>200</v>
      </c>
      <c r="B38" s="17"/>
      <c r="C38" s="93">
        <v>840000000000</v>
      </c>
      <c r="D38" s="94"/>
      <c r="E38" s="93">
        <v>0</v>
      </c>
      <c r="F38" s="93"/>
      <c r="G38" s="93"/>
      <c r="H38" s="93"/>
      <c r="I38" s="93"/>
      <c r="J38" s="93"/>
      <c r="K38" s="93">
        <v>840000000000</v>
      </c>
      <c r="L38" s="95"/>
      <c r="M38" s="93">
        <v>0</v>
      </c>
      <c r="N38" s="96"/>
      <c r="O38" s="101">
        <f>M38/' سهام'!$AC$4</f>
        <v>0</v>
      </c>
    </row>
    <row r="39" spans="1:15" ht="21" x14ac:dyDescent="0.55000000000000004">
      <c r="A39" s="70" t="s">
        <v>200</v>
      </c>
      <c r="B39" s="17"/>
      <c r="C39" s="93">
        <v>696617</v>
      </c>
      <c r="D39" s="94"/>
      <c r="E39" s="93">
        <v>3032883475776</v>
      </c>
      <c r="F39" s="93"/>
      <c r="G39" s="93"/>
      <c r="H39" s="93"/>
      <c r="I39" s="93"/>
      <c r="J39" s="93"/>
      <c r="K39" s="93">
        <v>3032869280000</v>
      </c>
      <c r="L39" s="95"/>
      <c r="M39" s="93">
        <v>14892393</v>
      </c>
      <c r="N39" s="96"/>
      <c r="O39" s="101">
        <f>M39/' سهام'!$AC$4</f>
        <v>5.2051276732859751E-7</v>
      </c>
    </row>
    <row r="40" spans="1:15" ht="21" x14ac:dyDescent="0.55000000000000004">
      <c r="A40" s="70" t="s">
        <v>200</v>
      </c>
      <c r="B40" s="17"/>
      <c r="C40" s="93">
        <v>660000000000</v>
      </c>
      <c r="D40" s="94"/>
      <c r="E40" s="93">
        <v>0</v>
      </c>
      <c r="F40" s="93"/>
      <c r="G40" s="93"/>
      <c r="H40" s="93"/>
      <c r="I40" s="93"/>
      <c r="J40" s="93"/>
      <c r="K40" s="93">
        <v>660000000000</v>
      </c>
      <c r="L40" s="95"/>
      <c r="M40" s="93">
        <v>0</v>
      </c>
      <c r="N40" s="96"/>
      <c r="O40" s="101">
        <f>M40/' سهام'!$AC$4</f>
        <v>0</v>
      </c>
    </row>
    <row r="41" spans="1:15" ht="21" x14ac:dyDescent="0.55000000000000004">
      <c r="A41" s="70" t="s">
        <v>196</v>
      </c>
      <c r="B41" s="17"/>
      <c r="C41" s="71">
        <v>443900000000</v>
      </c>
      <c r="D41" s="18"/>
      <c r="E41" s="93">
        <v>0</v>
      </c>
      <c r="F41" s="93"/>
      <c r="G41" s="95"/>
      <c r="H41" s="95"/>
      <c r="I41" s="93"/>
      <c r="J41" s="93"/>
      <c r="K41" s="97">
        <v>0</v>
      </c>
      <c r="L41" s="95"/>
      <c r="M41" s="93">
        <v>443900000000</v>
      </c>
      <c r="N41" s="65"/>
      <c r="O41" s="101">
        <f>M41/' سهام'!$AC$4</f>
        <v>1.5515009402260901E-2</v>
      </c>
    </row>
    <row r="42" spans="1:15" ht="21" x14ac:dyDescent="0.55000000000000004">
      <c r="A42" s="70" t="s">
        <v>196</v>
      </c>
      <c r="B42" s="17"/>
      <c r="C42" s="71">
        <v>57732000000</v>
      </c>
      <c r="D42" s="18"/>
      <c r="E42" s="93">
        <v>0</v>
      </c>
      <c r="F42" s="93"/>
      <c r="G42" s="95"/>
      <c r="H42" s="95"/>
      <c r="I42" s="93"/>
      <c r="J42" s="93"/>
      <c r="K42" s="97">
        <v>0</v>
      </c>
      <c r="L42" s="95"/>
      <c r="M42" s="93">
        <v>57732000000</v>
      </c>
      <c r="N42" s="65"/>
      <c r="O42" s="101">
        <f>M42/' سهام'!$AC$4</f>
        <v>2.0178250119651416E-3</v>
      </c>
    </row>
    <row r="43" spans="1:15" ht="21" x14ac:dyDescent="0.55000000000000004">
      <c r="A43" s="70" t="s">
        <v>196</v>
      </c>
      <c r="B43" s="17"/>
      <c r="C43" s="71">
        <v>70000000000</v>
      </c>
      <c r="D43" s="18"/>
      <c r="E43" s="93">
        <v>0</v>
      </c>
      <c r="F43" s="93"/>
      <c r="G43" s="95"/>
      <c r="H43" s="95"/>
      <c r="I43" s="93"/>
      <c r="J43" s="93"/>
      <c r="K43" s="97">
        <v>0</v>
      </c>
      <c r="L43" s="95"/>
      <c r="M43" s="93">
        <v>70000000000</v>
      </c>
      <c r="N43" s="65"/>
      <c r="O43" s="101">
        <f>M43/' سهام'!$AC$4</f>
        <v>2.4466110794283918E-3</v>
      </c>
    </row>
    <row r="44" spans="1:15" ht="21" x14ac:dyDescent="0.55000000000000004">
      <c r="A44" s="70" t="s">
        <v>196</v>
      </c>
      <c r="B44" s="17"/>
      <c r="C44" s="71">
        <v>92373000000</v>
      </c>
      <c r="D44" s="18"/>
      <c r="E44" s="93">
        <v>0</v>
      </c>
      <c r="F44" s="93"/>
      <c r="G44" s="95"/>
      <c r="H44" s="95"/>
      <c r="I44" s="93"/>
      <c r="J44" s="93"/>
      <c r="K44" s="97">
        <v>0</v>
      </c>
      <c r="L44" s="95"/>
      <c r="M44" s="93">
        <v>92373000000</v>
      </c>
      <c r="N44" s="65"/>
      <c r="O44" s="101">
        <f>M44/' سهام'!$AC$4</f>
        <v>3.2285829320005547E-3</v>
      </c>
    </row>
    <row r="45" spans="1:15" ht="21" x14ac:dyDescent="0.55000000000000004">
      <c r="A45" s="70" t="s">
        <v>182</v>
      </c>
      <c r="B45" s="17"/>
      <c r="C45" s="71">
        <v>647453000000</v>
      </c>
      <c r="D45" s="18"/>
      <c r="E45" s="93">
        <v>0</v>
      </c>
      <c r="F45" s="93"/>
      <c r="G45" s="95"/>
      <c r="H45" s="95"/>
      <c r="I45" s="93"/>
      <c r="J45" s="93"/>
      <c r="K45" s="97">
        <v>647453000000</v>
      </c>
      <c r="L45" s="95"/>
      <c r="M45" s="93">
        <v>0</v>
      </c>
      <c r="N45" s="65"/>
      <c r="O45" s="101">
        <f>M45/' سهام'!$AC$4</f>
        <v>0</v>
      </c>
    </row>
    <row r="46" spans="1:15" ht="21" x14ac:dyDescent="0.55000000000000004">
      <c r="A46" s="70" t="s">
        <v>182</v>
      </c>
      <c r="B46" s="17"/>
      <c r="C46" s="71">
        <v>100039000000</v>
      </c>
      <c r="D46" s="18"/>
      <c r="E46" s="93">
        <v>0</v>
      </c>
      <c r="F46" s="93"/>
      <c r="G46" s="95"/>
      <c r="H46" s="95"/>
      <c r="I46" s="93"/>
      <c r="J46" s="93"/>
      <c r="K46" s="97">
        <v>100039000000</v>
      </c>
      <c r="L46" s="95"/>
      <c r="M46" s="93">
        <v>0</v>
      </c>
      <c r="N46" s="65"/>
      <c r="O46" s="101">
        <f>M46/' سهام'!$AC$4</f>
        <v>0</v>
      </c>
    </row>
    <row r="47" spans="1:15" ht="21" x14ac:dyDescent="0.55000000000000004">
      <c r="A47" s="70" t="s">
        <v>196</v>
      </c>
      <c r="B47" s="17"/>
      <c r="C47" s="71">
        <v>301519000000</v>
      </c>
      <c r="D47" s="18"/>
      <c r="E47" s="93">
        <v>0</v>
      </c>
      <c r="F47" s="93"/>
      <c r="G47" s="95"/>
      <c r="H47" s="95"/>
      <c r="I47" s="93"/>
      <c r="J47" s="93"/>
      <c r="K47" s="97">
        <v>0</v>
      </c>
      <c r="L47" s="95"/>
      <c r="M47" s="93">
        <v>301519000000</v>
      </c>
      <c r="N47" s="65"/>
      <c r="O47" s="101">
        <f>M47/' سهام'!$AC$4</f>
        <v>1.0538567515116703E-2</v>
      </c>
    </row>
    <row r="48" spans="1:15" ht="21" x14ac:dyDescent="0.55000000000000004">
      <c r="A48" s="70" t="s">
        <v>197</v>
      </c>
      <c r="B48" s="17"/>
      <c r="C48" s="71">
        <v>1172500000000</v>
      </c>
      <c r="D48" s="18"/>
      <c r="E48" s="93">
        <v>0</v>
      </c>
      <c r="F48" s="93"/>
      <c r="G48" s="95"/>
      <c r="H48" s="95"/>
      <c r="I48" s="93"/>
      <c r="J48" s="93"/>
      <c r="K48" s="97">
        <v>1172500000000</v>
      </c>
      <c r="L48" s="95"/>
      <c r="M48" s="93">
        <v>0</v>
      </c>
      <c r="N48" s="65"/>
      <c r="O48" s="101">
        <f>M48/' سهام'!$AC$4</f>
        <v>0</v>
      </c>
    </row>
    <row r="49" spans="1:15" ht="21" x14ac:dyDescent="0.55000000000000004">
      <c r="A49" s="70" t="s">
        <v>197</v>
      </c>
      <c r="B49" s="17"/>
      <c r="C49" s="71">
        <v>234900000000</v>
      </c>
      <c r="D49" s="18"/>
      <c r="E49" s="93">
        <v>0</v>
      </c>
      <c r="F49" s="93"/>
      <c r="G49" s="95"/>
      <c r="H49" s="95"/>
      <c r="I49" s="93"/>
      <c r="J49" s="93"/>
      <c r="K49" s="97">
        <v>0</v>
      </c>
      <c r="L49" s="95"/>
      <c r="M49" s="93">
        <v>234900000000</v>
      </c>
      <c r="N49" s="65"/>
      <c r="O49" s="101">
        <f>M49/' سهام'!$AC$4</f>
        <v>8.2101277508247038E-3</v>
      </c>
    </row>
    <row r="50" spans="1:15" ht="21" x14ac:dyDescent="0.55000000000000004">
      <c r="A50" s="70" t="s">
        <v>182</v>
      </c>
      <c r="B50" s="17"/>
      <c r="C50" s="71">
        <v>2506700000000</v>
      </c>
      <c r="D50" s="18"/>
      <c r="E50" s="93">
        <v>0</v>
      </c>
      <c r="F50" s="93"/>
      <c r="G50" s="95"/>
      <c r="H50" s="95"/>
      <c r="I50" s="93"/>
      <c r="J50" s="93"/>
      <c r="K50" s="97">
        <v>2115000000000</v>
      </c>
      <c r="L50" s="95"/>
      <c r="M50" s="93">
        <v>391700000000</v>
      </c>
      <c r="N50" s="65"/>
      <c r="O50" s="101">
        <f>M50/' سهام'!$AC$4</f>
        <v>1.3690536568744301E-2</v>
      </c>
    </row>
    <row r="51" spans="1:15" ht="21" x14ac:dyDescent="0.55000000000000004">
      <c r="A51" s="70" t="s">
        <v>196</v>
      </c>
      <c r="B51" s="17"/>
      <c r="C51" s="71">
        <v>2614000000000</v>
      </c>
      <c r="D51" s="18"/>
      <c r="E51" s="93">
        <v>0</v>
      </c>
      <c r="F51" s="93"/>
      <c r="G51" s="95"/>
      <c r="H51" s="95"/>
      <c r="I51" s="93"/>
      <c r="J51" s="93"/>
      <c r="K51" s="97">
        <v>0</v>
      </c>
      <c r="L51" s="95"/>
      <c r="M51" s="93">
        <v>2614000000000</v>
      </c>
      <c r="N51" s="65"/>
      <c r="O51" s="101">
        <f>M51/' سهام'!$AC$4</f>
        <v>9.1363448023225949E-2</v>
      </c>
    </row>
    <row r="52" spans="1:15" ht="21" x14ac:dyDescent="0.55000000000000004">
      <c r="A52" s="70" t="s">
        <v>197</v>
      </c>
      <c r="B52" s="17"/>
      <c r="C52" s="71">
        <v>3692589000000</v>
      </c>
      <c r="D52" s="18"/>
      <c r="E52" s="93">
        <v>0</v>
      </c>
      <c r="F52" s="93"/>
      <c r="G52" s="95"/>
      <c r="H52" s="95"/>
      <c r="I52" s="93"/>
      <c r="J52" s="93"/>
      <c r="K52" s="97">
        <v>3692589000000</v>
      </c>
      <c r="L52" s="95"/>
      <c r="M52" s="93">
        <v>0</v>
      </c>
      <c r="N52" s="65"/>
      <c r="O52" s="101">
        <f>M52/' سهام'!$AC$4</f>
        <v>0</v>
      </c>
    </row>
    <row r="53" spans="1:15" ht="21" x14ac:dyDescent="0.55000000000000004">
      <c r="A53" s="70" t="s">
        <v>196</v>
      </c>
      <c r="B53" s="17"/>
      <c r="C53" s="71">
        <v>2557895000000</v>
      </c>
      <c r="D53" s="18"/>
      <c r="E53" s="93">
        <v>0</v>
      </c>
      <c r="F53" s="93"/>
      <c r="G53" s="95"/>
      <c r="H53" s="95"/>
      <c r="I53" s="93"/>
      <c r="J53" s="93"/>
      <c r="K53" s="97">
        <v>2275741000000</v>
      </c>
      <c r="L53" s="95"/>
      <c r="M53" s="93">
        <v>282154000000</v>
      </c>
      <c r="N53" s="65"/>
      <c r="O53" s="101">
        <f>M53/' سهام'!$AC$4</f>
        <v>9.8617300357862637E-3</v>
      </c>
    </row>
    <row r="54" spans="1:15" ht="21" x14ac:dyDescent="0.55000000000000004">
      <c r="A54" s="70" t="s">
        <v>196</v>
      </c>
      <c r="B54" s="17"/>
      <c r="C54" s="71">
        <v>325327000000</v>
      </c>
      <c r="D54" s="18"/>
      <c r="E54" s="93">
        <v>0</v>
      </c>
      <c r="F54" s="93"/>
      <c r="G54" s="95"/>
      <c r="H54" s="95"/>
      <c r="I54" s="93"/>
      <c r="J54" s="93"/>
      <c r="K54" s="97">
        <v>0</v>
      </c>
      <c r="L54" s="95"/>
      <c r="M54" s="93">
        <v>325327000000</v>
      </c>
      <c r="N54" s="65"/>
      <c r="O54" s="101">
        <f>M54/' سهام'!$AC$4</f>
        <v>1.1370694894817148E-2</v>
      </c>
    </row>
    <row r="55" spans="1:15" ht="21" x14ac:dyDescent="0.55000000000000004">
      <c r="A55" s="70" t="s">
        <v>197</v>
      </c>
      <c r="B55" s="17"/>
      <c r="C55" s="71">
        <v>401055000000</v>
      </c>
      <c r="D55" s="18"/>
      <c r="E55" s="93">
        <v>0</v>
      </c>
      <c r="F55" s="93"/>
      <c r="G55" s="95"/>
      <c r="H55" s="95"/>
      <c r="I55" s="93"/>
      <c r="J55" s="93"/>
      <c r="K55" s="97">
        <v>0</v>
      </c>
      <c r="L55" s="95"/>
      <c r="M55" s="93">
        <v>401055000000</v>
      </c>
      <c r="N55" s="65"/>
      <c r="O55" s="101">
        <f>M55/' سهام'!$AC$4</f>
        <v>1.4017508663716481E-2</v>
      </c>
    </row>
    <row r="56" spans="1:15" ht="21" x14ac:dyDescent="0.55000000000000004">
      <c r="A56" s="70" t="s">
        <v>196</v>
      </c>
      <c r="B56" s="17"/>
      <c r="C56" s="71">
        <v>63940000000</v>
      </c>
      <c r="D56" s="18"/>
      <c r="E56" s="93">
        <v>0</v>
      </c>
      <c r="F56" s="93"/>
      <c r="G56" s="95"/>
      <c r="H56" s="95"/>
      <c r="I56" s="93"/>
      <c r="J56" s="93"/>
      <c r="K56" s="97">
        <v>0</v>
      </c>
      <c r="L56" s="95"/>
      <c r="M56" s="93">
        <v>63940000000</v>
      </c>
      <c r="N56" s="65"/>
      <c r="O56" s="101">
        <f>M56/' سهام'!$AC$4</f>
        <v>2.2348044631235911E-3</v>
      </c>
    </row>
    <row r="57" spans="1:15" ht="21" x14ac:dyDescent="0.55000000000000004">
      <c r="A57" s="70" t="s">
        <v>197</v>
      </c>
      <c r="B57" s="17"/>
      <c r="C57" s="71">
        <v>73504000000</v>
      </c>
      <c r="D57" s="18"/>
      <c r="E57" s="93">
        <v>0</v>
      </c>
      <c r="F57" s="93"/>
      <c r="G57" s="95"/>
      <c r="H57" s="95"/>
      <c r="I57" s="93"/>
      <c r="J57" s="93"/>
      <c r="K57" s="97">
        <v>70600000000</v>
      </c>
      <c r="L57" s="95"/>
      <c r="M57" s="93">
        <v>2904000000</v>
      </c>
      <c r="N57" s="65"/>
      <c r="O57" s="101">
        <f>M57/' سهام'!$AC$4</f>
        <v>1.0149940820942928E-4</v>
      </c>
    </row>
    <row r="58" spans="1:15" ht="21" x14ac:dyDescent="0.55000000000000004">
      <c r="A58" s="70" t="s">
        <v>197</v>
      </c>
      <c r="B58" s="17"/>
      <c r="C58" s="71">
        <v>57000000000</v>
      </c>
      <c r="D58" s="18"/>
      <c r="E58" s="93">
        <v>0</v>
      </c>
      <c r="F58" s="93"/>
      <c r="G58" s="95"/>
      <c r="H58" s="95"/>
      <c r="I58" s="93"/>
      <c r="J58" s="93"/>
      <c r="K58" s="97">
        <v>0</v>
      </c>
      <c r="L58" s="95"/>
      <c r="M58" s="93">
        <v>57000000000</v>
      </c>
      <c r="N58" s="65"/>
      <c r="O58" s="101">
        <f>M58/' سهام'!$AC$4</f>
        <v>1.9922404503916902E-3</v>
      </c>
    </row>
    <row r="59" spans="1:15" ht="21" x14ac:dyDescent="0.55000000000000004">
      <c r="A59" s="70" t="s">
        <v>197</v>
      </c>
      <c r="B59" s="17"/>
      <c r="C59" s="71">
        <v>608000000000</v>
      </c>
      <c r="D59" s="18"/>
      <c r="E59" s="93">
        <v>0</v>
      </c>
      <c r="F59" s="93"/>
      <c r="G59" s="95"/>
      <c r="H59" s="95"/>
      <c r="I59" s="93"/>
      <c r="J59" s="93"/>
      <c r="K59" s="97">
        <v>0</v>
      </c>
      <c r="L59" s="95"/>
      <c r="M59" s="93">
        <v>608000000000</v>
      </c>
      <c r="N59" s="65"/>
      <c r="O59" s="101">
        <f>M59/' سهام'!$AC$4</f>
        <v>2.1250564804178033E-2</v>
      </c>
    </row>
    <row r="60" spans="1:15" ht="21" x14ac:dyDescent="0.55000000000000004">
      <c r="A60" s="70" t="s">
        <v>197</v>
      </c>
      <c r="B60" s="17"/>
      <c r="C60" s="71">
        <v>89807000000</v>
      </c>
      <c r="D60" s="18"/>
      <c r="E60" s="93">
        <v>0</v>
      </c>
      <c r="F60" s="93"/>
      <c r="G60" s="95"/>
      <c r="H60" s="95"/>
      <c r="I60" s="93"/>
      <c r="J60" s="93"/>
      <c r="K60" s="97">
        <v>0</v>
      </c>
      <c r="L60" s="95"/>
      <c r="M60" s="93">
        <v>89807000000</v>
      </c>
      <c r="N60" s="65"/>
      <c r="O60" s="101">
        <f>M60/' سهام'!$AC$4</f>
        <v>3.1388971601460799E-3</v>
      </c>
    </row>
    <row r="61" spans="1:15" ht="21" x14ac:dyDescent="0.55000000000000004">
      <c r="A61" s="70" t="s">
        <v>197</v>
      </c>
      <c r="B61" s="17"/>
      <c r="C61" s="71">
        <v>967750000000</v>
      </c>
      <c r="D61" s="18"/>
      <c r="E61" s="93">
        <v>0</v>
      </c>
      <c r="F61" s="93"/>
      <c r="G61" s="95"/>
      <c r="H61" s="95"/>
      <c r="I61" s="93"/>
      <c r="J61" s="93"/>
      <c r="K61" s="97">
        <v>642600000000</v>
      </c>
      <c r="L61" s="95"/>
      <c r="M61" s="93">
        <v>325150000000</v>
      </c>
      <c r="N61" s="65"/>
      <c r="O61" s="101">
        <f>M61/' سهام'!$AC$4</f>
        <v>1.136450846394488E-2</v>
      </c>
    </row>
    <row r="62" spans="1:15" ht="21" x14ac:dyDescent="0.55000000000000004">
      <c r="A62" s="70" t="s">
        <v>196</v>
      </c>
      <c r="B62" s="17"/>
      <c r="C62" s="71">
        <v>41538000000</v>
      </c>
      <c r="D62" s="18"/>
      <c r="E62" s="93">
        <v>0</v>
      </c>
      <c r="F62" s="93"/>
      <c r="G62" s="93"/>
      <c r="H62" s="93"/>
      <c r="I62" s="97"/>
      <c r="J62" s="97"/>
      <c r="K62" s="97">
        <v>0</v>
      </c>
      <c r="L62" s="95"/>
      <c r="M62" s="93">
        <v>41538000000</v>
      </c>
      <c r="N62" s="65"/>
      <c r="O62" s="101">
        <f>M62/' سهام'!$AC$4</f>
        <v>1.4518190145328077E-3</v>
      </c>
    </row>
    <row r="63" spans="1:15" ht="21" x14ac:dyDescent="0.55000000000000004">
      <c r="A63" s="70" t="s">
        <v>197</v>
      </c>
      <c r="B63" s="17"/>
      <c r="C63" s="71">
        <v>1036000000000</v>
      </c>
      <c r="D63" s="173"/>
      <c r="E63" s="93">
        <v>0</v>
      </c>
      <c r="F63" s="93"/>
      <c r="G63" s="93"/>
      <c r="H63" s="93"/>
      <c r="I63" s="97"/>
      <c r="J63" s="97"/>
      <c r="K63" s="97">
        <v>0</v>
      </c>
      <c r="L63" s="95"/>
      <c r="M63" s="93">
        <v>1036000000000</v>
      </c>
      <c r="N63" s="169"/>
      <c r="O63" s="101">
        <f>M63/' سهام'!$AC$4</f>
        <v>3.6209843975540196E-2</v>
      </c>
    </row>
    <row r="64" spans="1:15" ht="21" x14ac:dyDescent="0.55000000000000004">
      <c r="A64" s="70" t="s">
        <v>182</v>
      </c>
      <c r="B64" s="17"/>
      <c r="C64" s="71">
        <v>765463000000</v>
      </c>
      <c r="D64" s="173"/>
      <c r="E64" s="93">
        <v>0</v>
      </c>
      <c r="F64" s="93"/>
      <c r="G64" s="93"/>
      <c r="H64" s="93"/>
      <c r="I64" s="97"/>
      <c r="J64" s="97"/>
      <c r="K64" s="97">
        <v>0</v>
      </c>
      <c r="L64" s="95"/>
      <c r="M64" s="93">
        <v>765463000000</v>
      </c>
      <c r="N64" s="169"/>
      <c r="O64" s="101">
        <f>M64/' سهام'!$AC$4</f>
        <v>2.6754146524178499E-2</v>
      </c>
    </row>
    <row r="65" spans="1:15" ht="21" x14ac:dyDescent="0.55000000000000004">
      <c r="A65" s="70" t="s">
        <v>182</v>
      </c>
      <c r="B65" s="17"/>
      <c r="C65" s="71">
        <v>0</v>
      </c>
      <c r="D65" s="173"/>
      <c r="E65" s="93">
        <v>328661000000</v>
      </c>
      <c r="F65" s="93"/>
      <c r="G65" s="93"/>
      <c r="H65" s="93"/>
      <c r="I65" s="97"/>
      <c r="J65" s="97"/>
      <c r="K65" s="97">
        <v>0</v>
      </c>
      <c r="L65" s="95"/>
      <c r="M65" s="93">
        <v>328661000000</v>
      </c>
      <c r="N65" s="169"/>
      <c r="O65" s="101">
        <f>M65/' سهام'!$AC$4</f>
        <v>1.1487223485371638E-2</v>
      </c>
    </row>
    <row r="66" spans="1:15" ht="21" x14ac:dyDescent="0.55000000000000004">
      <c r="A66" s="70" t="s">
        <v>200</v>
      </c>
      <c r="B66" s="17"/>
      <c r="C66" s="71">
        <v>0</v>
      </c>
      <c r="D66" s="195"/>
      <c r="E66" s="93">
        <v>3010000000000</v>
      </c>
      <c r="F66" s="93"/>
      <c r="G66" s="93"/>
      <c r="H66" s="93"/>
      <c r="I66" s="97"/>
      <c r="J66" s="97"/>
      <c r="K66" s="97">
        <v>0</v>
      </c>
      <c r="L66" s="95"/>
      <c r="M66" s="93">
        <v>3010000000000</v>
      </c>
      <c r="N66" s="194"/>
      <c r="O66" s="101">
        <f>M66/' سهام'!$AC$4</f>
        <v>0.10520427641542085</v>
      </c>
    </row>
    <row r="67" spans="1:15" ht="21" x14ac:dyDescent="0.55000000000000004">
      <c r="A67" s="70" t="s">
        <v>196</v>
      </c>
      <c r="B67" s="17"/>
      <c r="C67" s="71">
        <v>0</v>
      </c>
      <c r="D67" s="195"/>
      <c r="E67" s="93">
        <v>58750000000</v>
      </c>
      <c r="F67" s="93"/>
      <c r="G67" s="93"/>
      <c r="H67" s="93"/>
      <c r="I67" s="97"/>
      <c r="J67" s="97"/>
      <c r="K67" s="97">
        <v>0</v>
      </c>
      <c r="L67" s="95"/>
      <c r="M67" s="93">
        <v>58750000000</v>
      </c>
      <c r="N67" s="194"/>
      <c r="O67" s="101">
        <f>M67/' سهام'!$AC$4</f>
        <v>2.0534057273774004E-3</v>
      </c>
    </row>
    <row r="68" spans="1:15" ht="21" x14ac:dyDescent="0.55000000000000004">
      <c r="A68" s="70" t="s">
        <v>196</v>
      </c>
      <c r="B68" s="17"/>
      <c r="C68" s="71">
        <v>0</v>
      </c>
      <c r="D68" s="195"/>
      <c r="E68" s="93">
        <v>48815000000</v>
      </c>
      <c r="F68" s="93"/>
      <c r="G68" s="93"/>
      <c r="H68" s="93"/>
      <c r="I68" s="97"/>
      <c r="J68" s="97"/>
      <c r="K68" s="97">
        <v>0</v>
      </c>
      <c r="L68" s="95"/>
      <c r="M68" s="93">
        <v>48815000000</v>
      </c>
      <c r="N68" s="194"/>
      <c r="O68" s="101">
        <f>M68/' سهام'!$AC$4</f>
        <v>1.7061617120328134E-3</v>
      </c>
    </row>
    <row r="69" spans="1:15" ht="21" x14ac:dyDescent="0.55000000000000004">
      <c r="A69" s="70" t="s">
        <v>197</v>
      </c>
      <c r="B69" s="17"/>
      <c r="C69" s="71">
        <v>0</v>
      </c>
      <c r="D69" s="195"/>
      <c r="E69" s="93">
        <v>1549920000000</v>
      </c>
      <c r="F69" s="93"/>
      <c r="G69" s="93"/>
      <c r="H69" s="93"/>
      <c r="I69" s="97"/>
      <c r="J69" s="97"/>
      <c r="K69" s="97">
        <v>0</v>
      </c>
      <c r="L69" s="95"/>
      <c r="M69" s="93">
        <v>1549920000000</v>
      </c>
      <c r="N69" s="194"/>
      <c r="O69" s="101">
        <f>M69/' سهام'!$AC$4</f>
        <v>5.4172163488966474E-2</v>
      </c>
    </row>
    <row r="70" spans="1:15" ht="21" x14ac:dyDescent="0.55000000000000004">
      <c r="A70" s="70" t="s">
        <v>197</v>
      </c>
      <c r="B70" s="17"/>
      <c r="C70" s="71">
        <v>0</v>
      </c>
      <c r="D70" s="173"/>
      <c r="E70" s="93">
        <v>360560000000</v>
      </c>
      <c r="F70" s="93"/>
      <c r="G70" s="93"/>
      <c r="H70" s="93"/>
      <c r="I70" s="97"/>
      <c r="J70" s="97"/>
      <c r="K70" s="97">
        <v>0</v>
      </c>
      <c r="L70" s="95"/>
      <c r="M70" s="93">
        <v>360560000000</v>
      </c>
      <c r="N70" s="169"/>
      <c r="O70" s="101">
        <f>M70/' سهام'!$AC$4</f>
        <v>1.2602144154267155E-2</v>
      </c>
    </row>
    <row r="71" spans="1:15" ht="21" x14ac:dyDescent="0.55000000000000004">
      <c r="A71" s="70" t="s">
        <v>197</v>
      </c>
      <c r="B71" s="17"/>
      <c r="C71" s="71">
        <v>0</v>
      </c>
      <c r="D71" s="173"/>
      <c r="E71" s="93">
        <v>615609000000</v>
      </c>
      <c r="F71" s="93"/>
      <c r="G71" s="93"/>
      <c r="H71" s="93"/>
      <c r="I71" s="97"/>
      <c r="J71" s="97"/>
      <c r="K71" s="97">
        <v>0</v>
      </c>
      <c r="L71" s="95"/>
      <c r="M71" s="93">
        <v>615609000000</v>
      </c>
      <c r="N71" s="169"/>
      <c r="O71" s="101">
        <f>M71/' سهام'!$AC$4</f>
        <v>2.1516511428511898E-2</v>
      </c>
    </row>
    <row r="72" spans="1:15" ht="21.75" thickBot="1" x14ac:dyDescent="0.6">
      <c r="A72" s="70"/>
      <c r="B72" s="17"/>
      <c r="C72" s="98">
        <f>SUM(C9:C71)</f>
        <v>21107748930698</v>
      </c>
      <c r="D72" s="18"/>
      <c r="E72" s="98">
        <f>SUM(E9:E71)</f>
        <v>35177673435222</v>
      </c>
      <c r="F72" s="98"/>
      <c r="G72" s="98"/>
      <c r="H72" s="98"/>
      <c r="I72" s="98">
        <f>SUM(I9:I71)</f>
        <v>0</v>
      </c>
      <c r="J72" s="98"/>
      <c r="K72" s="99"/>
      <c r="M72" s="98">
        <f>SUM(M9:M71)</f>
        <v>14794045035244</v>
      </c>
      <c r="N72" s="65"/>
      <c r="O72" s="102">
        <f>SUM(O9:O71)</f>
        <v>0.51707534989700799</v>
      </c>
    </row>
    <row r="73" spans="1:15" ht="16.5" thickTop="1" x14ac:dyDescent="0.4"/>
    <row r="75" spans="1:15" x14ac:dyDescent="0.4">
      <c r="E75" s="6" t="s">
        <v>89</v>
      </c>
    </row>
  </sheetData>
  <mergeCells count="13">
    <mergeCell ref="A1:O1"/>
    <mergeCell ref="A2:O2"/>
    <mergeCell ref="A3:O3"/>
    <mergeCell ref="O7:O8"/>
    <mergeCell ref="A4:O4"/>
    <mergeCell ref="M6:O6"/>
    <mergeCell ref="M7:M8"/>
    <mergeCell ref="N7:N8"/>
    <mergeCell ref="A7:A8"/>
    <mergeCell ref="C7:C8"/>
    <mergeCell ref="E6:K6"/>
    <mergeCell ref="E7:G8"/>
    <mergeCell ref="I7:K8"/>
  </mergeCells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21"/>
  <sheetViews>
    <sheetView rightToLeft="1" view="pageBreakPreview" zoomScaleNormal="100" zoomScaleSheetLayoutView="100" workbookViewId="0">
      <selection activeCell="C21" sqref="C21"/>
    </sheetView>
  </sheetViews>
  <sheetFormatPr defaultRowHeight="14.25" x14ac:dyDescent="0.2"/>
  <cols>
    <col min="1" max="1" width="60.125" style="34" customWidth="1"/>
    <col min="2" max="2" width="1" style="34" customWidth="1"/>
    <col min="4" max="4" width="1.125" customWidth="1"/>
    <col min="5" max="5" width="16.875" bestFit="1" customWidth="1"/>
    <col min="6" max="6" width="1" customWidth="1"/>
    <col min="7" max="7" width="17" style="146" customWidth="1"/>
    <col min="8" max="8" width="0.375" style="146" customWidth="1"/>
    <col min="9" max="9" width="16.125" style="146" bestFit="1" customWidth="1"/>
    <col min="12" max="12" width="13.375" bestFit="1" customWidth="1"/>
    <col min="13" max="13" width="16.75" bestFit="1" customWidth="1"/>
  </cols>
  <sheetData>
    <row r="1" spans="1:23" ht="21" x14ac:dyDescent="0.55000000000000004">
      <c r="A1" s="214" t="s">
        <v>127</v>
      </c>
      <c r="B1" s="214"/>
      <c r="C1" s="214"/>
      <c r="D1" s="214"/>
      <c r="E1" s="214"/>
      <c r="F1" s="214"/>
      <c r="G1" s="214"/>
      <c r="H1" s="214"/>
      <c r="I1" s="214"/>
    </row>
    <row r="2" spans="1:23" ht="21" x14ac:dyDescent="0.55000000000000004">
      <c r="A2" s="214" t="s">
        <v>79</v>
      </c>
      <c r="B2" s="214"/>
      <c r="C2" s="214"/>
      <c r="D2" s="214"/>
      <c r="E2" s="214"/>
      <c r="F2" s="214"/>
      <c r="G2" s="214"/>
      <c r="H2" s="214"/>
      <c r="I2" s="214"/>
    </row>
    <row r="3" spans="1:23" ht="21" x14ac:dyDescent="0.55000000000000004">
      <c r="A3" s="214" t="s">
        <v>219</v>
      </c>
      <c r="B3" s="214"/>
      <c r="C3" s="214"/>
      <c r="D3" s="214"/>
      <c r="E3" s="214"/>
      <c r="F3" s="214"/>
      <c r="G3" s="214"/>
      <c r="H3" s="214"/>
      <c r="I3" s="214"/>
      <c r="M3" s="116"/>
    </row>
    <row r="4" spans="1:23" ht="25.5" x14ac:dyDescent="0.2">
      <c r="A4" s="215" t="s">
        <v>37</v>
      </c>
      <c r="B4" s="215"/>
      <c r="C4" s="215"/>
      <c r="D4" s="215"/>
      <c r="E4" s="215"/>
      <c r="F4" s="215"/>
      <c r="G4" s="215"/>
      <c r="H4" s="215"/>
      <c r="I4" s="215"/>
      <c r="J4" s="32"/>
      <c r="K4" s="32"/>
      <c r="L4" s="32"/>
      <c r="M4" s="205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8.75" thickBot="1" x14ac:dyDescent="0.5">
      <c r="A5" s="39" t="s">
        <v>57</v>
      </c>
      <c r="B5" s="35"/>
      <c r="C5" s="36" t="s">
        <v>58</v>
      </c>
      <c r="D5" s="37"/>
      <c r="E5" s="36" t="s">
        <v>7</v>
      </c>
      <c r="F5" s="37"/>
      <c r="G5" s="142" t="s">
        <v>26</v>
      </c>
      <c r="H5" s="143"/>
      <c r="I5" s="142" t="s">
        <v>90</v>
      </c>
      <c r="M5" s="116"/>
    </row>
    <row r="6" spans="1:23" ht="25.5" x14ac:dyDescent="0.2">
      <c r="A6" s="40" t="s">
        <v>74</v>
      </c>
      <c r="B6" s="40"/>
      <c r="C6" s="48" t="s">
        <v>81</v>
      </c>
      <c r="D6" s="38"/>
      <c r="E6" s="124">
        <f>'درآمد سرمایه گذاری در سهام '!R18</f>
        <v>-13031295501</v>
      </c>
      <c r="F6" s="38"/>
      <c r="G6" s="144">
        <f>E6/$E$11</f>
        <v>-9.0077450271546771E-3</v>
      </c>
      <c r="H6" s="144"/>
      <c r="I6" s="144">
        <f>E6/' سهام'!$AC$4</f>
        <v>-4.554644564578851E-4</v>
      </c>
      <c r="J6" s="32"/>
      <c r="K6" s="32"/>
      <c r="L6" s="32"/>
      <c r="M6" s="205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25.5" x14ac:dyDescent="0.2">
      <c r="A7" s="40" t="s">
        <v>102</v>
      </c>
      <c r="B7" s="40"/>
      <c r="C7" s="48" t="s">
        <v>82</v>
      </c>
      <c r="D7" s="38"/>
      <c r="E7" s="124">
        <f>'درآمد سرمایه گذاری در صندوق'!R25</f>
        <v>-47166062412</v>
      </c>
      <c r="F7" s="38"/>
      <c r="G7" s="144">
        <f t="shared" ref="G7:G10" si="0">E7/$E$11</f>
        <v>-3.260304120258474E-2</v>
      </c>
      <c r="H7" s="144"/>
      <c r="I7" s="144">
        <f>E7/' سهام'!$AC$4</f>
        <v>-1.6485287267172888E-3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ht="25.5" x14ac:dyDescent="0.2">
      <c r="A8" s="40" t="s">
        <v>75</v>
      </c>
      <c r="B8" s="40"/>
      <c r="C8" s="48" t="s">
        <v>83</v>
      </c>
      <c r="D8" s="38"/>
      <c r="E8" s="124">
        <f>'درآمد سرمایه گذاری در اوراق بها'!Q25</f>
        <v>591169897151</v>
      </c>
      <c r="F8" s="38"/>
      <c r="G8" s="144">
        <f t="shared" si="0"/>
        <v>0.4086399315292038</v>
      </c>
      <c r="H8" s="144"/>
      <c r="I8" s="144">
        <f>E8/' سهام'!$AC$4</f>
        <v>2.0662326002773991E-2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ht="25.5" x14ac:dyDescent="0.2">
      <c r="A9" s="40" t="s">
        <v>76</v>
      </c>
      <c r="B9" s="40"/>
      <c r="C9" s="48" t="s">
        <v>84</v>
      </c>
      <c r="D9" s="38"/>
      <c r="E9" s="104">
        <f>'درآمد سپرده بانکی'!G69</f>
        <v>915299315907</v>
      </c>
      <c r="F9" s="38"/>
      <c r="G9" s="144">
        <f t="shared" si="0"/>
        <v>0.63269096004972536</v>
      </c>
      <c r="H9" s="144"/>
      <c r="I9" s="144">
        <f>E9/' سهام'!$AC$4</f>
        <v>3.1991163532732771E-2</v>
      </c>
      <c r="J9" s="32"/>
      <c r="K9" s="32"/>
      <c r="L9" s="32"/>
      <c r="M9" s="207"/>
      <c r="N9" s="32"/>
      <c r="O9" s="32"/>
      <c r="P9" s="32"/>
      <c r="Q9" s="32"/>
      <c r="R9" s="32"/>
      <c r="S9" s="32"/>
    </row>
    <row r="10" spans="1:23" ht="26.25" thickBot="1" x14ac:dyDescent="0.25">
      <c r="A10" s="40" t="s">
        <v>39</v>
      </c>
      <c r="B10" s="40"/>
      <c r="C10" s="48" t="s">
        <v>103</v>
      </c>
      <c r="D10" s="38"/>
      <c r="E10" s="104">
        <f>'سایر درآمدها'!E10</f>
        <v>404917090</v>
      </c>
      <c r="F10" s="38"/>
      <c r="G10" s="144">
        <f t="shared" si="0"/>
        <v>2.7989465081023973E-4</v>
      </c>
      <c r="H10" s="144"/>
      <c r="I10" s="144">
        <f>E10/' سهام'!$AC$4</f>
        <v>1.4152494837770046E-5</v>
      </c>
      <c r="J10" s="32"/>
      <c r="K10" s="32"/>
    </row>
    <row r="11" spans="1:23" ht="20.25" thickBot="1" x14ac:dyDescent="0.25">
      <c r="A11" s="40" t="s">
        <v>3</v>
      </c>
      <c r="E11" s="125">
        <f>SUM(E6:E10)</f>
        <v>1446676772235</v>
      </c>
      <c r="G11" s="145">
        <f>SUM(G6:G10)</f>
        <v>1</v>
      </c>
      <c r="H11" s="144"/>
      <c r="I11" s="145">
        <f>SUM(I6:I10)</f>
        <v>5.0563648847169358E-2</v>
      </c>
    </row>
    <row r="12" spans="1:23" ht="15" thickTop="1" x14ac:dyDescent="0.2">
      <c r="L12" s="116"/>
    </row>
    <row r="13" spans="1:23" x14ac:dyDescent="0.2">
      <c r="L13" s="116"/>
    </row>
    <row r="14" spans="1:23" x14ac:dyDescent="0.2">
      <c r="L14" s="116"/>
    </row>
    <row r="15" spans="1:23" ht="15.75" x14ac:dyDescent="0.2">
      <c r="E15" s="192"/>
      <c r="I15" s="190"/>
      <c r="L15" s="138"/>
    </row>
    <row r="16" spans="1:23" x14ac:dyDescent="0.2">
      <c r="E16" s="138"/>
      <c r="I16" s="190"/>
      <c r="L16" s="116"/>
    </row>
    <row r="17" spans="5:12" x14ac:dyDescent="0.2">
      <c r="E17" s="138"/>
      <c r="L17" s="138"/>
    </row>
    <row r="18" spans="5:12" x14ac:dyDescent="0.2">
      <c r="E18" s="116"/>
    </row>
    <row r="19" spans="5:12" x14ac:dyDescent="0.2">
      <c r="E19" s="138"/>
    </row>
    <row r="20" spans="5:12" x14ac:dyDescent="0.2">
      <c r="E20" s="191"/>
    </row>
    <row r="21" spans="5:12" x14ac:dyDescent="0.2">
      <c r="E21" s="138"/>
    </row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2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24"/>
  <sheetViews>
    <sheetView rightToLeft="1" view="pageBreakPreview" zoomScale="110" zoomScaleNormal="100" zoomScaleSheetLayoutView="110" workbookViewId="0">
      <pane ySplit="10" topLeftCell="A12" activePane="bottomLeft" state="frozen"/>
      <selection activeCell="AB8" sqref="AB8"/>
      <selection pane="bottomLeft" activeCell="U10" sqref="U10"/>
    </sheetView>
  </sheetViews>
  <sheetFormatPr defaultColWidth="9.125" defaultRowHeight="15.75" x14ac:dyDescent="0.4"/>
  <cols>
    <col min="1" max="1" width="13.125" style="6" customWidth="1"/>
    <col min="2" max="2" width="0.625" style="6" customWidth="1"/>
    <col min="3" max="3" width="12" style="6" bestFit="1" customWidth="1"/>
    <col min="4" max="4" width="0.375" style="6" customWidth="1"/>
    <col min="5" max="5" width="14.625" style="6" bestFit="1" customWidth="1"/>
    <col min="6" max="6" width="0.875" style="6" customWidth="1"/>
    <col min="7" max="7" width="9.125" style="6"/>
    <col min="8" max="8" width="1" style="6" customWidth="1"/>
    <col min="9" max="9" width="14.625" style="95" bestFit="1" customWidth="1"/>
    <col min="10" max="10" width="12.625" style="80" customWidth="1"/>
    <col min="11" max="11" width="0.75" style="6" customWidth="1"/>
    <col min="12" max="12" width="13.875" style="6" bestFit="1" customWidth="1"/>
    <col min="13" max="13" width="0.625" style="6" customWidth="1"/>
    <col min="14" max="14" width="14.875" style="95" bestFit="1" customWidth="1"/>
    <col min="15" max="15" width="0.875" style="6" customWidth="1"/>
    <col min="16" max="16" width="13.875" style="95" bestFit="1" customWidth="1"/>
    <col min="17" max="17" width="0.875" style="6" customWidth="1"/>
    <col min="18" max="18" width="14.75" style="95" bestFit="1" customWidth="1"/>
    <col min="19" max="19" width="13.5" style="80" bestFit="1" customWidth="1"/>
    <col min="20" max="20" width="9.125" style="6"/>
    <col min="21" max="21" width="11.375" style="6" bestFit="1" customWidth="1"/>
    <col min="22" max="16384" width="9.125" style="6"/>
  </cols>
  <sheetData>
    <row r="1" spans="1:19" ht="21" x14ac:dyDescent="0.55000000000000004">
      <c r="A1" s="214" t="s">
        <v>206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1:19" ht="21" x14ac:dyDescent="0.55000000000000004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19" ht="21" x14ac:dyDescent="0.55000000000000004">
      <c r="A3" s="214" t="s">
        <v>219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5" spans="1:19" ht="25.5" x14ac:dyDescent="0.4">
      <c r="A5" s="215" t="s">
        <v>38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</row>
    <row r="7" spans="1:19" ht="19.5" customHeight="1" thickBot="1" x14ac:dyDescent="0.45">
      <c r="A7" s="4"/>
      <c r="B7" s="5"/>
      <c r="C7" s="249" t="s">
        <v>224</v>
      </c>
      <c r="D7" s="249"/>
      <c r="E7" s="249"/>
      <c r="F7" s="249"/>
      <c r="G7" s="249"/>
      <c r="H7" s="249"/>
      <c r="I7" s="249"/>
      <c r="J7" s="249"/>
      <c r="K7" s="5"/>
      <c r="L7" s="249" t="s">
        <v>226</v>
      </c>
      <c r="M7" s="249"/>
      <c r="N7" s="249"/>
      <c r="O7" s="249"/>
      <c r="P7" s="249"/>
      <c r="Q7" s="249"/>
      <c r="R7" s="249"/>
      <c r="S7" s="249"/>
    </row>
    <row r="8" spans="1:19" ht="19.5" customHeight="1" x14ac:dyDescent="0.4">
      <c r="A8" s="251" t="s">
        <v>34</v>
      </c>
      <c r="B8" s="250"/>
      <c r="C8" s="254" t="s">
        <v>17</v>
      </c>
      <c r="D8" s="253"/>
      <c r="E8" s="254" t="s">
        <v>18</v>
      </c>
      <c r="F8" s="253"/>
      <c r="G8" s="254" t="s">
        <v>19</v>
      </c>
      <c r="H8" s="253"/>
      <c r="I8" s="254" t="s">
        <v>3</v>
      </c>
      <c r="J8" s="254"/>
      <c r="K8" s="250"/>
      <c r="L8" s="254" t="s">
        <v>17</v>
      </c>
      <c r="M8" s="253"/>
      <c r="N8" s="256" t="s">
        <v>18</v>
      </c>
      <c r="O8" s="253"/>
      <c r="P8" s="256" t="s">
        <v>19</v>
      </c>
      <c r="Q8" s="253"/>
      <c r="R8" s="254" t="s">
        <v>3</v>
      </c>
      <c r="S8" s="254"/>
    </row>
    <row r="9" spans="1:19" ht="18.75" customHeight="1" thickBot="1" x14ac:dyDescent="0.45">
      <c r="A9" s="251"/>
      <c r="B9" s="250"/>
      <c r="C9" s="255"/>
      <c r="D9" s="250"/>
      <c r="E9" s="255"/>
      <c r="F9" s="250"/>
      <c r="G9" s="255"/>
      <c r="H9" s="250"/>
      <c r="I9" s="249"/>
      <c r="J9" s="249"/>
      <c r="K9" s="250"/>
      <c r="L9" s="255"/>
      <c r="M9" s="250"/>
      <c r="N9" s="257"/>
      <c r="O9" s="250"/>
      <c r="P9" s="257"/>
      <c r="Q9" s="250"/>
      <c r="R9" s="249"/>
      <c r="S9" s="249"/>
    </row>
    <row r="10" spans="1:19" ht="28.5" customHeight="1" thickBot="1" x14ac:dyDescent="0.45">
      <c r="A10" s="252"/>
      <c r="B10" s="250"/>
      <c r="C10" s="50" t="s">
        <v>88</v>
      </c>
      <c r="D10" s="250"/>
      <c r="E10" s="50" t="s">
        <v>88</v>
      </c>
      <c r="F10" s="250"/>
      <c r="G10" s="50" t="s">
        <v>88</v>
      </c>
      <c r="H10" s="250"/>
      <c r="I10" s="119" t="s">
        <v>7</v>
      </c>
      <c r="J10" s="120" t="s">
        <v>20</v>
      </c>
      <c r="K10" s="250"/>
      <c r="L10" s="50" t="s">
        <v>88</v>
      </c>
      <c r="M10" s="250"/>
      <c r="N10" s="114" t="s">
        <v>88</v>
      </c>
      <c r="O10" s="250"/>
      <c r="P10" s="114" t="s">
        <v>88</v>
      </c>
      <c r="Q10" s="250"/>
      <c r="R10" s="119" t="s">
        <v>7</v>
      </c>
      <c r="S10" s="120" t="s">
        <v>20</v>
      </c>
    </row>
    <row r="11" spans="1:19" ht="40.5" customHeight="1" x14ac:dyDescent="0.45">
      <c r="A11" s="113" t="s">
        <v>120</v>
      </c>
      <c r="B11" s="69"/>
      <c r="C11" s="9">
        <v>0</v>
      </c>
      <c r="D11" s="69"/>
      <c r="E11" s="9">
        <v>-7899290929</v>
      </c>
      <c r="F11" s="69"/>
      <c r="G11" s="9">
        <v>0</v>
      </c>
      <c r="H11" s="69"/>
      <c r="I11" s="115">
        <f t="shared" ref="I11:I16" si="0">C11+E11+G11</f>
        <v>-7899290929</v>
      </c>
      <c r="J11" s="121">
        <f>I11/درآمدها!$E$11</f>
        <v>-5.4603012093684391E-3</v>
      </c>
      <c r="K11" s="69"/>
      <c r="L11" s="9">
        <v>0</v>
      </c>
      <c r="M11" s="69"/>
      <c r="N11" s="9">
        <v>-1462831653</v>
      </c>
      <c r="O11" s="69"/>
      <c r="P11" s="115">
        <v>0</v>
      </c>
      <c r="Q11" s="69"/>
      <c r="R11" s="115">
        <f t="shared" ref="R11:R17" si="1">L11+N11+P11</f>
        <v>-1462831653</v>
      </c>
      <c r="S11" s="123">
        <f>R11/درآمدها!$E$11</f>
        <v>-1.0111668902653644E-3</v>
      </c>
    </row>
    <row r="12" spans="1:19" ht="40.5" customHeight="1" x14ac:dyDescent="0.45">
      <c r="A12" s="113" t="s">
        <v>119</v>
      </c>
      <c r="B12" s="176"/>
      <c r="C12" s="9">
        <v>0</v>
      </c>
      <c r="D12" s="176"/>
      <c r="E12" s="9">
        <v>-695318094</v>
      </c>
      <c r="F12" s="176"/>
      <c r="G12" s="9">
        <v>0</v>
      </c>
      <c r="H12" s="176"/>
      <c r="I12" s="115">
        <f t="shared" ref="I12" si="2">C12+E12+G12</f>
        <v>-695318094</v>
      </c>
      <c r="J12" s="121">
        <f>I12/درآمدها!$E$11</f>
        <v>-4.8063126977962678E-4</v>
      </c>
      <c r="K12" s="176"/>
      <c r="L12" s="9">
        <v>0</v>
      </c>
      <c r="M12" s="176"/>
      <c r="N12" s="9">
        <v>-6185933388</v>
      </c>
      <c r="O12" s="176"/>
      <c r="P12" s="115">
        <v>0</v>
      </c>
      <c r="Q12" s="176"/>
      <c r="R12" s="115">
        <f t="shared" ref="R12" si="3">L12+N12+P12</f>
        <v>-6185933388</v>
      </c>
      <c r="S12" s="123">
        <f>R12/درآمدها!$E$11</f>
        <v>-4.2759609518325421E-3</v>
      </c>
    </row>
    <row r="13" spans="1:19" ht="40.5" customHeight="1" x14ac:dyDescent="0.45">
      <c r="A13" s="113" t="s">
        <v>125</v>
      </c>
      <c r="B13" s="69"/>
      <c r="C13" s="9">
        <v>0</v>
      </c>
      <c r="D13" s="69"/>
      <c r="E13" s="9">
        <v>-778912583</v>
      </c>
      <c r="F13" s="69"/>
      <c r="G13" s="9">
        <v>0</v>
      </c>
      <c r="H13" s="69"/>
      <c r="I13" s="115">
        <f t="shared" si="0"/>
        <v>-778912583</v>
      </c>
      <c r="J13" s="121">
        <f>I13/درآمدها!$E$11</f>
        <v>-5.3841507512188938E-4</v>
      </c>
      <c r="K13" s="69"/>
      <c r="L13" s="9">
        <v>0</v>
      </c>
      <c r="M13" s="69"/>
      <c r="N13" s="9">
        <v>-2308752869</v>
      </c>
      <c r="O13" s="69"/>
      <c r="P13" s="115">
        <v>0</v>
      </c>
      <c r="Q13" s="69"/>
      <c r="R13" s="115">
        <f t="shared" si="1"/>
        <v>-2308752869</v>
      </c>
      <c r="S13" s="123">
        <f>R13/درآمدها!$E$11</f>
        <v>-1.5959009733965393E-3</v>
      </c>
    </row>
    <row r="14" spans="1:19" ht="40.5" customHeight="1" x14ac:dyDescent="0.45">
      <c r="A14" s="113" t="s">
        <v>122</v>
      </c>
      <c r="B14" s="69"/>
      <c r="C14" s="9">
        <v>0</v>
      </c>
      <c r="D14" s="69"/>
      <c r="E14" s="9">
        <v>-2497550625</v>
      </c>
      <c r="F14" s="69"/>
      <c r="G14" s="9">
        <v>0</v>
      </c>
      <c r="H14" s="69"/>
      <c r="I14" s="115">
        <f t="shared" si="0"/>
        <v>-2497550625</v>
      </c>
      <c r="J14" s="121">
        <f>I14/درآمدها!$E$11</f>
        <v>-1.7264054230590044E-3</v>
      </c>
      <c r="K14" s="69"/>
      <c r="L14" s="9">
        <v>0</v>
      </c>
      <c r="M14" s="69"/>
      <c r="N14" s="9">
        <v>-4662591525</v>
      </c>
      <c r="O14" s="69"/>
      <c r="P14" s="115">
        <v>0</v>
      </c>
      <c r="Q14" s="69"/>
      <c r="R14" s="115">
        <f t="shared" si="1"/>
        <v>-4662591525</v>
      </c>
      <c r="S14" s="123">
        <f>R14/درآمدها!$E$11</f>
        <v>-3.2229670196450783E-3</v>
      </c>
    </row>
    <row r="15" spans="1:19" ht="40.5" customHeight="1" x14ac:dyDescent="0.45">
      <c r="A15" s="113" t="s">
        <v>121</v>
      </c>
      <c r="B15" s="69"/>
      <c r="C15" s="9">
        <v>0</v>
      </c>
      <c r="D15" s="69"/>
      <c r="E15" s="9">
        <v>-14588625204</v>
      </c>
      <c r="F15" s="69"/>
      <c r="G15" s="9">
        <v>0</v>
      </c>
      <c r="H15" s="69"/>
      <c r="I15" s="115">
        <f t="shared" si="0"/>
        <v>-14588625204</v>
      </c>
      <c r="J15" s="121">
        <f>I15/درآمدها!$E$11</f>
        <v>-1.0084232693846146E-2</v>
      </c>
      <c r="K15" s="69"/>
      <c r="L15" s="9">
        <v>0</v>
      </c>
      <c r="M15" s="69"/>
      <c r="N15" s="9">
        <v>-13539393567</v>
      </c>
      <c r="O15" s="69"/>
      <c r="P15" s="115">
        <v>0</v>
      </c>
      <c r="Q15" s="69"/>
      <c r="R15" s="115">
        <f t="shared" si="1"/>
        <v>-13539393567</v>
      </c>
      <c r="S15" s="123">
        <f>R15/درآمدها!$E$11</f>
        <v>-9.358962435045335E-3</v>
      </c>
    </row>
    <row r="16" spans="1:19" ht="40.5" customHeight="1" x14ac:dyDescent="0.45">
      <c r="A16" s="113" t="s">
        <v>124</v>
      </c>
      <c r="B16" s="69"/>
      <c r="C16" s="115">
        <v>18797500000</v>
      </c>
      <c r="D16" s="69"/>
      <c r="E16" s="9">
        <v>8427257417</v>
      </c>
      <c r="F16" s="69"/>
      <c r="G16" s="9">
        <v>0</v>
      </c>
      <c r="H16" s="69"/>
      <c r="I16" s="115">
        <f t="shared" si="0"/>
        <v>27224757417</v>
      </c>
      <c r="J16" s="121">
        <f>I16/درآمدها!$E$11</f>
        <v>1.8818825282540429E-2</v>
      </c>
      <c r="K16" s="69"/>
      <c r="L16" s="115">
        <v>18797500000</v>
      </c>
      <c r="M16" s="69"/>
      <c r="N16" s="9">
        <v>13881609767</v>
      </c>
      <c r="O16" s="69"/>
      <c r="P16" s="115">
        <v>0</v>
      </c>
      <c r="Q16" s="69"/>
      <c r="R16" s="115">
        <f t="shared" si="1"/>
        <v>32679109767</v>
      </c>
      <c r="S16" s="123">
        <f>R16/درآمدها!$E$11</f>
        <v>2.2589088588540331E-2</v>
      </c>
    </row>
    <row r="17" spans="1:19" ht="40.5" customHeight="1" x14ac:dyDescent="0.45">
      <c r="A17" s="113" t="s">
        <v>123</v>
      </c>
      <c r="B17" s="69"/>
      <c r="C17" s="9">
        <v>0</v>
      </c>
      <c r="D17" s="69"/>
      <c r="E17" s="115">
        <v>-10125520538</v>
      </c>
      <c r="F17" s="69"/>
      <c r="G17" s="9">
        <v>0</v>
      </c>
      <c r="H17" s="69"/>
      <c r="I17" s="115">
        <f t="shared" ref="I17" si="4">C17+E17+G17</f>
        <v>-10125520538</v>
      </c>
      <c r="J17" s="121">
        <f>I17/درآمدها!$E$11</f>
        <v>-6.9991588531257611E-3</v>
      </c>
      <c r="K17" s="69"/>
      <c r="L17" s="9">
        <v>0</v>
      </c>
      <c r="M17" s="69"/>
      <c r="N17" s="115">
        <v>-17550902266</v>
      </c>
      <c r="O17" s="69"/>
      <c r="P17" s="9">
        <v>0</v>
      </c>
      <c r="Q17" s="69"/>
      <c r="R17" s="115">
        <f t="shared" si="1"/>
        <v>-17550902266</v>
      </c>
      <c r="S17" s="123">
        <f>R17/درآمدها!$E$11</f>
        <v>-1.213187534551015E-2</v>
      </c>
    </row>
    <row r="18" spans="1:19" ht="16.5" thickBot="1" x14ac:dyDescent="0.45">
      <c r="A18" s="7" t="s">
        <v>3</v>
      </c>
      <c r="B18" s="8"/>
      <c r="C18" s="105">
        <f>SUM(C11:C17)</f>
        <v>18797500000</v>
      </c>
      <c r="D18" s="8"/>
      <c r="E18" s="117">
        <f>SUM(E11:E17)</f>
        <v>-28157960556</v>
      </c>
      <c r="F18" s="8"/>
      <c r="G18" s="105" t="s">
        <v>21</v>
      </c>
      <c r="H18" s="8"/>
      <c r="I18" s="117">
        <f>SUM(I11:I17)</f>
        <v>-9360460556</v>
      </c>
      <c r="J18" s="122">
        <f>SUM(J11:J17)</f>
        <v>-6.470319241760435E-3</v>
      </c>
      <c r="K18" s="8"/>
      <c r="L18" s="107">
        <f>SUM(L11:L17)</f>
        <v>18797500000</v>
      </c>
      <c r="M18" s="8"/>
      <c r="N18" s="117">
        <f>SUM(N11:N17)</f>
        <v>-31828795501</v>
      </c>
      <c r="O18" s="8"/>
      <c r="P18" s="117">
        <f>SUM(P11:P17)</f>
        <v>0</v>
      </c>
      <c r="Q18" s="8"/>
      <c r="R18" s="117">
        <f>SUM(R11:R17)</f>
        <v>-13031295501</v>
      </c>
      <c r="S18" s="122">
        <f>SUM(S11:S17)</f>
        <v>-9.0077450271546771E-3</v>
      </c>
    </row>
    <row r="19" spans="1:19" ht="16.5" thickTop="1" x14ac:dyDescent="0.4"/>
    <row r="24" spans="1:19" x14ac:dyDescent="0.4">
      <c r="S24" s="189"/>
    </row>
  </sheetData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conditionalFormatting sqref="A1:A1048576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scale="5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15</vt:i4>
      </vt:variant>
    </vt:vector>
  </HeadingPairs>
  <TitlesOfParts>
    <vt:vector size="34" baseType="lpstr">
      <vt:lpstr>روکش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مبالغ تخصیصی اوراق </vt:lpstr>
      <vt:lpstr>سایر درآمدها</vt:lpstr>
      <vt:lpstr>درآمد سود سهام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سپرده!Print_Area</vt:lpstr>
      <vt:lpstr>'سود  سپرده بانکی'!Print_Area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Mrs.Firoozi</cp:lastModifiedBy>
  <cp:lastPrinted>2024-05-28T09:42:56Z</cp:lastPrinted>
  <dcterms:created xsi:type="dcterms:W3CDTF">2017-11-22T14:26:20Z</dcterms:created>
  <dcterms:modified xsi:type="dcterms:W3CDTF">2024-05-28T12:29:55Z</dcterms:modified>
</cp:coreProperties>
</file>