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حشمتی\فیروزی\پرتفو خرداد 1403\"/>
    </mc:Choice>
  </mc:AlternateContent>
  <xr:revisionPtr revIDLastSave="0" documentId="13_ncr:1_{258C67EA-D3F4-4C82-9480-B0157FFD7D9D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روکش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درآمد سپرده بانکی" sheetId="7" r:id="rId12"/>
    <sheet name="مبالغ تخصیصی اوراق " sheetId="16" r:id="rId13"/>
    <sheet name="سایر درآمدها" sheetId="8" r:id="rId14"/>
    <sheet name="درآمد سود سهام" sheetId="12" r:id="rId15"/>
    <sheet name="سود اوراق بهادار" sheetId="13" r:id="rId16"/>
    <sheet name="سود  سپرده بانکی" sheetId="22" r:id="rId17"/>
    <sheet name="درآمد ناشی ازفروش" sheetId="15" r:id="rId18"/>
    <sheet name="درآمد ناشی از تغییر قیمت اوراق " sheetId="14" r:id="rId19"/>
  </sheets>
  <definedNames>
    <definedName name="_xlnm._FilterDatabase" localSheetId="10" hidden="1">'درآمد سرمایه گذاری در اوراق بها'!$A$6:$R$6</definedName>
    <definedName name="_xlnm.Print_Area" localSheetId="1">' سهام'!$A$1:$Y$21</definedName>
    <definedName name="_xlnm.Print_Area" localSheetId="4">اوراق!$A$1:$AK$26</definedName>
    <definedName name="_xlnm.Print_Area" localSheetId="2">'اوراق مشتقه'!$A$1:$Z$17</definedName>
    <definedName name="_xlnm.Print_Area" localSheetId="5">'تعدیل قیمت'!$A$1:$P$13</definedName>
    <definedName name="_xlnm.Print_Area" localSheetId="11">'درآمد سپرده بانکی'!$A$1:$J$85</definedName>
    <definedName name="_xlnm.Print_Area" localSheetId="10">'درآمد سرمایه گذاری در اوراق بها'!$A$1:$Q$29</definedName>
    <definedName name="_xlnm.Print_Area" localSheetId="8">'درآمد سرمایه گذاری در سهام '!$A$1:$S$23</definedName>
    <definedName name="_xlnm.Print_Area" localSheetId="9">'درآمد سرمایه گذاری در صندوق'!$A$1:$S$26</definedName>
    <definedName name="_xlnm.Print_Area" localSheetId="14">'درآمد سود سهام'!$A$1:$S$10</definedName>
    <definedName name="_xlnm.Print_Area" localSheetId="18">'درآمد ناشی از تغییر قیمت اوراق '!$A$1:$Q$51</definedName>
    <definedName name="_xlnm.Print_Area" localSheetId="17">'درآمد ناشی ازفروش'!$A$1:$P$20</definedName>
    <definedName name="_xlnm.Print_Area" localSheetId="7">درآمدها!$A$1:$I$13</definedName>
    <definedName name="_xlnm.Print_Area" localSheetId="0">روکش!$A$1:$F$24</definedName>
    <definedName name="_xlnm.Print_Area" localSheetId="6">سپرده!$A$1:$O$80</definedName>
    <definedName name="_xlnm.Print_Area" localSheetId="16">'سود  سپرده بانکی'!$A$1:$L$83</definedName>
    <definedName name="_xlnm.Print_Area" localSheetId="12">'مبالغ تخصیصی اوراق '!$A$1:$H$11</definedName>
    <definedName name="_xlnm.Print_Area" localSheetId="3">'واحدهای صندوق'!$A$1:$Y$23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1" l="1"/>
  <c r="C18" i="11"/>
  <c r="E16" i="11"/>
  <c r="Q47" i="14"/>
  <c r="S12" i="12"/>
  <c r="R17" i="13"/>
  <c r="R14" i="5"/>
  <c r="R15" i="5"/>
  <c r="R16" i="5"/>
  <c r="R17" i="5"/>
  <c r="R18" i="5"/>
  <c r="R19" i="5"/>
  <c r="R20" i="5"/>
  <c r="R21" i="5"/>
  <c r="I14" i="5"/>
  <c r="I15" i="5"/>
  <c r="I16" i="5"/>
  <c r="I17" i="5"/>
  <c r="I18" i="5"/>
  <c r="I19" i="5"/>
  <c r="I20" i="5"/>
  <c r="I21" i="5"/>
  <c r="Q23" i="6"/>
  <c r="Q24" i="6"/>
  <c r="Q25" i="6"/>
  <c r="Q26" i="6"/>
  <c r="Q27" i="6"/>
  <c r="I23" i="6"/>
  <c r="I24" i="6"/>
  <c r="I25" i="6"/>
  <c r="I26" i="6"/>
  <c r="I27" i="6"/>
  <c r="G84" i="7"/>
  <c r="C84" i="7"/>
  <c r="R18" i="15"/>
  <c r="Q16" i="15"/>
  <c r="R16" i="15"/>
  <c r="T8" i="15"/>
  <c r="T9" i="15"/>
  <c r="T10" i="15"/>
  <c r="T11" i="15"/>
  <c r="T12" i="15"/>
  <c r="T13" i="15"/>
  <c r="T14" i="15"/>
  <c r="T15" i="15"/>
  <c r="T7" i="15"/>
  <c r="G26" i="14"/>
  <c r="G17" i="14"/>
  <c r="O17" i="14"/>
  <c r="O26" i="14"/>
  <c r="I9" i="12" l="1"/>
  <c r="K9" i="12"/>
  <c r="M9" i="12"/>
  <c r="O9" i="12"/>
  <c r="Q9" i="12"/>
  <c r="S9" i="12"/>
  <c r="O71" i="2"/>
  <c r="O72" i="2"/>
  <c r="O73" i="2"/>
  <c r="O74" i="2"/>
  <c r="O75" i="2"/>
  <c r="O76" i="2"/>
  <c r="O77" i="2"/>
  <c r="O78" i="2"/>
  <c r="AI25" i="3"/>
  <c r="AK22" i="3"/>
  <c r="AK23" i="3"/>
  <c r="AK24" i="3"/>
  <c r="Y16" i="21"/>
  <c r="Y17" i="21"/>
  <c r="Y18" i="21"/>
  <c r="C20" i="21"/>
  <c r="C22" i="5" l="1"/>
  <c r="Q22" i="6"/>
  <c r="I22" i="6"/>
  <c r="O66" i="2" l="1"/>
  <c r="O67" i="2"/>
  <c r="O68" i="2"/>
  <c r="O69" i="2"/>
  <c r="W25" i="3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W20" i="21"/>
  <c r="U20" i="21"/>
  <c r="S20" i="21"/>
  <c r="Q20" i="21"/>
  <c r="K20" i="21"/>
  <c r="I20" i="21"/>
  <c r="G20" i="21"/>
  <c r="E20" i="21"/>
  <c r="Q11" i="6"/>
  <c r="Q12" i="6"/>
  <c r="Q13" i="6"/>
  <c r="Q14" i="6"/>
  <c r="Q15" i="6"/>
  <c r="Q16" i="6"/>
  <c r="Q17" i="6"/>
  <c r="Q18" i="6"/>
  <c r="Q19" i="6"/>
  <c r="Q20" i="6"/>
  <c r="Q21" i="6"/>
  <c r="I11" i="6"/>
  <c r="I12" i="6"/>
  <c r="I13" i="6"/>
  <c r="I14" i="6"/>
  <c r="I15" i="6"/>
  <c r="I16" i="6"/>
  <c r="I17" i="6"/>
  <c r="I18" i="6"/>
  <c r="I19" i="6"/>
  <c r="I20" i="6"/>
  <c r="I21" i="6"/>
  <c r="P24" i="18"/>
  <c r="G24" i="18"/>
  <c r="P16" i="15"/>
  <c r="E9" i="11"/>
  <c r="G28" i="6"/>
  <c r="R12" i="5"/>
  <c r="I12" i="5"/>
  <c r="I11" i="5"/>
  <c r="I13" i="5"/>
  <c r="B82" i="22"/>
  <c r="D82" i="22"/>
  <c r="F82" i="22"/>
  <c r="H82" i="22"/>
  <c r="J82" i="22"/>
  <c r="L82" i="22"/>
  <c r="C47" i="14"/>
  <c r="E47" i="14"/>
  <c r="G47" i="14"/>
  <c r="I47" i="14"/>
  <c r="K47" i="14"/>
  <c r="M47" i="14"/>
  <c r="O47" i="14"/>
  <c r="N16" i="15"/>
  <c r="L16" i="15"/>
  <c r="J16" i="15"/>
  <c r="H16" i="15"/>
  <c r="F16" i="15"/>
  <c r="D16" i="15"/>
  <c r="O63" i="2"/>
  <c r="O64" i="2"/>
  <c r="O65" i="2"/>
  <c r="O70" i="2"/>
  <c r="M79" i="2"/>
  <c r="I79" i="2"/>
  <c r="E79" i="2"/>
  <c r="C79" i="2"/>
  <c r="AA25" i="3" l="1"/>
  <c r="Y25" i="3"/>
  <c r="U25" i="3"/>
  <c r="K22" i="1"/>
  <c r="AK21" i="3"/>
  <c r="C22" i="1"/>
  <c r="E22" i="1"/>
  <c r="G22" i="1"/>
  <c r="I22" i="1"/>
  <c r="Q22" i="1"/>
  <c r="S22" i="1"/>
  <c r="U22" i="1"/>
  <c r="W22" i="1"/>
  <c r="O25" i="3"/>
  <c r="Q25" i="3"/>
  <c r="S25" i="3"/>
  <c r="AC25" i="3"/>
  <c r="AE25" i="3"/>
  <c r="AG25" i="3"/>
  <c r="R13" i="5"/>
  <c r="Q10" i="6"/>
  <c r="I10" i="6"/>
  <c r="O28" i="6"/>
  <c r="M28" i="6"/>
  <c r="E28" i="6"/>
  <c r="K28" i="6"/>
  <c r="C28" i="6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10" i="18"/>
  <c r="E24" i="18"/>
  <c r="N24" i="18"/>
  <c r="R48" i="14" s="1"/>
  <c r="E22" i="5"/>
  <c r="R11" i="5"/>
  <c r="P22" i="5"/>
  <c r="N22" i="5"/>
  <c r="L22" i="5"/>
  <c r="Y22" i="1" l="1"/>
  <c r="I24" i="18"/>
  <c r="R24" i="18"/>
  <c r="Q28" i="6"/>
  <c r="I28" i="6"/>
  <c r="R22" i="5"/>
  <c r="I22" i="5"/>
  <c r="H17" i="13"/>
  <c r="L17" i="13"/>
  <c r="N17" i="13"/>
  <c r="E8" i="11" l="1"/>
  <c r="I8" i="11" s="1"/>
  <c r="E7" i="11"/>
  <c r="I7" i="11" s="1"/>
  <c r="E6" i="11"/>
  <c r="I6" i="11" l="1"/>
  <c r="E10" i="8"/>
  <c r="C10" i="8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9" i="2"/>
  <c r="AK10" i="3"/>
  <c r="AK11" i="3"/>
  <c r="AK12" i="3"/>
  <c r="AK13" i="3"/>
  <c r="AK14" i="3"/>
  <c r="AK15" i="3"/>
  <c r="AK16" i="3"/>
  <c r="AK17" i="3"/>
  <c r="AK18" i="3"/>
  <c r="AK19" i="3"/>
  <c r="AK20" i="3"/>
  <c r="AK9" i="3"/>
  <c r="Y11" i="21"/>
  <c r="Y12" i="21"/>
  <c r="Y13" i="21"/>
  <c r="Y14" i="21"/>
  <c r="Y15" i="21"/>
  <c r="Y19" i="21"/>
  <c r="Y10" i="21"/>
  <c r="E10" i="11" l="1"/>
  <c r="E11" i="11" s="1"/>
  <c r="Y20" i="21"/>
  <c r="O79" i="2"/>
  <c r="I9" i="11"/>
  <c r="AK25" i="3"/>
  <c r="J19" i="5" l="1"/>
  <c r="J17" i="5"/>
  <c r="J15" i="5"/>
  <c r="S15" i="5"/>
  <c r="S17" i="5"/>
  <c r="S19" i="5"/>
  <c r="S21" i="5"/>
  <c r="J16" i="5"/>
  <c r="J18" i="5"/>
  <c r="J20" i="5"/>
  <c r="J21" i="5"/>
  <c r="S16" i="5"/>
  <c r="J14" i="5"/>
  <c r="S20" i="5"/>
  <c r="S18" i="5"/>
  <c r="S14" i="5"/>
  <c r="G9" i="11"/>
  <c r="S12" i="5"/>
  <c r="J12" i="5"/>
  <c r="I10" i="11"/>
  <c r="I11" i="11" s="1"/>
  <c r="G6" i="11"/>
  <c r="S22" i="18"/>
  <c r="J22" i="18"/>
  <c r="J12" i="18"/>
  <c r="J17" i="18"/>
  <c r="J16" i="18"/>
  <c r="J13" i="18"/>
  <c r="J11" i="5"/>
  <c r="S18" i="18"/>
  <c r="S20" i="18"/>
  <c r="S19" i="18"/>
  <c r="S21" i="18"/>
  <c r="S10" i="18"/>
  <c r="S11" i="5"/>
  <c r="J20" i="18"/>
  <c r="S11" i="18"/>
  <c r="J11" i="18"/>
  <c r="J23" i="18"/>
  <c r="J21" i="18"/>
  <c r="J13" i="5"/>
  <c r="J19" i="18"/>
  <c r="S14" i="18"/>
  <c r="J14" i="18"/>
  <c r="S16" i="18"/>
  <c r="S17" i="18"/>
  <c r="S15" i="18"/>
  <c r="J15" i="18"/>
  <c r="S12" i="18"/>
  <c r="S13" i="18"/>
  <c r="J10" i="18"/>
  <c r="S13" i="5"/>
  <c r="J18" i="18"/>
  <c r="S23" i="18"/>
  <c r="G10" i="11"/>
  <c r="G7" i="11"/>
  <c r="G8" i="11"/>
  <c r="G11" i="11" l="1"/>
  <c r="S22" i="5"/>
  <c r="J22" i="5"/>
  <c r="S24" i="18"/>
  <c r="J2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<sst xmlns="http://schemas.openxmlformats.org/spreadsheetml/2006/main" count="831" uniqueCount="323">
  <si>
    <t>بهای تمام شده</t>
  </si>
  <si>
    <t>شرکت</t>
  </si>
  <si>
    <t>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</si>
  <si>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</si>
  <si>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</si>
  <si>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</si>
  <si>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</si>
  <si>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</si>
  <si>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</si>
  <si>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</si>
  <si>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</si>
  <si>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</si>
  <si>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</si>
  <si>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</si>
  <si>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</si>
  <si>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</si>
  <si>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</si>
  <si>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</si>
  <si>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</si>
  <si>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</si>
  <si>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</si>
  <si>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</si>
  <si>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</si>
  <si>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</si>
  <si>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</si>
  <si>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</si>
  <si>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</si>
  <si>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</si>
  <si>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</si>
  <si>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</si>
  <si>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</si>
  <si>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</si>
  <si>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</si>
  <si>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</si>
  <si>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</si>
  <si>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</si>
  <si>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</si>
  <si>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</si>
  <si>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</si>
  <si>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</si>
  <si>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</si>
  <si>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</si>
  <si>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</si>
  <si>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</si>
  <si>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</si>
  <si>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</si>
  <si>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</si>
  <si>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</si>
  <si>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</si>
  <si>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</si>
  <si>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</si>
  <si>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</si>
  <si>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</si>
  <si>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</si>
  <si>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</si>
  <si>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</si>
  <si>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</si>
  <si>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</si>
  <si>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</si>
  <si>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</si>
  <si>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</si>
  <si>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</si>
  <si>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</si>
  <si>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</si>
  <si>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</si>
  <si>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</si>
  <si>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</si>
  <si>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</si>
  <si>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</si>
  <si>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</si>
  <si>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</si>
  <si>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</si>
  <si>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</si>
  <si>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</si>
  <si>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</si>
  <si>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</si>
  <si>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</si>
  <si>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</si>
  <si>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</si>
  <si>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</si>
  <si>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</si>
  <si>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</si>
  <si>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</si>
  <si>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</si>
  <si>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</si>
  <si>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</si>
  <si>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</si>
  <si>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</si>
  <si>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</si>
  <si>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</si>
  <si>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</si>
  <si>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</si>
  <si>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</si>
  <si>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</si>
  <si>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</si>
  <si>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</si>
  <si>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</si>
  <si>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صندوق­ سرمایه­گذاری اختصاصی بازارگردانی تحت مدیریت مدیر صندوق یا اشخاص تحت کنترل یا وابسته *</t>
  </si>
  <si>
    <t>*به تفکیک هر یک از صندوق­های سرمایه­گذاری اختصاصی بازارگردانی طرف قرارداد افشا گردد.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</si>
  <si>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</si>
  <si>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</si>
  <si>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</si>
  <si>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</si>
  <si>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</si>
  <si>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</si>
  <si>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</si>
  <si>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</si>
  <si>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</si>
  <si>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</si>
  <si>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</si>
  <si>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</si>
  <si>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</si>
  <si>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خرید/صدور طی دوره</t>
  </si>
  <si>
    <t>فروش /ابطال طی دوره</t>
  </si>
  <si>
    <t>قیمت ابطال/ بازار هر واحد</t>
  </si>
  <si>
    <t>سود اوراق بهادار با درآمد ثابت</t>
  </si>
  <si>
    <t>سود سپرده بانکی</t>
  </si>
  <si>
    <t>صندوق سرمایه گذاری .آوای فردای زاگرس</t>
  </si>
  <si>
    <t>بیمه کوثر</t>
  </si>
  <si>
    <t>پالایش نفت تبریز</t>
  </si>
  <si>
    <t>ذوب آهن اصفهان</t>
  </si>
  <si>
    <t>قنداصفهان‌</t>
  </si>
  <si>
    <t>گروه توسعه مالی مهرآیندگان</t>
  </si>
  <si>
    <t>گروه مدیریت سرمایه گذاری امید</t>
  </si>
  <si>
    <t>مدیریت سرمایه گذاری کوثربهمن</t>
  </si>
  <si>
    <t>معدنی و صنعتی گل گهر</t>
  </si>
  <si>
    <t>صندوق سرمایه گذاری آوای فردای زاگرس</t>
  </si>
  <si>
    <t>اختیارف ت کگل-6936-03/06/17</t>
  </si>
  <si>
    <t>1403/06/17</t>
  </si>
  <si>
    <t>صندوق س آوای تاراز زاگرس-سهام</t>
  </si>
  <si>
    <t>صندوق س پترو اندیشه صبا-بخشی</t>
  </si>
  <si>
    <t>صندوق س فلزات دایا-بخشی</t>
  </si>
  <si>
    <t>صندوق س. پرتو پایش پیشرو-س</t>
  </si>
  <si>
    <t>صندوق س. مروارید بها بازار-س</t>
  </si>
  <si>
    <t>صندوق س. مشترک آریان-س</t>
  </si>
  <si>
    <t>صندوق س. ویستا -س</t>
  </si>
  <si>
    <t>صندوق س.انارنماد ارزش-درسهام</t>
  </si>
  <si>
    <t>صندوق س.پشتوانه طلا دنای زاگرس</t>
  </si>
  <si>
    <t>صندوق س.زرین نهال ثنا-س</t>
  </si>
  <si>
    <t>صندوق س.سپند کاریزما-س</t>
  </si>
  <si>
    <t>صندوق سرمایه گذاری زرین پارسیان</t>
  </si>
  <si>
    <t>صندوق صبا</t>
  </si>
  <si>
    <t>طلوع بامداد مهرگان</t>
  </si>
  <si>
    <t>اسناد خزانه-م1بودجه01-040326</t>
  </si>
  <si>
    <t>اسناد خزانه-م3بودجه01-040520</t>
  </si>
  <si>
    <t>اسنادخزانه-م2بودجه00-031024</t>
  </si>
  <si>
    <t>اسنادخزانه-م5بودجه01-041015</t>
  </si>
  <si>
    <t>اسنادخزانه-م6بودجه01-030814</t>
  </si>
  <si>
    <t>اسنادخزانه-م9بودجه01-040826</t>
  </si>
  <si>
    <t>صکوک اجاره معادن407-3ماهه18%</t>
  </si>
  <si>
    <t>مرابحه انتخاب الکترونیک041006</t>
  </si>
  <si>
    <t>مرابحه داروساز پارس حیان060929</t>
  </si>
  <si>
    <t>مرابحه عام دولت142-ش.خ031009</t>
  </si>
  <si>
    <t>مرابحه عام دولت143-ش.خ041009</t>
  </si>
  <si>
    <t>مرابحه عام دولت76-ش.خ030406</t>
  </si>
  <si>
    <t>امتیازتسهیلات مسکن سال1402</t>
  </si>
  <si>
    <t>بله</t>
  </si>
  <si>
    <t>1401/02/26</t>
  </si>
  <si>
    <t>1404/03/26</t>
  </si>
  <si>
    <t>1401/05/18</t>
  </si>
  <si>
    <t>1404/05/20</t>
  </si>
  <si>
    <t>1400/02/22</t>
  </si>
  <si>
    <t>1403/10/24</t>
  </si>
  <si>
    <t>1401/12/08</t>
  </si>
  <si>
    <t>1404/10/14</t>
  </si>
  <si>
    <t>1401/12/10</t>
  </si>
  <si>
    <t>1403/08/14</t>
  </si>
  <si>
    <t>1401/12/28</t>
  </si>
  <si>
    <t>1404/08/26</t>
  </si>
  <si>
    <t>1400/07/19</t>
  </si>
  <si>
    <t>1404/07/18</t>
  </si>
  <si>
    <t>1402/10/06</t>
  </si>
  <si>
    <t>1404/10/05</t>
  </si>
  <si>
    <t>1402/09/29</t>
  </si>
  <si>
    <t>1406/09/29</t>
  </si>
  <si>
    <t>1402/08/09</t>
  </si>
  <si>
    <t>1403/10/09</t>
  </si>
  <si>
    <t>1404/10/08</t>
  </si>
  <si>
    <t>1399/12/06</t>
  </si>
  <si>
    <t>1403/04/06</t>
  </si>
  <si>
    <t>با توجه به نگهداری اوراق تا سررسید به قیمت کارشناسی ثبت گردیده است.</t>
  </si>
  <si>
    <t>معین برای سایر درآمدهای تنزیل سود بانک</t>
  </si>
  <si>
    <t>تعدیل کارمزد کارگزار</t>
  </si>
  <si>
    <t>یادداشت سود سپرده بانکی</t>
  </si>
  <si>
    <t>صندوق سرمایه گذاری آوای فردا زاگرس</t>
  </si>
  <si>
    <t>بهای تمام شده هر ورقه (ریال)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</si>
  <si>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</si>
  <si>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حیان07</t>
  </si>
  <si>
    <t>صندوق سرمایه‌گذاری اختصاصی بازارگردانی افتخار حافظ</t>
  </si>
  <si>
    <t>انتخاب04</t>
  </si>
  <si>
    <t>امتیاز تسهیلات مسکن سال1403</t>
  </si>
  <si>
    <t>طی دوره</t>
  </si>
  <si>
    <t>برای ماه منتهی به اردیبهشت 1403</t>
  </si>
  <si>
    <t>1403/02/31</t>
  </si>
  <si>
    <t>طی اردیبهشت ماه</t>
  </si>
  <si>
    <t>از ابتدای سال مالی تا پایان اردیبهشت ماه</t>
  </si>
  <si>
    <t>1403/02/30</t>
  </si>
  <si>
    <t>برای ماه منتهی به خرداد 1403</t>
  </si>
  <si>
    <t>1403/03/31</t>
  </si>
  <si>
    <t>داروسازی‌ امین‌</t>
  </si>
  <si>
    <t>ح . معدنی و صنعتی گل گهر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</si>
  <si>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</si>
  <si>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</si>
  <si>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</si>
  <si>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</si>
  <si>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</si>
  <si>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</si>
  <si>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قیمت اعمال</t>
  </si>
  <si>
    <t>اختیارخ ت کگل-7057-03/07/17</t>
  </si>
  <si>
    <t>اختیار خرید</t>
  </si>
  <si>
    <t>موقعیت فروش</t>
  </si>
  <si>
    <t>-</t>
  </si>
  <si>
    <t>1403/07/17</t>
  </si>
  <si>
    <t>مرابحه عام دولت139-ش.خ040804</t>
  </si>
  <si>
    <t>مرابحه عام دولت116-ش.خ060630</t>
  </si>
  <si>
    <t>اسناد خزانه-م7بودجه02-040910</t>
  </si>
  <si>
    <t>صکوک اجاره غدیر408-بدون ضامن</t>
  </si>
  <si>
    <t>1402/07/04</t>
  </si>
  <si>
    <t>1404/08/03</t>
  </si>
  <si>
    <t>1401/06/30</t>
  </si>
  <si>
    <t>1406/06/30</t>
  </si>
  <si>
    <t>1402/12/20</t>
  </si>
  <si>
    <t>1404/09/10</t>
  </si>
  <si>
    <t>1400/08/26</t>
  </si>
  <si>
    <t>-10.00%</t>
  </si>
  <si>
    <t>-6.31%</t>
  </si>
  <si>
    <t>سپرده کوتاه مدت بانک پاسارگاد جهان کودک 290-8100-14527997-1 نرخ سود 0 درصد</t>
  </si>
  <si>
    <t>حساب جاری بانک آینده بلوار دریا 0100750407000 نرخ سود 0 درصد</t>
  </si>
  <si>
    <t>سپرده کوتاه مدت بانک دی فرشته 0205364536008 نرخ سود 0 درصد</t>
  </si>
  <si>
    <t>سپرده کوتاه مدت بانک آینده بلوار دریا 0203629431004 نرخ سود 0 درصد</t>
  </si>
  <si>
    <t>حساب جاری بانک دی فرشته 0105362922004 نرخ سود 0 درصد</t>
  </si>
  <si>
    <t>قرض الحسنه بانک آینده بلوار دریا 0302795060004 نرخ سود 0 درصد</t>
  </si>
  <si>
    <t>سپرده کوتاه مدت بانک گردشگری میدان سرو 147-9967-823519-1 نرخ سود 0 درصد</t>
  </si>
  <si>
    <t>سپرده کوتاه مدت موسسه اعتباری ملل جنت آباد 0414-10-277-000000082 نرخ سود 0 درصد</t>
  </si>
  <si>
    <t>سپرده کوتاه مدت بانک اقتصاد نوین غدیر 101-850-6730034-1 نرخ سود 0 درصد</t>
  </si>
  <si>
    <t>سپرده کوتاه مدت بانک گردشگری قیطریه 133-9098-823519-1 نرخ سود 0 درصد</t>
  </si>
  <si>
    <t>سپرده کوتاه مدت بانک رفاه بازار 327894908 نرخ سود 0 درصد</t>
  </si>
  <si>
    <t>سپرده کوتاه مدت بانک سامان جام جم 821.841.3837417.1 نرخ سود 0 درصد</t>
  </si>
  <si>
    <t>سپرده کوتاه مدت بانک سامان جام جم 821.810.3837417.1 نرخ سود 0 درصد</t>
  </si>
  <si>
    <t>سپرده کوتاه مدت بانک ملت مستقل مرکزی 9554863739 نرخ سود 0 درصد</t>
  </si>
  <si>
    <t>سپرده کوتاه مدت بانک شهر بلوار اندرزگو 7001001361439 نرخ سود 0 درصد</t>
  </si>
  <si>
    <t>سپرده کوتاه مدت بانک اقتصاد نوین جنت آباد 174-850-6730034-1 نرخ سود 0 درصد</t>
  </si>
  <si>
    <t>سپرده کوتاه مدت بانک خاورمیانه بخارست 1007-10810-707074758 نرخ سود 0 درصد</t>
  </si>
  <si>
    <t>قرض الحسنه بانک آینده مطهری 0303521532001 نرخ سود 0 درصد</t>
  </si>
  <si>
    <t>سپرده کوتاه مدت بانک آینده مطهری 0203807818001 نرخ سود 0 درصد</t>
  </si>
  <si>
    <t>سپرده بلند مدت بانک گردشگری پیروزی 134-1405-823519-12 نرخ سود 28 درصد</t>
  </si>
  <si>
    <t>سپرده بلند مدت بانک گردشگری پیروزی 134-1405-823519-14 نرخ سود 28 درصد</t>
  </si>
  <si>
    <t>سپرده بلند مدت بانک گردشگری پیروزی 134-1405-823519-15 نرخ سود 28 درصد</t>
  </si>
  <si>
    <t>قرض الحسنه بانک تجارت نفت شمالی 0000356061403 نرخ سود 0 درصد</t>
  </si>
  <si>
    <t>سپرده بلند مدت بانک گردشگری پیروزی 134-1405-823519-16 نرخ سود 28 درصد</t>
  </si>
  <si>
    <t>سپرده کوتاه مدت بانک صادرات مستقل فردوسی 0218367478005 نرخ سود 0 درصد</t>
  </si>
  <si>
    <t>سپرده بلند مدت بانک گردشگری پیروزی 134-1405-823519-17 نرخ سود 28 درصد</t>
  </si>
  <si>
    <t>سپرده بلند مدت بانک گردشگری پیروزی 134-1405-823519-18 نرخ سود 28 درصد</t>
  </si>
  <si>
    <t>سپرده بلند مدت بانک گردشگری پیروزی 134-1405-823519-19 نرخ سود 28 درصد</t>
  </si>
  <si>
    <t>سپرده کوتاه مدت بانک پارسیان یوسف آباد 470-01499700-604 نرخ سود 0 درصد</t>
  </si>
  <si>
    <t>سپرده کوتاه مدت بانک مسکن مستقل مرکزی 420221713324 نرخ سود 0 درصد</t>
  </si>
  <si>
    <t>سپرده بلند مدت بانک گردشگری پیروزی 134-1405-823519-26 نرخ سود 28 درصد</t>
  </si>
  <si>
    <t>سپرده بلند مدت بانک گردشگری پیروزی 134-1405-823519-27 نرخ سود 28 درصد</t>
  </si>
  <si>
    <t>سپرده بلند مدت بانک گردشگری پیروزی 134-1405-823519-29 نرخ سود 20 درصد</t>
  </si>
  <si>
    <t>سپرده بلند مدت بانک گردشگری پیروزی 134-1405-823519-30 نرخ سود 28 درصد</t>
  </si>
  <si>
    <t>سپرده بلند مدت بانک گردشگری پیروزی 134-1405-823519-31 نرخ سود 28 درصد</t>
  </si>
  <si>
    <t>سپرده بلند مدت بانک تجارت نفت شمالی 0479602178986 نرخ سود 28 درصد</t>
  </si>
  <si>
    <t>سپرده بلند مدت بانک پاسارگاد جهان کودک 290-307-14527997-23 نرخ سود 28 درصد</t>
  </si>
  <si>
    <t>سپرده بلند مدت بانک گردشگری پیروزی 134-1405-823519-32 نرخ سود 28 درصد</t>
  </si>
  <si>
    <t>سپرده بلند مدت بانک گردشگری پیروزی 134-1405-823519-33 نرخ سود 28 درصد</t>
  </si>
  <si>
    <t>سپرده بلند مدت بانک گردشگری پیروزی 134-1405-823519-34 نرخ سود 28 درصد</t>
  </si>
  <si>
    <t>سپرده بلند مدت بانک تجارت نفت شمالی 0479602323816 نرخ سود 28 درصد</t>
  </si>
  <si>
    <t>سپرده بلند مدت بانک گردشگری پیروزی 134-1405-823519-35 نرخ سود 28 درصد</t>
  </si>
  <si>
    <t>سپرده بلند مدت بانک تجارت نفت شمالی 0479602340785 نرخ سود 28 درصد</t>
  </si>
  <si>
    <t>سپرده بلند مدت بانک تجارت نفت شمالی 0479602356877 نرخ سود 28 درصد</t>
  </si>
  <si>
    <t>سپرده بلند مدت بانک تجارت نفت شمالی 0479602376507 نرخ سود 28 درصد</t>
  </si>
  <si>
    <t>سپرده بلند مدت بانک تجارت نفت شمالی 0479602383964 نرخ سود 28 درصد</t>
  </si>
  <si>
    <t>سپرده بلند مدت بانک تجارت نفت شمالی 0479602393434 نرخ سود 28 درصد</t>
  </si>
  <si>
    <t>سپرده بلند مدت بانک گردشگری پیروزی 134-1405-823519-36 نرخ سود 28 درصد</t>
  </si>
  <si>
    <t>سپرده بلند مدت بانک تجارت نفت شمالی 0479602430736 نرخ سود 28 درصد</t>
  </si>
  <si>
    <t>سپرده بلند مدت بانک پاسارگاد جهان کودک 290-307-14527997-24 نرخ سود 28 درصد</t>
  </si>
  <si>
    <t>سپرده بلند مدت بانک پاسارگاد جهان کودک 290-307-14527997-25 نرخ سود 28 درصد</t>
  </si>
  <si>
    <t>سپرده بلند مدت بانک مسکن مستقل مرکزی 5600877334005 نرخ سود 18 درصد</t>
  </si>
  <si>
    <t>سپرده بلند مدت بانک گردشگری پیروزی 134-1405-823519-37 نرخ سود 28 درصد</t>
  </si>
  <si>
    <t>سپرده بلند مدت بانک گردشگری پیروزی 134-1405-823519-38 نرخ سود 28 درصد</t>
  </si>
  <si>
    <t>سپرده بلند مدت بانک تجارت نفت شمالی 0479602619013 نرخ سود 28 درصد</t>
  </si>
  <si>
    <t>سپرده بلند مدت بانک تجارت نفت شمالی 0479602662710 نرخ سود 28 درصد</t>
  </si>
  <si>
    <t>سپرده بلند مدت بانک تجارت نفت شمالی 0479602689203 نرخ سود 28 درصد</t>
  </si>
  <si>
    <t>سپرده بلند مدت بانک گردشگری پیروزی 134-1405-823519-39 نرخ سود 28 درصد</t>
  </si>
  <si>
    <t>سپرده بلند مدت بانک تجارت نفت شمالی 0479602749385 نرخ سود 28 درصد</t>
  </si>
  <si>
    <t>سپرده بلند مدت بانک گردشگری پیروزی 134-1405-823519-40 نرخ سود 28 درصد</t>
  </si>
  <si>
    <t>سپرده بلند مدت بانک گردشگری پیروزی 134-1405-823519-41 نرخ سود 28 درصد</t>
  </si>
  <si>
    <t>سپرده بلند مدت بانک تجارت نفت شمالی 0479602794335 نرخ سود 28 درصد</t>
  </si>
  <si>
    <t>سپرده بلند مدت بانک پاسارگاد جهان کودک 290-307-14527997-27 نرخ سود 28 درصد</t>
  </si>
  <si>
    <t>سپرده بلند مدت بانک گردشگری پیروزی 134.1405.823519.42 نرخ سود 28 درصد</t>
  </si>
  <si>
    <t>سپرده بلند مدت بانک گردشگری پیروزی 134-1405-823519-43 نرخ سود 28 درصد</t>
  </si>
  <si>
    <t>سپرده بلند مدت بانک تجارت نفت شمالی 0479602859465 نرخ سود 28 درصد</t>
  </si>
  <si>
    <t>سپرده بلند مدت بانک مسکن مستقل مرکزی 5600887335216 نرخ سود 18 درصد</t>
  </si>
  <si>
    <t>سپرده بلند مدت بانک تجارت نفت شمالی 0479602877800 نرخ سود 28 درصد</t>
  </si>
  <si>
    <t>سپرده بلند مدت بانک مسکن مستقل مرکزی 5600887335232 نرخ سود 28 درصد</t>
  </si>
  <si>
    <t>سپرده بلند مدت بانک مسکن مستقل مرکزی 5600887335273 نرخ سود 28 درصد</t>
  </si>
  <si>
    <t>طی خرداد ماه</t>
  </si>
  <si>
    <t>از ابتدای سال مالی تا پایان خرداد ماه</t>
  </si>
  <si>
    <t>1403/03/23</t>
  </si>
  <si>
    <t>سود ترجیحی داروسازی امین</t>
  </si>
  <si>
    <t>از ابتدای سال مالی تا پایان  خرداد ماه</t>
  </si>
  <si>
    <t>سپرده بلند مدت بانک شهر اندرزگو 7001001779347 نرخ سود 19.99 درصد</t>
  </si>
  <si>
    <t>سپرده بلند مدت بانک گردشگری پیروزی 134-1405-823519-22 نرخ سود 28 درصد</t>
  </si>
  <si>
    <t>سپرده بلند مدت بانک گردشگری پیروزی 134-1405-823519-23 نرخ سود 28 درصد</t>
  </si>
  <si>
    <t>سپرده بلند مدت بانک گردشگری پیروزی 134-1405-823519-24 نرخ سود 28 درصد</t>
  </si>
  <si>
    <t>سپرده بلند مدت بانک مسکن مستقل مرکزی 5600928336553 نرخ سود 18 درصد</t>
  </si>
  <si>
    <t>سپرده بلند مدت بانک مسکن مستقل مرکزی 5600928336595 نرخ سود 18 درصد</t>
  </si>
  <si>
    <t>سپرده بلند مدت بانک اقتصاد نوین صنعتگران 214-283-6730034-4 نرخ سود 28 درصد</t>
  </si>
  <si>
    <t>سپرده بلند مدت بانک اقتصاد نوین صنعتگران 214-283-6730034-5 نرخ سود 28 درصد</t>
  </si>
  <si>
    <t>سپرده بلند مدت بانک پاسارگاد جهان کودک 290.313.14527997.1 نرخ سود 28 درصد</t>
  </si>
  <si>
    <t>سپرده بلند مدت بانک پاسارگاد جهان کودک 290-313-14527997-2 نرخ سود 28 درصد</t>
  </si>
  <si>
    <t>سپرده بلند مدت بانک پاسارگاد جهان کودک 290-313-14527997-3 نرخ سود 28 درصد</t>
  </si>
  <si>
    <t>سپرده بلند مدت بانک تجارت نفت شمالی 0479602161340 نرخ سود 28 درصد</t>
  </si>
  <si>
    <t>سپرده بلند مدت بانک تجارت نفت شمالی 0479602301831 نرخ سود 28 درصد</t>
  </si>
  <si>
    <t>ظکگل3071</t>
  </si>
  <si>
    <t>مالیات</t>
  </si>
  <si>
    <t>کارمزد</t>
  </si>
  <si>
    <t>تنزیل سود سهام</t>
  </si>
  <si>
    <t>سیستم</t>
  </si>
  <si>
    <t>اختلاف</t>
  </si>
  <si>
    <t>شرکت داروسازی کوثر</t>
  </si>
  <si>
    <t>سهامدار عمده</t>
  </si>
  <si>
    <t>هامین403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</si>
</sst>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40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9"/>
      <color theme="1"/>
      <name val="B Nazanin"/>
      <charset val="178"/>
    </font>
    <font>
      <b/>
      <sz val="10"/>
      <name val="B Nazanin"/>
      <charset val="178"/>
    </font>
    <font>
      <sz val="12"/>
      <color theme="1"/>
      <name val="B Nazanin"/>
      <charset val="178"/>
    </font>
    <font>
      <sz val="11"/>
      <name val="B Nazanin"/>
      <charset val="178"/>
    </font>
    <font>
      <sz val="8"/>
      <name val="Calibri"/>
      <family val="2"/>
      <charset val="178"/>
      <scheme val="minor"/>
    </font>
    <font>
      <b/>
      <u/>
      <sz val="22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rgb="FF0062AC"/>
      <name val="B Titr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1"/>
      <color rgb="FFFF0000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3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9" fillId="0" borderId="0" xfId="0" applyFont="1"/>
    <xf numFmtId="0" fontId="1" fillId="0" borderId="4" xfId="0" applyFont="1" applyBorder="1"/>
    <xf numFmtId="0" fontId="8" fillId="0" borderId="0" xfId="0" applyFont="1" applyAlignment="1">
      <alignment vertical="center" readingOrder="2"/>
    </xf>
    <xf numFmtId="0" fontId="1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3" fillId="0" borderId="0" xfId="0" applyFont="1" applyAlignment="1"/>
    <xf numFmtId="0" fontId="17" fillId="0" borderId="5" xfId="0" applyFont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21" fillId="0" borderId="5" xfId="0" applyFont="1" applyBorder="1" applyAlignment="1">
      <alignment horizontal="center" vertical="center" wrapText="1" readingOrder="2"/>
    </xf>
    <xf numFmtId="0" fontId="2" fillId="0" borderId="0" xfId="0" applyFont="1" applyBorder="1"/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4" fillId="0" borderId="0" xfId="0" applyFont="1"/>
    <xf numFmtId="3" fontId="25" fillId="0" borderId="0" xfId="0" applyNumberFormat="1" applyFont="1"/>
    <xf numFmtId="0" fontId="25" fillId="0" borderId="0" xfId="0" applyFont="1"/>
    <xf numFmtId="0" fontId="26" fillId="0" borderId="0" xfId="0" applyFont="1"/>
    <xf numFmtId="3" fontId="27" fillId="0" borderId="0" xfId="0" applyNumberFormat="1" applyFont="1"/>
    <xf numFmtId="0" fontId="27" fillId="0" borderId="0" xfId="0" applyFont="1"/>
    <xf numFmtId="3" fontId="2" fillId="0" borderId="0" xfId="0" applyNumberFormat="1" applyFont="1"/>
    <xf numFmtId="3" fontId="2" fillId="0" borderId="2" xfId="0" applyNumberFormat="1" applyFont="1" applyBorder="1" applyAlignment="1">
      <alignment horizontal="center" vertical="center" readingOrder="2"/>
    </xf>
    <xf numFmtId="3" fontId="2" fillId="0" borderId="2" xfId="0" applyNumberFormat="1" applyFont="1" applyBorder="1" applyAlignment="1">
      <alignment horizontal="center" vertical="center" wrapText="1" readingOrder="2"/>
    </xf>
    <xf numFmtId="10" fontId="2" fillId="0" borderId="0" xfId="2" applyNumberFormat="1" applyFont="1"/>
    <xf numFmtId="10" fontId="2" fillId="0" borderId="2" xfId="2" applyNumberFormat="1" applyFont="1" applyBorder="1" applyAlignment="1">
      <alignment horizontal="center" vertical="center" wrapText="1" readingOrder="2"/>
    </xf>
    <xf numFmtId="0" fontId="28" fillId="0" borderId="0" xfId="0" applyFont="1"/>
    <xf numFmtId="0" fontId="29" fillId="0" borderId="0" xfId="0" applyFont="1" applyAlignment="1">
      <alignment wrapText="1"/>
    </xf>
    <xf numFmtId="10" fontId="28" fillId="0" borderId="0" xfId="2" applyNumberFormat="1" applyFont="1"/>
    <xf numFmtId="0" fontId="24" fillId="0" borderId="0" xfId="0" applyFont="1" applyAlignment="1">
      <alignment wrapText="1"/>
    </xf>
    <xf numFmtId="0" fontId="25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 readingOrder="2"/>
    </xf>
    <xf numFmtId="10" fontId="1" fillId="0" borderId="0" xfId="2" applyNumberFormat="1" applyFont="1" applyAlignment="1">
      <alignment horizontal="center" vertical="center" wrapText="1" readingOrder="2"/>
    </xf>
    <xf numFmtId="10" fontId="1" fillId="0" borderId="2" xfId="2" applyNumberFormat="1" applyFont="1" applyBorder="1" applyAlignment="1">
      <alignment horizontal="center" vertical="center" wrapText="1" readingOrder="2"/>
    </xf>
    <xf numFmtId="10" fontId="1" fillId="0" borderId="0" xfId="2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 vertical="center" readingOrder="2"/>
    </xf>
    <xf numFmtId="3" fontId="1" fillId="0" borderId="2" xfId="0" applyNumberFormat="1" applyFont="1" applyBorder="1" applyAlignment="1">
      <alignment horizontal="center" vertical="center" wrapText="1" readingOrder="2"/>
    </xf>
    <xf numFmtId="164" fontId="25" fillId="0" borderId="0" xfId="1" applyNumberFormat="1" applyFont="1"/>
    <xf numFmtId="164" fontId="2" fillId="0" borderId="0" xfId="1" applyNumberFormat="1" applyFont="1" applyAlignment="1">
      <alignment horizontal="right" vertical="center" wrapText="1" readingOrder="2"/>
    </xf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 wrapText="1" readingOrder="2"/>
    </xf>
    <xf numFmtId="164" fontId="2" fillId="0" borderId="0" xfId="1" applyNumberFormat="1" applyFont="1" applyBorder="1" applyAlignment="1">
      <alignment horizontal="center" vertical="center" readingOrder="2"/>
    </xf>
    <xf numFmtId="164" fontId="2" fillId="0" borderId="9" xfId="0" applyNumberFormat="1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 readingOrder="2"/>
    </xf>
    <xf numFmtId="10" fontId="2" fillId="0" borderId="1" xfId="2" applyNumberFormat="1" applyFont="1" applyBorder="1"/>
    <xf numFmtId="10" fontId="2" fillId="0" borderId="0" xfId="2" applyNumberFormat="1" applyFont="1" applyAlignment="1">
      <alignment horizontal="center" vertical="center" wrapText="1" readingOrder="2"/>
    </xf>
    <xf numFmtId="10" fontId="2" fillId="0" borderId="9" xfId="2" applyNumberFormat="1" applyFont="1" applyBorder="1" applyAlignment="1">
      <alignment horizontal="center" vertical="center" wrapText="1" readingOrder="2"/>
    </xf>
    <xf numFmtId="3" fontId="6" fillId="0" borderId="9" xfId="0" applyNumberFormat="1" applyFont="1" applyBorder="1" applyAlignment="1">
      <alignment horizontal="center" vertical="center" wrapText="1" readingOrder="2"/>
    </xf>
    <xf numFmtId="3" fontId="1" fillId="0" borderId="0" xfId="0" applyNumberFormat="1" applyFont="1" applyAlignment="1">
      <alignment horizontal="center" vertical="center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3" fontId="4" fillId="0" borderId="9" xfId="0" applyNumberFormat="1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30" fillId="0" borderId="0" xfId="0" applyFont="1"/>
    <xf numFmtId="3" fontId="30" fillId="0" borderId="9" xfId="0" applyNumberFormat="1" applyFont="1" applyBorder="1"/>
    <xf numFmtId="0" fontId="25" fillId="0" borderId="0" xfId="0" applyFont="1" applyFill="1"/>
    <xf numFmtId="3" fontId="25" fillId="0" borderId="0" xfId="0" applyNumberFormat="1" applyFont="1" applyFill="1"/>
    <xf numFmtId="0" fontId="31" fillId="0" borderId="0" xfId="0" applyFont="1" applyAlignment="1">
      <alignment wrapText="1"/>
    </xf>
    <xf numFmtId="164" fontId="4" fillId="0" borderId="1" xfId="1" applyNumberFormat="1" applyFont="1" applyBorder="1" applyAlignment="1">
      <alignment vertical="center" wrapText="1" readingOrder="2"/>
    </xf>
    <xf numFmtId="164" fontId="4" fillId="0" borderId="0" xfId="1" applyNumberFormat="1" applyFont="1" applyAlignment="1">
      <alignment horizontal="center" vertical="center" wrapText="1" readingOrder="2"/>
    </xf>
    <xf numFmtId="3" fontId="0" fillId="0" borderId="0" xfId="0" applyNumberFormat="1"/>
    <xf numFmtId="164" fontId="4" fillId="0" borderId="9" xfId="1" applyNumberFormat="1" applyFont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3" fillId="0" borderId="4" xfId="1" applyNumberFormat="1" applyFont="1" applyBorder="1" applyAlignment="1">
      <alignment horizontal="center" vertical="center" wrapText="1" readingOrder="2"/>
    </xf>
    <xf numFmtId="10" fontId="3" fillId="0" borderId="4" xfId="2" applyNumberFormat="1" applyFont="1" applyBorder="1" applyAlignment="1">
      <alignment horizontal="center" vertical="center" wrapText="1" readingOrder="2"/>
    </xf>
    <xf numFmtId="10" fontId="4" fillId="0" borderId="0" xfId="2" applyNumberFormat="1" applyFont="1" applyBorder="1" applyAlignment="1">
      <alignment horizontal="center" vertical="center" wrapText="1" readingOrder="2"/>
    </xf>
    <xf numFmtId="10" fontId="4" fillId="0" borderId="9" xfId="2" applyNumberFormat="1" applyFont="1" applyBorder="1" applyAlignment="1">
      <alignment horizontal="center" vertical="center" wrapText="1" readingOrder="2"/>
    </xf>
    <xf numFmtId="10" fontId="4" fillId="0" borderId="0" xfId="2" applyNumberFormat="1" applyFont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 vertical="center" readingOrder="2"/>
    </xf>
    <xf numFmtId="164" fontId="1" fillId="0" borderId="2" xfId="1" applyNumberFormat="1" applyFont="1" applyBorder="1" applyAlignment="1">
      <alignment horizontal="center" vertical="center" readingOrder="2"/>
    </xf>
    <xf numFmtId="3" fontId="25" fillId="2" borderId="0" xfId="0" applyNumberFormat="1" applyFont="1" applyFill="1"/>
    <xf numFmtId="0" fontId="25" fillId="0" borderId="0" xfId="0" applyFont="1" applyAlignment="1">
      <alignment wrapText="1"/>
    </xf>
    <xf numFmtId="0" fontId="2" fillId="0" borderId="9" xfId="0" applyFont="1" applyBorder="1"/>
    <xf numFmtId="164" fontId="2" fillId="0" borderId="9" xfId="1" applyNumberFormat="1" applyFont="1" applyBorder="1"/>
    <xf numFmtId="164" fontId="2" fillId="0" borderId="9" xfId="0" applyNumberFormat="1" applyFont="1" applyBorder="1"/>
    <xf numFmtId="10" fontId="4" fillId="0" borderId="3" xfId="2" applyNumberFormat="1" applyFont="1" applyBorder="1" applyAlignment="1">
      <alignment horizontal="center" vertical="center" wrapText="1" readingOrder="2"/>
    </xf>
    <xf numFmtId="10" fontId="2" fillId="0" borderId="9" xfId="2" applyNumberFormat="1" applyFont="1" applyBorder="1"/>
    <xf numFmtId="10" fontId="3" fillId="0" borderId="3" xfId="2" applyNumberFormat="1" applyFont="1" applyBorder="1" applyAlignment="1">
      <alignment horizontal="center" vertical="center" wrapText="1" readingOrder="2"/>
    </xf>
    <xf numFmtId="164" fontId="3" fillId="0" borderId="1" xfId="1" applyNumberFormat="1" applyFont="1" applyBorder="1" applyAlignment="1">
      <alignment vertical="center" wrapText="1" readingOrder="2"/>
    </xf>
    <xf numFmtId="164" fontId="5" fillId="0" borderId="0" xfId="1" applyNumberFormat="1" applyFont="1"/>
    <xf numFmtId="164" fontId="2" fillId="0" borderId="0" xfId="1" applyNumberFormat="1" applyFont="1" applyAlignment="1">
      <alignment vertical="center" wrapText="1"/>
    </xf>
    <xf numFmtId="164" fontId="3" fillId="0" borderId="0" xfId="1" applyNumberFormat="1" applyFont="1" applyAlignment="1">
      <alignment horizontal="center" vertical="center" wrapText="1" readingOrder="2"/>
    </xf>
    <xf numFmtId="164" fontId="0" fillId="0" borderId="0" xfId="0" applyNumberFormat="1"/>
    <xf numFmtId="3" fontId="1" fillId="0" borderId="0" xfId="0" applyNumberFormat="1" applyFont="1" applyAlignment="1">
      <alignment horizontal="center"/>
    </xf>
    <xf numFmtId="10" fontId="5" fillId="0" borderId="1" xfId="2" applyNumberFormat="1" applyFont="1" applyBorder="1" applyAlignment="1">
      <alignment horizontal="center"/>
    </xf>
    <xf numFmtId="10" fontId="5" fillId="0" borderId="0" xfId="2" applyNumberFormat="1" applyFont="1" applyAlignment="1">
      <alignment horizontal="center"/>
    </xf>
    <xf numFmtId="10" fontId="1" fillId="0" borderId="0" xfId="2" applyNumberFormat="1" applyFont="1" applyAlignment="1">
      <alignment horizontal="center" vertical="center" readingOrder="2"/>
    </xf>
    <xf numFmtId="10" fontId="1" fillId="0" borderId="2" xfId="2" applyNumberFormat="1" applyFont="1" applyBorder="1" applyAlignment="1">
      <alignment horizontal="center" vertical="center" readingOrder="2"/>
    </xf>
    <xf numFmtId="10" fontId="0" fillId="0" borderId="0" xfId="2" applyNumberFormat="1" applyFont="1"/>
    <xf numFmtId="164" fontId="2" fillId="0" borderId="0" xfId="0" applyNumberFormat="1" applyFont="1"/>
    <xf numFmtId="0" fontId="4" fillId="0" borderId="1" xfId="0" applyFont="1" applyFill="1" applyBorder="1" applyAlignment="1">
      <alignment vertical="center" wrapText="1" readingOrder="2"/>
    </xf>
    <xf numFmtId="164" fontId="4" fillId="0" borderId="0" xfId="1" applyNumberFormat="1" applyFont="1" applyFill="1" applyAlignment="1">
      <alignment horizontal="center" vertical="center" wrapText="1" readingOrder="2"/>
    </xf>
    <xf numFmtId="164" fontId="2" fillId="0" borderId="9" xfId="0" applyNumberFormat="1" applyFont="1" applyFill="1" applyBorder="1"/>
    <xf numFmtId="0" fontId="2" fillId="0" borderId="0" xfId="0" applyFont="1" applyFill="1"/>
    <xf numFmtId="164" fontId="3" fillId="0" borderId="1" xfId="1" applyNumberFormat="1" applyFont="1" applyFill="1" applyBorder="1" applyAlignment="1">
      <alignment vertical="center" wrapText="1" readingOrder="2"/>
    </xf>
    <xf numFmtId="164" fontId="6" fillId="0" borderId="9" xfId="1" applyNumberFormat="1" applyFont="1" applyFill="1" applyBorder="1" applyAlignment="1">
      <alignment horizontal="center" vertical="center" wrapText="1" readingOrder="2"/>
    </xf>
    <xf numFmtId="164" fontId="5" fillId="0" borderId="0" xfId="1" applyNumberFormat="1" applyFont="1" applyFill="1"/>
    <xf numFmtId="0" fontId="19" fillId="0" borderId="5" xfId="0" applyFont="1" applyBorder="1" applyAlignment="1">
      <alignment horizontal="center" vertical="center" wrapText="1" readingOrder="2"/>
    </xf>
    <xf numFmtId="0" fontId="20" fillId="0" borderId="5" xfId="0" applyFont="1" applyBorder="1" applyAlignment="1">
      <alignment horizontal="center" vertical="center" wrapText="1" readingOrder="2"/>
    </xf>
    <xf numFmtId="164" fontId="19" fillId="0" borderId="5" xfId="1" applyNumberFormat="1" applyFont="1" applyBorder="1" applyAlignment="1">
      <alignment horizontal="center" vertical="center" wrapText="1" readingOrder="2"/>
    </xf>
    <xf numFmtId="9" fontId="19" fillId="0" borderId="5" xfId="0" applyNumberFormat="1" applyFont="1" applyBorder="1" applyAlignment="1">
      <alignment horizontal="center" vertical="center" wrapText="1" readingOrder="2"/>
    </xf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5" fillId="0" borderId="9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center" vertical="center" wrapText="1" readingOrder="2"/>
    </xf>
    <xf numFmtId="164" fontId="30" fillId="0" borderId="0" xfId="1" applyNumberFormat="1" applyFont="1" applyFill="1"/>
    <xf numFmtId="164" fontId="4" fillId="0" borderId="0" xfId="1" applyNumberFormat="1" applyFont="1" applyFill="1" applyBorder="1" applyAlignment="1">
      <alignment horizontal="center" vertical="center" wrapText="1" readingOrder="2"/>
    </xf>
    <xf numFmtId="3" fontId="5" fillId="0" borderId="9" xfId="0" applyNumberFormat="1" applyFont="1" applyBorder="1"/>
    <xf numFmtId="3" fontId="2" fillId="0" borderId="9" xfId="0" applyNumberFormat="1" applyFont="1" applyBorder="1"/>
    <xf numFmtId="3" fontId="5" fillId="0" borderId="0" xfId="0" applyNumberFormat="1" applyFont="1"/>
    <xf numFmtId="164" fontId="2" fillId="0" borderId="0" xfId="2" applyNumberFormat="1" applyFont="1"/>
    <xf numFmtId="164" fontId="0" fillId="0" borderId="0" xfId="2" applyNumberFormat="1" applyFont="1"/>
    <xf numFmtId="164" fontId="0" fillId="0" borderId="0" xfId="1" applyNumberFormat="1" applyFont="1"/>
    <xf numFmtId="164" fontId="1" fillId="0" borderId="0" xfId="1" applyNumberFormat="1" applyFont="1" applyBorder="1" applyAlignment="1">
      <alignment horizontal="center" vertical="center" readingOrder="2"/>
    </xf>
    <xf numFmtId="0" fontId="3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164" fontId="25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25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left" vertical="center" wrapText="1" readingOrder="2"/>
    </xf>
    <xf numFmtId="164" fontId="5" fillId="0" borderId="0" xfId="1" applyNumberFormat="1" applyFont="1" applyAlignment="1">
      <alignment horizontal="left" vertical="center" wrapText="1"/>
    </xf>
    <xf numFmtId="164" fontId="6" fillId="0" borderId="0" xfId="1" applyNumberFormat="1" applyFont="1" applyFill="1" applyAlignment="1">
      <alignment horizontal="left" vertical="center" wrapText="1" readingOrder="2"/>
    </xf>
    <xf numFmtId="164" fontId="6" fillId="0" borderId="9" xfId="1" applyNumberFormat="1" applyFont="1" applyBorder="1" applyAlignment="1">
      <alignment horizontal="left" vertical="center" wrapText="1" readingOrder="2"/>
    </xf>
    <xf numFmtId="164" fontId="6" fillId="0" borderId="9" xfId="1" applyNumberFormat="1" applyFont="1" applyFill="1" applyBorder="1" applyAlignment="1">
      <alignment horizontal="left" vertical="center" wrapText="1" readingOrder="2"/>
    </xf>
    <xf numFmtId="3" fontId="8" fillId="0" borderId="0" xfId="0" applyNumberFormat="1" applyFont="1" applyAlignment="1">
      <alignment vertical="center" readingOrder="2"/>
    </xf>
    <xf numFmtId="164" fontId="0" fillId="0" borderId="0" xfId="1" applyNumberFormat="1" applyFont="1" applyFill="1"/>
    <xf numFmtId="164" fontId="8" fillId="0" borderId="0" xfId="0" applyNumberFormat="1" applyFont="1" applyAlignment="1">
      <alignment vertical="center" readingOrder="2"/>
    </xf>
    <xf numFmtId="164" fontId="24" fillId="0" borderId="0" xfId="1" applyNumberFormat="1" applyFont="1" applyFill="1"/>
    <xf numFmtId="164" fontId="25" fillId="0" borderId="0" xfId="1" applyNumberFormat="1" applyFont="1" applyFill="1"/>
    <xf numFmtId="164" fontId="5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2" fillId="0" borderId="0" xfId="0" applyFont="1" applyAlignment="1">
      <alignment horizontal="right" vertical="center" wrapText="1" readingOrder="2"/>
    </xf>
    <xf numFmtId="0" fontId="35" fillId="0" borderId="0" xfId="0" applyFont="1"/>
    <xf numFmtId="3" fontId="35" fillId="0" borderId="0" xfId="0" applyNumberFormat="1" applyFont="1"/>
    <xf numFmtId="0" fontId="34" fillId="0" borderId="0" xfId="0" applyFont="1" applyAlignment="1">
      <alignment horizontal="center" vertical="center" wrapText="1" readingOrder="2"/>
    </xf>
    <xf numFmtId="0" fontId="34" fillId="0" borderId="0" xfId="0" applyFont="1" applyBorder="1" applyAlignment="1">
      <alignment vertical="center" wrapText="1" readingOrder="2"/>
    </xf>
    <xf numFmtId="0" fontId="34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0" fontId="35" fillId="0" borderId="0" xfId="0" applyFont="1" applyBorder="1" applyAlignment="1">
      <alignment horizontal="center" vertical="center" readingOrder="2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/>
    </xf>
    <xf numFmtId="0" fontId="37" fillId="0" borderId="0" xfId="0" applyFont="1"/>
    <xf numFmtId="3" fontId="38" fillId="0" borderId="0" xfId="0" applyNumberFormat="1" applyFont="1"/>
    <xf numFmtId="0" fontId="35" fillId="0" borderId="0" xfId="0" applyFont="1" applyAlignment="1">
      <alignment horizontal="center" vertical="center" wrapText="1" readingOrder="2"/>
    </xf>
    <xf numFmtId="0" fontId="38" fillId="0" borderId="0" xfId="0" applyFont="1"/>
    <xf numFmtId="10" fontId="35" fillId="0" borderId="0" xfId="2" applyNumberFormat="1" applyFont="1"/>
    <xf numFmtId="3" fontId="35" fillId="0" borderId="2" xfId="0" applyNumberFormat="1" applyFont="1" applyBorder="1" applyAlignment="1">
      <alignment horizontal="center" vertical="center" readingOrder="2"/>
    </xf>
    <xf numFmtId="3" fontId="35" fillId="0" borderId="2" xfId="0" applyNumberFormat="1" applyFont="1" applyBorder="1" applyAlignment="1">
      <alignment horizontal="center" vertical="center" wrapText="1" readingOrder="2"/>
    </xf>
    <xf numFmtId="0" fontId="35" fillId="0" borderId="2" xfId="0" applyFont="1" applyBorder="1" applyAlignment="1">
      <alignment horizontal="center" vertical="center" readingOrder="2"/>
    </xf>
    <xf numFmtId="10" fontId="35" fillId="0" borderId="2" xfId="2" applyNumberFormat="1" applyFont="1" applyBorder="1" applyAlignment="1">
      <alignment horizontal="center" vertical="center" wrapText="1" readingOrder="2"/>
    </xf>
    <xf numFmtId="4" fontId="25" fillId="0" borderId="0" xfId="0" applyNumberFormat="1" applyFont="1"/>
    <xf numFmtId="0" fontId="1" fillId="0" borderId="0" xfId="0" applyFont="1" applyBorder="1"/>
    <xf numFmtId="0" fontId="1" fillId="0" borderId="12" xfId="0" applyFont="1" applyBorder="1"/>
    <xf numFmtId="164" fontId="25" fillId="0" borderId="9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6" fillId="3" borderId="0" xfId="0" applyFont="1" applyFill="1" applyAlignment="1">
      <alignment horizontal="right" vertical="top"/>
    </xf>
    <xf numFmtId="0" fontId="5" fillId="3" borderId="0" xfId="0" applyFont="1" applyFill="1"/>
    <xf numFmtId="3" fontId="6" fillId="3" borderId="0" xfId="0" applyNumberFormat="1" applyFont="1" applyFill="1" applyAlignment="1">
      <alignment horizontal="right" vertical="top"/>
    </xf>
    <xf numFmtId="0" fontId="0" fillId="3" borderId="0" xfId="0" applyFill="1" applyAlignment="1">
      <alignment horizontal="left"/>
    </xf>
    <xf numFmtId="0" fontId="25" fillId="3" borderId="0" xfId="0" applyFont="1" applyFill="1"/>
    <xf numFmtId="164" fontId="0" fillId="3" borderId="0" xfId="1" applyNumberFormat="1" applyFont="1" applyFill="1"/>
    <xf numFmtId="0" fontId="0" fillId="3" borderId="0" xfId="0" applyFill="1"/>
    <xf numFmtId="164" fontId="24" fillId="3" borderId="0" xfId="1" applyNumberFormat="1" applyFont="1" applyFill="1"/>
    <xf numFmtId="164" fontId="4" fillId="3" borderId="0" xfId="1" applyNumberFormat="1" applyFont="1" applyFill="1" applyAlignment="1">
      <alignment horizontal="center" vertical="center" wrapText="1" readingOrder="2"/>
    </xf>
    <xf numFmtId="164" fontId="5" fillId="3" borderId="0" xfId="1" applyNumberFormat="1" applyFont="1" applyFill="1"/>
    <xf numFmtId="164" fontId="25" fillId="3" borderId="0" xfId="1" applyNumberFormat="1" applyFont="1" applyFill="1"/>
    <xf numFmtId="0" fontId="4" fillId="3" borderId="0" xfId="0" applyFont="1" applyFill="1" applyAlignment="1">
      <alignment horizontal="center" vertical="center" wrapText="1" readingOrder="2"/>
    </xf>
    <xf numFmtId="3" fontId="25" fillId="3" borderId="0" xfId="0" applyNumberFormat="1" applyFont="1" applyFill="1"/>
    <xf numFmtId="0" fontId="6" fillId="4" borderId="10" xfId="0" applyFont="1" applyFill="1" applyBorder="1" applyAlignment="1">
      <alignment horizontal="right" vertical="top"/>
    </xf>
    <xf numFmtId="0" fontId="5" fillId="4" borderId="0" xfId="0" applyFont="1" applyFill="1"/>
    <xf numFmtId="3" fontId="6" fillId="4" borderId="10" xfId="0" applyNumberFormat="1" applyFont="1" applyFill="1" applyBorder="1" applyAlignment="1">
      <alignment horizontal="right" vertical="top"/>
    </xf>
    <xf numFmtId="0" fontId="0" fillId="4" borderId="0" xfId="0" applyFill="1" applyAlignment="1">
      <alignment horizontal="left"/>
    </xf>
    <xf numFmtId="0" fontId="25" fillId="4" borderId="0" xfId="0" applyFont="1" applyFill="1"/>
    <xf numFmtId="164" fontId="0" fillId="4" borderId="0" xfId="1" applyNumberFormat="1" applyFont="1" applyFill="1"/>
    <xf numFmtId="0" fontId="0" fillId="4" borderId="0" xfId="0" applyFill="1"/>
    <xf numFmtId="0" fontId="6" fillId="4" borderId="0" xfId="0" applyFont="1" applyFill="1" applyAlignment="1">
      <alignment horizontal="right" vertical="top"/>
    </xf>
    <xf numFmtId="3" fontId="6" fillId="4" borderId="0" xfId="0" applyNumberFormat="1" applyFont="1" applyFill="1" applyAlignment="1">
      <alignment horizontal="right" vertical="top"/>
    </xf>
    <xf numFmtId="3" fontId="0" fillId="4" borderId="0" xfId="0" applyNumberFormat="1" applyFill="1"/>
    <xf numFmtId="164" fontId="0" fillId="4" borderId="0" xfId="0" applyNumberFormat="1" applyFill="1"/>
    <xf numFmtId="164" fontId="24" fillId="4" borderId="0" xfId="1" applyNumberFormat="1" applyFont="1" applyFill="1"/>
    <xf numFmtId="164" fontId="4" fillId="4" borderId="0" xfId="1" applyNumberFormat="1" applyFont="1" applyFill="1" applyAlignment="1">
      <alignment horizontal="center" vertical="center" wrapText="1" readingOrder="2"/>
    </xf>
    <xf numFmtId="164" fontId="5" fillId="4" borderId="0" xfId="1" applyNumberFormat="1" applyFont="1" applyFill="1"/>
    <xf numFmtId="164" fontId="25" fillId="4" borderId="0" xfId="1" applyNumberFormat="1" applyFont="1" applyFill="1"/>
    <xf numFmtId="0" fontId="6" fillId="2" borderId="0" xfId="0" applyFont="1" applyFill="1" applyAlignment="1">
      <alignment horizontal="right" vertical="top"/>
    </xf>
    <xf numFmtId="0" fontId="5" fillId="2" borderId="0" xfId="0" applyFont="1" applyFill="1"/>
    <xf numFmtId="3" fontId="6" fillId="2" borderId="0" xfId="0" applyNumberFormat="1" applyFont="1" applyFill="1" applyAlignment="1">
      <alignment horizontal="right" vertical="top"/>
    </xf>
    <xf numFmtId="0" fontId="0" fillId="2" borderId="0" xfId="0" applyFill="1" applyAlignment="1">
      <alignment horizontal="left"/>
    </xf>
    <xf numFmtId="0" fontId="25" fillId="2" borderId="0" xfId="0" applyFont="1" applyFill="1"/>
    <xf numFmtId="164" fontId="0" fillId="2" borderId="0" xfId="1" applyNumberFormat="1" applyFont="1" applyFill="1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0" fontId="6" fillId="2" borderId="11" xfId="0" applyFont="1" applyFill="1" applyBorder="1" applyAlignment="1">
      <alignment horizontal="right" vertical="top"/>
    </xf>
    <xf numFmtId="3" fontId="6" fillId="2" borderId="11" xfId="0" applyNumberFormat="1" applyFont="1" applyFill="1" applyBorder="1" applyAlignment="1">
      <alignment horizontal="right" vertical="top"/>
    </xf>
    <xf numFmtId="3" fontId="6" fillId="2" borderId="11" xfId="0" applyNumberFormat="1" applyFont="1" applyFill="1" applyBorder="1" applyAlignment="1">
      <alignment vertical="top"/>
    </xf>
    <xf numFmtId="164" fontId="9" fillId="0" borderId="0" xfId="0" applyNumberFormat="1" applyFont="1"/>
    <xf numFmtId="3" fontId="39" fillId="0" borderId="0" xfId="0" applyNumberFormat="1" applyFont="1"/>
    <xf numFmtId="0" fontId="33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0" fontId="35" fillId="0" borderId="0" xfId="0" applyFont="1" applyAlignment="1">
      <alignment horizontal="center"/>
    </xf>
    <xf numFmtId="0" fontId="35" fillId="0" borderId="3" xfId="0" applyFont="1" applyBorder="1" applyAlignment="1">
      <alignment horizontal="center" vertical="center" readingOrder="2"/>
    </xf>
    <xf numFmtId="0" fontId="35" fillId="0" borderId="1" xfId="0" applyFont="1" applyBorder="1" applyAlignment="1">
      <alignment horizontal="center" vertical="center" readingOrder="2"/>
    </xf>
    <xf numFmtId="0" fontId="35" fillId="0" borderId="0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right" vertical="center" readingOrder="2"/>
    </xf>
    <xf numFmtId="0" fontId="34" fillId="0" borderId="1" xfId="0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 readingOrder="2"/>
    </xf>
    <xf numFmtId="0" fontId="35" fillId="0" borderId="0" xfId="0" applyFont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readingOrder="2"/>
    </xf>
    <xf numFmtId="0" fontId="13" fillId="0" borderId="0" xfId="0" applyFont="1" applyAlignment="1">
      <alignment horizontal="center"/>
    </xf>
    <xf numFmtId="0" fontId="8" fillId="0" borderId="0" xfId="0" applyFont="1" applyBorder="1" applyAlignment="1">
      <alignment horizontal="right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 readingOrder="2"/>
    </xf>
    <xf numFmtId="10" fontId="2" fillId="0" borderId="3" xfId="2" applyNumberFormat="1" applyFont="1" applyBorder="1" applyAlignment="1">
      <alignment horizontal="center" vertical="center" wrapText="1" readingOrder="2"/>
    </xf>
    <xf numFmtId="10" fontId="2" fillId="0" borderId="1" xfId="2" applyNumberFormat="1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10" fontId="1" fillId="0" borderId="3" xfId="2" applyNumberFormat="1" applyFont="1" applyBorder="1" applyAlignment="1">
      <alignment horizontal="center" vertical="center" wrapText="1" readingOrder="2"/>
    </xf>
    <xf numFmtId="10" fontId="1" fillId="0" borderId="1" xfId="2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10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3" xfId="2" applyNumberFormat="1" applyFont="1" applyBorder="1" applyAlignment="1">
      <alignment horizontal="center" vertical="center" readingOrder="2"/>
    </xf>
    <xf numFmtId="10" fontId="2" fillId="0" borderId="1" xfId="2" applyNumberFormat="1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164" fontId="3" fillId="0" borderId="3" xfId="1" applyNumberFormat="1" applyFont="1" applyBorder="1" applyAlignment="1">
      <alignment horizontal="center" vertical="center" wrapText="1" readingOrder="2"/>
    </xf>
    <xf numFmtId="164" fontId="3" fillId="0" borderId="0" xfId="1" applyNumberFormat="1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wrapText="1" readingOrder="2"/>
    </xf>
    <xf numFmtId="164" fontId="3" fillId="0" borderId="3" xfId="1" applyNumberFormat="1" applyFont="1" applyFill="1" applyBorder="1" applyAlignment="1">
      <alignment horizontal="center" vertical="center" wrapText="1" readingOrder="2"/>
    </xf>
    <xf numFmtId="164" fontId="3" fillId="0" borderId="0" xfId="1" applyNumberFormat="1" applyFont="1" applyFill="1" applyAlignment="1">
      <alignment horizontal="center" vertical="center" wrapText="1" readingOrder="2"/>
    </xf>
    <xf numFmtId="164" fontId="3" fillId="0" borderId="1" xfId="1" applyNumberFormat="1" applyFont="1" applyBorder="1" applyAlignment="1">
      <alignment horizontal="center" vertical="center" wrapText="1" readingOrder="2"/>
    </xf>
    <xf numFmtId="164" fontId="2" fillId="0" borderId="3" xfId="1" applyNumberFormat="1" applyFont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 vertical="center" readingOrder="2"/>
    </xf>
    <xf numFmtId="164" fontId="13" fillId="0" borderId="0" xfId="1" applyNumberFormat="1" applyFont="1" applyFill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11" fillId="0" borderId="0" xfId="1" applyNumberFormat="1" applyFont="1" applyFill="1" applyAlignment="1">
      <alignment horizontal="right" vertical="center" readingOrder="2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9526</xdr:colOff>
      <xdr:row>24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B825A6-90D1-9CB2-D2BD-51E54BE0C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022874" y="0"/>
          <a:ext cx="4124325" cy="538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9F06-6791-4D9F-857C-C06FF42A61A9}">
  <dimension ref="A16:F18"/>
  <sheetViews>
    <sheetView rightToLeft="1" tabSelected="1" view="pageBreakPreview" zoomScaleNormal="100" zoomScaleSheetLayoutView="100" workbookViewId="0">
      <selection activeCell="C3" sqref="C3"/>
    </sheetView>
  </sheetViews>
  <sheetFormatPr defaultRowHeight="15" x14ac:dyDescent="0.25"/>
  <sheetData>
    <row r="16" spans="1:6" s="181" customFormat="1" ht="36" x14ac:dyDescent="0.25">
      <c r="A16" s="269"/>
      <c r="B16" s="269"/>
      <c r="C16" s="269"/>
      <c r="D16" s="269"/>
      <c r="E16" s="269"/>
      <c r="F16" s="269"/>
    </row>
    <row r="17" spans="1:6" s="181" customFormat="1" ht="36" x14ac:dyDescent="0.25">
      <c r="A17" s="269"/>
      <c r="B17" s="269"/>
      <c r="C17" s="269"/>
      <c r="D17" s="269"/>
      <c r="E17" s="269"/>
      <c r="F17" s="269"/>
    </row>
    <row r="18" spans="1:6" s="181" customFormat="1" ht="36" x14ac:dyDescent="0.25">
      <c r="A18" s="269"/>
      <c r="B18" s="269"/>
      <c r="C18" s="269"/>
      <c r="D18" s="269"/>
      <c r="E18" s="269"/>
      <c r="F18" s="269"/>
    </row>
  </sheetData>
  <mergeCells count="3">
    <mergeCell ref="A16:F16"/>
    <mergeCell ref="A17:F17"/>
    <mergeCell ref="A18:F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W26"/>
  <sheetViews>
    <sheetView rightToLeft="1" view="pageBreakPreview" zoomScale="110" zoomScaleNormal="100" zoomScaleSheetLayoutView="110" workbookViewId="0">
      <pane ySplit="9" topLeftCell="A10" activePane="bottomLeft" state="frozen"/>
      <selection activeCell="E28" sqref="E28"/>
      <selection pane="bottomLeft" activeCell="E10" sqref="E10:E22"/>
    </sheetView>
  </sheetViews>
  <sheetFormatPr defaultColWidth="9.125" defaultRowHeight="15.75" x14ac:dyDescent="0.4"/>
  <cols>
    <col min="1" max="1" width="23.875" style="6" bestFit="1" customWidth="1"/>
    <col min="2" max="2" width="0.625" style="6" customWidth="1"/>
    <col min="3" max="3" width="9.125" style="6" customWidth="1"/>
    <col min="4" max="4" width="0.375" style="6" customWidth="1"/>
    <col min="5" max="5" width="14.625" style="86" bestFit="1" customWidth="1"/>
    <col min="6" max="6" width="0.875" style="6" customWidth="1"/>
    <col min="7" max="7" width="13.875" style="86" bestFit="1" customWidth="1"/>
    <col min="8" max="8" width="1" style="6" customWidth="1"/>
    <col min="9" max="9" width="13" style="6" bestFit="1" customWidth="1"/>
    <col min="10" max="10" width="12.625" style="71" customWidth="1"/>
    <col min="11" max="11" width="0.75" style="6" customWidth="1"/>
    <col min="12" max="12" width="9.125" style="6"/>
    <col min="13" max="13" width="0.625" style="6" customWidth="1"/>
    <col min="14" max="14" width="13" style="140" bestFit="1" customWidth="1"/>
    <col min="15" max="15" width="0.875" style="6" customWidth="1"/>
    <col min="16" max="16" width="12.125" style="6" bestFit="1" customWidth="1"/>
    <col min="17" max="17" width="0.875" style="6" customWidth="1"/>
    <col min="18" max="18" width="15" style="6" bestFit="1" customWidth="1"/>
    <col min="19" max="19" width="10.625" style="71" customWidth="1"/>
    <col min="20" max="20" width="9.125" style="6"/>
    <col min="21" max="21" width="14.25" style="6" bestFit="1" customWidth="1"/>
    <col min="22" max="22" width="13" style="6" bestFit="1" customWidth="1"/>
    <col min="23" max="23" width="13.125" style="6" bestFit="1" customWidth="1"/>
    <col min="24" max="16384" width="9.125" style="6"/>
  </cols>
  <sheetData>
    <row r="1" spans="1:19" ht="21" x14ac:dyDescent="0.55000000000000004">
      <c r="A1" s="284" t="s">
        <v>126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</row>
    <row r="2" spans="1:19" ht="21" x14ac:dyDescent="0.55000000000000004">
      <c r="A2" s="284" t="s">
        <v>84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</row>
    <row r="3" spans="1:19" ht="21" x14ac:dyDescent="0.55000000000000004">
      <c r="A3" s="284" t="s">
        <v>197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4" spans="1:19" ht="25.5" x14ac:dyDescent="0.4">
      <c r="A4" s="292" t="s">
        <v>107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</row>
    <row r="6" spans="1:19" ht="19.5" customHeight="1" thickBot="1" x14ac:dyDescent="0.45">
      <c r="A6" s="4"/>
      <c r="B6" s="5"/>
      <c r="C6" s="320" t="s">
        <v>296</v>
      </c>
      <c r="D6" s="320"/>
      <c r="E6" s="320"/>
      <c r="F6" s="320"/>
      <c r="G6" s="320"/>
      <c r="H6" s="320"/>
      <c r="I6" s="320"/>
      <c r="J6" s="320"/>
      <c r="K6" s="5"/>
      <c r="L6" s="320" t="s">
        <v>297</v>
      </c>
      <c r="M6" s="320"/>
      <c r="N6" s="320"/>
      <c r="O6" s="320"/>
      <c r="P6" s="320"/>
      <c r="Q6" s="320"/>
      <c r="R6" s="320"/>
      <c r="S6" s="320"/>
    </row>
    <row r="7" spans="1:19" ht="19.5" customHeight="1" x14ac:dyDescent="0.4">
      <c r="A7" s="323" t="s">
        <v>99</v>
      </c>
      <c r="B7" s="322"/>
      <c r="C7" s="316" t="s">
        <v>108</v>
      </c>
      <c r="D7" s="321"/>
      <c r="E7" s="318" t="s">
        <v>17</v>
      </c>
      <c r="F7" s="321"/>
      <c r="G7" s="318" t="s">
        <v>18</v>
      </c>
      <c r="H7" s="321"/>
      <c r="I7" s="316" t="s">
        <v>3</v>
      </c>
      <c r="J7" s="316"/>
      <c r="K7" s="322"/>
      <c r="L7" s="316" t="s">
        <v>108</v>
      </c>
      <c r="M7" s="321"/>
      <c r="N7" s="325" t="s">
        <v>17</v>
      </c>
      <c r="O7" s="321"/>
      <c r="P7" s="316" t="s">
        <v>18</v>
      </c>
      <c r="Q7" s="321"/>
      <c r="R7" s="316" t="s">
        <v>3</v>
      </c>
      <c r="S7" s="316"/>
    </row>
    <row r="8" spans="1:19" ht="18.75" customHeight="1" thickBot="1" x14ac:dyDescent="0.45">
      <c r="A8" s="323"/>
      <c r="B8" s="322"/>
      <c r="C8" s="317"/>
      <c r="D8" s="322"/>
      <c r="E8" s="319"/>
      <c r="F8" s="322"/>
      <c r="G8" s="319"/>
      <c r="H8" s="322"/>
      <c r="I8" s="320"/>
      <c r="J8" s="320"/>
      <c r="K8" s="322"/>
      <c r="L8" s="317"/>
      <c r="M8" s="322"/>
      <c r="N8" s="326"/>
      <c r="O8" s="322"/>
      <c r="P8" s="317"/>
      <c r="Q8" s="322"/>
      <c r="R8" s="320"/>
      <c r="S8" s="320"/>
    </row>
    <row r="9" spans="1:19" ht="28.5" customHeight="1" thickBot="1" x14ac:dyDescent="0.45">
      <c r="A9" s="324"/>
      <c r="B9" s="322"/>
      <c r="C9" s="49" t="s">
        <v>87</v>
      </c>
      <c r="D9" s="322"/>
      <c r="E9" s="105" t="s">
        <v>87</v>
      </c>
      <c r="F9" s="322"/>
      <c r="G9" s="105" t="s">
        <v>87</v>
      </c>
      <c r="H9" s="322"/>
      <c r="I9" s="51" t="s">
        <v>7</v>
      </c>
      <c r="J9" s="124" t="s">
        <v>19</v>
      </c>
      <c r="K9" s="322"/>
      <c r="L9" s="49" t="s">
        <v>87</v>
      </c>
      <c r="M9" s="322"/>
      <c r="N9" s="137" t="s">
        <v>87</v>
      </c>
      <c r="O9" s="322"/>
      <c r="P9" s="49" t="s">
        <v>87</v>
      </c>
      <c r="Q9" s="322"/>
      <c r="R9" s="51" t="s">
        <v>7</v>
      </c>
      <c r="S9" s="111" t="s">
        <v>19</v>
      </c>
    </row>
    <row r="10" spans="1:19" ht="18.75" x14ac:dyDescent="0.45">
      <c r="A10" s="118" t="s">
        <v>139</v>
      </c>
      <c r="B10" s="50"/>
      <c r="C10" s="9">
        <v>0</v>
      </c>
      <c r="D10" s="50"/>
      <c r="E10" s="106">
        <v>-2441856847</v>
      </c>
      <c r="F10" s="50"/>
      <c r="G10" s="9"/>
      <c r="H10" s="50"/>
      <c r="I10" s="109">
        <f>E10+G10+C10</f>
        <v>-2441856847</v>
      </c>
      <c r="J10" s="122">
        <f>I10/درآمدها!$E$11</f>
        <v>-1.0894550302730649E-3</v>
      </c>
      <c r="K10" s="50"/>
      <c r="L10" s="9">
        <v>0</v>
      </c>
      <c r="M10" s="50"/>
      <c r="N10" s="138">
        <v>-12989321841</v>
      </c>
      <c r="O10" s="50"/>
      <c r="P10" s="9"/>
      <c r="Q10" s="50"/>
      <c r="R10" s="109">
        <f>L10+N10+P10</f>
        <v>-12989321841</v>
      </c>
      <c r="S10" s="114">
        <f>R10/درآمدها!$E$11</f>
        <v>-5.7952955091938024E-3</v>
      </c>
    </row>
    <row r="11" spans="1:19" ht="18.75" x14ac:dyDescent="0.45">
      <c r="A11" s="118" t="s">
        <v>135</v>
      </c>
      <c r="B11" s="61"/>
      <c r="C11" s="9">
        <v>0</v>
      </c>
      <c r="D11" s="61"/>
      <c r="E11" s="106">
        <v>-5113870058</v>
      </c>
      <c r="F11" s="61"/>
      <c r="G11" s="9"/>
      <c r="H11" s="61"/>
      <c r="I11" s="109">
        <f t="shared" ref="I11:I23" si="0">E11+G11+C11</f>
        <v>-5113870058</v>
      </c>
      <c r="J11" s="112">
        <f>I11/درآمدها!$E$11</f>
        <v>-2.2815962638005165E-3</v>
      </c>
      <c r="K11" s="61"/>
      <c r="L11" s="9">
        <v>0</v>
      </c>
      <c r="M11" s="61"/>
      <c r="N11" s="138">
        <v>-16737170978</v>
      </c>
      <c r="O11" s="61"/>
      <c r="P11" s="9"/>
      <c r="Q11" s="61"/>
      <c r="R11" s="109">
        <f t="shared" ref="R11:R23" si="1">L11+N11+P11</f>
        <v>-16737170978</v>
      </c>
      <c r="S11" s="114">
        <f>R11/درآمدها!$E$11</f>
        <v>-7.4674300161881894E-3</v>
      </c>
    </row>
    <row r="12" spans="1:19" ht="18.75" x14ac:dyDescent="0.45">
      <c r="A12" s="118" t="s">
        <v>140</v>
      </c>
      <c r="B12" s="61"/>
      <c r="C12" s="9">
        <v>0</v>
      </c>
      <c r="D12" s="61"/>
      <c r="E12" s="106">
        <v>-3909229740</v>
      </c>
      <c r="F12" s="61"/>
      <c r="G12" s="9"/>
      <c r="H12" s="61"/>
      <c r="I12" s="109">
        <f t="shared" si="0"/>
        <v>-3909229740</v>
      </c>
      <c r="J12" s="112">
        <f>I12/درآمدها!$E$11</f>
        <v>-1.744135824329126E-3</v>
      </c>
      <c r="K12" s="61"/>
      <c r="L12" s="9">
        <v>0</v>
      </c>
      <c r="M12" s="61"/>
      <c r="N12" s="138">
        <v>-4244485248</v>
      </c>
      <c r="O12" s="61"/>
      <c r="P12" s="9"/>
      <c r="Q12" s="61"/>
      <c r="R12" s="109">
        <f t="shared" si="1"/>
        <v>-4244485248</v>
      </c>
      <c r="S12" s="114">
        <f>R12/درآمدها!$E$11</f>
        <v>-1.8937128972300549E-3</v>
      </c>
    </row>
    <row r="13" spans="1:19" ht="18.75" x14ac:dyDescent="0.45">
      <c r="A13" s="118" t="s">
        <v>132</v>
      </c>
      <c r="B13" s="61"/>
      <c r="C13" s="9">
        <v>0</v>
      </c>
      <c r="D13" s="61"/>
      <c r="E13" s="106">
        <v>-1258503750</v>
      </c>
      <c r="F13" s="61"/>
      <c r="G13" s="9"/>
      <c r="H13" s="61"/>
      <c r="I13" s="109">
        <f t="shared" si="0"/>
        <v>-1258503750</v>
      </c>
      <c r="J13" s="112">
        <f>I13/درآمدها!$E$11</f>
        <v>-5.614920640165667E-4</v>
      </c>
      <c r="K13" s="61"/>
      <c r="L13" s="9">
        <v>0</v>
      </c>
      <c r="M13" s="61"/>
      <c r="N13" s="138">
        <v>-5663266875</v>
      </c>
      <c r="O13" s="61"/>
      <c r="P13" s="9"/>
      <c r="Q13" s="61"/>
      <c r="R13" s="109">
        <f t="shared" si="1"/>
        <v>-5663266875</v>
      </c>
      <c r="S13" s="114">
        <f>R13/درآمدها!$E$11</f>
        <v>-2.5267142880745501E-3</v>
      </c>
    </row>
    <row r="14" spans="1:19" ht="18.75" x14ac:dyDescent="0.45">
      <c r="A14" s="118" t="s">
        <v>142</v>
      </c>
      <c r="B14" s="61"/>
      <c r="C14" s="9">
        <v>0</v>
      </c>
      <c r="D14" s="61"/>
      <c r="E14" s="106">
        <v>-151370000</v>
      </c>
      <c r="F14" s="61"/>
      <c r="G14" s="9"/>
      <c r="H14" s="61"/>
      <c r="I14" s="109">
        <f t="shared" si="0"/>
        <v>-151370000</v>
      </c>
      <c r="J14" s="112">
        <f>I14/درآمدها!$E$11</f>
        <v>-6.7535002363074156E-5</v>
      </c>
      <c r="K14" s="61"/>
      <c r="L14" s="9">
        <v>0</v>
      </c>
      <c r="M14" s="61"/>
      <c r="N14" s="138">
        <v>-426130000</v>
      </c>
      <c r="O14" s="61"/>
      <c r="P14" s="9"/>
      <c r="Q14" s="61"/>
      <c r="R14" s="109">
        <f t="shared" si="1"/>
        <v>-426130000</v>
      </c>
      <c r="S14" s="114">
        <f>R14/درآمدها!$E$11</f>
        <v>-1.9012149406736337E-4</v>
      </c>
    </row>
    <row r="15" spans="1:19" ht="18.75" x14ac:dyDescent="0.45">
      <c r="A15" s="118" t="s">
        <v>130</v>
      </c>
      <c r="B15" s="61"/>
      <c r="C15" s="9">
        <v>0</v>
      </c>
      <c r="D15" s="61"/>
      <c r="E15" s="106">
        <v>-1018788750</v>
      </c>
      <c r="F15" s="61"/>
      <c r="G15" s="9"/>
      <c r="H15" s="61"/>
      <c r="I15" s="109">
        <f t="shared" si="0"/>
        <v>-1018788750</v>
      </c>
      <c r="J15" s="112">
        <f>I15/درآمدها!$E$11</f>
        <v>-4.5454119468007776E-4</v>
      </c>
      <c r="K15" s="61"/>
      <c r="L15" s="9">
        <v>0</v>
      </c>
      <c r="M15" s="61"/>
      <c r="N15" s="138">
        <v>-1468254375</v>
      </c>
      <c r="O15" s="61"/>
      <c r="P15" s="9"/>
      <c r="Q15" s="61"/>
      <c r="R15" s="109">
        <f t="shared" si="1"/>
        <v>-1468254375</v>
      </c>
      <c r="S15" s="114">
        <f>R15/درآمدها!$E$11</f>
        <v>-6.5507407468599443E-4</v>
      </c>
    </row>
    <row r="16" spans="1:19" ht="18.75" x14ac:dyDescent="0.45">
      <c r="A16" s="118" t="s">
        <v>137</v>
      </c>
      <c r="B16" s="61"/>
      <c r="C16" s="9">
        <v>0</v>
      </c>
      <c r="D16" s="61"/>
      <c r="E16" s="106">
        <v>-21736126719</v>
      </c>
      <c r="F16" s="61"/>
      <c r="H16" s="61"/>
      <c r="I16" s="109">
        <f t="shared" si="0"/>
        <v>-21736126719</v>
      </c>
      <c r="J16" s="112">
        <f>I16/درآمدها!$E$11</f>
        <v>-9.6977562881135262E-3</v>
      </c>
      <c r="K16" s="61"/>
      <c r="L16" s="9">
        <v>0</v>
      </c>
      <c r="M16" s="61"/>
      <c r="N16" s="138">
        <v>-22395338087</v>
      </c>
      <c r="O16" s="61"/>
      <c r="P16" s="106">
        <v>16288199917</v>
      </c>
      <c r="Q16" s="61"/>
      <c r="R16" s="109">
        <f t="shared" si="1"/>
        <v>-6107138170</v>
      </c>
      <c r="S16" s="114">
        <f>R16/درآمدها!$E$11</f>
        <v>-2.7247512105606818E-3</v>
      </c>
    </row>
    <row r="17" spans="1:23" ht="18.75" x14ac:dyDescent="0.45">
      <c r="A17" s="118" t="s">
        <v>129</v>
      </c>
      <c r="B17" s="61"/>
      <c r="C17" s="9">
        <v>0</v>
      </c>
      <c r="D17" s="61"/>
      <c r="E17" s="106">
        <v>-11376016768</v>
      </c>
      <c r="F17" s="61"/>
      <c r="G17" s="9"/>
      <c r="H17" s="61"/>
      <c r="I17" s="109">
        <f t="shared" si="0"/>
        <v>-11376016768</v>
      </c>
      <c r="J17" s="112">
        <f>I17/درآمدها!$E$11</f>
        <v>-5.0755058420377305E-3</v>
      </c>
      <c r="K17" s="61"/>
      <c r="L17" s="9">
        <v>0</v>
      </c>
      <c r="M17" s="61"/>
      <c r="N17" s="138">
        <v>-28667609769</v>
      </c>
      <c r="O17" s="61"/>
      <c r="P17" s="9">
        <v>-20457773</v>
      </c>
      <c r="Q17" s="61"/>
      <c r="R17" s="109">
        <f t="shared" si="1"/>
        <v>-28688067542</v>
      </c>
      <c r="S17" s="114">
        <f>R17/درآمدها!$E$11</f>
        <v>-1.2799423328539349E-2</v>
      </c>
    </row>
    <row r="18" spans="1:23" ht="18.75" x14ac:dyDescent="0.45">
      <c r="A18" s="118" t="s">
        <v>133</v>
      </c>
      <c r="B18" s="61"/>
      <c r="C18" s="9">
        <v>0</v>
      </c>
      <c r="D18" s="61"/>
      <c r="E18" s="106">
        <v>-2149464476</v>
      </c>
      <c r="F18" s="61"/>
      <c r="G18" s="9"/>
      <c r="H18" s="61"/>
      <c r="I18" s="109">
        <f t="shared" si="0"/>
        <v>-2149464476</v>
      </c>
      <c r="J18" s="112">
        <f>I18/درآمدها!$E$11</f>
        <v>-9.5900170751142208E-4</v>
      </c>
      <c r="K18" s="61"/>
      <c r="L18" s="9">
        <v>0</v>
      </c>
      <c r="M18" s="61"/>
      <c r="N18" s="138">
        <v>-3573551362</v>
      </c>
      <c r="O18" s="61"/>
      <c r="P18" s="9"/>
      <c r="Q18" s="61"/>
      <c r="R18" s="109">
        <f t="shared" si="1"/>
        <v>-3573551362</v>
      </c>
      <c r="S18" s="114">
        <f>R18/درآمدها!$E$11</f>
        <v>-1.5943700844106288E-3</v>
      </c>
    </row>
    <row r="19" spans="1:23" ht="18.75" x14ac:dyDescent="0.45">
      <c r="A19" s="118" t="s">
        <v>138</v>
      </c>
      <c r="B19" s="61"/>
      <c r="C19" s="9">
        <v>0</v>
      </c>
      <c r="D19" s="61"/>
      <c r="E19" s="106">
        <v>-2065544250</v>
      </c>
      <c r="F19" s="61"/>
      <c r="G19" s="9"/>
      <c r="H19" s="61"/>
      <c r="I19" s="109">
        <f t="shared" si="0"/>
        <v>-2065544250</v>
      </c>
      <c r="J19" s="112">
        <f>I19/درآمدها!$E$11</f>
        <v>-9.2155999078274596E-4</v>
      </c>
      <c r="K19" s="61"/>
      <c r="L19" s="9">
        <v>0</v>
      </c>
      <c r="M19" s="61"/>
      <c r="N19" s="138">
        <v>-8981821406</v>
      </c>
      <c r="O19" s="61"/>
      <c r="P19" s="9"/>
      <c r="Q19" s="61"/>
      <c r="R19" s="109">
        <f t="shared" si="1"/>
        <v>-8981821406</v>
      </c>
      <c r="S19" s="114">
        <f>R19/درآمدها!$E$11</f>
        <v>-4.0073153853400281E-3</v>
      </c>
    </row>
    <row r="20" spans="1:23" ht="18.75" x14ac:dyDescent="0.45">
      <c r="A20" s="118" t="s">
        <v>141</v>
      </c>
      <c r="B20" s="61"/>
      <c r="C20" s="9">
        <v>0</v>
      </c>
      <c r="D20" s="61"/>
      <c r="E20" s="106">
        <v>-1259226724</v>
      </c>
      <c r="F20" s="61"/>
      <c r="G20" s="9"/>
      <c r="H20" s="61"/>
      <c r="I20" s="109">
        <f t="shared" si="0"/>
        <v>-1259226724</v>
      </c>
      <c r="J20" s="112">
        <f>I20/درآمدها!$E$11</f>
        <v>-5.6181462496522519E-4</v>
      </c>
      <c r="K20" s="61"/>
      <c r="L20" s="9">
        <v>0</v>
      </c>
      <c r="M20" s="61"/>
      <c r="N20" s="138">
        <v>-6877566283</v>
      </c>
      <c r="O20" s="61"/>
      <c r="P20" s="9"/>
      <c r="Q20" s="61"/>
      <c r="R20" s="109">
        <f t="shared" si="1"/>
        <v>-6877566283</v>
      </c>
      <c r="S20" s="114">
        <f>R20/درآمدها!$E$11</f>
        <v>-3.0684842120275099E-3</v>
      </c>
    </row>
    <row r="21" spans="1:23" ht="18.75" x14ac:dyDescent="0.45">
      <c r="A21" s="118" t="s">
        <v>131</v>
      </c>
      <c r="B21" s="61"/>
      <c r="C21" s="9">
        <v>0</v>
      </c>
      <c r="D21" s="61"/>
      <c r="E21" s="106">
        <v>-479430000</v>
      </c>
      <c r="F21" s="61"/>
      <c r="G21" s="9"/>
      <c r="H21" s="61"/>
      <c r="I21" s="109">
        <f t="shared" si="0"/>
        <v>-479430000</v>
      </c>
      <c r="J21" s="112">
        <f>I21/درآمدها!$E$11</f>
        <v>-2.1390173867297778E-4</v>
      </c>
      <c r="K21" s="61"/>
      <c r="L21" s="9">
        <v>0</v>
      </c>
      <c r="M21" s="61"/>
      <c r="N21" s="138">
        <v>-1717957500</v>
      </c>
      <c r="O21" s="61"/>
      <c r="P21" s="9"/>
      <c r="Q21" s="61"/>
      <c r="R21" s="109">
        <f t="shared" si="1"/>
        <v>-1717957500</v>
      </c>
      <c r="S21" s="114">
        <f>R21/درآمدها!$E$11</f>
        <v>-7.6648123024483704E-4</v>
      </c>
    </row>
    <row r="22" spans="1:23" ht="18.75" x14ac:dyDescent="0.45">
      <c r="A22" s="118" t="s">
        <v>134</v>
      </c>
      <c r="B22" s="61"/>
      <c r="C22" s="9">
        <v>0</v>
      </c>
      <c r="D22" s="61"/>
      <c r="E22" s="106">
        <v>-539358750</v>
      </c>
      <c r="F22" s="61"/>
      <c r="G22" s="9"/>
      <c r="H22" s="61"/>
      <c r="I22" s="109">
        <f t="shared" si="0"/>
        <v>-539358750</v>
      </c>
      <c r="J22" s="112">
        <f>I22/درآمدها!$E$11</f>
        <v>-2.4063945600709998E-4</v>
      </c>
      <c r="K22" s="61"/>
      <c r="L22" s="9">
        <v>0</v>
      </c>
      <c r="M22" s="61"/>
      <c r="N22" s="138">
        <v>-1757910000</v>
      </c>
      <c r="O22" s="61"/>
      <c r="P22" s="9"/>
      <c r="Q22" s="61"/>
      <c r="R22" s="109">
        <f t="shared" si="1"/>
        <v>-1757910000</v>
      </c>
      <c r="S22" s="114">
        <f>R22/درآمدها!$E$11</f>
        <v>-7.8430637513425181E-4</v>
      </c>
    </row>
    <row r="23" spans="1:23" ht="18.75" x14ac:dyDescent="0.45">
      <c r="A23" s="118" t="s">
        <v>136</v>
      </c>
      <c r="B23" s="50"/>
      <c r="C23" s="9">
        <v>0</v>
      </c>
      <c r="D23" s="9"/>
      <c r="E23" s="106"/>
      <c r="F23" s="9"/>
      <c r="G23" s="9"/>
      <c r="H23" s="9"/>
      <c r="I23" s="109">
        <f t="shared" si="0"/>
        <v>0</v>
      </c>
      <c r="J23" s="112">
        <f>I23/درآمدها!$E$11</f>
        <v>0</v>
      </c>
      <c r="K23" s="9"/>
      <c r="L23" s="9">
        <v>0</v>
      </c>
      <c r="M23" s="9"/>
      <c r="N23" s="138"/>
      <c r="O23" s="9"/>
      <c r="P23" s="9">
        <v>-1432207668</v>
      </c>
      <c r="Q23" s="9"/>
      <c r="R23" s="109">
        <f t="shared" si="1"/>
        <v>-1432207668</v>
      </c>
      <c r="S23" s="114">
        <f>R23/درآمدها!$E$11</f>
        <v>-6.3899153229036759E-4</v>
      </c>
      <c r="U23" s="136"/>
      <c r="V23" s="136"/>
    </row>
    <row r="24" spans="1:23" ht="16.5" thickBot="1" x14ac:dyDescent="0.45">
      <c r="C24" s="119"/>
      <c r="E24" s="120">
        <f>SUM(E10:E23)</f>
        <v>-53498786832</v>
      </c>
      <c r="G24" s="120">
        <f>SUM(G10:G23)</f>
        <v>0</v>
      </c>
      <c r="I24" s="121">
        <f>SUM(I10:I23)</f>
        <v>-53498786832</v>
      </c>
      <c r="J24" s="123">
        <f>SUM(J10:J23)</f>
        <v>-2.3868935027553155E-2</v>
      </c>
      <c r="L24" s="119"/>
      <c r="N24" s="139">
        <f>SUM(N10:N23)</f>
        <v>-115500383724</v>
      </c>
      <c r="P24" s="121">
        <f>SUM(P10:P23)</f>
        <v>14835534476</v>
      </c>
      <c r="R24" s="121">
        <f>SUM(R10:R23)</f>
        <v>-100664849248</v>
      </c>
      <c r="S24" s="123">
        <f>SUM(S10:S23)</f>
        <v>-4.491247163798761E-2</v>
      </c>
    </row>
    <row r="25" spans="1:23" ht="16.5" thickTop="1" x14ac:dyDescent="0.4"/>
    <row r="26" spans="1:23" ht="18.75" x14ac:dyDescent="0.45">
      <c r="W26" s="117"/>
    </row>
  </sheetData>
  <mergeCells count="23">
    <mergeCell ref="N7:N8"/>
    <mergeCell ref="O7:O9"/>
    <mergeCell ref="P7:P8"/>
    <mergeCell ref="Q7:Q9"/>
    <mergeCell ref="R7:S8"/>
    <mergeCell ref="M7:M9"/>
    <mergeCell ref="A7:A9"/>
    <mergeCell ref="B7:B9"/>
    <mergeCell ref="C7:C8"/>
    <mergeCell ref="D7:D9"/>
    <mergeCell ref="E7:E8"/>
    <mergeCell ref="F7:F9"/>
    <mergeCell ref="G7:G8"/>
    <mergeCell ref="H7:H9"/>
    <mergeCell ref="I7:J8"/>
    <mergeCell ref="K7:K9"/>
    <mergeCell ref="L7:L8"/>
    <mergeCell ref="A1:S1"/>
    <mergeCell ref="A2:S2"/>
    <mergeCell ref="A3:S3"/>
    <mergeCell ref="A4:S4"/>
    <mergeCell ref="C6:J6"/>
    <mergeCell ref="L6:S6"/>
  </mergeCells>
  <pageMargins left="0.7" right="0.7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S29"/>
  <sheetViews>
    <sheetView rightToLeft="1" view="pageBreakPreview" zoomScaleNormal="100" zoomScaleSheetLayoutView="100" workbookViewId="0">
      <pane ySplit="9" topLeftCell="A13" activePane="bottomLeft" state="frozen"/>
      <selection activeCell="E28" sqref="E28"/>
      <selection pane="bottomLeft" activeCell="K28" sqref="K28"/>
    </sheetView>
  </sheetViews>
  <sheetFormatPr defaultColWidth="9.125" defaultRowHeight="18" x14ac:dyDescent="0.45"/>
  <cols>
    <col min="1" max="1" width="24.25" style="11" bestFit="1" customWidth="1"/>
    <col min="2" max="2" width="0.375" style="11" customWidth="1"/>
    <col min="3" max="3" width="18" style="126" bestFit="1" customWidth="1"/>
    <col min="4" max="4" width="0.75" style="126" customWidth="1"/>
    <col min="5" max="5" width="18.125" style="126" bestFit="1" customWidth="1"/>
    <col min="6" max="6" width="0.625" style="126" customWidth="1"/>
    <col min="7" max="7" width="14.75" style="126" bestFit="1" customWidth="1"/>
    <col min="8" max="8" width="0.625" style="126" customWidth="1"/>
    <col min="9" max="9" width="15.75" style="126" bestFit="1" customWidth="1"/>
    <col min="10" max="10" width="0.375" style="126" customWidth="1"/>
    <col min="11" max="11" width="18.25" style="126" bestFit="1" customWidth="1"/>
    <col min="12" max="12" width="0.625" style="126" customWidth="1"/>
    <col min="13" max="13" width="15.625" style="126" bestFit="1" customWidth="1"/>
    <col min="14" max="14" width="0.25" style="126" customWidth="1"/>
    <col min="15" max="15" width="19.375" style="143" bestFit="1" customWidth="1"/>
    <col min="16" max="16" width="0.625" style="126" customWidth="1"/>
    <col min="17" max="17" width="19.625" style="126" bestFit="1" customWidth="1"/>
    <col min="18" max="18" width="9.125" style="126"/>
    <col min="19" max="19" width="13.375" style="11" bestFit="1" customWidth="1"/>
    <col min="20" max="20" width="15.625" style="11" bestFit="1" customWidth="1"/>
    <col min="21" max="16384" width="9.125" style="11"/>
  </cols>
  <sheetData>
    <row r="1" spans="1:17" ht="21" x14ac:dyDescent="0.55000000000000004">
      <c r="A1" s="284" t="s">
        <v>126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17" ht="21" x14ac:dyDescent="0.55000000000000004">
      <c r="A2" s="284" t="s">
        <v>84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</row>
    <row r="3" spans="1:17" ht="21" x14ac:dyDescent="0.55000000000000004">
      <c r="A3" s="284" t="s">
        <v>197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</row>
    <row r="4" spans="1:17" ht="25.5" x14ac:dyDescent="0.45">
      <c r="A4" s="292" t="s">
        <v>103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6" spans="1:17" ht="19.5" customHeight="1" thickBot="1" x14ac:dyDescent="0.5">
      <c r="A6" s="10"/>
      <c r="B6" s="5"/>
      <c r="C6" s="329" t="s">
        <v>296</v>
      </c>
      <c r="D6" s="329"/>
      <c r="E6" s="329"/>
      <c r="F6" s="329"/>
      <c r="G6" s="329"/>
      <c r="H6" s="329"/>
      <c r="I6" s="329"/>
      <c r="J6" s="127"/>
      <c r="K6" s="329" t="s">
        <v>297</v>
      </c>
      <c r="L6" s="329"/>
      <c r="M6" s="329"/>
      <c r="N6" s="329"/>
      <c r="O6" s="329"/>
      <c r="P6" s="329"/>
      <c r="Q6" s="329"/>
    </row>
    <row r="7" spans="1:17" ht="20.25" customHeight="1" x14ac:dyDescent="0.45">
      <c r="A7" s="321"/>
      <c r="B7" s="322"/>
      <c r="C7" s="318" t="s">
        <v>21</v>
      </c>
      <c r="D7" s="318"/>
      <c r="E7" s="318" t="s">
        <v>17</v>
      </c>
      <c r="F7" s="330"/>
      <c r="G7" s="318" t="s">
        <v>18</v>
      </c>
      <c r="H7" s="330"/>
      <c r="I7" s="318" t="s">
        <v>3</v>
      </c>
      <c r="J7" s="128"/>
      <c r="K7" s="318" t="s">
        <v>21</v>
      </c>
      <c r="L7" s="318"/>
      <c r="M7" s="318" t="s">
        <v>17</v>
      </c>
      <c r="N7" s="330"/>
      <c r="O7" s="327" t="s">
        <v>18</v>
      </c>
      <c r="P7" s="330"/>
      <c r="Q7" s="318" t="s">
        <v>3</v>
      </c>
    </row>
    <row r="8" spans="1:17" ht="20.25" customHeight="1" x14ac:dyDescent="0.45">
      <c r="A8" s="322"/>
      <c r="B8" s="322"/>
      <c r="C8" s="319"/>
      <c r="D8" s="319"/>
      <c r="E8" s="319"/>
      <c r="F8" s="331"/>
      <c r="G8" s="319"/>
      <c r="H8" s="331"/>
      <c r="I8" s="319"/>
      <c r="J8" s="128"/>
      <c r="K8" s="319"/>
      <c r="L8" s="319"/>
      <c r="M8" s="319"/>
      <c r="N8" s="331"/>
      <c r="O8" s="328"/>
      <c r="P8" s="331"/>
      <c r="Q8" s="319"/>
    </row>
    <row r="9" spans="1:17" ht="18.75" thickBot="1" x14ac:dyDescent="0.5">
      <c r="A9" s="322"/>
      <c r="B9" s="322"/>
      <c r="C9" s="125" t="s">
        <v>87</v>
      </c>
      <c r="D9" s="319"/>
      <c r="E9" s="125" t="s">
        <v>86</v>
      </c>
      <c r="F9" s="331"/>
      <c r="G9" s="125" t="s">
        <v>87</v>
      </c>
      <c r="H9" s="331"/>
      <c r="I9" s="329"/>
      <c r="J9" s="106"/>
      <c r="K9" s="125" t="s">
        <v>87</v>
      </c>
      <c r="L9" s="319"/>
      <c r="M9" s="125" t="s">
        <v>87</v>
      </c>
      <c r="N9" s="331"/>
      <c r="O9" s="141" t="s">
        <v>87</v>
      </c>
      <c r="P9" s="331"/>
      <c r="Q9" s="329"/>
    </row>
    <row r="10" spans="1:17" ht="18" customHeight="1" x14ac:dyDescent="0.45">
      <c r="A10" s="11" t="s">
        <v>154</v>
      </c>
      <c r="B10" s="14"/>
      <c r="C10" s="186">
        <v>12073773167</v>
      </c>
      <c r="D10" s="187"/>
      <c r="E10" s="187">
        <v>-75986225000</v>
      </c>
      <c r="F10" s="188"/>
      <c r="G10" s="187"/>
      <c r="H10" s="188"/>
      <c r="I10" s="187">
        <f>C10+E10+G10</f>
        <v>-63912451833</v>
      </c>
      <c r="J10" s="188"/>
      <c r="K10" s="186">
        <v>35149716924</v>
      </c>
      <c r="L10" s="187"/>
      <c r="M10" s="187">
        <v>0</v>
      </c>
      <c r="N10" s="188"/>
      <c r="O10" s="189"/>
      <c r="P10" s="188"/>
      <c r="Q10" s="187">
        <f>K10+M10+O10</f>
        <v>35149716924</v>
      </c>
    </row>
    <row r="11" spans="1:17" ht="18" customHeight="1" x14ac:dyDescent="0.45">
      <c r="A11" s="11" t="s">
        <v>145</v>
      </c>
      <c r="B11" s="14"/>
      <c r="C11" s="186"/>
      <c r="D11" s="187"/>
      <c r="E11" s="187">
        <v>4306271347</v>
      </c>
      <c r="F11" s="188"/>
      <c r="G11" s="187"/>
      <c r="H11" s="188"/>
      <c r="I11" s="187">
        <f t="shared" ref="I11:I27" si="0">C11+E11+G11</f>
        <v>4306271347</v>
      </c>
      <c r="J11" s="188"/>
      <c r="K11" s="186"/>
      <c r="L11" s="187"/>
      <c r="M11" s="187">
        <v>5708313181</v>
      </c>
      <c r="N11" s="188"/>
      <c r="O11" s="189"/>
      <c r="P11" s="188"/>
      <c r="Q11" s="187">
        <f t="shared" ref="Q11:Q27" si="1">K11+M11+O11</f>
        <v>5708313181</v>
      </c>
    </row>
    <row r="12" spans="1:17" ht="18" customHeight="1" x14ac:dyDescent="0.45">
      <c r="A12" s="11" t="s">
        <v>149</v>
      </c>
      <c r="B12" s="14"/>
      <c r="C12" s="186">
        <v>31630294590</v>
      </c>
      <c r="D12" s="187"/>
      <c r="E12" s="187">
        <v>0</v>
      </c>
      <c r="F12" s="188"/>
      <c r="G12" s="187"/>
      <c r="H12" s="188"/>
      <c r="I12" s="187">
        <f t="shared" si="0"/>
        <v>31630294590</v>
      </c>
      <c r="J12" s="188"/>
      <c r="K12" s="186">
        <v>93782198199</v>
      </c>
      <c r="L12" s="187"/>
      <c r="M12" s="187">
        <v>194239787656</v>
      </c>
      <c r="N12" s="188"/>
      <c r="O12" s="189"/>
      <c r="P12" s="188"/>
      <c r="Q12" s="187">
        <f t="shared" si="1"/>
        <v>288021985855</v>
      </c>
    </row>
    <row r="13" spans="1:17" ht="18" customHeight="1" x14ac:dyDescent="0.45">
      <c r="A13" s="11" t="s">
        <v>216</v>
      </c>
      <c r="B13" s="14"/>
      <c r="C13" s="186">
        <v>5561773828</v>
      </c>
      <c r="D13" s="187"/>
      <c r="E13" s="187">
        <v>210322710070</v>
      </c>
      <c r="F13" s="188"/>
      <c r="G13" s="187"/>
      <c r="H13" s="188"/>
      <c r="I13" s="187">
        <f t="shared" si="0"/>
        <v>215884483898</v>
      </c>
      <c r="J13" s="188"/>
      <c r="K13" s="186">
        <v>5561773828</v>
      </c>
      <c r="L13" s="187"/>
      <c r="M13" s="187">
        <v>210322710070</v>
      </c>
      <c r="N13" s="188"/>
      <c r="O13" s="189"/>
      <c r="P13" s="188"/>
      <c r="Q13" s="187">
        <f t="shared" si="1"/>
        <v>215884483898</v>
      </c>
    </row>
    <row r="14" spans="1:17" ht="18" customHeight="1" x14ac:dyDescent="0.45">
      <c r="A14" s="11" t="s">
        <v>143</v>
      </c>
      <c r="B14" s="14"/>
      <c r="C14" s="186"/>
      <c r="D14" s="187"/>
      <c r="E14" s="187">
        <v>1915840691</v>
      </c>
      <c r="F14" s="188"/>
      <c r="G14" s="187"/>
      <c r="H14" s="188"/>
      <c r="I14" s="187">
        <f t="shared" si="0"/>
        <v>1915840691</v>
      </c>
      <c r="J14" s="188"/>
      <c r="K14" s="186"/>
      <c r="L14" s="187"/>
      <c r="M14" s="187">
        <v>2065267602</v>
      </c>
      <c r="N14" s="188"/>
      <c r="O14" s="189"/>
      <c r="P14" s="188"/>
      <c r="Q14" s="187">
        <f t="shared" si="1"/>
        <v>2065267602</v>
      </c>
    </row>
    <row r="15" spans="1:17" ht="18" customHeight="1" x14ac:dyDescent="0.45">
      <c r="A15" t="s">
        <v>214</v>
      </c>
      <c r="B15" s="14"/>
      <c r="C15" s="186">
        <v>443184961</v>
      </c>
      <c r="D15" s="187"/>
      <c r="E15" s="187">
        <v>-49562778</v>
      </c>
      <c r="F15" s="188"/>
      <c r="G15" s="187"/>
      <c r="H15" s="188"/>
      <c r="I15" s="187">
        <f t="shared" si="0"/>
        <v>393622183</v>
      </c>
      <c r="J15" s="188"/>
      <c r="K15" s="186">
        <v>443184961</v>
      </c>
      <c r="L15" s="187"/>
      <c r="M15" s="187">
        <v>-49562778</v>
      </c>
      <c r="N15" s="188"/>
      <c r="O15" s="189"/>
      <c r="P15" s="188"/>
      <c r="Q15" s="187">
        <f t="shared" si="1"/>
        <v>393622183</v>
      </c>
    </row>
    <row r="16" spans="1:17" ht="18" customHeight="1" x14ac:dyDescent="0.45">
      <c r="A16" t="s">
        <v>144</v>
      </c>
      <c r="B16" s="14"/>
      <c r="C16" s="186"/>
      <c r="D16" s="187"/>
      <c r="E16" s="187">
        <v>-9777667476</v>
      </c>
      <c r="F16" s="188"/>
      <c r="G16" s="187"/>
      <c r="H16" s="188"/>
      <c r="I16" s="187">
        <f t="shared" si="0"/>
        <v>-9777667476</v>
      </c>
      <c r="J16" s="188"/>
      <c r="K16" s="186"/>
      <c r="L16" s="187"/>
      <c r="M16" s="187">
        <v>-11789862700</v>
      </c>
      <c r="N16" s="188"/>
      <c r="O16" s="189"/>
      <c r="P16" s="188"/>
      <c r="Q16" s="187">
        <f t="shared" si="1"/>
        <v>-11789862700</v>
      </c>
    </row>
    <row r="17" spans="1:19" ht="18" customHeight="1" x14ac:dyDescent="0.45">
      <c r="A17" t="s">
        <v>146</v>
      </c>
      <c r="B17" s="14"/>
      <c r="C17" s="186"/>
      <c r="D17" s="187"/>
      <c r="E17" s="187">
        <v>64297898893</v>
      </c>
      <c r="F17" s="188"/>
      <c r="G17" s="187"/>
      <c r="H17" s="188"/>
      <c r="I17" s="187">
        <f t="shared" si="0"/>
        <v>64297898893</v>
      </c>
      <c r="J17" s="188"/>
      <c r="K17" s="186"/>
      <c r="L17" s="187"/>
      <c r="M17" s="187">
        <v>56972821804</v>
      </c>
      <c r="N17" s="188"/>
      <c r="O17" s="189"/>
      <c r="P17" s="188"/>
      <c r="Q17" s="187">
        <f t="shared" si="1"/>
        <v>56972821804</v>
      </c>
    </row>
    <row r="18" spans="1:19" ht="18" customHeight="1" x14ac:dyDescent="0.45">
      <c r="A18" t="s">
        <v>147</v>
      </c>
      <c r="B18" s="14"/>
      <c r="C18" s="186"/>
      <c r="D18" s="187"/>
      <c r="E18" s="187">
        <v>29983416520</v>
      </c>
      <c r="F18" s="188"/>
      <c r="G18" s="187"/>
      <c r="H18" s="188"/>
      <c r="I18" s="187">
        <f t="shared" si="0"/>
        <v>29983416520</v>
      </c>
      <c r="J18" s="188"/>
      <c r="K18" s="186"/>
      <c r="L18" s="187"/>
      <c r="M18" s="187">
        <v>57635940592</v>
      </c>
      <c r="N18" s="188"/>
      <c r="O18" s="189"/>
      <c r="P18" s="188"/>
      <c r="Q18" s="187">
        <f t="shared" si="1"/>
        <v>57635940592</v>
      </c>
    </row>
    <row r="19" spans="1:19" ht="18" customHeight="1" x14ac:dyDescent="0.45">
      <c r="A19" t="s">
        <v>148</v>
      </c>
      <c r="B19" s="14"/>
      <c r="C19" s="186"/>
      <c r="D19" s="187"/>
      <c r="E19" s="187">
        <v>79047730002</v>
      </c>
      <c r="F19" s="188"/>
      <c r="G19" s="187"/>
      <c r="H19" s="188"/>
      <c r="I19" s="187">
        <f t="shared" si="0"/>
        <v>79047730002</v>
      </c>
      <c r="J19" s="188"/>
      <c r="K19" s="186"/>
      <c r="L19" s="187"/>
      <c r="M19" s="187">
        <v>90261149202</v>
      </c>
      <c r="N19" s="188"/>
      <c r="O19" s="189">
        <v>10888028</v>
      </c>
      <c r="P19" s="188"/>
      <c r="Q19" s="187">
        <f t="shared" si="1"/>
        <v>90272037230</v>
      </c>
    </row>
    <row r="20" spans="1:19" ht="18" customHeight="1" x14ac:dyDescent="0.45">
      <c r="A20" s="13" t="s">
        <v>213</v>
      </c>
      <c r="B20" s="14"/>
      <c r="C20" s="187">
        <v>469166902</v>
      </c>
      <c r="D20" s="187"/>
      <c r="E20" s="187">
        <v>7548860867</v>
      </c>
      <c r="F20" s="188"/>
      <c r="G20" s="187"/>
      <c r="H20" s="188"/>
      <c r="I20" s="187">
        <f t="shared" si="0"/>
        <v>8018027769</v>
      </c>
      <c r="J20" s="188"/>
      <c r="K20" s="187">
        <v>469166902</v>
      </c>
      <c r="L20" s="187"/>
      <c r="M20" s="187">
        <v>7548860867</v>
      </c>
      <c r="N20" s="188"/>
      <c r="O20" s="189"/>
      <c r="P20" s="188"/>
      <c r="Q20" s="187">
        <f t="shared" si="1"/>
        <v>8018027769</v>
      </c>
    </row>
    <row r="21" spans="1:19" ht="18" customHeight="1" x14ac:dyDescent="0.45">
      <c r="A21" s="13" t="s">
        <v>152</v>
      </c>
      <c r="B21" s="14"/>
      <c r="C21" s="187">
        <v>16214527653</v>
      </c>
      <c r="D21" s="187"/>
      <c r="E21" s="187">
        <v>-3732508360</v>
      </c>
      <c r="F21" s="188"/>
      <c r="G21" s="187">
        <v>205302783</v>
      </c>
      <c r="H21" s="188"/>
      <c r="I21" s="187">
        <f t="shared" si="0"/>
        <v>12687322076</v>
      </c>
      <c r="J21" s="188"/>
      <c r="K21" s="187">
        <v>51582903346</v>
      </c>
      <c r="L21" s="187"/>
      <c r="M21" s="187">
        <v>-54966715476</v>
      </c>
      <c r="N21" s="188"/>
      <c r="O21" s="189">
        <v>380611002</v>
      </c>
      <c r="P21" s="188"/>
      <c r="Q21" s="187">
        <f t="shared" si="1"/>
        <v>-3003201128</v>
      </c>
    </row>
    <row r="22" spans="1:19" ht="18" customHeight="1" x14ac:dyDescent="0.45">
      <c r="A22" s="13" t="s">
        <v>153</v>
      </c>
      <c r="B22" s="14"/>
      <c r="C22" s="187">
        <v>16509042769</v>
      </c>
      <c r="D22" s="187"/>
      <c r="E22" s="187">
        <v>11780205476</v>
      </c>
      <c r="F22" s="188"/>
      <c r="G22" s="187"/>
      <c r="H22" s="188"/>
      <c r="I22" s="187">
        <f t="shared" si="0"/>
        <v>28289248245</v>
      </c>
      <c r="J22" s="188"/>
      <c r="K22" s="187">
        <v>51892544997</v>
      </c>
      <c r="L22" s="187"/>
      <c r="M22" s="187">
        <v>44111844304</v>
      </c>
      <c r="N22" s="188"/>
      <c r="O22" s="189">
        <v>339938375</v>
      </c>
      <c r="P22" s="188"/>
      <c r="Q22" s="187">
        <f t="shared" si="1"/>
        <v>96344327676</v>
      </c>
    </row>
    <row r="23" spans="1:19" ht="18" customHeight="1" x14ac:dyDescent="0.45">
      <c r="A23" s="13" t="s">
        <v>151</v>
      </c>
      <c r="B23" s="14"/>
      <c r="C23" s="187">
        <v>11567337491</v>
      </c>
      <c r="D23" s="187"/>
      <c r="E23" s="187">
        <v>-2499546875</v>
      </c>
      <c r="F23" s="188"/>
      <c r="G23" s="187"/>
      <c r="H23" s="188"/>
      <c r="I23" s="187">
        <f t="shared" si="0"/>
        <v>9067790616</v>
      </c>
      <c r="J23" s="188"/>
      <c r="K23" s="187">
        <v>37967635783</v>
      </c>
      <c r="L23" s="187"/>
      <c r="M23" s="187">
        <v>44991843750</v>
      </c>
      <c r="N23" s="188"/>
      <c r="O23" s="189"/>
      <c r="P23" s="188"/>
      <c r="Q23" s="187">
        <f t="shared" si="1"/>
        <v>82959479533</v>
      </c>
    </row>
    <row r="24" spans="1:19" ht="18" customHeight="1" x14ac:dyDescent="0.45">
      <c r="A24" s="13" t="s">
        <v>150</v>
      </c>
      <c r="B24" s="14"/>
      <c r="C24" s="187">
        <v>24856121255</v>
      </c>
      <c r="D24" s="187"/>
      <c r="E24" s="187">
        <v>0</v>
      </c>
      <c r="F24" s="188"/>
      <c r="G24" s="187"/>
      <c r="H24" s="188"/>
      <c r="I24" s="187">
        <f t="shared" si="0"/>
        <v>24856121255</v>
      </c>
      <c r="J24" s="188"/>
      <c r="K24" s="187">
        <v>72291763009</v>
      </c>
      <c r="L24" s="187"/>
      <c r="M24" s="187">
        <v>0</v>
      </c>
      <c r="N24" s="188"/>
      <c r="O24" s="189"/>
      <c r="P24" s="188"/>
      <c r="Q24" s="187">
        <f t="shared" si="1"/>
        <v>72291763009</v>
      </c>
    </row>
    <row r="25" spans="1:19" ht="18" customHeight="1" x14ac:dyDescent="0.45">
      <c r="A25" s="13" t="s">
        <v>215</v>
      </c>
      <c r="B25" s="14"/>
      <c r="C25" s="187"/>
      <c r="D25" s="187"/>
      <c r="E25" s="187">
        <v>1632566758</v>
      </c>
      <c r="F25" s="188"/>
      <c r="G25" s="187"/>
      <c r="H25" s="188"/>
      <c r="I25" s="187">
        <f t="shared" si="0"/>
        <v>1632566758</v>
      </c>
      <c r="J25" s="188"/>
      <c r="K25" s="187"/>
      <c r="L25" s="187"/>
      <c r="M25" s="187">
        <v>1632566758</v>
      </c>
      <c r="N25" s="188"/>
      <c r="O25" s="189"/>
      <c r="P25" s="188"/>
      <c r="Q25" s="187">
        <f t="shared" si="1"/>
        <v>1632566758</v>
      </c>
    </row>
    <row r="26" spans="1:19" ht="18" customHeight="1" x14ac:dyDescent="0.45">
      <c r="A26" s="13" t="s">
        <v>190</v>
      </c>
      <c r="B26" s="14"/>
      <c r="C26" s="187"/>
      <c r="D26" s="187"/>
      <c r="E26" s="187"/>
      <c r="F26" s="188"/>
      <c r="G26" s="187">
        <v>-2113012164</v>
      </c>
      <c r="H26" s="188"/>
      <c r="I26" s="187">
        <f t="shared" si="0"/>
        <v>-2113012164</v>
      </c>
      <c r="J26" s="188"/>
      <c r="K26" s="187"/>
      <c r="L26" s="187"/>
      <c r="M26" s="187"/>
      <c r="N26" s="188"/>
      <c r="O26" s="189">
        <v>-30426872523</v>
      </c>
      <c r="P26" s="188"/>
      <c r="Q26" s="187">
        <f t="shared" si="1"/>
        <v>-30426872523</v>
      </c>
    </row>
    <row r="27" spans="1:19" ht="18" customHeight="1" x14ac:dyDescent="0.45">
      <c r="A27" s="13" t="s">
        <v>155</v>
      </c>
      <c r="B27" s="14"/>
      <c r="C27" s="187"/>
      <c r="D27" s="187"/>
      <c r="E27" s="187"/>
      <c r="F27" s="188"/>
      <c r="G27" s="187"/>
      <c r="H27" s="188"/>
      <c r="I27" s="187">
        <f t="shared" si="0"/>
        <v>0</v>
      </c>
      <c r="J27" s="188"/>
      <c r="K27" s="187"/>
      <c r="L27" s="187"/>
      <c r="M27" s="187"/>
      <c r="N27" s="188"/>
      <c r="O27" s="189">
        <v>870697998</v>
      </c>
      <c r="P27" s="188"/>
      <c r="Q27" s="187">
        <f t="shared" si="1"/>
        <v>870697998</v>
      </c>
    </row>
    <row r="28" spans="1:19" ht="19.5" thickBot="1" x14ac:dyDescent="0.5">
      <c r="A28" s="13" t="s">
        <v>3</v>
      </c>
      <c r="B28" s="14"/>
      <c r="C28" s="190">
        <f>SUM(C10:C27)</f>
        <v>119325222616</v>
      </c>
      <c r="D28" s="187"/>
      <c r="E28" s="190">
        <f>SUM(E10:E27)</f>
        <v>318789990135</v>
      </c>
      <c r="F28" s="188"/>
      <c r="G28" s="190">
        <f>SUM(G10:G27)</f>
        <v>-1907709381</v>
      </c>
      <c r="H28" s="188"/>
      <c r="I28" s="190">
        <f>SUM(I10:I27)</f>
        <v>436207503370</v>
      </c>
      <c r="J28" s="188"/>
      <c r="K28" s="190">
        <f>SUM(K10:K27)</f>
        <v>349140887949</v>
      </c>
      <c r="L28" s="187"/>
      <c r="M28" s="190">
        <f>SUM(M10:M27)</f>
        <v>648684964832</v>
      </c>
      <c r="N28" s="188"/>
      <c r="O28" s="191">
        <f>SUM(O10:O27)</f>
        <v>-28824737120</v>
      </c>
      <c r="P28" s="188"/>
      <c r="Q28" s="190">
        <f>SUM(Q10:Q27)</f>
        <v>969001115661</v>
      </c>
      <c r="S28" s="197"/>
    </row>
    <row r="29" spans="1:19" ht="18.75" thickTop="1" x14ac:dyDescent="0.45">
      <c r="S29" s="197"/>
    </row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honeticPr fontId="32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9" orientation="portrait" horizontalDpi="4294967295" verticalDpi="4294967295" r:id="rId1"/>
  <colBreaks count="1" manualBreakCount="1">
    <brk id="17" max="7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85"/>
  <sheetViews>
    <sheetView rightToLeft="1" view="pageBreakPreview" topLeftCell="A68" zoomScaleNormal="100" zoomScaleSheetLayoutView="100" workbookViewId="0">
      <selection activeCell="Q87" sqref="Q87"/>
    </sheetView>
  </sheetViews>
  <sheetFormatPr defaultColWidth="9.125" defaultRowHeight="15.75" x14ac:dyDescent="0.4"/>
  <cols>
    <col min="1" max="1" width="29.625" style="6" customWidth="1"/>
    <col min="2" max="2" width="0.75" style="6" customWidth="1"/>
    <col min="3" max="3" width="16.625" style="6" bestFit="1" customWidth="1"/>
    <col min="4" max="4" width="0.25" style="6" customWidth="1"/>
    <col min="5" max="5" width="9.125" style="6" customWidth="1"/>
    <col min="6" max="6" width="0.625" style="6" customWidth="1"/>
    <col min="7" max="7" width="16.375" style="6" customWidth="1"/>
    <col min="8" max="8" width="0.625" style="6" customWidth="1"/>
    <col min="9" max="9" width="9.125" style="6" customWidth="1"/>
    <col min="10" max="10" width="0.75" style="6" customWidth="1"/>
    <col min="11" max="16384" width="9.125" style="6"/>
  </cols>
  <sheetData>
    <row r="1" spans="1:11" ht="21" x14ac:dyDescent="0.55000000000000004">
      <c r="A1" s="284" t="s">
        <v>126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1" ht="21" x14ac:dyDescent="0.55000000000000004">
      <c r="A2" s="284" t="s">
        <v>84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1" ht="21" x14ac:dyDescent="0.55000000000000004">
      <c r="A3" s="284" t="s">
        <v>197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1" ht="25.5" x14ac:dyDescent="0.4">
      <c r="A4" s="292" t="s">
        <v>105</v>
      </c>
      <c r="B4" s="292"/>
      <c r="C4" s="292"/>
      <c r="D4" s="292"/>
      <c r="E4" s="292"/>
      <c r="F4" s="292"/>
      <c r="G4" s="292"/>
      <c r="H4" s="292"/>
      <c r="I4" s="292"/>
      <c r="J4" s="292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332" t="s">
        <v>26</v>
      </c>
      <c r="B6" s="332"/>
      <c r="C6" s="333" t="s">
        <v>296</v>
      </c>
      <c r="D6" s="333"/>
      <c r="E6" s="333"/>
      <c r="F6" s="333"/>
      <c r="G6" s="332" t="s">
        <v>297</v>
      </c>
      <c r="H6" s="332"/>
      <c r="I6" s="332"/>
      <c r="J6" s="332"/>
      <c r="K6" s="5"/>
    </row>
    <row r="7" spans="1:11" ht="59.25" customHeight="1" x14ac:dyDescent="0.4">
      <c r="A7" s="28" t="s">
        <v>22</v>
      </c>
      <c r="B7" s="8"/>
      <c r="C7" s="12" t="s">
        <v>23</v>
      </c>
      <c r="D7" s="8"/>
      <c r="E7" s="12" t="s">
        <v>24</v>
      </c>
      <c r="F7" s="23"/>
      <c r="G7" s="12" t="s">
        <v>23</v>
      </c>
      <c r="H7" s="8"/>
      <c r="I7" s="12" t="s">
        <v>24</v>
      </c>
      <c r="J7" s="8"/>
      <c r="K7" s="8"/>
    </row>
    <row r="8" spans="1:11" ht="25.5" customHeight="1" thickBot="1" x14ac:dyDescent="0.45">
      <c r="A8" s="22"/>
      <c r="B8" s="8"/>
      <c r="C8" s="48" t="s">
        <v>183</v>
      </c>
      <c r="D8" s="8"/>
      <c r="E8" s="22"/>
      <c r="F8" s="8"/>
      <c r="G8" s="48" t="s">
        <v>183</v>
      </c>
      <c r="H8" s="8"/>
      <c r="I8" s="22"/>
      <c r="J8" s="8"/>
      <c r="K8" s="8"/>
    </row>
    <row r="9" spans="1:11" ht="32.25" x14ac:dyDescent="0.45">
      <c r="A9" s="74" t="s">
        <v>228</v>
      </c>
      <c r="B9" s="7"/>
      <c r="C9" s="63">
        <v>13289</v>
      </c>
      <c r="D9" s="9"/>
      <c r="E9" s="9"/>
      <c r="F9" s="9"/>
      <c r="G9" s="63">
        <v>38859</v>
      </c>
      <c r="H9" s="9"/>
      <c r="I9" s="9"/>
      <c r="J9" s="9"/>
      <c r="K9" s="8"/>
    </row>
    <row r="10" spans="1:11" ht="32.25" x14ac:dyDescent="0.45">
      <c r="A10" s="74" t="s">
        <v>229</v>
      </c>
      <c r="B10" s="8"/>
      <c r="C10" s="63">
        <v>7991</v>
      </c>
      <c r="D10" s="99"/>
      <c r="E10" s="97"/>
      <c r="F10" s="99"/>
      <c r="G10" s="63">
        <v>11755</v>
      </c>
      <c r="H10" s="99"/>
      <c r="I10" s="97"/>
      <c r="J10" s="8"/>
      <c r="K10" s="8"/>
    </row>
    <row r="11" spans="1:11" ht="32.25" x14ac:dyDescent="0.45">
      <c r="A11" s="74" t="s">
        <v>233</v>
      </c>
      <c r="B11" s="8"/>
      <c r="C11" s="63">
        <v>39368</v>
      </c>
      <c r="D11" s="99"/>
      <c r="E11" s="97"/>
      <c r="F11" s="99"/>
      <c r="G11" s="63">
        <v>115098</v>
      </c>
      <c r="H11" s="99"/>
      <c r="I11" s="97"/>
      <c r="J11" s="8"/>
      <c r="K11" s="8"/>
    </row>
    <row r="12" spans="1:11" ht="32.25" x14ac:dyDescent="0.45">
      <c r="A12" s="74" t="s">
        <v>234</v>
      </c>
      <c r="C12" s="63">
        <v>3132</v>
      </c>
      <c r="D12" s="56"/>
      <c r="E12" s="56"/>
      <c r="F12" s="56"/>
      <c r="G12" s="63">
        <v>5514</v>
      </c>
      <c r="H12" s="56"/>
      <c r="I12" s="56"/>
    </row>
    <row r="13" spans="1:11" ht="32.25" x14ac:dyDescent="0.45">
      <c r="A13" s="74" t="s">
        <v>235</v>
      </c>
      <c r="C13" s="63">
        <v>0</v>
      </c>
      <c r="G13" s="63">
        <v>2317</v>
      </c>
    </row>
    <row r="14" spans="1:11" ht="32.25" x14ac:dyDescent="0.45">
      <c r="A14" s="74" t="s">
        <v>236</v>
      </c>
      <c r="C14" s="63">
        <v>2157</v>
      </c>
      <c r="G14" s="63">
        <v>12121</v>
      </c>
    </row>
    <row r="15" spans="1:11" ht="32.25" x14ac:dyDescent="0.45">
      <c r="A15" s="74" t="s">
        <v>238</v>
      </c>
      <c r="C15" s="63">
        <v>1877</v>
      </c>
      <c r="G15" s="63">
        <v>3746</v>
      </c>
    </row>
    <row r="16" spans="1:11" ht="32.25" x14ac:dyDescent="0.45">
      <c r="A16" s="74" t="s">
        <v>239</v>
      </c>
      <c r="C16" s="63">
        <v>4577</v>
      </c>
      <c r="G16" s="63">
        <v>13693</v>
      </c>
    </row>
    <row r="17" spans="1:7" ht="32.25" x14ac:dyDescent="0.45">
      <c r="A17" s="74" t="s">
        <v>240</v>
      </c>
      <c r="C17" s="63">
        <v>0</v>
      </c>
      <c r="G17" s="63">
        <v>2794</v>
      </c>
    </row>
    <row r="18" spans="1:7" ht="32.25" x14ac:dyDescent="0.45">
      <c r="A18" s="74" t="s">
        <v>241</v>
      </c>
      <c r="C18" s="63">
        <v>0</v>
      </c>
      <c r="G18" s="63">
        <v>10538</v>
      </c>
    </row>
    <row r="19" spans="1:7" ht="32.25" x14ac:dyDescent="0.45">
      <c r="A19" s="74" t="s">
        <v>242</v>
      </c>
      <c r="C19" s="63">
        <v>2956843</v>
      </c>
      <c r="G19" s="63">
        <v>2956843</v>
      </c>
    </row>
    <row r="20" spans="1:7" ht="32.25" x14ac:dyDescent="0.45">
      <c r="A20" s="74" t="s">
        <v>301</v>
      </c>
      <c r="C20" s="63">
        <v>0</v>
      </c>
      <c r="G20" s="63">
        <v>907311493</v>
      </c>
    </row>
    <row r="21" spans="1:7" ht="32.25" x14ac:dyDescent="0.45">
      <c r="A21" s="74" t="s">
        <v>244</v>
      </c>
      <c r="C21" s="63">
        <v>2254</v>
      </c>
      <c r="G21" s="63">
        <v>3319</v>
      </c>
    </row>
    <row r="22" spans="1:7" ht="32.25" x14ac:dyDescent="0.45">
      <c r="A22" s="74" t="s">
        <v>245</v>
      </c>
      <c r="C22" s="63">
        <v>1132136986</v>
      </c>
      <c r="G22" s="63">
        <v>3205864158</v>
      </c>
    </row>
    <row r="23" spans="1:7" ht="32.25" x14ac:dyDescent="0.45">
      <c r="A23" s="74" t="s">
        <v>246</v>
      </c>
      <c r="C23" s="63">
        <v>956540670</v>
      </c>
      <c r="G23" s="63">
        <v>3062130192</v>
      </c>
    </row>
    <row r="24" spans="1:7" ht="32.25" x14ac:dyDescent="0.45">
      <c r="A24" s="74" t="s">
        <v>247</v>
      </c>
      <c r="C24" s="63">
        <v>5430918034</v>
      </c>
      <c r="G24" s="63">
        <v>16183475388</v>
      </c>
    </row>
    <row r="25" spans="1:7" ht="32.25" x14ac:dyDescent="0.45">
      <c r="A25" s="74" t="s">
        <v>249</v>
      </c>
      <c r="C25" s="63">
        <v>258193773</v>
      </c>
      <c r="G25" s="63">
        <v>878555191</v>
      </c>
    </row>
    <row r="26" spans="1:7" ht="32.25" x14ac:dyDescent="0.45">
      <c r="A26" s="74" t="s">
        <v>250</v>
      </c>
      <c r="C26" s="63">
        <v>0</v>
      </c>
      <c r="G26" s="63">
        <v>4588</v>
      </c>
    </row>
    <row r="27" spans="1:7" ht="32.25" x14ac:dyDescent="0.45">
      <c r="A27" s="74" t="s">
        <v>251</v>
      </c>
      <c r="C27" s="63">
        <v>1380441949</v>
      </c>
      <c r="G27" s="63">
        <v>4213940264</v>
      </c>
    </row>
    <row r="28" spans="1:7" ht="32.25" x14ac:dyDescent="0.45">
      <c r="A28" s="74" t="s">
        <v>252</v>
      </c>
      <c r="C28" s="63">
        <v>2403368516</v>
      </c>
      <c r="G28" s="63">
        <v>7683464398</v>
      </c>
    </row>
    <row r="29" spans="1:7" ht="32.25" x14ac:dyDescent="0.45">
      <c r="A29" s="74" t="s">
        <v>253</v>
      </c>
      <c r="C29" s="63">
        <v>1506431387</v>
      </c>
      <c r="G29" s="63">
        <v>5171488680</v>
      </c>
    </row>
    <row r="30" spans="1:7" ht="32.25" x14ac:dyDescent="0.45">
      <c r="A30" s="74" t="s">
        <v>302</v>
      </c>
      <c r="C30" s="63">
        <v>0</v>
      </c>
      <c r="G30" s="63">
        <v>3327753425</v>
      </c>
    </row>
    <row r="31" spans="1:7" ht="32.25" x14ac:dyDescent="0.45">
      <c r="A31" s="74" t="s">
        <v>303</v>
      </c>
      <c r="C31" s="63">
        <v>0</v>
      </c>
      <c r="G31" s="63">
        <v>3069315069</v>
      </c>
    </row>
    <row r="32" spans="1:7" ht="32.25" x14ac:dyDescent="0.45">
      <c r="A32" s="74" t="s">
        <v>304</v>
      </c>
      <c r="C32" s="63">
        <v>0</v>
      </c>
      <c r="G32" s="63">
        <v>1407123288</v>
      </c>
    </row>
    <row r="33" spans="1:7" ht="32.25" x14ac:dyDescent="0.45">
      <c r="A33" s="74" t="s">
        <v>254</v>
      </c>
      <c r="C33" s="63">
        <v>4906</v>
      </c>
      <c r="G33" s="63">
        <v>18407</v>
      </c>
    </row>
    <row r="34" spans="1:7" ht="32.25" x14ac:dyDescent="0.45">
      <c r="A34" s="74" t="s">
        <v>305</v>
      </c>
      <c r="C34" s="63">
        <v>0</v>
      </c>
      <c r="G34" s="63">
        <v>37341901636</v>
      </c>
    </row>
    <row r="35" spans="1:7" ht="32.25" x14ac:dyDescent="0.45">
      <c r="A35" s="74" t="s">
        <v>255</v>
      </c>
      <c r="C35" s="63">
        <v>66478</v>
      </c>
      <c r="G35" s="63">
        <v>66478</v>
      </c>
    </row>
    <row r="36" spans="1:7" ht="32.25" x14ac:dyDescent="0.45">
      <c r="A36" s="74" t="s">
        <v>306</v>
      </c>
      <c r="C36" s="63">
        <v>0</v>
      </c>
      <c r="G36" s="63">
        <v>29340065576</v>
      </c>
    </row>
    <row r="37" spans="1:7" ht="32.25" x14ac:dyDescent="0.45">
      <c r="A37" s="74" t="s">
        <v>256</v>
      </c>
      <c r="C37" s="63">
        <v>4517503668</v>
      </c>
      <c r="G37" s="63">
        <v>28392804227</v>
      </c>
    </row>
    <row r="38" spans="1:7" ht="32.25" x14ac:dyDescent="0.45">
      <c r="A38" s="74" t="s">
        <v>257</v>
      </c>
      <c r="C38" s="63">
        <v>1582528385</v>
      </c>
      <c r="G38" s="63">
        <v>6149377687</v>
      </c>
    </row>
    <row r="39" spans="1:7" ht="32.25" x14ac:dyDescent="0.45">
      <c r="A39" s="74" t="s">
        <v>258</v>
      </c>
      <c r="C39" s="63">
        <v>1809478258</v>
      </c>
      <c r="G39" s="63">
        <v>5448493176</v>
      </c>
    </row>
    <row r="40" spans="1:7" ht="32.25" x14ac:dyDescent="0.45">
      <c r="A40" s="74" t="s">
        <v>259</v>
      </c>
      <c r="C40" s="63">
        <v>2432067206</v>
      </c>
      <c r="G40" s="63">
        <v>7279080904</v>
      </c>
    </row>
    <row r="41" spans="1:7" ht="32.25" x14ac:dyDescent="0.45">
      <c r="A41" s="74" t="s">
        <v>307</v>
      </c>
      <c r="C41" s="63">
        <v>0</v>
      </c>
      <c r="G41" s="63">
        <v>2837108968</v>
      </c>
    </row>
    <row r="42" spans="1:7" ht="32.25" x14ac:dyDescent="0.45">
      <c r="A42" s="74" t="s">
        <v>308</v>
      </c>
      <c r="C42" s="63">
        <v>0</v>
      </c>
      <c r="G42" s="63">
        <v>11418956145</v>
      </c>
    </row>
    <row r="43" spans="1:7" ht="32.25" x14ac:dyDescent="0.45">
      <c r="A43" s="74" t="s">
        <v>309</v>
      </c>
      <c r="C43" s="63">
        <v>0</v>
      </c>
      <c r="G43" s="63">
        <v>34842140728</v>
      </c>
    </row>
    <row r="44" spans="1:7" ht="32.25" x14ac:dyDescent="0.45">
      <c r="A44" s="74" t="s">
        <v>310</v>
      </c>
      <c r="C44" s="63">
        <v>0</v>
      </c>
      <c r="G44" s="63">
        <v>8215748550</v>
      </c>
    </row>
    <row r="45" spans="1:7" ht="32.25" x14ac:dyDescent="0.45">
      <c r="A45" s="74" t="s">
        <v>311</v>
      </c>
      <c r="C45" s="63">
        <v>0</v>
      </c>
      <c r="G45" s="63">
        <v>789047461</v>
      </c>
    </row>
    <row r="46" spans="1:7" ht="32.25" x14ac:dyDescent="0.45">
      <c r="A46" s="74" t="s">
        <v>260</v>
      </c>
      <c r="C46" s="63">
        <v>7956262959</v>
      </c>
      <c r="D46" s="100"/>
      <c r="E46" s="100"/>
      <c r="F46" s="100"/>
      <c r="G46" s="63">
        <v>23939978013</v>
      </c>
    </row>
    <row r="47" spans="1:7" ht="32.25" x14ac:dyDescent="0.45">
      <c r="A47" s="74" t="s">
        <v>312</v>
      </c>
      <c r="C47" s="63">
        <v>0</v>
      </c>
      <c r="D47" s="100"/>
      <c r="E47" s="100"/>
      <c r="F47" s="100"/>
      <c r="G47" s="63">
        <v>52738646097</v>
      </c>
    </row>
    <row r="48" spans="1:7" ht="32.25" x14ac:dyDescent="0.45">
      <c r="A48" s="74" t="s">
        <v>261</v>
      </c>
      <c r="C48" s="63">
        <v>5905745409</v>
      </c>
      <c r="D48" s="100"/>
      <c r="E48" s="100"/>
      <c r="F48" s="100"/>
      <c r="G48" s="63">
        <v>18467755706</v>
      </c>
    </row>
    <row r="49" spans="1:7" ht="32.25" x14ac:dyDescent="0.45">
      <c r="A49" s="74" t="s">
        <v>262</v>
      </c>
      <c r="C49" s="63">
        <v>5739512837</v>
      </c>
      <c r="D49" s="100"/>
      <c r="E49" s="100"/>
      <c r="F49" s="100"/>
      <c r="G49" s="63">
        <v>92304524774</v>
      </c>
    </row>
    <row r="50" spans="1:7" ht="32.25" x14ac:dyDescent="0.45">
      <c r="A50" s="74" t="s">
        <v>263</v>
      </c>
      <c r="C50" s="63">
        <v>68823397260</v>
      </c>
      <c r="D50" s="100"/>
      <c r="E50" s="100"/>
      <c r="F50" s="100"/>
      <c r="G50" s="63">
        <v>206024056589</v>
      </c>
    </row>
    <row r="51" spans="1:7" ht="32.25" x14ac:dyDescent="0.45">
      <c r="A51" s="74" t="s">
        <v>313</v>
      </c>
      <c r="C51" s="63">
        <v>0</v>
      </c>
      <c r="D51" s="100"/>
      <c r="E51" s="100"/>
      <c r="F51" s="100"/>
      <c r="G51" s="63">
        <v>117427370406</v>
      </c>
    </row>
    <row r="52" spans="1:7" ht="33" thickBot="1" x14ac:dyDescent="0.5">
      <c r="A52" s="74" t="s">
        <v>264</v>
      </c>
      <c r="C52" s="63">
        <v>12243319546</v>
      </c>
      <c r="D52" s="100"/>
      <c r="E52" s="100"/>
      <c r="F52" s="100"/>
      <c r="G52" s="63">
        <v>89464369412</v>
      </c>
    </row>
    <row r="53" spans="1:7" ht="32.25" x14ac:dyDescent="0.45">
      <c r="A53" s="74" t="s">
        <v>265</v>
      </c>
      <c r="C53" s="63">
        <v>9415512311</v>
      </c>
      <c r="D53" s="100"/>
      <c r="E53" s="100"/>
      <c r="F53" s="100"/>
      <c r="G53" s="63">
        <v>23104134676</v>
      </c>
    </row>
    <row r="54" spans="1:7" ht="32.25" x14ac:dyDescent="0.45">
      <c r="A54" s="74" t="s">
        <v>266</v>
      </c>
      <c r="C54" s="63">
        <v>9744540721</v>
      </c>
      <c r="D54" s="100"/>
      <c r="E54" s="100"/>
      <c r="F54" s="100"/>
      <c r="G54" s="63">
        <v>28103436021</v>
      </c>
    </row>
    <row r="55" spans="1:7" ht="32.25" x14ac:dyDescent="0.45">
      <c r="A55" s="74" t="s">
        <v>267</v>
      </c>
      <c r="C55" s="63">
        <v>1683461370</v>
      </c>
      <c r="D55" s="100"/>
      <c r="E55" s="100"/>
      <c r="F55" s="100"/>
      <c r="G55" s="63">
        <v>4540903044</v>
      </c>
    </row>
    <row r="56" spans="1:7" ht="32.25" x14ac:dyDescent="0.45">
      <c r="A56" s="74" t="s">
        <v>268</v>
      </c>
      <c r="C56" s="63">
        <v>101688241</v>
      </c>
      <c r="D56" s="100"/>
      <c r="E56" s="100"/>
      <c r="F56" s="100"/>
      <c r="G56" s="63">
        <v>2792921136</v>
      </c>
    </row>
    <row r="57" spans="1:7" ht="32.25" x14ac:dyDescent="0.45">
      <c r="A57" s="74" t="s">
        <v>269</v>
      </c>
      <c r="C57" s="63">
        <v>1384944261</v>
      </c>
      <c r="D57" s="100"/>
      <c r="E57" s="100"/>
      <c r="F57" s="100"/>
      <c r="G57" s="63">
        <v>3657344257</v>
      </c>
    </row>
    <row r="58" spans="1:7" ht="32.25" x14ac:dyDescent="0.45">
      <c r="A58" s="74" t="s">
        <v>270</v>
      </c>
      <c r="C58" s="63">
        <v>4352454643</v>
      </c>
      <c r="D58" s="100"/>
      <c r="E58" s="100"/>
      <c r="F58" s="100"/>
      <c r="G58" s="63">
        <v>27051453547</v>
      </c>
    </row>
    <row r="59" spans="1:7" ht="32.25" x14ac:dyDescent="0.45">
      <c r="A59" s="74" t="s">
        <v>271</v>
      </c>
      <c r="C59" s="63">
        <v>2182064726</v>
      </c>
      <c r="D59" s="100"/>
      <c r="E59" s="100"/>
      <c r="F59" s="100"/>
      <c r="G59" s="63">
        <v>5459087801</v>
      </c>
    </row>
    <row r="60" spans="1:7" ht="32.25" x14ac:dyDescent="0.45">
      <c r="A60" s="74" t="s">
        <v>272</v>
      </c>
      <c r="C60" s="63">
        <v>7602851283</v>
      </c>
      <c r="D60" s="100"/>
      <c r="E60" s="100"/>
      <c r="F60" s="100"/>
      <c r="G60" s="63">
        <v>38401018696</v>
      </c>
    </row>
    <row r="61" spans="1:7" ht="32.25" x14ac:dyDescent="0.45">
      <c r="A61" s="74" t="s">
        <v>273</v>
      </c>
      <c r="C61" s="63">
        <v>1093644329</v>
      </c>
      <c r="D61" s="100"/>
      <c r="E61" s="100"/>
      <c r="F61" s="100"/>
      <c r="G61" s="63">
        <v>2264982345</v>
      </c>
    </row>
    <row r="62" spans="1:7" ht="32.25" x14ac:dyDescent="0.45">
      <c r="A62" s="74" t="s">
        <v>274</v>
      </c>
      <c r="C62" s="63">
        <v>26321759561</v>
      </c>
      <c r="D62" s="100"/>
      <c r="E62" s="100"/>
      <c r="F62" s="100"/>
      <c r="G62" s="63">
        <v>56253101635</v>
      </c>
    </row>
    <row r="63" spans="1:7" ht="32.25" x14ac:dyDescent="0.45">
      <c r="A63" s="74" t="s">
        <v>275</v>
      </c>
      <c r="C63" s="63">
        <v>15443397316</v>
      </c>
      <c r="D63" s="100"/>
      <c r="E63" s="100"/>
      <c r="F63" s="100"/>
      <c r="G63" s="63">
        <v>36118175341</v>
      </c>
    </row>
    <row r="64" spans="1:7" ht="32.25" x14ac:dyDescent="0.45">
      <c r="A64" s="74" t="s">
        <v>276</v>
      </c>
      <c r="C64" s="63">
        <v>8068091263</v>
      </c>
      <c r="D64" s="100"/>
      <c r="E64" s="100"/>
      <c r="F64" s="100"/>
      <c r="G64" s="63">
        <v>15108261295</v>
      </c>
    </row>
    <row r="65" spans="1:7" ht="32.25" x14ac:dyDescent="0.45">
      <c r="A65" s="74" t="s">
        <v>277</v>
      </c>
      <c r="C65" s="63">
        <v>53916430120</v>
      </c>
      <c r="D65" s="100"/>
      <c r="E65" s="100"/>
      <c r="F65" s="100"/>
      <c r="G65" s="63">
        <v>93885282556</v>
      </c>
    </row>
    <row r="66" spans="1:7" ht="32.25" x14ac:dyDescent="0.45">
      <c r="A66" s="74" t="s">
        <v>278</v>
      </c>
      <c r="C66" s="63">
        <v>1591760424</v>
      </c>
      <c r="D66" s="100"/>
      <c r="E66" s="100"/>
      <c r="F66" s="100"/>
      <c r="G66" s="63">
        <v>2625503589</v>
      </c>
    </row>
    <row r="67" spans="1:7" ht="32.25" x14ac:dyDescent="0.45">
      <c r="A67" s="74" t="s">
        <v>279</v>
      </c>
      <c r="C67" s="63">
        <v>1285238767</v>
      </c>
      <c r="D67" s="100"/>
      <c r="E67" s="100"/>
      <c r="F67" s="100"/>
      <c r="G67" s="63">
        <v>2032134927</v>
      </c>
    </row>
    <row r="68" spans="1:7" ht="32.25" x14ac:dyDescent="0.45">
      <c r="A68" s="74" t="s">
        <v>280</v>
      </c>
      <c r="C68" s="63">
        <v>38169532590</v>
      </c>
      <c r="D68" s="100"/>
      <c r="E68" s="100"/>
      <c r="F68" s="100"/>
      <c r="G68" s="63">
        <v>56678795801</v>
      </c>
    </row>
    <row r="69" spans="1:7" ht="32.25" x14ac:dyDescent="0.45">
      <c r="A69" s="74" t="s">
        <v>281</v>
      </c>
      <c r="C69" s="63">
        <v>9630797825</v>
      </c>
      <c r="D69" s="100"/>
      <c r="E69" s="100"/>
      <c r="F69" s="100"/>
      <c r="G69" s="63">
        <v>11285827331</v>
      </c>
    </row>
    <row r="70" spans="1:7" ht="32.25" x14ac:dyDescent="0.45">
      <c r="A70" s="74" t="s">
        <v>282</v>
      </c>
      <c r="C70" s="63">
        <v>15521756758</v>
      </c>
      <c r="D70" s="100"/>
      <c r="E70" s="100"/>
      <c r="F70" s="100"/>
      <c r="G70" s="63">
        <v>15992714462</v>
      </c>
    </row>
    <row r="71" spans="1:7" ht="32.25" x14ac:dyDescent="0.45">
      <c r="A71" s="74" t="s">
        <v>283</v>
      </c>
      <c r="C71" s="63">
        <v>12758080634</v>
      </c>
      <c r="D71" s="100"/>
      <c r="E71" s="100"/>
      <c r="F71" s="100"/>
      <c r="G71" s="63">
        <v>12758080634</v>
      </c>
    </row>
    <row r="72" spans="1:7" ht="32.25" x14ac:dyDescent="0.45">
      <c r="A72" s="74" t="s">
        <v>284</v>
      </c>
      <c r="C72" s="63">
        <v>10346538540</v>
      </c>
      <c r="D72" s="100"/>
      <c r="E72" s="100"/>
      <c r="F72" s="100"/>
      <c r="G72" s="63">
        <v>10346538540</v>
      </c>
    </row>
    <row r="73" spans="1:7" ht="32.25" x14ac:dyDescent="0.45">
      <c r="A73" s="74" t="s">
        <v>285</v>
      </c>
      <c r="C73" s="63">
        <v>24133494525</v>
      </c>
      <c r="D73" s="100"/>
      <c r="E73" s="100"/>
      <c r="F73" s="100"/>
      <c r="G73" s="63">
        <v>24133494525</v>
      </c>
    </row>
    <row r="74" spans="1:7" ht="32.25" x14ac:dyDescent="0.45">
      <c r="A74" s="74" t="s">
        <v>286</v>
      </c>
      <c r="C74" s="63">
        <v>1541468832</v>
      </c>
      <c r="D74" s="100"/>
      <c r="E74" s="100"/>
      <c r="F74" s="100"/>
      <c r="G74" s="63">
        <v>1541468832</v>
      </c>
    </row>
    <row r="75" spans="1:7" ht="32.25" x14ac:dyDescent="0.45">
      <c r="A75" s="74" t="s">
        <v>287</v>
      </c>
      <c r="C75" s="63">
        <v>20177407950</v>
      </c>
      <c r="D75" s="100"/>
      <c r="E75" s="100"/>
      <c r="F75" s="100"/>
      <c r="G75" s="63">
        <v>20177407950</v>
      </c>
    </row>
    <row r="76" spans="1:7" ht="32.25" x14ac:dyDescent="0.45">
      <c r="A76" s="74" t="s">
        <v>288</v>
      </c>
      <c r="C76" s="63">
        <v>22765137584</v>
      </c>
      <c r="D76" s="100"/>
      <c r="E76" s="100"/>
      <c r="F76" s="100"/>
      <c r="G76" s="63">
        <v>22765137584</v>
      </c>
    </row>
    <row r="77" spans="1:7" ht="32.25" x14ac:dyDescent="0.45">
      <c r="A77" s="74" t="s">
        <v>289</v>
      </c>
      <c r="C77" s="63">
        <v>2609967210</v>
      </c>
      <c r="D77" s="100"/>
      <c r="E77" s="100"/>
      <c r="F77" s="100"/>
      <c r="G77" s="63">
        <v>2609967210</v>
      </c>
    </row>
    <row r="78" spans="1:7" ht="32.25" x14ac:dyDescent="0.45">
      <c r="A78" s="74" t="s">
        <v>290</v>
      </c>
      <c r="C78" s="63">
        <v>11788641084</v>
      </c>
      <c r="D78" s="100"/>
      <c r="E78" s="100"/>
      <c r="F78" s="100"/>
      <c r="G78" s="63">
        <v>11788641084</v>
      </c>
    </row>
    <row r="79" spans="1:7" ht="32.25" x14ac:dyDescent="0.45">
      <c r="A79" s="74" t="s">
        <v>291</v>
      </c>
      <c r="C79" s="63">
        <v>12662671032</v>
      </c>
      <c r="D79" s="100"/>
      <c r="E79" s="100"/>
      <c r="F79" s="100"/>
      <c r="G79" s="63">
        <v>12662671032</v>
      </c>
    </row>
    <row r="80" spans="1:7" ht="32.25" x14ac:dyDescent="0.45">
      <c r="A80" s="74" t="s">
        <v>292</v>
      </c>
      <c r="C80" s="63">
        <v>817618030</v>
      </c>
      <c r="D80" s="100"/>
      <c r="E80" s="100"/>
      <c r="F80" s="100"/>
      <c r="G80" s="63">
        <v>817618030</v>
      </c>
    </row>
    <row r="81" spans="1:7" ht="32.25" x14ac:dyDescent="0.45">
      <c r="A81" s="74" t="s">
        <v>293</v>
      </c>
      <c r="C81" s="63">
        <v>294082616</v>
      </c>
      <c r="D81" s="100"/>
      <c r="E81" s="100"/>
      <c r="F81" s="100"/>
      <c r="G81" s="63">
        <v>294082616</v>
      </c>
    </row>
    <row r="82" spans="1:7" ht="32.25" x14ac:dyDescent="0.45">
      <c r="A82" s="74" t="s">
        <v>294</v>
      </c>
      <c r="C82" s="63">
        <v>2480744912</v>
      </c>
      <c r="D82" s="100"/>
      <c r="E82" s="100"/>
      <c r="F82" s="100"/>
      <c r="G82" s="63">
        <v>2480744912</v>
      </c>
    </row>
    <row r="83" spans="1:7" ht="32.25" x14ac:dyDescent="0.45">
      <c r="A83" s="74" t="s">
        <v>295</v>
      </c>
      <c r="C83" s="63">
        <v>1712257375</v>
      </c>
      <c r="D83" s="100"/>
      <c r="E83" s="100"/>
      <c r="F83" s="100"/>
      <c r="G83" s="63">
        <v>1712257375</v>
      </c>
    </row>
    <row r="84" spans="1:7" ht="16.5" thickBot="1" x14ac:dyDescent="0.45">
      <c r="C84" s="175">
        <f>SUM(C9:C83)</f>
        <v>455678986548</v>
      </c>
      <c r="G84" s="175">
        <f>SUM(G9:G83)</f>
        <v>1370978302455</v>
      </c>
    </row>
    <row r="85" spans="1:7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Q11"/>
  <sheetViews>
    <sheetView rightToLeft="1"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17.75" bestFit="1" customWidth="1"/>
    <col min="2" max="2" width="18.25" bestFit="1" customWidth="1"/>
    <col min="3" max="3" width="7.625" bestFit="1" customWidth="1"/>
    <col min="4" max="4" width="10.25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 x14ac:dyDescent="0.55000000000000004">
      <c r="A1" s="334" t="s">
        <v>126</v>
      </c>
      <c r="B1" s="334"/>
      <c r="C1" s="334"/>
      <c r="D1" s="334"/>
      <c r="E1" s="334"/>
      <c r="F1" s="334"/>
      <c r="G1" s="334"/>
      <c r="H1" s="334"/>
      <c r="I1" s="52"/>
      <c r="J1" s="52"/>
      <c r="K1" s="52"/>
      <c r="L1" s="52"/>
      <c r="M1" s="52"/>
      <c r="N1" s="52"/>
      <c r="O1" s="52"/>
      <c r="P1" s="52"/>
      <c r="Q1" s="52"/>
    </row>
    <row r="2" spans="1:17" ht="21" x14ac:dyDescent="0.55000000000000004">
      <c r="A2" s="334" t="s">
        <v>84</v>
      </c>
      <c r="B2" s="334"/>
      <c r="C2" s="334"/>
      <c r="D2" s="334"/>
      <c r="E2" s="334"/>
      <c r="F2" s="334"/>
      <c r="G2" s="334"/>
      <c r="H2" s="334"/>
      <c r="I2" s="52"/>
      <c r="J2" s="52"/>
      <c r="K2" s="52"/>
      <c r="L2" s="52"/>
      <c r="M2" s="52"/>
      <c r="N2" s="52"/>
      <c r="O2" s="52"/>
      <c r="P2" s="52"/>
      <c r="Q2" s="52"/>
    </row>
    <row r="3" spans="1:17" ht="21" x14ac:dyDescent="0.55000000000000004">
      <c r="A3" s="334" t="s">
        <v>192</v>
      </c>
      <c r="B3" s="334"/>
      <c r="C3" s="334"/>
      <c r="D3" s="334"/>
      <c r="E3" s="334"/>
      <c r="F3" s="334"/>
      <c r="G3" s="334"/>
      <c r="H3" s="334"/>
      <c r="I3" s="52"/>
      <c r="J3" s="52"/>
      <c r="K3" s="52"/>
      <c r="L3" s="52"/>
      <c r="M3" s="52"/>
      <c r="N3" s="52"/>
      <c r="O3" s="52"/>
      <c r="P3" s="52"/>
      <c r="Q3" s="52"/>
    </row>
    <row r="5" spans="1:17" ht="25.5" x14ac:dyDescent="0.25">
      <c r="A5" s="292" t="s">
        <v>104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</row>
    <row r="7" spans="1:17" ht="30" x14ac:dyDescent="0.25">
      <c r="A7" s="53" t="s">
        <v>90</v>
      </c>
      <c r="B7" s="53" t="s">
        <v>91</v>
      </c>
      <c r="C7" s="53" t="s">
        <v>92</v>
      </c>
      <c r="D7" s="53" t="s">
        <v>93</v>
      </c>
      <c r="E7" s="53" t="s">
        <v>185</v>
      </c>
      <c r="F7" s="54" t="s">
        <v>94</v>
      </c>
      <c r="G7" s="53" t="s">
        <v>95</v>
      </c>
      <c r="H7" s="54" t="s">
        <v>96</v>
      </c>
    </row>
    <row r="8" spans="1:17" ht="42.75" x14ac:dyDescent="0.25">
      <c r="A8" s="55" t="s">
        <v>186</v>
      </c>
      <c r="B8" s="145" t="s">
        <v>97</v>
      </c>
      <c r="C8" s="144" t="s">
        <v>187</v>
      </c>
      <c r="D8" s="146">
        <v>500000</v>
      </c>
      <c r="E8" s="146">
        <v>1000000</v>
      </c>
      <c r="F8" s="146">
        <v>17214000000</v>
      </c>
      <c r="G8" s="147">
        <v>0.23</v>
      </c>
      <c r="H8" s="147">
        <v>0.28999999999999998</v>
      </c>
    </row>
    <row r="9" spans="1:17" ht="17.25" x14ac:dyDescent="0.25">
      <c r="A9" s="55" t="s">
        <v>320</v>
      </c>
      <c r="B9" s="145" t="s">
        <v>321</v>
      </c>
      <c r="C9" s="144" t="s">
        <v>322</v>
      </c>
      <c r="D9" s="146">
        <v>500000</v>
      </c>
      <c r="E9" s="146">
        <v>9990</v>
      </c>
      <c r="F9" s="146">
        <v>44000000000</v>
      </c>
      <c r="G9" s="147">
        <v>0.3</v>
      </c>
      <c r="H9" s="147">
        <v>0.38140000000000002</v>
      </c>
    </row>
    <row r="10" spans="1:17" ht="42.75" x14ac:dyDescent="0.25">
      <c r="A10" s="55" t="s">
        <v>188</v>
      </c>
      <c r="B10" s="145" t="s">
        <v>97</v>
      </c>
      <c r="C10" s="144" t="s">
        <v>189</v>
      </c>
      <c r="D10" s="146">
        <v>1000000</v>
      </c>
      <c r="E10" s="146">
        <v>1000000</v>
      </c>
      <c r="F10" s="146">
        <v>46952000000</v>
      </c>
      <c r="G10" s="147">
        <v>0.26</v>
      </c>
      <c r="H10" s="147">
        <v>0.32</v>
      </c>
    </row>
    <row r="11" spans="1:17" ht="17.25" x14ac:dyDescent="0.25">
      <c r="A11" s="335" t="s">
        <v>98</v>
      </c>
      <c r="B11" s="335"/>
      <c r="C11" s="335"/>
      <c r="D11" s="335"/>
      <c r="E11" s="335"/>
      <c r="F11" s="335"/>
    </row>
  </sheetData>
  <mergeCells count="5">
    <mergeCell ref="A3:H3"/>
    <mergeCell ref="A11:F11"/>
    <mergeCell ref="A5:Q5"/>
    <mergeCell ref="A1:H1"/>
    <mergeCell ref="A2:H2"/>
  </mergeCells>
  <pageMargins left="0.7" right="0.7" top="0.75" bottom="0.75" header="0.3" footer="0.3"/>
  <pageSetup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1"/>
  <sheetViews>
    <sheetView rightToLeft="1" view="pageBreakPreview" zoomScaleNormal="100" zoomScaleSheetLayoutView="100" workbookViewId="0">
      <selection activeCell="E22" sqref="E22"/>
    </sheetView>
  </sheetViews>
  <sheetFormatPr defaultRowHeight="15" x14ac:dyDescent="0.25"/>
  <cols>
    <col min="1" max="1" width="32.375" customWidth="1"/>
    <col min="2" max="2" width="1.375" customWidth="1"/>
    <col min="3" max="3" width="13.25" customWidth="1"/>
    <col min="4" max="4" width="1.25" customWidth="1"/>
    <col min="5" max="5" width="13.75" customWidth="1"/>
  </cols>
  <sheetData>
    <row r="1" spans="1:5" ht="21" x14ac:dyDescent="0.55000000000000004">
      <c r="A1" s="284" t="s">
        <v>126</v>
      </c>
      <c r="B1" s="284"/>
      <c r="C1" s="284"/>
      <c r="D1" s="284"/>
      <c r="E1" s="284"/>
    </row>
    <row r="2" spans="1:5" ht="21" x14ac:dyDescent="0.55000000000000004">
      <c r="A2" s="284" t="s">
        <v>84</v>
      </c>
      <c r="B2" s="284"/>
      <c r="C2" s="284"/>
      <c r="D2" s="284"/>
      <c r="E2" s="284"/>
    </row>
    <row r="3" spans="1:5" ht="21" x14ac:dyDescent="0.55000000000000004">
      <c r="A3" s="284" t="s">
        <v>197</v>
      </c>
      <c r="B3" s="284"/>
      <c r="C3" s="284"/>
      <c r="D3" s="284"/>
      <c r="E3" s="284"/>
    </row>
    <row r="4" spans="1:5" ht="25.5" x14ac:dyDescent="0.25">
      <c r="A4" s="292" t="s">
        <v>106</v>
      </c>
      <c r="B4" s="292"/>
      <c r="C4" s="292"/>
      <c r="D4" s="292"/>
      <c r="E4" s="292"/>
    </row>
    <row r="5" spans="1:5" ht="16.5" thickBot="1" x14ac:dyDescent="0.3">
      <c r="A5" s="10"/>
      <c r="B5" s="5"/>
      <c r="C5" s="22" t="s">
        <v>191</v>
      </c>
      <c r="D5" s="8"/>
      <c r="E5" s="22" t="s">
        <v>198</v>
      </c>
    </row>
    <row r="6" spans="1:5" ht="16.5" customHeight="1" x14ac:dyDescent="0.25">
      <c r="A6" s="321" t="s">
        <v>38</v>
      </c>
      <c r="B6" s="322"/>
      <c r="C6" s="316" t="s">
        <v>7</v>
      </c>
      <c r="D6" s="12"/>
      <c r="E6" s="316" t="s">
        <v>7</v>
      </c>
    </row>
    <row r="7" spans="1:5" ht="16.5" thickBot="1" x14ac:dyDescent="0.3">
      <c r="A7" s="322"/>
      <c r="B7" s="322"/>
      <c r="C7" s="320"/>
      <c r="D7" s="9"/>
      <c r="E7" s="320"/>
    </row>
    <row r="8" spans="1:5" s="11" customFormat="1" ht="21" x14ac:dyDescent="0.55000000000000004">
      <c r="A8" s="62" t="s">
        <v>181</v>
      </c>
      <c r="B8" s="64"/>
      <c r="C8" s="63">
        <v>0</v>
      </c>
      <c r="D8" s="64"/>
      <c r="E8" s="63">
        <v>321660290</v>
      </c>
    </row>
    <row r="9" spans="1:5" s="11" customFormat="1" ht="21" x14ac:dyDescent="0.55000000000000004">
      <c r="A9" s="62" t="s">
        <v>182</v>
      </c>
      <c r="B9" s="64"/>
      <c r="C9" s="63">
        <v>18835600</v>
      </c>
      <c r="D9" s="64"/>
      <c r="E9" s="63">
        <v>102092400</v>
      </c>
    </row>
    <row r="10" spans="1:5" s="11" customFormat="1" ht="19.5" thickBot="1" x14ac:dyDescent="0.5">
      <c r="A10" s="13" t="s">
        <v>3</v>
      </c>
      <c r="B10" s="14"/>
      <c r="C10" s="94">
        <f>SUM(C8:C9)</f>
        <v>18835600</v>
      </c>
      <c r="D10" s="14"/>
      <c r="E10" s="94">
        <f>SUM(E8:E9)</f>
        <v>423752690</v>
      </c>
    </row>
    <row r="11" spans="1:5" ht="15.75" thickTop="1" x14ac:dyDescent="0.25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12"/>
  <sheetViews>
    <sheetView rightToLeft="1" view="pageBreakPreview" zoomScale="98" zoomScaleNormal="100" zoomScaleSheetLayoutView="98" workbookViewId="0">
      <selection activeCell="S13" sqref="S13"/>
    </sheetView>
  </sheetViews>
  <sheetFormatPr defaultColWidth="9.125" defaultRowHeight="12.75" x14ac:dyDescent="0.2"/>
  <cols>
    <col min="1" max="1" width="14.625" style="29" bestFit="1" customWidth="1"/>
    <col min="2" max="2" width="0.875" style="29" customWidth="1"/>
    <col min="3" max="3" width="10.875" style="29" bestFit="1" customWidth="1"/>
    <col min="4" max="4" width="1" style="29" customWidth="1"/>
    <col min="5" max="5" width="14.75" style="29" customWidth="1"/>
    <col min="6" max="6" width="1" style="29" customWidth="1"/>
    <col min="7" max="7" width="9.625" style="29" bestFit="1" customWidth="1"/>
    <col min="8" max="8" width="0.875" style="29" customWidth="1"/>
    <col min="9" max="9" width="15.125" style="29" bestFit="1" customWidth="1"/>
    <col min="10" max="10" width="1" style="29" customWidth="1"/>
    <col min="11" max="11" width="14.125" style="29" bestFit="1" customWidth="1"/>
    <col min="12" max="12" width="1.125" style="29" customWidth="1"/>
    <col min="13" max="13" width="15.125" style="29" bestFit="1" customWidth="1"/>
    <col min="14" max="14" width="0.875" style="29" customWidth="1"/>
    <col min="15" max="15" width="15.125" style="29" bestFit="1" customWidth="1"/>
    <col min="16" max="16" width="1" style="29" customWidth="1"/>
    <col min="17" max="17" width="14.125" style="29" bestFit="1" customWidth="1"/>
    <col min="18" max="18" width="0.75" style="29" customWidth="1"/>
    <col min="19" max="19" width="15.125" style="29" bestFit="1" customWidth="1"/>
    <col min="20" max="16384" width="9.125" style="29"/>
  </cols>
  <sheetData>
    <row r="1" spans="1:22" ht="21" x14ac:dyDescent="0.55000000000000004">
      <c r="A1" s="336" t="s">
        <v>126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1:22" ht="21" x14ac:dyDescent="0.55000000000000004">
      <c r="A2" s="336" t="s">
        <v>84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</row>
    <row r="3" spans="1:22" ht="21" x14ac:dyDescent="0.55000000000000004">
      <c r="A3" s="336" t="s">
        <v>197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</row>
    <row r="4" spans="1:22" ht="25.5" x14ac:dyDescent="0.2">
      <c r="A4" s="292" t="s">
        <v>16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31"/>
      <c r="U4" s="31"/>
      <c r="V4" s="31"/>
    </row>
    <row r="5" spans="1:22" ht="16.5" customHeight="1" thickBot="1" x14ac:dyDescent="0.45">
      <c r="A5" s="6"/>
      <c r="B5" s="6"/>
      <c r="C5" s="293" t="s">
        <v>64</v>
      </c>
      <c r="D5" s="293"/>
      <c r="E5" s="293"/>
      <c r="F5" s="293"/>
      <c r="G5" s="293"/>
      <c r="H5" s="6"/>
      <c r="I5" s="320" t="s">
        <v>296</v>
      </c>
      <c r="J5" s="320"/>
      <c r="K5" s="320"/>
      <c r="L5" s="320"/>
      <c r="M5" s="320"/>
      <c r="N5" s="5"/>
      <c r="O5" s="320" t="s">
        <v>297</v>
      </c>
      <c r="P5" s="320"/>
      <c r="Q5" s="320"/>
      <c r="R5" s="320"/>
      <c r="S5" s="320"/>
      <c r="T5" s="5"/>
      <c r="U5" s="5"/>
      <c r="V5" s="5"/>
    </row>
    <row r="6" spans="1:22" ht="47.25" customHeight="1" thickBot="1" x14ac:dyDescent="0.45">
      <c r="A6" s="40" t="s">
        <v>42</v>
      </c>
      <c r="B6" s="41"/>
      <c r="C6" s="42" t="s">
        <v>58</v>
      </c>
      <c r="D6" s="43"/>
      <c r="E6" s="40" t="s">
        <v>63</v>
      </c>
      <c r="F6" s="41"/>
      <c r="G6" s="40" t="s">
        <v>59</v>
      </c>
      <c r="H6" s="41"/>
      <c r="I6" s="40" t="s">
        <v>60</v>
      </c>
      <c r="J6" s="41"/>
      <c r="K6" s="21" t="s">
        <v>61</v>
      </c>
      <c r="L6" s="41"/>
      <c r="M6" s="40" t="s">
        <v>62</v>
      </c>
      <c r="N6" s="6"/>
      <c r="O6" s="40" t="s">
        <v>60</v>
      </c>
      <c r="P6" s="41"/>
      <c r="Q6" s="44" t="s">
        <v>61</v>
      </c>
      <c r="R6" s="41"/>
      <c r="S6" s="40" t="s">
        <v>62</v>
      </c>
    </row>
    <row r="7" spans="1:22" ht="41.25" customHeight="1" x14ac:dyDescent="0.55000000000000004">
      <c r="A7" s="76" t="s">
        <v>123</v>
      </c>
      <c r="C7" s="184" t="s">
        <v>196</v>
      </c>
      <c r="D7" s="185"/>
      <c r="E7" s="184">
        <v>10300000</v>
      </c>
      <c r="F7" s="184"/>
      <c r="G7" s="184">
        <v>2130</v>
      </c>
      <c r="H7" s="185"/>
      <c r="I7" s="184">
        <v>0</v>
      </c>
      <c r="J7" s="184"/>
      <c r="K7" s="184">
        <v>0</v>
      </c>
      <c r="L7" s="184"/>
      <c r="M7" s="184">
        <v>0</v>
      </c>
      <c r="N7" s="184"/>
      <c r="O7" s="184">
        <v>21939000000</v>
      </c>
      <c r="P7" s="184"/>
      <c r="Q7" s="184">
        <v>2793190078</v>
      </c>
      <c r="R7" s="184"/>
      <c r="S7" s="184">
        <v>19145809922</v>
      </c>
    </row>
    <row r="8" spans="1:22" ht="42" x14ac:dyDescent="0.55000000000000004">
      <c r="A8" s="76" t="s">
        <v>124</v>
      </c>
      <c r="C8" s="184" t="s">
        <v>298</v>
      </c>
      <c r="D8" s="185"/>
      <c r="E8" s="184">
        <v>4692065</v>
      </c>
      <c r="F8" s="184"/>
      <c r="G8" s="184">
        <v>64</v>
      </c>
      <c r="H8" s="185"/>
      <c r="I8" s="184">
        <v>300292160</v>
      </c>
      <c r="J8" s="184"/>
      <c r="K8" s="184">
        <v>41938269</v>
      </c>
      <c r="L8" s="184"/>
      <c r="M8" s="184">
        <v>258353891</v>
      </c>
      <c r="N8" s="184"/>
      <c r="O8" s="184">
        <v>300292160</v>
      </c>
      <c r="P8" s="184"/>
      <c r="Q8" s="184">
        <v>41938269</v>
      </c>
      <c r="R8" s="184"/>
      <c r="S8" s="184">
        <v>258353891</v>
      </c>
    </row>
    <row r="9" spans="1:22" ht="19.5" thickBot="1" x14ac:dyDescent="0.25">
      <c r="A9" s="184" t="s">
        <v>3</v>
      </c>
      <c r="B9" s="185"/>
      <c r="C9" s="184"/>
      <c r="D9" s="184"/>
      <c r="E9" s="184"/>
      <c r="F9" s="185"/>
      <c r="G9" s="184"/>
      <c r="H9" s="184"/>
      <c r="I9" s="225">
        <f>SUM(I7:I8)</f>
        <v>300292160</v>
      </c>
      <c r="J9" s="184"/>
      <c r="K9" s="225">
        <f>SUM(K7:K8)</f>
        <v>41938269</v>
      </c>
      <c r="L9" s="184"/>
      <c r="M9" s="225">
        <f>SUM(M7:M8)</f>
        <v>258353891</v>
      </c>
      <c r="N9" s="184"/>
      <c r="O9" s="225">
        <f>SUM(O7:O8)</f>
        <v>22239292160</v>
      </c>
      <c r="P9" s="184"/>
      <c r="Q9" s="225">
        <f>SUM(Q7:Q8)</f>
        <v>2835128347</v>
      </c>
      <c r="R9" s="184"/>
      <c r="S9" s="225">
        <f>SUM(S7:S8)</f>
        <v>19404163813</v>
      </c>
    </row>
    <row r="10" spans="1:22" ht="13.5" thickTop="1" x14ac:dyDescent="0.2"/>
    <row r="12" spans="1:22" x14ac:dyDescent="0.2">
      <c r="S12" s="267">
        <f>O9+'سود اوراق بهادار'!R17</f>
        <v>371628767679</v>
      </c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5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18"/>
  <sheetViews>
    <sheetView rightToLeft="1" view="pageBreakPreview" zoomScaleNormal="100" zoomScaleSheetLayoutView="100" workbookViewId="0">
      <selection activeCell="R18" sqref="R18"/>
    </sheetView>
  </sheetViews>
  <sheetFormatPr defaultRowHeight="15" x14ac:dyDescent="0.25"/>
  <cols>
    <col min="1" max="1" width="24.75" bestFit="1" customWidth="1"/>
    <col min="2" max="2" width="11.375" bestFit="1" customWidth="1"/>
    <col min="3" max="3" width="0.875" customWidth="1"/>
    <col min="4" max="4" width="9.625" bestFit="1" customWidth="1"/>
    <col min="5" max="5" width="1.25" customWidth="1"/>
    <col min="6" max="6" width="9" bestFit="1" customWidth="1"/>
    <col min="7" max="7" width="1" customWidth="1"/>
    <col min="8" max="8" width="15.125" bestFit="1" customWidth="1"/>
    <col min="9" max="9" width="0.875" customWidth="1"/>
    <col min="10" max="10" width="14.375" bestFit="1" customWidth="1"/>
    <col min="11" max="11" width="0.75" customWidth="1"/>
    <col min="12" max="12" width="15.125" bestFit="1" customWidth="1"/>
    <col min="13" max="13" width="0.75" customWidth="1"/>
    <col min="14" max="14" width="16" bestFit="1" customWidth="1"/>
    <col min="15" max="15" width="0.625" customWidth="1"/>
    <col min="16" max="16" width="14.375" bestFit="1" customWidth="1"/>
    <col min="17" max="17" width="0.625" customWidth="1"/>
    <col min="18" max="18" width="16" bestFit="1" customWidth="1"/>
  </cols>
  <sheetData>
    <row r="1" spans="1:18" ht="21" x14ac:dyDescent="0.55000000000000004">
      <c r="A1" s="336" t="s">
        <v>126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</row>
    <row r="2" spans="1:18" ht="21" x14ac:dyDescent="0.55000000000000004">
      <c r="A2" s="336" t="s">
        <v>84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</row>
    <row r="3" spans="1:18" ht="21" x14ac:dyDescent="0.55000000000000004">
      <c r="A3" s="336" t="s">
        <v>197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</row>
    <row r="4" spans="1:18" ht="25.5" x14ac:dyDescent="0.25">
      <c r="A4" s="292" t="s">
        <v>115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</row>
    <row r="5" spans="1:18" ht="16.5" customHeight="1" thickBot="1" x14ac:dyDescent="0.5">
      <c r="A5" s="36"/>
      <c r="B5" s="337"/>
      <c r="C5" s="337"/>
      <c r="D5" s="337"/>
      <c r="E5" s="337"/>
      <c r="F5" s="337"/>
      <c r="G5" s="11"/>
      <c r="H5" s="320" t="s">
        <v>296</v>
      </c>
      <c r="I5" s="320"/>
      <c r="J5" s="320"/>
      <c r="K5" s="320"/>
      <c r="L5" s="320"/>
      <c r="M5" s="11"/>
      <c r="N5" s="320" t="s">
        <v>297</v>
      </c>
      <c r="O5" s="320"/>
      <c r="P5" s="320"/>
      <c r="Q5" s="320"/>
      <c r="R5" s="320"/>
    </row>
    <row r="6" spans="1:18" ht="38.25" customHeight="1" thickBot="1" x14ac:dyDescent="0.5">
      <c r="A6" s="11" t="s">
        <v>56</v>
      </c>
      <c r="B6" s="45" t="s">
        <v>65</v>
      </c>
      <c r="C6" s="46"/>
      <c r="D6" s="45" t="s">
        <v>31</v>
      </c>
      <c r="E6" s="46"/>
      <c r="F6" s="45" t="s">
        <v>53</v>
      </c>
      <c r="G6" s="46"/>
      <c r="H6" s="45" t="s">
        <v>85</v>
      </c>
      <c r="I6" s="46"/>
      <c r="J6" s="45" t="s">
        <v>61</v>
      </c>
      <c r="K6" s="46"/>
      <c r="L6" s="45" t="s">
        <v>66</v>
      </c>
      <c r="M6" s="11"/>
      <c r="N6" s="45" t="s">
        <v>85</v>
      </c>
      <c r="O6" s="46"/>
      <c r="P6" s="45" t="s">
        <v>61</v>
      </c>
      <c r="Q6" s="46"/>
      <c r="R6" s="45" t="s">
        <v>66</v>
      </c>
    </row>
    <row r="7" spans="1:18" s="233" customFormat="1" ht="18.75" x14ac:dyDescent="0.45">
      <c r="A7" s="228" t="s">
        <v>150</v>
      </c>
      <c r="B7" s="238" t="s">
        <v>20</v>
      </c>
      <c r="C7" s="228"/>
      <c r="D7" s="231" t="s">
        <v>172</v>
      </c>
      <c r="E7" s="231"/>
      <c r="F7" s="239">
        <v>26</v>
      </c>
      <c r="G7" s="228"/>
      <c r="H7" s="239">
        <v>24856121255</v>
      </c>
      <c r="I7" s="231"/>
      <c r="J7" s="231">
        <v>0</v>
      </c>
      <c r="K7" s="231"/>
      <c r="L7" s="239">
        <v>24856121255</v>
      </c>
      <c r="M7" s="231"/>
      <c r="N7" s="239">
        <v>72291763009</v>
      </c>
      <c r="O7" s="231"/>
      <c r="P7" s="231">
        <v>0</v>
      </c>
      <c r="Q7" s="231"/>
      <c r="R7" s="239">
        <v>72291763009</v>
      </c>
    </row>
    <row r="8" spans="1:18" s="233" customFormat="1" ht="18.75" x14ac:dyDescent="0.45">
      <c r="A8" s="228" t="s">
        <v>151</v>
      </c>
      <c r="B8" s="238" t="s">
        <v>20</v>
      </c>
      <c r="C8" s="228"/>
      <c r="D8" s="231" t="s">
        <v>174</v>
      </c>
      <c r="E8" s="231"/>
      <c r="F8" s="239">
        <v>23</v>
      </c>
      <c r="G8" s="228"/>
      <c r="H8" s="239">
        <v>11567337491</v>
      </c>
      <c r="I8" s="231"/>
      <c r="J8" s="231">
        <v>0</v>
      </c>
      <c r="K8" s="231"/>
      <c r="L8" s="239">
        <v>11567337491</v>
      </c>
      <c r="M8" s="231"/>
      <c r="N8" s="239">
        <v>37967635783</v>
      </c>
      <c r="O8" s="231"/>
      <c r="P8" s="231">
        <v>0</v>
      </c>
      <c r="Q8" s="231"/>
      <c r="R8" s="239">
        <v>37967635783</v>
      </c>
    </row>
    <row r="9" spans="1:18" s="233" customFormat="1" ht="18.75" x14ac:dyDescent="0.45">
      <c r="A9" s="228" t="s">
        <v>152</v>
      </c>
      <c r="B9" s="228"/>
      <c r="C9" s="228"/>
      <c r="D9" s="231" t="s">
        <v>176</v>
      </c>
      <c r="E9" s="231"/>
      <c r="F9" s="239">
        <v>20.5</v>
      </c>
      <c r="G9" s="228"/>
      <c r="H9" s="239">
        <v>16214527653</v>
      </c>
      <c r="I9" s="231"/>
      <c r="J9" s="231">
        <v>0</v>
      </c>
      <c r="K9" s="231"/>
      <c r="L9" s="239">
        <v>16214527653</v>
      </c>
      <c r="M9" s="231"/>
      <c r="N9" s="239">
        <v>51582903346</v>
      </c>
      <c r="O9" s="231"/>
      <c r="P9" s="231">
        <v>0</v>
      </c>
      <c r="Q9" s="231"/>
      <c r="R9" s="239">
        <v>51582903346</v>
      </c>
    </row>
    <row r="10" spans="1:18" s="233" customFormat="1" ht="18.75" x14ac:dyDescent="0.45">
      <c r="A10" s="228" t="s">
        <v>153</v>
      </c>
      <c r="B10" s="228"/>
      <c r="C10" s="228"/>
      <c r="D10" s="231" t="s">
        <v>177</v>
      </c>
      <c r="E10" s="231"/>
      <c r="F10" s="239">
        <v>20.5</v>
      </c>
      <c r="G10" s="228"/>
      <c r="H10" s="239">
        <v>16509042769</v>
      </c>
      <c r="I10" s="231"/>
      <c r="J10" s="231">
        <v>0</v>
      </c>
      <c r="K10" s="231"/>
      <c r="L10" s="239">
        <v>16509042769</v>
      </c>
      <c r="M10" s="231"/>
      <c r="N10" s="239">
        <v>51892544997</v>
      </c>
      <c r="O10" s="231"/>
      <c r="P10" s="231">
        <v>0</v>
      </c>
      <c r="Q10" s="231"/>
      <c r="R10" s="239">
        <v>51892544997</v>
      </c>
    </row>
    <row r="11" spans="1:18" s="233" customFormat="1" ht="18.75" x14ac:dyDescent="0.45">
      <c r="A11" s="233" t="s">
        <v>213</v>
      </c>
      <c r="D11" s="231" t="s">
        <v>218</v>
      </c>
      <c r="E11" s="231"/>
      <c r="F11" s="239">
        <v>18</v>
      </c>
      <c r="H11" s="239">
        <v>469166902</v>
      </c>
      <c r="I11" s="231"/>
      <c r="J11" s="231">
        <v>0</v>
      </c>
      <c r="K11" s="231"/>
      <c r="L11" s="239">
        <v>469166902</v>
      </c>
      <c r="M11" s="231"/>
      <c r="N11" s="239">
        <v>469166902</v>
      </c>
      <c r="O11" s="231"/>
      <c r="P11" s="231">
        <v>0</v>
      </c>
      <c r="Q11" s="231"/>
      <c r="R11" s="239">
        <v>469166902</v>
      </c>
    </row>
    <row r="12" spans="1:18" s="233" customFormat="1" ht="18.75" x14ac:dyDescent="0.45">
      <c r="A12" s="233" t="s">
        <v>214</v>
      </c>
      <c r="D12" s="231" t="s">
        <v>220</v>
      </c>
      <c r="E12" s="231"/>
      <c r="F12" s="239"/>
      <c r="H12" s="239">
        <v>443184961</v>
      </c>
      <c r="I12" s="231"/>
      <c r="J12" s="231">
        <v>0</v>
      </c>
      <c r="K12" s="231"/>
      <c r="L12" s="239">
        <v>443184961</v>
      </c>
      <c r="M12" s="231"/>
      <c r="N12" s="239">
        <v>443184961</v>
      </c>
      <c r="O12" s="231"/>
      <c r="P12" s="231">
        <v>0</v>
      </c>
      <c r="Q12" s="231"/>
      <c r="R12" s="239">
        <v>443184961</v>
      </c>
    </row>
    <row r="13" spans="1:18" s="233" customFormat="1" ht="18.75" x14ac:dyDescent="0.45">
      <c r="A13" s="233" t="s">
        <v>216</v>
      </c>
      <c r="D13" s="231" t="s">
        <v>168</v>
      </c>
      <c r="E13" s="231"/>
      <c r="F13" s="239"/>
      <c r="H13" s="239">
        <v>5561773828</v>
      </c>
      <c r="I13" s="231"/>
      <c r="J13" s="231">
        <v>0</v>
      </c>
      <c r="K13" s="231"/>
      <c r="L13" s="239">
        <v>5561773828</v>
      </c>
      <c r="M13" s="231"/>
      <c r="N13" s="239">
        <v>5561773828</v>
      </c>
      <c r="O13" s="231"/>
      <c r="P13" s="231">
        <v>0</v>
      </c>
      <c r="Q13" s="231"/>
      <c r="R13" s="239">
        <v>5561773828</v>
      </c>
    </row>
    <row r="14" spans="1:18" s="233" customFormat="1" ht="18.75" x14ac:dyDescent="0.45">
      <c r="A14" s="233" t="s">
        <v>149</v>
      </c>
      <c r="D14" s="231" t="s">
        <v>170</v>
      </c>
      <c r="E14" s="231"/>
      <c r="F14" s="239"/>
      <c r="H14" s="239">
        <v>31630294590</v>
      </c>
      <c r="I14" s="231"/>
      <c r="J14" s="231">
        <v>0</v>
      </c>
      <c r="K14" s="231"/>
      <c r="L14" s="239">
        <v>31630294590</v>
      </c>
      <c r="M14" s="231"/>
      <c r="N14" s="239">
        <v>93782198199</v>
      </c>
      <c r="O14" s="231"/>
      <c r="P14" s="231">
        <v>0</v>
      </c>
      <c r="Q14" s="231"/>
      <c r="R14" s="239">
        <v>93782198199</v>
      </c>
    </row>
    <row r="15" spans="1:18" s="148" customFormat="1" ht="18.75" x14ac:dyDescent="0.45">
      <c r="A15" s="148" t="s">
        <v>299</v>
      </c>
      <c r="D15" s="102" t="s">
        <v>202</v>
      </c>
      <c r="E15" s="102"/>
      <c r="F15" s="103"/>
      <c r="H15" s="103">
        <v>248587570</v>
      </c>
      <c r="I15" s="102"/>
      <c r="J15" s="102">
        <v>0</v>
      </c>
      <c r="K15" s="102"/>
      <c r="L15" s="103">
        <v>248587570</v>
      </c>
      <c r="M15" s="102"/>
      <c r="N15" s="103">
        <v>248587570</v>
      </c>
      <c r="O15" s="102"/>
      <c r="P15" s="102">
        <v>0</v>
      </c>
      <c r="Q15" s="102"/>
      <c r="R15" s="103">
        <v>248587570</v>
      </c>
    </row>
    <row r="16" spans="1:18" s="233" customFormat="1" ht="18.75" x14ac:dyDescent="0.45">
      <c r="A16" s="233" t="s">
        <v>154</v>
      </c>
      <c r="D16" s="231" t="s">
        <v>179</v>
      </c>
      <c r="E16" s="231"/>
      <c r="F16" s="239">
        <v>18</v>
      </c>
      <c r="H16" s="239">
        <v>12073773167</v>
      </c>
      <c r="I16" s="231"/>
      <c r="J16" s="231">
        <v>0</v>
      </c>
      <c r="K16" s="231"/>
      <c r="L16" s="239">
        <v>12073773167</v>
      </c>
      <c r="M16" s="231"/>
      <c r="N16" s="239">
        <v>35149716924</v>
      </c>
      <c r="O16" s="231"/>
      <c r="P16" s="231">
        <v>0</v>
      </c>
      <c r="Q16" s="231"/>
      <c r="R16" s="239">
        <v>35149716924</v>
      </c>
    </row>
    <row r="17" spans="8:18" ht="19.5" thickBot="1" x14ac:dyDescent="0.5">
      <c r="H17" s="101">
        <f>SUM(H7:H16)</f>
        <v>119573810186</v>
      </c>
      <c r="I17" s="100"/>
      <c r="J17" s="101">
        <v>0</v>
      </c>
      <c r="K17" s="100"/>
      <c r="L17" s="101">
        <f>SUM(L7:L16)</f>
        <v>119573810186</v>
      </c>
      <c r="M17" s="100"/>
      <c r="N17" s="101">
        <f>SUM(N7:N16)</f>
        <v>349389475519</v>
      </c>
      <c r="O17" s="100"/>
      <c r="P17" s="101">
        <v>0</v>
      </c>
      <c r="Q17" s="100"/>
      <c r="R17" s="101">
        <f>SUM(R7:R16)</f>
        <v>349389475519</v>
      </c>
    </row>
    <row r="18" spans="8:18" ht="15.75" thickTop="1" x14ac:dyDescent="0.25"/>
  </sheetData>
  <mergeCells count="7">
    <mergeCell ref="B5:F5"/>
    <mergeCell ref="H5:L5"/>
    <mergeCell ref="N5:R5"/>
    <mergeCell ref="A4:R4"/>
    <mergeCell ref="A1:R1"/>
    <mergeCell ref="A2:R2"/>
    <mergeCell ref="A3:R3"/>
  </mergeCells>
  <pageMargins left="0.7" right="0.7" top="0.75" bottom="0.75" header="0.3" footer="0.3"/>
  <pageSetup scale="73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O83"/>
  <sheetViews>
    <sheetView rightToLeft="1" view="pageBreakPreview" topLeftCell="A53" zoomScaleNormal="100" zoomScaleSheetLayoutView="100" workbookViewId="0">
      <selection activeCell="S79" sqref="S79"/>
    </sheetView>
  </sheetViews>
  <sheetFormatPr defaultColWidth="9" defaultRowHeight="18" x14ac:dyDescent="0.45"/>
  <cols>
    <col min="1" max="1" width="18.375" style="11" bestFit="1" customWidth="1"/>
    <col min="2" max="2" width="14.375" style="11" bestFit="1" customWidth="1"/>
    <col min="3" max="3" width="0.875" style="11" customWidth="1"/>
    <col min="4" max="4" width="11.25" style="11" bestFit="1" customWidth="1"/>
    <col min="5" max="5" width="0.75" style="11" customWidth="1"/>
    <col min="6" max="6" width="14.375" style="11" bestFit="1" customWidth="1"/>
    <col min="7" max="7" width="0.75" style="11" customWidth="1"/>
    <col min="8" max="8" width="14.375" style="11" bestFit="1" customWidth="1"/>
    <col min="9" max="9" width="0.625" style="11" customWidth="1"/>
    <col min="10" max="10" width="10.875" style="11" bestFit="1" customWidth="1"/>
    <col min="11" max="11" width="0.625" style="11" customWidth="1"/>
    <col min="12" max="12" width="14.375" style="11" bestFit="1" customWidth="1"/>
    <col min="13" max="13" width="12.375" style="11" bestFit="1" customWidth="1"/>
    <col min="14" max="14" width="10.25" style="11" bestFit="1" customWidth="1"/>
    <col min="15" max="16384" width="9" style="11"/>
  </cols>
  <sheetData>
    <row r="1" spans="1:15" ht="19.5" x14ac:dyDescent="0.5">
      <c r="A1" s="338" t="s">
        <v>126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</row>
    <row r="2" spans="1:15" ht="19.5" x14ac:dyDescent="0.5">
      <c r="A2" s="338" t="s">
        <v>84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5" ht="19.5" x14ac:dyDescent="0.5">
      <c r="A3" s="338" t="s">
        <v>197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15" ht="21" x14ac:dyDescent="0.45">
      <c r="A4" s="339" t="s">
        <v>116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</row>
    <row r="5" spans="1:15" ht="16.5" customHeight="1" thickBot="1" x14ac:dyDescent="0.5">
      <c r="A5" s="36"/>
      <c r="B5" s="320" t="s">
        <v>296</v>
      </c>
      <c r="C5" s="320"/>
      <c r="D5" s="320"/>
      <c r="E5" s="320"/>
      <c r="F5" s="320"/>
      <c r="H5" s="320" t="s">
        <v>300</v>
      </c>
      <c r="I5" s="320"/>
      <c r="J5" s="320"/>
      <c r="K5" s="320"/>
      <c r="L5" s="320"/>
    </row>
    <row r="6" spans="1:15" ht="38.25" customHeight="1" thickBot="1" x14ac:dyDescent="0.5">
      <c r="A6" s="11" t="s">
        <v>56</v>
      </c>
      <c r="B6" s="45" t="s">
        <v>85</v>
      </c>
      <c r="C6" s="46"/>
      <c r="D6" s="45" t="s">
        <v>61</v>
      </c>
      <c r="E6" s="46"/>
      <c r="F6" s="45" t="s">
        <v>66</v>
      </c>
      <c r="H6" s="45" t="s">
        <v>85</v>
      </c>
      <c r="I6" s="46"/>
      <c r="J6" s="45" t="s">
        <v>61</v>
      </c>
      <c r="K6" s="46"/>
      <c r="L6" s="45" t="s">
        <v>66</v>
      </c>
    </row>
    <row r="7" spans="1:15" ht="18" customHeight="1" x14ac:dyDescent="0.45">
      <c r="A7" s="74" t="s">
        <v>228</v>
      </c>
      <c r="B7" s="63">
        <v>13289</v>
      </c>
      <c r="C7" s="46"/>
      <c r="D7" s="63">
        <v>0</v>
      </c>
      <c r="E7" s="46"/>
      <c r="F7" s="63">
        <v>13289</v>
      </c>
      <c r="H7" s="63">
        <v>38859</v>
      </c>
      <c r="I7" s="46"/>
      <c r="J7" s="63">
        <v>0</v>
      </c>
      <c r="K7" s="46"/>
      <c r="L7" s="63">
        <v>38859</v>
      </c>
      <c r="M7" s="176"/>
      <c r="N7" s="176"/>
    </row>
    <row r="8" spans="1:15" ht="18" customHeight="1" x14ac:dyDescent="0.45">
      <c r="A8" s="74" t="s">
        <v>229</v>
      </c>
      <c r="B8" s="63">
        <v>7991</v>
      </c>
      <c r="C8" s="46"/>
      <c r="D8" s="63">
        <v>0</v>
      </c>
      <c r="E8" s="46"/>
      <c r="F8" s="63">
        <v>7991</v>
      </c>
      <c r="H8" s="63">
        <v>11755</v>
      </c>
      <c r="I8" s="46"/>
      <c r="J8" s="63">
        <v>0</v>
      </c>
      <c r="K8" s="46"/>
      <c r="L8" s="63">
        <v>11755</v>
      </c>
      <c r="M8" s="176"/>
      <c r="N8" s="176"/>
    </row>
    <row r="9" spans="1:15" ht="18" customHeight="1" x14ac:dyDescent="0.45">
      <c r="A9" s="74" t="s">
        <v>233</v>
      </c>
      <c r="B9" s="63">
        <v>39368</v>
      </c>
      <c r="C9" s="46"/>
      <c r="D9" s="63">
        <v>0</v>
      </c>
      <c r="E9" s="46"/>
      <c r="F9" s="63">
        <v>39368</v>
      </c>
      <c r="H9" s="63">
        <v>115098</v>
      </c>
      <c r="I9" s="46"/>
      <c r="J9" s="63">
        <v>0</v>
      </c>
      <c r="K9" s="46"/>
      <c r="L9" s="63">
        <v>115098</v>
      </c>
      <c r="M9" s="176"/>
      <c r="N9" s="176"/>
    </row>
    <row r="10" spans="1:15" ht="18" customHeight="1" x14ac:dyDescent="0.45">
      <c r="A10" s="74" t="s">
        <v>234</v>
      </c>
      <c r="B10" s="63">
        <v>3132</v>
      </c>
      <c r="C10" s="46"/>
      <c r="D10" s="63">
        <v>0</v>
      </c>
      <c r="E10" s="46"/>
      <c r="F10" s="63">
        <v>3132</v>
      </c>
      <c r="H10" s="63">
        <v>5514</v>
      </c>
      <c r="I10" s="46"/>
      <c r="J10" s="63">
        <v>0</v>
      </c>
      <c r="K10" s="46"/>
      <c r="L10" s="63">
        <v>5514</v>
      </c>
      <c r="M10" s="176"/>
      <c r="N10" s="176"/>
    </row>
    <row r="11" spans="1:15" ht="18" customHeight="1" x14ac:dyDescent="0.45">
      <c r="A11" s="74" t="s">
        <v>235</v>
      </c>
      <c r="B11" s="63">
        <v>0</v>
      </c>
      <c r="C11" s="46"/>
      <c r="D11" s="63">
        <v>0</v>
      </c>
      <c r="E11" s="46"/>
      <c r="F11" s="63">
        <v>0</v>
      </c>
      <c r="H11" s="63">
        <v>2317</v>
      </c>
      <c r="I11" s="46"/>
      <c r="J11" s="63">
        <v>0</v>
      </c>
      <c r="K11" s="46"/>
      <c r="L11" s="63">
        <v>2317</v>
      </c>
      <c r="M11" s="176"/>
      <c r="N11" s="176"/>
    </row>
    <row r="12" spans="1:15" ht="18" customHeight="1" x14ac:dyDescent="0.45">
      <c r="A12" s="74" t="s">
        <v>236</v>
      </c>
      <c r="B12" s="63">
        <v>2157</v>
      </c>
      <c r="C12" s="46"/>
      <c r="D12" s="63">
        <v>0</v>
      </c>
      <c r="E12" s="46"/>
      <c r="F12" s="63">
        <v>2157</v>
      </c>
      <c r="H12" s="63">
        <v>12121</v>
      </c>
      <c r="I12" s="46"/>
      <c r="J12" s="63">
        <v>0</v>
      </c>
      <c r="K12" s="46"/>
      <c r="L12" s="63">
        <v>12121</v>
      </c>
      <c r="M12" s="176"/>
      <c r="N12" s="176"/>
    </row>
    <row r="13" spans="1:15" ht="18" customHeight="1" x14ac:dyDescent="0.45">
      <c r="A13" s="74" t="s">
        <v>238</v>
      </c>
      <c r="B13" s="63">
        <v>1877</v>
      </c>
      <c r="C13" s="46"/>
      <c r="D13" s="63">
        <v>0</v>
      </c>
      <c r="E13" s="46"/>
      <c r="F13" s="63">
        <v>1877</v>
      </c>
      <c r="H13" s="63">
        <v>3746</v>
      </c>
      <c r="I13" s="46"/>
      <c r="J13" s="63">
        <v>0</v>
      </c>
      <c r="K13" s="46"/>
      <c r="L13" s="63">
        <v>3746</v>
      </c>
      <c r="M13" s="176"/>
      <c r="N13" s="176"/>
      <c r="O13" s="176"/>
    </row>
    <row r="14" spans="1:15" ht="18" customHeight="1" x14ac:dyDescent="0.45">
      <c r="A14" s="74" t="s">
        <v>239</v>
      </c>
      <c r="B14" s="63">
        <v>4577</v>
      </c>
      <c r="C14" s="46"/>
      <c r="D14" s="63">
        <v>0</v>
      </c>
      <c r="E14" s="46"/>
      <c r="F14" s="63">
        <v>4577</v>
      </c>
      <c r="H14" s="63">
        <v>13693</v>
      </c>
      <c r="I14" s="46"/>
      <c r="J14" s="63">
        <v>0</v>
      </c>
      <c r="K14" s="46"/>
      <c r="L14" s="63">
        <v>13693</v>
      </c>
      <c r="M14" s="176"/>
      <c r="N14" s="176"/>
      <c r="O14" s="176"/>
    </row>
    <row r="15" spans="1:15" ht="18" customHeight="1" x14ac:dyDescent="0.45">
      <c r="A15" s="74" t="s">
        <v>240</v>
      </c>
      <c r="B15" s="63">
        <v>0</v>
      </c>
      <c r="C15" s="46"/>
      <c r="D15" s="63">
        <v>0</v>
      </c>
      <c r="E15" s="46"/>
      <c r="F15" s="63">
        <v>0</v>
      </c>
      <c r="H15" s="63">
        <v>2794</v>
      </c>
      <c r="I15" s="46"/>
      <c r="J15" s="63">
        <v>0</v>
      </c>
      <c r="K15" s="46"/>
      <c r="L15" s="63">
        <v>2794</v>
      </c>
      <c r="M15" s="176"/>
      <c r="N15" s="176"/>
      <c r="O15" s="176"/>
    </row>
    <row r="16" spans="1:15" ht="18" customHeight="1" x14ac:dyDescent="0.45">
      <c r="A16" s="74" t="s">
        <v>241</v>
      </c>
      <c r="B16" s="63">
        <v>0</v>
      </c>
      <c r="C16" s="46"/>
      <c r="D16" s="63">
        <v>0</v>
      </c>
      <c r="E16" s="46"/>
      <c r="F16" s="63">
        <v>0</v>
      </c>
      <c r="H16" s="63">
        <v>10538</v>
      </c>
      <c r="I16" s="46"/>
      <c r="J16" s="63">
        <v>0</v>
      </c>
      <c r="K16" s="46"/>
      <c r="L16" s="63">
        <v>10538</v>
      </c>
      <c r="M16" s="176"/>
      <c r="N16" s="176"/>
      <c r="O16" s="176"/>
    </row>
    <row r="17" spans="1:15" ht="18" customHeight="1" x14ac:dyDescent="0.45">
      <c r="A17" s="74" t="s">
        <v>242</v>
      </c>
      <c r="B17" s="63">
        <v>2956843</v>
      </c>
      <c r="C17" s="46"/>
      <c r="D17" s="63">
        <v>0</v>
      </c>
      <c r="E17" s="46"/>
      <c r="F17" s="63">
        <v>2956843</v>
      </c>
      <c r="H17" s="63">
        <v>2956843</v>
      </c>
      <c r="I17" s="46"/>
      <c r="J17" s="63">
        <v>0</v>
      </c>
      <c r="K17" s="46"/>
      <c r="L17" s="63">
        <v>2956843</v>
      </c>
      <c r="M17" s="176"/>
      <c r="N17" s="176"/>
      <c r="O17" s="176"/>
    </row>
    <row r="18" spans="1:15" ht="18" customHeight="1" x14ac:dyDescent="0.45">
      <c r="A18" s="74" t="s">
        <v>301</v>
      </c>
      <c r="B18" s="63">
        <v>0</v>
      </c>
      <c r="C18" s="46"/>
      <c r="D18" s="63">
        <v>0</v>
      </c>
      <c r="E18" s="46"/>
      <c r="F18" s="63">
        <v>0</v>
      </c>
      <c r="H18" s="63">
        <v>907311493</v>
      </c>
      <c r="I18" s="46"/>
      <c r="J18" s="63">
        <v>0</v>
      </c>
      <c r="K18" s="46"/>
      <c r="L18" s="63">
        <v>907311493</v>
      </c>
      <c r="M18" s="176"/>
      <c r="N18" s="176"/>
      <c r="O18" s="176"/>
    </row>
    <row r="19" spans="1:15" ht="18" customHeight="1" x14ac:dyDescent="0.45">
      <c r="A19" s="74" t="s">
        <v>244</v>
      </c>
      <c r="B19" s="63">
        <v>2254</v>
      </c>
      <c r="C19" s="46"/>
      <c r="D19" s="63">
        <v>0</v>
      </c>
      <c r="E19" s="46"/>
      <c r="F19" s="63">
        <v>2254</v>
      </c>
      <c r="H19" s="63">
        <v>3319</v>
      </c>
      <c r="I19" s="46"/>
      <c r="J19" s="63">
        <v>0</v>
      </c>
      <c r="K19" s="46"/>
      <c r="L19" s="63">
        <v>3319</v>
      </c>
      <c r="M19" s="176"/>
      <c r="N19" s="176"/>
      <c r="O19" s="176"/>
    </row>
    <row r="20" spans="1:15" ht="18" customHeight="1" x14ac:dyDescent="0.45">
      <c r="A20" s="74" t="s">
        <v>245</v>
      </c>
      <c r="B20" s="63">
        <v>1132136986</v>
      </c>
      <c r="C20" s="46"/>
      <c r="D20" s="63">
        <v>-3398806</v>
      </c>
      <c r="E20" s="46"/>
      <c r="F20" s="63">
        <v>1135535792</v>
      </c>
      <c r="H20" s="63">
        <v>3205864158</v>
      </c>
      <c r="I20" s="46"/>
      <c r="J20" s="63">
        <v>1596275</v>
      </c>
      <c r="K20" s="46"/>
      <c r="L20" s="63">
        <v>3204267883</v>
      </c>
      <c r="M20" s="176"/>
      <c r="N20" s="176"/>
      <c r="O20" s="176"/>
    </row>
    <row r="21" spans="1:15" ht="18" customHeight="1" x14ac:dyDescent="0.45">
      <c r="A21" s="74" t="s">
        <v>246</v>
      </c>
      <c r="B21" s="63">
        <v>956540670</v>
      </c>
      <c r="C21" s="46"/>
      <c r="D21" s="63">
        <v>-4433235</v>
      </c>
      <c r="E21" s="46"/>
      <c r="F21" s="63">
        <v>960973905</v>
      </c>
      <c r="H21" s="63">
        <v>3062130192</v>
      </c>
      <c r="I21" s="46"/>
      <c r="J21" s="63">
        <v>1237857</v>
      </c>
      <c r="K21" s="46"/>
      <c r="L21" s="63">
        <v>3060892335</v>
      </c>
      <c r="M21" s="176"/>
      <c r="N21" s="176"/>
      <c r="O21" s="176"/>
    </row>
    <row r="22" spans="1:15" ht="18" customHeight="1" x14ac:dyDescent="0.45">
      <c r="A22" s="74" t="s">
        <v>247</v>
      </c>
      <c r="B22" s="63">
        <v>5430918034</v>
      </c>
      <c r="C22" s="46"/>
      <c r="D22" s="63">
        <v>-20318784</v>
      </c>
      <c r="E22" s="46"/>
      <c r="F22" s="63">
        <v>5451236818</v>
      </c>
      <c r="H22" s="63">
        <v>16183475388</v>
      </c>
      <c r="I22" s="46"/>
      <c r="J22" s="63">
        <v>12378487</v>
      </c>
      <c r="K22" s="46"/>
      <c r="L22" s="63">
        <v>16171096901</v>
      </c>
      <c r="M22" s="176"/>
      <c r="N22" s="176"/>
      <c r="O22" s="176"/>
    </row>
    <row r="23" spans="1:15" ht="18" customHeight="1" x14ac:dyDescent="0.45">
      <c r="A23" s="74" t="s">
        <v>249</v>
      </c>
      <c r="B23" s="63">
        <v>258193773</v>
      </c>
      <c r="C23" s="46"/>
      <c r="D23" s="63">
        <v>-347177</v>
      </c>
      <c r="E23" s="46"/>
      <c r="F23" s="63">
        <v>258540950</v>
      </c>
      <c r="H23" s="63">
        <v>878555191</v>
      </c>
      <c r="I23" s="46"/>
      <c r="J23" s="63">
        <v>165919</v>
      </c>
      <c r="K23" s="46"/>
      <c r="L23" s="63">
        <v>878389272</v>
      </c>
      <c r="M23" s="176"/>
      <c r="N23" s="176"/>
      <c r="O23" s="176"/>
    </row>
    <row r="24" spans="1:15" ht="18" customHeight="1" x14ac:dyDescent="0.45">
      <c r="A24" s="74" t="s">
        <v>250</v>
      </c>
      <c r="B24" s="63">
        <v>0</v>
      </c>
      <c r="C24" s="46"/>
      <c r="D24" s="63">
        <v>0</v>
      </c>
      <c r="E24" s="46"/>
      <c r="F24" s="63">
        <v>0</v>
      </c>
      <c r="H24" s="63">
        <v>4588</v>
      </c>
      <c r="I24" s="46"/>
      <c r="J24" s="63">
        <v>0</v>
      </c>
      <c r="K24" s="46"/>
      <c r="L24" s="63">
        <v>4588</v>
      </c>
      <c r="M24" s="176"/>
      <c r="N24" s="176"/>
      <c r="O24" s="176"/>
    </row>
    <row r="25" spans="1:15" ht="18" customHeight="1" x14ac:dyDescent="0.45">
      <c r="A25" s="74" t="s">
        <v>251</v>
      </c>
      <c r="B25" s="63">
        <v>1380441949</v>
      </c>
      <c r="C25" s="46"/>
      <c r="D25" s="63">
        <v>-4395987</v>
      </c>
      <c r="E25" s="46"/>
      <c r="F25" s="63">
        <v>1384837936</v>
      </c>
      <c r="H25" s="63">
        <v>4213940264</v>
      </c>
      <c r="I25" s="46"/>
      <c r="J25" s="63">
        <v>7169729</v>
      </c>
      <c r="K25" s="46"/>
      <c r="L25" s="63">
        <v>4206770535</v>
      </c>
      <c r="M25" s="176"/>
      <c r="N25" s="176"/>
      <c r="O25" s="176"/>
    </row>
    <row r="26" spans="1:15" ht="18" customHeight="1" x14ac:dyDescent="0.45">
      <c r="A26" s="74" t="s">
        <v>252</v>
      </c>
      <c r="B26" s="63">
        <v>2403368516</v>
      </c>
      <c r="C26" s="46"/>
      <c r="D26" s="63">
        <v>-10147545</v>
      </c>
      <c r="E26" s="46"/>
      <c r="F26" s="63">
        <v>2413516061</v>
      </c>
      <c r="H26" s="63">
        <v>7683464398</v>
      </c>
      <c r="I26" s="46"/>
      <c r="J26" s="63">
        <v>14057682</v>
      </c>
      <c r="K26" s="46"/>
      <c r="L26" s="63">
        <v>7669406716</v>
      </c>
      <c r="M26" s="176"/>
      <c r="N26" s="176"/>
      <c r="O26" s="176"/>
    </row>
    <row r="27" spans="1:15" ht="18" customHeight="1" x14ac:dyDescent="0.45">
      <c r="A27" s="74" t="s">
        <v>253</v>
      </c>
      <c r="B27" s="63">
        <v>1506431387</v>
      </c>
      <c r="C27" s="46"/>
      <c r="D27" s="63">
        <v>-6050719</v>
      </c>
      <c r="E27" s="46"/>
      <c r="F27" s="63">
        <v>1512482106</v>
      </c>
      <c r="H27" s="63">
        <v>5171488680</v>
      </c>
      <c r="I27" s="46"/>
      <c r="J27" s="63">
        <v>3354508</v>
      </c>
      <c r="K27" s="46"/>
      <c r="L27" s="63">
        <v>5168134172</v>
      </c>
      <c r="M27" s="176"/>
      <c r="N27" s="176"/>
      <c r="O27" s="176"/>
    </row>
    <row r="28" spans="1:15" ht="18" customHeight="1" x14ac:dyDescent="0.45">
      <c r="A28" s="74" t="s">
        <v>302</v>
      </c>
      <c r="B28" s="63">
        <v>0</v>
      </c>
      <c r="C28" s="46"/>
      <c r="D28" s="63">
        <v>0</v>
      </c>
      <c r="E28" s="46"/>
      <c r="F28" s="63">
        <v>0</v>
      </c>
      <c r="H28" s="63">
        <v>3327753425</v>
      </c>
      <c r="I28" s="46"/>
      <c r="J28" s="63">
        <v>0</v>
      </c>
      <c r="K28" s="46"/>
      <c r="L28" s="63">
        <v>3327753425</v>
      </c>
      <c r="M28" s="176"/>
      <c r="N28" s="176"/>
      <c r="O28" s="176"/>
    </row>
    <row r="29" spans="1:15" ht="18" customHeight="1" x14ac:dyDescent="0.45">
      <c r="A29" s="74" t="s">
        <v>303</v>
      </c>
      <c r="B29" s="63">
        <v>0</v>
      </c>
      <c r="C29" s="46"/>
      <c r="D29" s="63">
        <v>0</v>
      </c>
      <c r="E29" s="46"/>
      <c r="F29" s="63">
        <v>0</v>
      </c>
      <c r="H29" s="63">
        <v>3069315069</v>
      </c>
      <c r="I29" s="46"/>
      <c r="J29" s="63">
        <v>0</v>
      </c>
      <c r="K29" s="46"/>
      <c r="L29" s="63">
        <v>3069315069</v>
      </c>
      <c r="M29" s="176"/>
      <c r="N29" s="176"/>
      <c r="O29" s="176"/>
    </row>
    <row r="30" spans="1:15" ht="18" customHeight="1" x14ac:dyDescent="0.45">
      <c r="A30" s="74" t="s">
        <v>304</v>
      </c>
      <c r="B30" s="63">
        <v>0</v>
      </c>
      <c r="C30" s="46"/>
      <c r="D30" s="63">
        <v>0</v>
      </c>
      <c r="E30" s="46"/>
      <c r="F30" s="63">
        <v>0</v>
      </c>
      <c r="H30" s="63">
        <v>1407123288</v>
      </c>
      <c r="I30" s="46"/>
      <c r="J30" s="63">
        <v>0</v>
      </c>
      <c r="K30" s="46"/>
      <c r="L30" s="63">
        <v>1407123288</v>
      </c>
      <c r="M30" s="176"/>
      <c r="N30" s="176"/>
      <c r="O30" s="176"/>
    </row>
    <row r="31" spans="1:15" ht="18" customHeight="1" x14ac:dyDescent="0.45">
      <c r="A31" s="74" t="s">
        <v>254</v>
      </c>
      <c r="B31" s="63">
        <v>4906</v>
      </c>
      <c r="C31" s="46"/>
      <c r="D31" s="63">
        <v>0</v>
      </c>
      <c r="E31" s="46"/>
      <c r="F31" s="63">
        <v>4906</v>
      </c>
      <c r="H31" s="63">
        <v>18407</v>
      </c>
      <c r="I31" s="46"/>
      <c r="J31" s="63">
        <v>0</v>
      </c>
      <c r="K31" s="46"/>
      <c r="L31" s="63">
        <v>18407</v>
      </c>
      <c r="M31" s="176"/>
      <c r="N31" s="176"/>
      <c r="O31" s="176"/>
    </row>
    <row r="32" spans="1:15" ht="18" customHeight="1" x14ac:dyDescent="0.45">
      <c r="A32" s="74" t="s">
        <v>305</v>
      </c>
      <c r="B32" s="63">
        <v>0</v>
      </c>
      <c r="C32" s="46"/>
      <c r="D32" s="63">
        <v>0</v>
      </c>
      <c r="E32" s="46"/>
      <c r="F32" s="63">
        <v>0</v>
      </c>
      <c r="H32" s="63">
        <v>37341901636</v>
      </c>
      <c r="I32" s="46"/>
      <c r="J32" s="63">
        <v>0</v>
      </c>
      <c r="K32" s="46"/>
      <c r="L32" s="63">
        <v>37341901636</v>
      </c>
      <c r="M32" s="176"/>
      <c r="N32" s="176"/>
      <c r="O32" s="176"/>
    </row>
    <row r="33" spans="1:15" ht="18" customHeight="1" x14ac:dyDescent="0.45">
      <c r="A33" s="74" t="s">
        <v>255</v>
      </c>
      <c r="B33" s="63">
        <v>66478</v>
      </c>
      <c r="C33" s="46"/>
      <c r="D33" s="63">
        <v>0</v>
      </c>
      <c r="E33" s="46"/>
      <c r="F33" s="63">
        <v>66478</v>
      </c>
      <c r="H33" s="63">
        <v>66478</v>
      </c>
      <c r="I33" s="46"/>
      <c r="J33" s="63">
        <v>0</v>
      </c>
      <c r="K33" s="46"/>
      <c r="L33" s="63">
        <v>66478</v>
      </c>
      <c r="M33" s="176"/>
      <c r="N33" s="176"/>
      <c r="O33" s="176"/>
    </row>
    <row r="34" spans="1:15" ht="18" customHeight="1" x14ac:dyDescent="0.45">
      <c r="A34" s="74" t="s">
        <v>306</v>
      </c>
      <c r="B34" s="63">
        <v>0</v>
      </c>
      <c r="C34" s="46"/>
      <c r="D34" s="63">
        <v>0</v>
      </c>
      <c r="E34" s="46"/>
      <c r="F34" s="63">
        <v>0</v>
      </c>
      <c r="H34" s="63">
        <v>29340065576</v>
      </c>
      <c r="I34" s="46"/>
      <c r="J34" s="63">
        <v>0</v>
      </c>
      <c r="K34" s="46"/>
      <c r="L34" s="63">
        <v>29340065576</v>
      </c>
      <c r="M34" s="176"/>
      <c r="N34" s="176"/>
      <c r="O34" s="176"/>
    </row>
    <row r="35" spans="1:15" ht="18" customHeight="1" x14ac:dyDescent="0.45">
      <c r="A35" s="74" t="s">
        <v>256</v>
      </c>
      <c r="B35" s="63">
        <v>4517503668</v>
      </c>
      <c r="C35" s="46"/>
      <c r="D35" s="63">
        <v>-35969046</v>
      </c>
      <c r="E35" s="46"/>
      <c r="F35" s="63">
        <v>4553472714</v>
      </c>
      <c r="H35" s="63">
        <v>28392804227</v>
      </c>
      <c r="I35" s="46"/>
      <c r="J35" s="63">
        <v>1271206</v>
      </c>
      <c r="K35" s="46"/>
      <c r="L35" s="63">
        <v>28391533021</v>
      </c>
      <c r="M35" s="176"/>
      <c r="N35" s="176"/>
      <c r="O35" s="176"/>
    </row>
    <row r="36" spans="1:15" ht="18" customHeight="1" x14ac:dyDescent="0.45">
      <c r="A36" s="74" t="s">
        <v>257</v>
      </c>
      <c r="B36" s="63">
        <v>1582528385</v>
      </c>
      <c r="C36" s="46"/>
      <c r="D36" s="63">
        <v>-2894269</v>
      </c>
      <c r="E36" s="46"/>
      <c r="F36" s="63">
        <v>1585422654</v>
      </c>
      <c r="H36" s="63">
        <v>6149377687</v>
      </c>
      <c r="I36" s="46"/>
      <c r="J36" s="63">
        <v>1259803</v>
      </c>
      <c r="K36" s="46"/>
      <c r="L36" s="63">
        <v>6148117884</v>
      </c>
      <c r="M36" s="176"/>
      <c r="N36" s="176"/>
      <c r="O36" s="176"/>
    </row>
    <row r="37" spans="1:15" ht="18" customHeight="1" x14ac:dyDescent="0.45">
      <c r="A37" s="74" t="s">
        <v>258</v>
      </c>
      <c r="B37" s="63">
        <v>1809478258</v>
      </c>
      <c r="C37" s="46"/>
      <c r="D37" s="63">
        <v>-4944934</v>
      </c>
      <c r="E37" s="46"/>
      <c r="F37" s="63">
        <v>1814423192</v>
      </c>
      <c r="H37" s="63">
        <v>5448493176</v>
      </c>
      <c r="I37" s="46"/>
      <c r="J37" s="63">
        <v>0</v>
      </c>
      <c r="K37" s="46"/>
      <c r="L37" s="63">
        <v>5448493176</v>
      </c>
      <c r="M37" s="176"/>
      <c r="N37" s="176"/>
      <c r="O37" s="176"/>
    </row>
    <row r="38" spans="1:15" ht="18" customHeight="1" x14ac:dyDescent="0.45">
      <c r="A38" s="74" t="s">
        <v>259</v>
      </c>
      <c r="B38" s="63">
        <v>2432067206</v>
      </c>
      <c r="C38" s="46"/>
      <c r="D38" s="63">
        <v>-6864944</v>
      </c>
      <c r="E38" s="46"/>
      <c r="F38" s="63">
        <v>2438932150</v>
      </c>
      <c r="H38" s="63">
        <v>7279080904</v>
      </c>
      <c r="I38" s="46"/>
      <c r="J38" s="63">
        <v>11472813</v>
      </c>
      <c r="K38" s="46"/>
      <c r="L38" s="63">
        <v>7267608091</v>
      </c>
      <c r="M38" s="176"/>
      <c r="N38" s="176"/>
      <c r="O38" s="176"/>
    </row>
    <row r="39" spans="1:15" ht="18" customHeight="1" x14ac:dyDescent="0.45">
      <c r="A39" s="74" t="s">
        <v>307</v>
      </c>
      <c r="B39" s="63">
        <v>0</v>
      </c>
      <c r="C39" s="46"/>
      <c r="D39" s="63">
        <v>0</v>
      </c>
      <c r="E39" s="46"/>
      <c r="F39" s="63">
        <v>0</v>
      </c>
      <c r="H39" s="63">
        <v>2837108968</v>
      </c>
      <c r="I39" s="46"/>
      <c r="J39" s="63">
        <v>0</v>
      </c>
      <c r="K39" s="46"/>
      <c r="L39" s="63">
        <v>2837108968</v>
      </c>
      <c r="M39" s="176"/>
      <c r="N39" s="176"/>
      <c r="O39" s="176"/>
    </row>
    <row r="40" spans="1:15" ht="18" customHeight="1" x14ac:dyDescent="0.45">
      <c r="A40" s="74" t="s">
        <v>308</v>
      </c>
      <c r="B40" s="63">
        <v>0</v>
      </c>
      <c r="C40" s="46"/>
      <c r="D40" s="63">
        <v>0</v>
      </c>
      <c r="E40" s="46"/>
      <c r="F40" s="63">
        <v>0</v>
      </c>
      <c r="H40" s="63">
        <v>11418956145</v>
      </c>
      <c r="I40" s="46"/>
      <c r="J40" s="63">
        <v>0</v>
      </c>
      <c r="K40" s="46"/>
      <c r="L40" s="63">
        <v>11418956145</v>
      </c>
      <c r="M40" s="176"/>
      <c r="N40" s="176"/>
      <c r="O40" s="176"/>
    </row>
    <row r="41" spans="1:15" ht="18" customHeight="1" x14ac:dyDescent="0.45">
      <c r="A41" s="74" t="s">
        <v>309</v>
      </c>
      <c r="B41" s="63">
        <v>0</v>
      </c>
      <c r="C41" s="46"/>
      <c r="D41" s="63">
        <v>0</v>
      </c>
      <c r="E41" s="46"/>
      <c r="F41" s="63">
        <v>0</v>
      </c>
      <c r="H41" s="63">
        <v>34842140728</v>
      </c>
      <c r="I41" s="46"/>
      <c r="J41" s="63">
        <v>0</v>
      </c>
      <c r="K41" s="46"/>
      <c r="L41" s="63">
        <v>34842140728</v>
      </c>
      <c r="M41" s="176"/>
      <c r="N41" s="176"/>
      <c r="O41" s="176"/>
    </row>
    <row r="42" spans="1:15" ht="18" customHeight="1" x14ac:dyDescent="0.45">
      <c r="A42" s="74" t="s">
        <v>310</v>
      </c>
      <c r="B42" s="63">
        <v>0</v>
      </c>
      <c r="C42" s="46"/>
      <c r="D42" s="63">
        <v>0</v>
      </c>
      <c r="E42" s="46"/>
      <c r="F42" s="63">
        <v>0</v>
      </c>
      <c r="H42" s="63">
        <v>8215748550</v>
      </c>
      <c r="I42" s="46"/>
      <c r="J42" s="63">
        <v>0</v>
      </c>
      <c r="K42" s="46"/>
      <c r="L42" s="63">
        <v>8215748550</v>
      </c>
      <c r="M42" s="176"/>
      <c r="N42" s="176"/>
      <c r="O42" s="176"/>
    </row>
    <row r="43" spans="1:15" ht="18" customHeight="1" x14ac:dyDescent="0.45">
      <c r="A43" s="74" t="s">
        <v>311</v>
      </c>
      <c r="B43" s="63">
        <v>0</v>
      </c>
      <c r="C43" s="46"/>
      <c r="D43" s="63">
        <v>0</v>
      </c>
      <c r="E43" s="46"/>
      <c r="F43" s="63">
        <v>0</v>
      </c>
      <c r="H43" s="63">
        <v>789047461</v>
      </c>
      <c r="I43" s="46"/>
      <c r="J43" s="63">
        <v>0</v>
      </c>
      <c r="K43" s="46"/>
      <c r="L43" s="63">
        <v>789047461</v>
      </c>
      <c r="M43" s="176"/>
      <c r="N43" s="176"/>
      <c r="O43" s="176"/>
    </row>
    <row r="44" spans="1:15" ht="18" customHeight="1" x14ac:dyDescent="0.45">
      <c r="A44" s="74" t="s">
        <v>260</v>
      </c>
      <c r="B44" s="63">
        <v>7956262959</v>
      </c>
      <c r="C44" s="46"/>
      <c r="D44" s="63">
        <v>0</v>
      </c>
      <c r="E44" s="46"/>
      <c r="F44" s="63">
        <v>7956262959</v>
      </c>
      <c r="H44" s="63">
        <v>23939978013</v>
      </c>
      <c r="I44" s="46"/>
      <c r="J44" s="63">
        <v>41967301</v>
      </c>
      <c r="K44" s="46"/>
      <c r="L44" s="63">
        <v>23898010712</v>
      </c>
      <c r="M44" s="176"/>
      <c r="N44" s="176"/>
      <c r="O44" s="176"/>
    </row>
    <row r="45" spans="1:15" ht="18" customHeight="1" x14ac:dyDescent="0.45">
      <c r="A45" s="74" t="s">
        <v>312</v>
      </c>
      <c r="B45" s="63">
        <v>0</v>
      </c>
      <c r="C45" s="46"/>
      <c r="D45" s="63">
        <v>0</v>
      </c>
      <c r="E45" s="46"/>
      <c r="F45" s="63">
        <v>0</v>
      </c>
      <c r="H45" s="63">
        <v>52738646097</v>
      </c>
      <c r="I45" s="46"/>
      <c r="J45" s="63">
        <v>2960383</v>
      </c>
      <c r="K45" s="46"/>
      <c r="L45" s="63">
        <v>52735685714</v>
      </c>
      <c r="M45" s="176"/>
      <c r="N45" s="176"/>
      <c r="O45" s="176"/>
    </row>
    <row r="46" spans="1:15" ht="18" customHeight="1" x14ac:dyDescent="0.45">
      <c r="A46" s="74" t="s">
        <v>261</v>
      </c>
      <c r="B46" s="63">
        <v>5905745409</v>
      </c>
      <c r="C46" s="46"/>
      <c r="D46" s="63">
        <v>-2574680</v>
      </c>
      <c r="E46" s="46"/>
      <c r="F46" s="63">
        <v>5908320089</v>
      </c>
      <c r="H46" s="63">
        <v>18467755706</v>
      </c>
      <c r="I46" s="46"/>
      <c r="J46" s="63">
        <v>599759</v>
      </c>
      <c r="K46" s="46"/>
      <c r="L46" s="63">
        <v>18467155947</v>
      </c>
      <c r="M46" s="176"/>
      <c r="N46" s="176"/>
      <c r="O46" s="176"/>
    </row>
    <row r="47" spans="1:15" ht="18" customHeight="1" x14ac:dyDescent="0.45">
      <c r="A47" s="74" t="s">
        <v>262</v>
      </c>
      <c r="B47" s="63">
        <v>5739512837</v>
      </c>
      <c r="C47" s="46"/>
      <c r="D47" s="63">
        <v>-19255769</v>
      </c>
      <c r="E47" s="46"/>
      <c r="F47" s="63">
        <v>5758768606</v>
      </c>
      <c r="H47" s="63">
        <v>92304524774</v>
      </c>
      <c r="I47" s="46"/>
      <c r="J47" s="63">
        <v>10989352</v>
      </c>
      <c r="K47" s="46"/>
      <c r="L47" s="63">
        <v>92293535422</v>
      </c>
      <c r="M47" s="176"/>
      <c r="N47" s="176"/>
      <c r="O47" s="176"/>
    </row>
    <row r="48" spans="1:15" ht="18" customHeight="1" x14ac:dyDescent="0.45">
      <c r="A48" s="74" t="s">
        <v>263</v>
      </c>
      <c r="B48" s="63">
        <v>68823397260</v>
      </c>
      <c r="C48" s="46"/>
      <c r="D48" s="63">
        <v>0</v>
      </c>
      <c r="E48" s="46"/>
      <c r="F48" s="63">
        <v>68823397260</v>
      </c>
      <c r="H48" s="63">
        <v>206024056589</v>
      </c>
      <c r="I48" s="46"/>
      <c r="J48" s="63">
        <v>131141816</v>
      </c>
      <c r="K48" s="46"/>
      <c r="L48" s="63">
        <v>205892914773</v>
      </c>
      <c r="M48" s="176"/>
      <c r="N48" s="176"/>
      <c r="O48" s="176"/>
    </row>
    <row r="49" spans="1:15" ht="18" customHeight="1" x14ac:dyDescent="0.45">
      <c r="A49" s="74" t="s">
        <v>313</v>
      </c>
      <c r="B49" s="63">
        <v>0</v>
      </c>
      <c r="C49" s="46"/>
      <c r="D49" s="63">
        <v>0</v>
      </c>
      <c r="E49" s="46"/>
      <c r="F49" s="63">
        <v>0</v>
      </c>
      <c r="H49" s="63">
        <v>117427370406</v>
      </c>
      <c r="I49" s="46"/>
      <c r="J49" s="63">
        <v>0</v>
      </c>
      <c r="K49" s="46"/>
      <c r="L49" s="63">
        <v>117427370406</v>
      </c>
      <c r="M49" s="176"/>
      <c r="N49" s="176"/>
      <c r="O49" s="176"/>
    </row>
    <row r="50" spans="1:15" ht="18" customHeight="1" x14ac:dyDescent="0.45">
      <c r="A50" s="74" t="s">
        <v>264</v>
      </c>
      <c r="B50" s="63">
        <v>12243319546</v>
      </c>
      <c r="C50" s="46"/>
      <c r="D50" s="63">
        <v>7281612</v>
      </c>
      <c r="E50" s="46"/>
      <c r="F50" s="63">
        <v>12236037934</v>
      </c>
      <c r="H50" s="63">
        <v>89464369412</v>
      </c>
      <c r="I50" s="46"/>
      <c r="J50" s="63">
        <v>25643410</v>
      </c>
      <c r="K50" s="46"/>
      <c r="L50" s="63">
        <v>89438726002</v>
      </c>
      <c r="M50" s="176"/>
      <c r="N50" s="176"/>
      <c r="O50" s="176"/>
    </row>
    <row r="51" spans="1:15" ht="18" customHeight="1" x14ac:dyDescent="0.45">
      <c r="A51" s="74" t="s">
        <v>265</v>
      </c>
      <c r="B51" s="63">
        <v>9415512311</v>
      </c>
      <c r="C51" s="46"/>
      <c r="D51" s="63">
        <v>4527951</v>
      </c>
      <c r="E51" s="46"/>
      <c r="F51" s="63">
        <v>9410984360</v>
      </c>
      <c r="H51" s="63">
        <v>23104134676</v>
      </c>
      <c r="I51" s="46"/>
      <c r="J51" s="63">
        <v>31817332</v>
      </c>
      <c r="K51" s="46"/>
      <c r="L51" s="63">
        <v>23072317344</v>
      </c>
      <c r="M51" s="176"/>
      <c r="N51" s="176"/>
      <c r="O51" s="176"/>
    </row>
    <row r="52" spans="1:15" ht="18" customHeight="1" x14ac:dyDescent="0.45">
      <c r="A52" s="74" t="s">
        <v>266</v>
      </c>
      <c r="B52" s="63">
        <v>9744540721</v>
      </c>
      <c r="C52" s="46"/>
      <c r="D52" s="63">
        <v>-1866371</v>
      </c>
      <c r="E52" s="46"/>
      <c r="F52" s="63">
        <v>9746407092</v>
      </c>
      <c r="H52" s="63">
        <v>28103436021</v>
      </c>
      <c r="I52" s="46"/>
      <c r="J52" s="63">
        <v>0</v>
      </c>
      <c r="K52" s="46"/>
      <c r="L52" s="63">
        <v>28103436021</v>
      </c>
      <c r="M52" s="176"/>
      <c r="N52" s="176"/>
      <c r="O52" s="176"/>
    </row>
    <row r="53" spans="1:15" ht="18" customHeight="1" x14ac:dyDescent="0.45">
      <c r="A53" s="74" t="s">
        <v>267</v>
      </c>
      <c r="B53" s="63">
        <v>1683461370</v>
      </c>
      <c r="C53" s="46"/>
      <c r="D53" s="63">
        <v>0</v>
      </c>
      <c r="E53" s="46"/>
      <c r="F53" s="63">
        <v>1683461370</v>
      </c>
      <c r="H53" s="63">
        <v>4540903044</v>
      </c>
      <c r="I53" s="46"/>
      <c r="J53" s="63">
        <v>7141310</v>
      </c>
      <c r="K53" s="46"/>
      <c r="L53" s="63">
        <v>4533761734</v>
      </c>
      <c r="M53" s="176"/>
      <c r="N53" s="176"/>
      <c r="O53" s="176"/>
    </row>
    <row r="54" spans="1:15" ht="18" customHeight="1" x14ac:dyDescent="0.45">
      <c r="A54" s="74" t="s">
        <v>268</v>
      </c>
      <c r="B54" s="63">
        <v>101688241</v>
      </c>
      <c r="C54" s="46"/>
      <c r="D54" s="63">
        <v>0</v>
      </c>
      <c r="E54" s="46"/>
      <c r="F54" s="63">
        <v>101688241</v>
      </c>
      <c r="H54" s="63">
        <v>2792921136</v>
      </c>
      <c r="I54" s="46"/>
      <c r="J54" s="63">
        <v>0</v>
      </c>
      <c r="K54" s="46"/>
      <c r="L54" s="63">
        <v>2792921136</v>
      </c>
      <c r="M54" s="176"/>
      <c r="N54" s="176"/>
      <c r="O54" s="176"/>
    </row>
    <row r="55" spans="1:15" ht="18" customHeight="1" x14ac:dyDescent="0.45">
      <c r="A55" s="74" t="s">
        <v>269</v>
      </c>
      <c r="B55" s="63">
        <v>1384944261</v>
      </c>
      <c r="C55" s="46"/>
      <c r="D55" s="63">
        <v>-494726</v>
      </c>
      <c r="E55" s="46"/>
      <c r="F55" s="63">
        <v>1385438987</v>
      </c>
      <c r="H55" s="63">
        <v>3657344257</v>
      </c>
      <c r="I55" s="46"/>
      <c r="J55" s="63">
        <v>0</v>
      </c>
      <c r="K55" s="46"/>
      <c r="L55" s="63">
        <v>3657344257</v>
      </c>
      <c r="M55" s="176"/>
      <c r="N55" s="176"/>
      <c r="O55" s="176"/>
    </row>
    <row r="56" spans="1:15" ht="18" customHeight="1" x14ac:dyDescent="0.45">
      <c r="A56" s="74" t="s">
        <v>270</v>
      </c>
      <c r="B56" s="63">
        <v>4352454643</v>
      </c>
      <c r="C56" s="46"/>
      <c r="D56" s="63">
        <v>-4906131</v>
      </c>
      <c r="E56" s="46"/>
      <c r="F56" s="63">
        <v>4357360774</v>
      </c>
      <c r="H56" s="63">
        <v>27051453547</v>
      </c>
      <c r="I56" s="46"/>
      <c r="J56" s="63">
        <v>1412025</v>
      </c>
      <c r="K56" s="46"/>
      <c r="L56" s="63">
        <v>27050041522</v>
      </c>
      <c r="M56" s="176"/>
      <c r="N56" s="176"/>
      <c r="O56" s="176"/>
    </row>
    <row r="57" spans="1:15" ht="18" customHeight="1" x14ac:dyDescent="0.45">
      <c r="A57" s="74" t="s">
        <v>271</v>
      </c>
      <c r="B57" s="63">
        <v>2182064726</v>
      </c>
      <c r="C57" s="46"/>
      <c r="D57" s="63">
        <v>-984352</v>
      </c>
      <c r="E57" s="46"/>
      <c r="F57" s="63">
        <v>2183049078</v>
      </c>
      <c r="H57" s="63">
        <v>5459087801</v>
      </c>
      <c r="I57" s="46"/>
      <c r="J57" s="63">
        <v>0</v>
      </c>
      <c r="K57" s="46"/>
      <c r="L57" s="63">
        <v>5459087801</v>
      </c>
      <c r="M57" s="176"/>
      <c r="N57" s="176"/>
      <c r="O57" s="176"/>
    </row>
    <row r="58" spans="1:15" ht="18" customHeight="1" x14ac:dyDescent="0.45">
      <c r="A58" s="74" t="s">
        <v>272</v>
      </c>
      <c r="B58" s="63">
        <v>7602851283</v>
      </c>
      <c r="C58" s="46"/>
      <c r="D58" s="63">
        <v>-3748634</v>
      </c>
      <c r="E58" s="46"/>
      <c r="F58" s="63">
        <v>7606599917</v>
      </c>
      <c r="H58" s="63">
        <v>38401018696</v>
      </c>
      <c r="I58" s="46"/>
      <c r="J58" s="63">
        <v>0</v>
      </c>
      <c r="K58" s="46"/>
      <c r="L58" s="63">
        <v>38401018696</v>
      </c>
      <c r="M58" s="176"/>
      <c r="N58" s="176"/>
      <c r="O58" s="176"/>
    </row>
    <row r="59" spans="1:15" ht="18" customHeight="1" x14ac:dyDescent="0.45">
      <c r="A59" s="74" t="s">
        <v>273</v>
      </c>
      <c r="B59" s="63">
        <v>1093644329</v>
      </c>
      <c r="C59" s="46"/>
      <c r="D59" s="63">
        <v>0</v>
      </c>
      <c r="E59" s="46"/>
      <c r="F59" s="63">
        <v>1093644329</v>
      </c>
      <c r="H59" s="63">
        <v>2264982345</v>
      </c>
      <c r="I59" s="46"/>
      <c r="J59" s="63">
        <v>1999282</v>
      </c>
      <c r="K59" s="46"/>
      <c r="L59" s="63">
        <v>2262983063</v>
      </c>
      <c r="M59" s="176"/>
      <c r="N59" s="176"/>
      <c r="O59" s="176"/>
    </row>
    <row r="60" spans="1:15" ht="18" customHeight="1" x14ac:dyDescent="0.45">
      <c r="A60" s="74" t="s">
        <v>274</v>
      </c>
      <c r="B60" s="63">
        <v>26321759561</v>
      </c>
      <c r="C60" s="46"/>
      <c r="D60" s="63">
        <v>-16621377</v>
      </c>
      <c r="E60" s="46"/>
      <c r="F60" s="63">
        <v>26338380938</v>
      </c>
      <c r="H60" s="63">
        <v>56253101635</v>
      </c>
      <c r="I60" s="46"/>
      <c r="J60" s="63">
        <v>0</v>
      </c>
      <c r="K60" s="46"/>
      <c r="L60" s="63">
        <v>56253101635</v>
      </c>
      <c r="M60" s="176"/>
      <c r="N60" s="176"/>
      <c r="O60" s="176"/>
    </row>
    <row r="61" spans="1:15" ht="18" customHeight="1" x14ac:dyDescent="0.45">
      <c r="A61" s="74" t="s">
        <v>275</v>
      </c>
      <c r="B61" s="63">
        <v>15443397316</v>
      </c>
      <c r="C61" s="46"/>
      <c r="D61" s="63">
        <v>-25420041</v>
      </c>
      <c r="E61" s="46"/>
      <c r="F61" s="63">
        <v>15468817357</v>
      </c>
      <c r="H61" s="63">
        <v>36118175341</v>
      </c>
      <c r="I61" s="46"/>
      <c r="J61" s="63">
        <v>0</v>
      </c>
      <c r="K61" s="46"/>
      <c r="L61" s="63">
        <v>36118175341</v>
      </c>
      <c r="M61" s="176"/>
      <c r="N61" s="176"/>
      <c r="O61" s="176"/>
    </row>
    <row r="62" spans="1:15" ht="18" customHeight="1" x14ac:dyDescent="0.45">
      <c r="A62" s="74" t="s">
        <v>276</v>
      </c>
      <c r="B62" s="63">
        <v>8068091263</v>
      </c>
      <c r="C62" s="46"/>
      <c r="D62" s="63">
        <v>-10863778</v>
      </c>
      <c r="E62" s="46"/>
      <c r="F62" s="63">
        <v>8078955041</v>
      </c>
      <c r="H62" s="63">
        <v>15108261295</v>
      </c>
      <c r="I62" s="46"/>
      <c r="J62" s="63">
        <v>5256991</v>
      </c>
      <c r="K62" s="46"/>
      <c r="L62" s="63">
        <v>15103004304</v>
      </c>
      <c r="M62" s="176"/>
      <c r="N62" s="176"/>
      <c r="O62" s="176"/>
    </row>
    <row r="63" spans="1:15" ht="18" customHeight="1" x14ac:dyDescent="0.45">
      <c r="A63" s="74" t="s">
        <v>277</v>
      </c>
      <c r="B63" s="63">
        <v>53916430120</v>
      </c>
      <c r="C63" s="46"/>
      <c r="D63" s="63">
        <v>-78472878</v>
      </c>
      <c r="E63" s="46"/>
      <c r="F63" s="63">
        <v>53994902998</v>
      </c>
      <c r="H63" s="63">
        <v>93885282556</v>
      </c>
      <c r="I63" s="46"/>
      <c r="J63" s="63">
        <v>0</v>
      </c>
      <c r="K63" s="46"/>
      <c r="L63" s="63">
        <v>93885282556</v>
      </c>
      <c r="M63" s="176"/>
      <c r="N63" s="176"/>
      <c r="O63" s="176"/>
    </row>
    <row r="64" spans="1:15" ht="18" customHeight="1" x14ac:dyDescent="0.45">
      <c r="A64" s="74" t="s">
        <v>278</v>
      </c>
      <c r="B64" s="63">
        <v>1591760424</v>
      </c>
      <c r="C64" s="46"/>
      <c r="D64" s="63">
        <v>273402</v>
      </c>
      <c r="E64" s="46"/>
      <c r="F64" s="63">
        <v>1591487022</v>
      </c>
      <c r="H64" s="63">
        <v>2625503589</v>
      </c>
      <c r="I64" s="46"/>
      <c r="J64" s="63">
        <v>6561651</v>
      </c>
      <c r="K64" s="46"/>
      <c r="L64" s="63">
        <v>2618941938</v>
      </c>
      <c r="M64" s="176"/>
      <c r="N64" s="176"/>
      <c r="O64" s="176"/>
    </row>
    <row r="65" spans="1:15" ht="18" customHeight="1" x14ac:dyDescent="0.45">
      <c r="A65" s="74" t="s">
        <v>279</v>
      </c>
      <c r="B65" s="63">
        <v>1285238767</v>
      </c>
      <c r="C65" s="46"/>
      <c r="D65" s="63">
        <v>0</v>
      </c>
      <c r="E65" s="46"/>
      <c r="F65" s="63">
        <v>1285238767</v>
      </c>
      <c r="H65" s="63">
        <v>2032134927</v>
      </c>
      <c r="I65" s="46"/>
      <c r="J65" s="63">
        <v>6232904</v>
      </c>
      <c r="K65" s="46"/>
      <c r="L65" s="63">
        <v>2025902023</v>
      </c>
      <c r="M65" s="176"/>
      <c r="N65" s="176"/>
      <c r="O65" s="176"/>
    </row>
    <row r="66" spans="1:15" ht="18" customHeight="1" x14ac:dyDescent="0.45">
      <c r="A66" s="74" t="s">
        <v>280</v>
      </c>
      <c r="B66" s="63">
        <v>38169532590</v>
      </c>
      <c r="C66" s="46"/>
      <c r="D66" s="63">
        <v>-16106309</v>
      </c>
      <c r="E66" s="46"/>
      <c r="F66" s="63">
        <v>38185638899</v>
      </c>
      <c r="H66" s="63">
        <v>56678795801</v>
      </c>
      <c r="I66" s="46"/>
      <c r="J66" s="63">
        <v>0</v>
      </c>
      <c r="K66" s="46"/>
      <c r="L66" s="63">
        <v>56678795801</v>
      </c>
      <c r="M66" s="176"/>
      <c r="N66" s="176"/>
      <c r="O66" s="176"/>
    </row>
    <row r="67" spans="1:15" ht="18" customHeight="1" x14ac:dyDescent="0.45">
      <c r="A67" s="74" t="s">
        <v>281</v>
      </c>
      <c r="B67" s="63">
        <v>9630797825</v>
      </c>
      <c r="C67" s="46"/>
      <c r="D67" s="63">
        <v>-1941221</v>
      </c>
      <c r="E67" s="46"/>
      <c r="F67" s="63">
        <v>9632739046</v>
      </c>
      <c r="H67" s="63">
        <v>11285827331</v>
      </c>
      <c r="I67" s="46"/>
      <c r="J67" s="63">
        <v>0</v>
      </c>
      <c r="K67" s="46"/>
      <c r="L67" s="63">
        <v>11285827331</v>
      </c>
      <c r="M67" s="176"/>
      <c r="N67" s="176"/>
      <c r="O67" s="176"/>
    </row>
    <row r="68" spans="1:15" ht="18" customHeight="1" x14ac:dyDescent="0.45">
      <c r="A68" s="74" t="s">
        <v>282</v>
      </c>
      <c r="B68" s="63">
        <v>15521756758</v>
      </c>
      <c r="C68" s="46"/>
      <c r="D68" s="63">
        <v>0</v>
      </c>
      <c r="E68" s="46"/>
      <c r="F68" s="63">
        <v>15521756758</v>
      </c>
      <c r="H68" s="63">
        <v>15992714462</v>
      </c>
      <c r="I68" s="46"/>
      <c r="J68" s="63">
        <v>0</v>
      </c>
      <c r="K68" s="46"/>
      <c r="L68" s="63">
        <v>15992714462</v>
      </c>
      <c r="M68" s="176"/>
      <c r="N68" s="176"/>
      <c r="O68" s="176"/>
    </row>
    <row r="69" spans="1:15" ht="18" customHeight="1" x14ac:dyDescent="0.45">
      <c r="A69" s="74" t="s">
        <v>283</v>
      </c>
      <c r="B69" s="63">
        <v>12758080634</v>
      </c>
      <c r="C69" s="46"/>
      <c r="D69" s="63">
        <v>48615441</v>
      </c>
      <c r="E69" s="46"/>
      <c r="F69" s="63">
        <v>12709465193</v>
      </c>
      <c r="H69" s="63">
        <v>12758080634</v>
      </c>
      <c r="I69" s="46"/>
      <c r="J69" s="63">
        <v>48615441</v>
      </c>
      <c r="K69" s="46"/>
      <c r="L69" s="63">
        <v>12709465193</v>
      </c>
      <c r="M69" s="176"/>
      <c r="N69" s="176"/>
      <c r="O69" s="176"/>
    </row>
    <row r="70" spans="1:15" ht="18" customHeight="1" x14ac:dyDescent="0.45">
      <c r="A70" s="74" t="s">
        <v>284</v>
      </c>
      <c r="B70" s="63">
        <v>10346538540</v>
      </c>
      <c r="C70" s="46"/>
      <c r="D70" s="63">
        <v>0</v>
      </c>
      <c r="E70" s="46"/>
      <c r="F70" s="63">
        <v>10346538540</v>
      </c>
      <c r="H70" s="63">
        <v>10346538540</v>
      </c>
      <c r="I70" s="46"/>
      <c r="J70" s="63">
        <v>0</v>
      </c>
      <c r="K70" s="46"/>
      <c r="L70" s="63">
        <v>10346538540</v>
      </c>
      <c r="M70" s="176"/>
      <c r="N70" s="176"/>
      <c r="O70" s="176"/>
    </row>
    <row r="71" spans="1:15" ht="18" customHeight="1" x14ac:dyDescent="0.45">
      <c r="A71" s="74" t="s">
        <v>285</v>
      </c>
      <c r="B71" s="63">
        <v>24133494525</v>
      </c>
      <c r="C71" s="46"/>
      <c r="D71" s="63">
        <v>110270536</v>
      </c>
      <c r="E71" s="46"/>
      <c r="F71" s="63">
        <v>24023223989</v>
      </c>
      <c r="H71" s="63">
        <v>24133494525</v>
      </c>
      <c r="I71" s="46"/>
      <c r="J71" s="63">
        <v>110270536</v>
      </c>
      <c r="K71" s="46"/>
      <c r="L71" s="63">
        <v>24023223989</v>
      </c>
      <c r="M71" s="176"/>
      <c r="N71" s="176"/>
      <c r="O71" s="176"/>
    </row>
    <row r="72" spans="1:15" ht="18" customHeight="1" x14ac:dyDescent="0.45">
      <c r="A72" s="74" t="s">
        <v>286</v>
      </c>
      <c r="B72" s="63">
        <v>1541468832</v>
      </c>
      <c r="C72" s="46"/>
      <c r="D72" s="63">
        <v>8210890</v>
      </c>
      <c r="E72" s="46"/>
      <c r="F72" s="63">
        <v>1533257942</v>
      </c>
      <c r="H72" s="63">
        <v>1541468832</v>
      </c>
      <c r="I72" s="46"/>
      <c r="J72" s="63">
        <v>8210890</v>
      </c>
      <c r="K72" s="46"/>
      <c r="L72" s="63">
        <v>1533257942</v>
      </c>
      <c r="M72" s="176"/>
      <c r="N72" s="176"/>
      <c r="O72" s="176"/>
    </row>
    <row r="73" spans="1:15" ht="18" customHeight="1" x14ac:dyDescent="0.45">
      <c r="A73" s="74" t="s">
        <v>287</v>
      </c>
      <c r="B73" s="63">
        <v>20177407950</v>
      </c>
      <c r="C73" s="46"/>
      <c r="D73" s="63">
        <v>0</v>
      </c>
      <c r="E73" s="46"/>
      <c r="F73" s="63">
        <v>20177407950</v>
      </c>
      <c r="H73" s="63">
        <v>20177407950</v>
      </c>
      <c r="I73" s="46"/>
      <c r="J73" s="63">
        <v>0</v>
      </c>
      <c r="K73" s="46"/>
      <c r="L73" s="63">
        <v>20177407950</v>
      </c>
      <c r="M73" s="176"/>
      <c r="N73" s="176"/>
      <c r="O73" s="176"/>
    </row>
    <row r="74" spans="1:15" ht="18" customHeight="1" x14ac:dyDescent="0.45">
      <c r="A74" s="74" t="s">
        <v>288</v>
      </c>
      <c r="B74" s="63">
        <v>22765137584</v>
      </c>
      <c r="C74" s="46"/>
      <c r="D74" s="63">
        <v>207090270</v>
      </c>
      <c r="E74" s="46"/>
      <c r="F74" s="63">
        <v>22558047314</v>
      </c>
      <c r="H74" s="63">
        <v>22765137584</v>
      </c>
      <c r="I74" s="46"/>
      <c r="J74" s="63">
        <v>207090270</v>
      </c>
      <c r="K74" s="46"/>
      <c r="L74" s="63">
        <v>22558047314</v>
      </c>
      <c r="M74" s="176"/>
      <c r="N74" s="176"/>
      <c r="O74" s="176"/>
    </row>
    <row r="75" spans="1:15" ht="18" customHeight="1" x14ac:dyDescent="0.45">
      <c r="A75" s="74" t="s">
        <v>289</v>
      </c>
      <c r="B75" s="63">
        <v>2609967210</v>
      </c>
      <c r="C75" s="46"/>
      <c r="D75" s="63">
        <v>31560821</v>
      </c>
      <c r="E75" s="46"/>
      <c r="F75" s="63">
        <v>2578406389</v>
      </c>
      <c r="H75" s="63">
        <v>2609967210</v>
      </c>
      <c r="I75" s="46"/>
      <c r="J75" s="63">
        <v>31560821</v>
      </c>
      <c r="K75" s="46"/>
      <c r="L75" s="63">
        <v>2578406389</v>
      </c>
      <c r="M75" s="176"/>
      <c r="N75" s="176"/>
      <c r="O75" s="176"/>
    </row>
    <row r="76" spans="1:15" ht="18" customHeight="1" x14ac:dyDescent="0.45">
      <c r="A76" s="74" t="s">
        <v>290</v>
      </c>
      <c r="B76" s="63">
        <v>11788641084</v>
      </c>
      <c r="C76" s="46"/>
      <c r="D76" s="63">
        <v>177654440</v>
      </c>
      <c r="E76" s="46"/>
      <c r="F76" s="63">
        <v>11610986644</v>
      </c>
      <c r="H76" s="63">
        <v>11788641084</v>
      </c>
      <c r="I76" s="46"/>
      <c r="J76" s="63">
        <v>177654440</v>
      </c>
      <c r="K76" s="46"/>
      <c r="L76" s="63">
        <v>11610986644</v>
      </c>
      <c r="M76" s="176"/>
      <c r="N76" s="176"/>
      <c r="O76" s="176"/>
    </row>
    <row r="77" spans="1:15" ht="18" customHeight="1" x14ac:dyDescent="0.45">
      <c r="A77" s="74" t="s">
        <v>291</v>
      </c>
      <c r="B77" s="63">
        <v>12662671032</v>
      </c>
      <c r="C77" s="46"/>
      <c r="D77" s="63">
        <v>23543473</v>
      </c>
      <c r="E77" s="46"/>
      <c r="F77" s="63">
        <v>12639127559</v>
      </c>
      <c r="H77" s="63">
        <v>12662671032</v>
      </c>
      <c r="I77" s="46"/>
      <c r="J77" s="63">
        <v>23543473</v>
      </c>
      <c r="K77" s="46"/>
      <c r="L77" s="63">
        <v>12639127559</v>
      </c>
      <c r="M77" s="176"/>
      <c r="N77" s="176"/>
      <c r="O77" s="176"/>
    </row>
    <row r="78" spans="1:15" ht="18" customHeight="1" x14ac:dyDescent="0.45">
      <c r="A78" s="74" t="s">
        <v>292</v>
      </c>
      <c r="B78" s="63">
        <v>817618030</v>
      </c>
      <c r="C78" s="46"/>
      <c r="D78" s="63">
        <v>0</v>
      </c>
      <c r="E78" s="46"/>
      <c r="F78" s="63">
        <v>817618030</v>
      </c>
      <c r="H78" s="63">
        <v>817618030</v>
      </c>
      <c r="I78" s="46"/>
      <c r="J78" s="63">
        <v>0</v>
      </c>
      <c r="K78" s="46"/>
      <c r="L78" s="63">
        <v>817618030</v>
      </c>
      <c r="M78" s="176"/>
      <c r="N78" s="176"/>
      <c r="O78" s="176"/>
    </row>
    <row r="79" spans="1:15" ht="18" customHeight="1" x14ac:dyDescent="0.45">
      <c r="A79" s="74" t="s">
        <v>293</v>
      </c>
      <c r="B79" s="63">
        <v>294082616</v>
      </c>
      <c r="C79" s="46"/>
      <c r="D79" s="63">
        <v>488078</v>
      </c>
      <c r="E79" s="46"/>
      <c r="F79" s="63">
        <v>293594538</v>
      </c>
      <c r="H79" s="63">
        <v>294082616</v>
      </c>
      <c r="I79" s="46"/>
      <c r="J79" s="63">
        <v>488078</v>
      </c>
      <c r="K79" s="46"/>
      <c r="L79" s="63">
        <v>293594538</v>
      </c>
      <c r="M79" s="176"/>
      <c r="N79" s="176"/>
      <c r="O79" s="176"/>
    </row>
    <row r="80" spans="1:15" ht="18" customHeight="1" x14ac:dyDescent="0.45">
      <c r="A80" s="74" t="s">
        <v>294</v>
      </c>
      <c r="B80" s="63">
        <v>2480744912</v>
      </c>
      <c r="C80" s="46"/>
      <c r="D80" s="63">
        <v>11872859</v>
      </c>
      <c r="E80" s="46"/>
      <c r="F80" s="63">
        <v>2468872053</v>
      </c>
      <c r="H80" s="63">
        <v>2480744912</v>
      </c>
      <c r="I80" s="46"/>
      <c r="J80" s="63">
        <v>11872859</v>
      </c>
      <c r="K80" s="46"/>
      <c r="L80" s="63">
        <v>2468872053</v>
      </c>
      <c r="M80" s="176"/>
      <c r="N80" s="176"/>
      <c r="O80" s="176"/>
    </row>
    <row r="81" spans="1:15" ht="18" customHeight="1" x14ac:dyDescent="0.45">
      <c r="A81" s="74" t="s">
        <v>295</v>
      </c>
      <c r="B81" s="63">
        <v>1712257375</v>
      </c>
      <c r="C81" s="46"/>
      <c r="D81" s="63">
        <v>7632866</v>
      </c>
      <c r="E81" s="46"/>
      <c r="F81" s="63">
        <v>1704624509</v>
      </c>
      <c r="H81" s="63">
        <v>1712257375</v>
      </c>
      <c r="I81" s="46"/>
      <c r="J81" s="63">
        <v>7632866</v>
      </c>
      <c r="K81" s="46"/>
      <c r="L81" s="63">
        <v>1704624509</v>
      </c>
      <c r="M81" s="176"/>
      <c r="N81" s="176"/>
      <c r="O81" s="176"/>
    </row>
    <row r="82" spans="1:15" ht="18.75" thickBot="1" x14ac:dyDescent="0.5">
      <c r="B82" s="174">
        <f>SUM(B7:B81)</f>
        <v>455678986548</v>
      </c>
      <c r="D82" s="174">
        <f>SUM(D7:D81)</f>
        <v>356000926</v>
      </c>
      <c r="F82" s="174">
        <f>SUM(F7:F81)</f>
        <v>455322985622</v>
      </c>
      <c r="H82" s="174">
        <f>SUM(H7:H81)</f>
        <v>1370978302455</v>
      </c>
      <c r="J82" s="174">
        <f>SUM(J7:J81)</f>
        <v>954627469</v>
      </c>
      <c r="L82" s="174">
        <f>SUM(L7:L81)</f>
        <v>1370023674986</v>
      </c>
    </row>
    <row r="83" spans="1:15" ht="18.75" thickTop="1" x14ac:dyDescent="0.45"/>
  </sheetData>
  <mergeCells count="6">
    <mergeCell ref="A1:L1"/>
    <mergeCell ref="A2:L2"/>
    <mergeCell ref="A3:L3"/>
    <mergeCell ref="A4:L4"/>
    <mergeCell ref="B5:F5"/>
    <mergeCell ref="H5:L5"/>
  </mergeCells>
  <pageMargins left="0.70866141732283472" right="0.70866141732283472" top="0.74803149606299213" bottom="0.74803149606299213" header="0.31496062992125984" footer="0.31496062992125984"/>
  <pageSetup scale="6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T19"/>
  <sheetViews>
    <sheetView rightToLeft="1" view="pageBreakPreview" zoomScaleNormal="100" zoomScaleSheetLayoutView="100" workbookViewId="0">
      <selection activeCell="P8" sqref="P8"/>
    </sheetView>
  </sheetViews>
  <sheetFormatPr defaultColWidth="9" defaultRowHeight="18" x14ac:dyDescent="0.45"/>
  <cols>
    <col min="1" max="1" width="25.875" style="143" bestFit="1" customWidth="1"/>
    <col min="2" max="2" width="10.375" style="143" bestFit="1" customWidth="1"/>
    <col min="3" max="3" width="0.875" style="143" customWidth="1"/>
    <col min="4" max="4" width="14" style="143" bestFit="1" customWidth="1"/>
    <col min="5" max="5" width="0.625" style="143" customWidth="1"/>
    <col min="6" max="6" width="14" style="143" bestFit="1" customWidth="1"/>
    <col min="7" max="7" width="0.875" style="143" customWidth="1"/>
    <col min="8" max="8" width="11.375" style="143" bestFit="1" customWidth="1"/>
    <col min="9" max="9" width="0.625" style="143" customWidth="1"/>
    <col min="10" max="10" width="13.75" style="143" bestFit="1" customWidth="1"/>
    <col min="11" max="11" width="0.375" style="143" customWidth="1"/>
    <col min="12" max="12" width="18.375" style="143" bestFit="1" customWidth="1"/>
    <col min="13" max="13" width="0.375" style="143" customWidth="1"/>
    <col min="14" max="14" width="18.375" style="143" bestFit="1" customWidth="1"/>
    <col min="15" max="15" width="0.625" style="143" customWidth="1"/>
    <col min="16" max="16" width="17.875" style="143" bestFit="1" customWidth="1"/>
    <col min="17" max="18" width="13.375" style="143" bestFit="1" customWidth="1"/>
    <col min="19" max="20" width="16" style="143" bestFit="1" customWidth="1"/>
    <col min="21" max="23" width="10.375" style="143" bestFit="1" customWidth="1"/>
    <col min="24" max="24" width="11.25" style="143" bestFit="1" customWidth="1"/>
    <col min="25" max="16384" width="9" style="143"/>
  </cols>
  <sheetData>
    <row r="1" spans="1:20" ht="21" x14ac:dyDescent="0.55000000000000004">
      <c r="A1" s="340" t="s">
        <v>126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20" ht="21" x14ac:dyDescent="0.55000000000000004">
      <c r="A2" s="340" t="s">
        <v>84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</row>
    <row r="3" spans="1:20" ht="21" x14ac:dyDescent="0.55000000000000004">
      <c r="A3" s="340" t="s">
        <v>197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</row>
    <row r="4" spans="1:20" ht="21" x14ac:dyDescent="0.45">
      <c r="A4" s="345" t="s">
        <v>76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</row>
    <row r="5" spans="1:20" ht="16.5" customHeight="1" thickBot="1" x14ac:dyDescent="0.5">
      <c r="B5" s="344" t="s">
        <v>296</v>
      </c>
      <c r="C5" s="344"/>
      <c r="D5" s="344"/>
      <c r="E5" s="344"/>
      <c r="F5" s="344"/>
      <c r="G5" s="344"/>
      <c r="H5" s="344"/>
      <c r="J5" s="344" t="s">
        <v>297</v>
      </c>
      <c r="K5" s="344"/>
      <c r="L5" s="344"/>
      <c r="M5" s="344"/>
      <c r="N5" s="344"/>
      <c r="O5" s="344"/>
      <c r="P5" s="344"/>
    </row>
    <row r="6" spans="1:20" ht="36.75" thickBot="1" x14ac:dyDescent="0.5">
      <c r="A6" s="167" t="s">
        <v>56</v>
      </c>
      <c r="B6" s="168" t="s">
        <v>4</v>
      </c>
      <c r="C6" s="167"/>
      <c r="D6" s="169" t="s">
        <v>71</v>
      </c>
      <c r="E6" s="167"/>
      <c r="F6" s="168" t="s">
        <v>68</v>
      </c>
      <c r="G6" s="167"/>
      <c r="H6" s="170" t="s">
        <v>72</v>
      </c>
      <c r="J6" s="168" t="s">
        <v>4</v>
      </c>
      <c r="K6" s="167"/>
      <c r="L6" s="169" t="s">
        <v>29</v>
      </c>
      <c r="M6" s="167"/>
      <c r="N6" s="168" t="s">
        <v>68</v>
      </c>
      <c r="O6" s="167"/>
      <c r="P6" s="170" t="s">
        <v>72</v>
      </c>
      <c r="Q6" s="143" t="s">
        <v>315</v>
      </c>
      <c r="R6" s="143" t="s">
        <v>316</v>
      </c>
    </row>
    <row r="7" spans="1:20" s="236" customFormat="1" ht="21" x14ac:dyDescent="0.55000000000000004">
      <c r="A7" s="234" t="s">
        <v>190</v>
      </c>
      <c r="B7" s="235">
        <v>33741</v>
      </c>
      <c r="D7" s="235">
        <v>41383376891</v>
      </c>
      <c r="F7" s="235">
        <v>43496389055</v>
      </c>
      <c r="H7" s="235">
        <v>-2113012164</v>
      </c>
      <c r="J7" s="237">
        <v>42061</v>
      </c>
      <c r="K7" s="237"/>
      <c r="L7" s="237">
        <v>51208987248</v>
      </c>
      <c r="M7" s="237"/>
      <c r="N7" s="237">
        <v>85096389055</v>
      </c>
      <c r="O7" s="237"/>
      <c r="P7" s="237">
        <v>-30426872523</v>
      </c>
      <c r="Q7" s="236">
        <v>257577520</v>
      </c>
      <c r="R7" s="236">
        <v>48939335</v>
      </c>
      <c r="S7" s="236">
        <v>-30120355668</v>
      </c>
      <c r="T7" s="236">
        <f>S7-R7-Q7</f>
        <v>-30426872523</v>
      </c>
    </row>
    <row r="8" spans="1:20" ht="21" x14ac:dyDescent="0.55000000000000004">
      <c r="A8" s="195" t="s">
        <v>125</v>
      </c>
      <c r="B8" s="138">
        <v>1</v>
      </c>
      <c r="D8" s="138">
        <v>1</v>
      </c>
      <c r="F8" s="138">
        <v>6234</v>
      </c>
      <c r="H8" s="138">
        <v>-6233</v>
      </c>
      <c r="J8" s="196">
        <v>1</v>
      </c>
      <c r="K8" s="196"/>
      <c r="L8" s="196">
        <v>1</v>
      </c>
      <c r="M8" s="196"/>
      <c r="N8" s="196">
        <v>6234</v>
      </c>
      <c r="O8" s="196"/>
      <c r="P8" s="196">
        <v>-6233</v>
      </c>
      <c r="Q8" s="143">
        <v>0</v>
      </c>
      <c r="R8" s="143">
        <v>0</v>
      </c>
      <c r="S8" s="143">
        <v>-6233</v>
      </c>
      <c r="T8" s="143">
        <f t="shared" ref="T8:T15" si="0">S8-R8-Q8</f>
        <v>-6233</v>
      </c>
    </row>
    <row r="9" spans="1:20" s="236" customFormat="1" ht="21" x14ac:dyDescent="0.55000000000000004">
      <c r="A9" s="234" t="s">
        <v>155</v>
      </c>
      <c r="B9" s="235">
        <v>0</v>
      </c>
      <c r="D9" s="235">
        <v>0</v>
      </c>
      <c r="F9" s="235">
        <v>0</v>
      </c>
      <c r="H9" s="235">
        <v>0</v>
      </c>
      <c r="J9" s="237">
        <v>11380</v>
      </c>
      <c r="K9" s="237"/>
      <c r="L9" s="237">
        <v>13100428390</v>
      </c>
      <c r="M9" s="237"/>
      <c r="N9" s="237">
        <v>13761082824</v>
      </c>
      <c r="O9" s="237"/>
      <c r="P9" s="237">
        <v>870697998</v>
      </c>
      <c r="Q9" s="236">
        <v>65894210</v>
      </c>
      <c r="R9" s="236">
        <v>12519799</v>
      </c>
      <c r="S9" s="236">
        <v>949112007</v>
      </c>
      <c r="T9" s="236">
        <f t="shared" si="0"/>
        <v>870697998</v>
      </c>
    </row>
    <row r="10" spans="1:20" s="253" customFormat="1" ht="21" x14ac:dyDescent="0.55000000000000004">
      <c r="A10" s="251" t="s">
        <v>137</v>
      </c>
      <c r="B10" s="252">
        <v>0</v>
      </c>
      <c r="D10" s="252">
        <v>0</v>
      </c>
      <c r="F10" s="252">
        <v>0</v>
      </c>
      <c r="H10" s="252">
        <v>0</v>
      </c>
      <c r="J10" s="254">
        <v>16500000</v>
      </c>
      <c r="K10" s="254"/>
      <c r="L10" s="254">
        <v>245702483924</v>
      </c>
      <c r="M10" s="254"/>
      <c r="N10" s="254">
        <v>229414284007</v>
      </c>
      <c r="O10" s="254"/>
      <c r="P10" s="254">
        <v>16288199917</v>
      </c>
      <c r="Q10" s="253">
        <v>0</v>
      </c>
      <c r="R10" s="253">
        <v>295195364</v>
      </c>
      <c r="S10" s="253">
        <v>16583395281</v>
      </c>
      <c r="T10" s="253">
        <f t="shared" si="0"/>
        <v>16288199917</v>
      </c>
    </row>
    <row r="11" spans="1:20" s="253" customFormat="1" ht="21" x14ac:dyDescent="0.55000000000000004">
      <c r="A11" s="251" t="s">
        <v>129</v>
      </c>
      <c r="B11" s="252">
        <v>0</v>
      </c>
      <c r="D11" s="252">
        <v>0</v>
      </c>
      <c r="F11" s="252">
        <v>0</v>
      </c>
      <c r="H11" s="252">
        <v>0</v>
      </c>
      <c r="J11" s="254">
        <v>176818</v>
      </c>
      <c r="K11" s="254"/>
      <c r="L11" s="254">
        <v>3205435722</v>
      </c>
      <c r="M11" s="254"/>
      <c r="N11" s="254">
        <v>3225893495</v>
      </c>
      <c r="O11" s="254"/>
      <c r="P11" s="254">
        <v>-20457773</v>
      </c>
      <c r="R11" s="253">
        <v>3810978</v>
      </c>
      <c r="S11" s="253">
        <v>-16646795</v>
      </c>
      <c r="T11" s="253">
        <f t="shared" si="0"/>
        <v>-20457773</v>
      </c>
    </row>
    <row r="12" spans="1:20" s="253" customFormat="1" ht="21" x14ac:dyDescent="0.55000000000000004">
      <c r="A12" s="251" t="s">
        <v>136</v>
      </c>
      <c r="B12" s="252">
        <v>0</v>
      </c>
      <c r="D12" s="252">
        <v>0</v>
      </c>
      <c r="F12" s="252">
        <v>0</v>
      </c>
      <c r="H12" s="252">
        <v>0</v>
      </c>
      <c r="J12" s="254">
        <v>4000000</v>
      </c>
      <c r="K12" s="254"/>
      <c r="L12" s="254">
        <v>74996924832</v>
      </c>
      <c r="M12" s="254"/>
      <c r="N12" s="254">
        <v>76429132500</v>
      </c>
      <c r="O12" s="254"/>
      <c r="P12" s="254">
        <v>-1432207668</v>
      </c>
      <c r="R12" s="253">
        <v>89164688</v>
      </c>
      <c r="S12" s="253">
        <v>-1343042980</v>
      </c>
      <c r="T12" s="253">
        <f t="shared" si="0"/>
        <v>-1432207668</v>
      </c>
    </row>
    <row r="13" spans="1:20" s="236" customFormat="1" ht="21" x14ac:dyDescent="0.55000000000000004">
      <c r="A13" s="234" t="s">
        <v>152</v>
      </c>
      <c r="B13" s="235">
        <v>5000</v>
      </c>
      <c r="D13" s="235">
        <v>4829124563</v>
      </c>
      <c r="F13" s="235">
        <v>4623821780</v>
      </c>
      <c r="H13" s="235">
        <v>205302783</v>
      </c>
      <c r="J13" s="237">
        <v>10000</v>
      </c>
      <c r="K13" s="237"/>
      <c r="L13" s="237">
        <v>9628254563</v>
      </c>
      <c r="M13" s="237"/>
      <c r="N13" s="237">
        <v>9247643561</v>
      </c>
      <c r="O13" s="237"/>
      <c r="P13" s="237">
        <v>380611002</v>
      </c>
      <c r="R13" s="236">
        <v>1745437</v>
      </c>
      <c r="S13" s="236">
        <v>382356439</v>
      </c>
      <c r="T13" s="236">
        <f t="shared" si="0"/>
        <v>380611002</v>
      </c>
    </row>
    <row r="14" spans="1:20" s="236" customFormat="1" ht="21" x14ac:dyDescent="0.55000000000000004">
      <c r="A14" s="234" t="s">
        <v>148</v>
      </c>
      <c r="B14" s="235">
        <v>0</v>
      </c>
      <c r="D14" s="235">
        <v>0</v>
      </c>
      <c r="F14" s="235">
        <v>0</v>
      </c>
      <c r="H14" s="235">
        <v>0</v>
      </c>
      <c r="J14" s="237">
        <v>600</v>
      </c>
      <c r="K14" s="237"/>
      <c r="L14" s="237">
        <v>373882224</v>
      </c>
      <c r="M14" s="237"/>
      <c r="N14" s="237">
        <v>362994196</v>
      </c>
      <c r="O14" s="237"/>
      <c r="P14" s="237">
        <v>10888028</v>
      </c>
      <c r="R14" s="236">
        <v>67776</v>
      </c>
      <c r="S14" s="236">
        <v>10955804</v>
      </c>
      <c r="T14" s="236">
        <f t="shared" si="0"/>
        <v>10888028</v>
      </c>
    </row>
    <row r="15" spans="1:20" s="236" customFormat="1" ht="21" x14ac:dyDescent="0.55000000000000004">
      <c r="A15" s="234" t="s">
        <v>153</v>
      </c>
      <c r="B15" s="235">
        <v>0</v>
      </c>
      <c r="D15" s="235">
        <v>0</v>
      </c>
      <c r="F15" s="235">
        <v>0</v>
      </c>
      <c r="H15" s="235">
        <v>0</v>
      </c>
      <c r="J15" s="237">
        <v>5000</v>
      </c>
      <c r="K15" s="237"/>
      <c r="L15" s="237">
        <v>4599166250</v>
      </c>
      <c r="M15" s="237"/>
      <c r="N15" s="237">
        <v>4259227875</v>
      </c>
      <c r="O15" s="237"/>
      <c r="P15" s="237">
        <v>339938375</v>
      </c>
      <c r="R15" s="236">
        <v>833750</v>
      </c>
      <c r="S15" s="236">
        <v>340772125</v>
      </c>
      <c r="T15" s="236">
        <f t="shared" si="0"/>
        <v>339938375</v>
      </c>
    </row>
    <row r="16" spans="1:20" ht="42.75" customHeight="1" thickBot="1" x14ac:dyDescent="0.5">
      <c r="B16" s="173"/>
      <c r="D16" s="171">
        <f>SUM(D7:D15)</f>
        <v>46212501455</v>
      </c>
      <c r="F16" s="171">
        <f>SUM(F7:F15)</f>
        <v>48120217069</v>
      </c>
      <c r="H16" s="171">
        <f>SUM(H7:H15)</f>
        <v>-1907715614</v>
      </c>
      <c r="J16" s="142">
        <f>SUM(J7:J15)</f>
        <v>20745860</v>
      </c>
      <c r="K16" s="172"/>
      <c r="L16" s="142">
        <f>SUM(L7:L15)</f>
        <v>402815563154</v>
      </c>
      <c r="M16" s="172"/>
      <c r="N16" s="142">
        <f>SUM(N7:N15)</f>
        <v>421796653747</v>
      </c>
      <c r="O16" s="172"/>
      <c r="P16" s="142">
        <f>SUM(P7:P15)</f>
        <v>-13989208877</v>
      </c>
      <c r="Q16" s="143">
        <f>SUM(Q7:Q15)</f>
        <v>323471730</v>
      </c>
      <c r="R16" s="143">
        <f>SUM(R7:R15)</f>
        <v>452277127</v>
      </c>
    </row>
    <row r="17" spans="1:18" ht="18.75" thickTop="1" x14ac:dyDescent="0.45">
      <c r="R17" s="143">
        <v>-13213460020</v>
      </c>
    </row>
    <row r="18" spans="1:18" x14ac:dyDescent="0.45">
      <c r="R18" s="143">
        <f>R17-R16-Q16</f>
        <v>-13989208877</v>
      </c>
    </row>
    <row r="19" spans="1:18" x14ac:dyDescent="0.45">
      <c r="A19" s="341" t="s">
        <v>70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3"/>
    </row>
  </sheetData>
  <mergeCells count="8">
    <mergeCell ref="A1:P1"/>
    <mergeCell ref="A2:P2"/>
    <mergeCell ref="A3:P3"/>
    <mergeCell ref="A19:P19"/>
    <mergeCell ref="B5:H5"/>
    <mergeCell ref="J5:P5"/>
    <mergeCell ref="A4:H4"/>
    <mergeCell ref="I4:P4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X50"/>
  <sheetViews>
    <sheetView rightToLeft="1" view="pageBreakPreview" zoomScaleNormal="100" zoomScaleSheetLayoutView="100" workbookViewId="0">
      <pane ySplit="6" topLeftCell="A13" activePane="bottomLeft" state="frozen"/>
      <selection activeCell="E28" sqref="E28"/>
      <selection pane="bottomLeft" activeCell="I28" activeCellId="6" sqref="I7 I9:I11 I17 I19:I20 I22:I24 I26 I28:I29"/>
    </sheetView>
  </sheetViews>
  <sheetFormatPr defaultColWidth="9" defaultRowHeight="15" x14ac:dyDescent="0.25"/>
  <cols>
    <col min="1" max="1" width="26.75" style="148" bestFit="1" customWidth="1"/>
    <col min="2" max="2" width="0.625" style="148" customWidth="1"/>
    <col min="3" max="3" width="10.625" style="148" bestFit="1" customWidth="1"/>
    <col min="4" max="4" width="0.75" style="148" customWidth="1"/>
    <col min="5" max="5" width="15.375" style="148" bestFit="1" customWidth="1"/>
    <col min="6" max="6" width="0.625" style="148" customWidth="1"/>
    <col min="7" max="7" width="15.375" style="148" bestFit="1" customWidth="1"/>
    <col min="8" max="8" width="0.75" style="148" customWidth="1"/>
    <col min="9" max="9" width="14.625" style="148" bestFit="1" customWidth="1"/>
    <col min="10" max="10" width="1" style="148" customWidth="1"/>
    <col min="11" max="11" width="10.625" style="148" bestFit="1" customWidth="1"/>
    <col min="12" max="12" width="0.75" style="148" customWidth="1"/>
    <col min="13" max="13" width="15.375" style="148" bestFit="1" customWidth="1"/>
    <col min="14" max="14" width="1" style="148" customWidth="1"/>
    <col min="15" max="15" width="15.375" style="148" bestFit="1" customWidth="1"/>
    <col min="16" max="16" width="1" style="148" customWidth="1"/>
    <col min="17" max="17" width="17" style="148" bestFit="1" customWidth="1"/>
    <col min="18" max="18" width="18.75" style="193" bestFit="1" customWidth="1"/>
    <col min="19" max="19" width="10.875" style="148" bestFit="1" customWidth="1"/>
    <col min="20" max="20" width="30.625" style="193" bestFit="1" customWidth="1"/>
    <col min="21" max="21" width="16" style="148" bestFit="1" customWidth="1"/>
    <col min="22" max="22" width="17.75" style="193" bestFit="1" customWidth="1"/>
    <col min="23" max="23" width="9" style="148"/>
    <col min="24" max="24" width="15.125" style="148" bestFit="1" customWidth="1"/>
    <col min="25" max="16384" width="9" style="148"/>
  </cols>
  <sheetData>
    <row r="1" spans="1:22" ht="21" x14ac:dyDescent="0.55000000000000004">
      <c r="A1" s="350" t="s">
        <v>126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22" ht="21" x14ac:dyDescent="0.55000000000000004">
      <c r="A2" s="350" t="s">
        <v>84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3" spans="1:22" ht="21" x14ac:dyDescent="0.55000000000000004">
      <c r="A3" s="350" t="s">
        <v>197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</row>
    <row r="4" spans="1:22" ht="25.5" x14ac:dyDescent="0.25">
      <c r="A4" s="349" t="s">
        <v>67</v>
      </c>
      <c r="B4" s="349"/>
      <c r="C4" s="349"/>
      <c r="D4" s="349"/>
      <c r="E4" s="349"/>
      <c r="F4" s="349"/>
      <c r="G4" s="349"/>
      <c r="H4" s="349"/>
    </row>
    <row r="5" spans="1:22" ht="16.5" customHeight="1" thickBot="1" x14ac:dyDescent="0.5">
      <c r="A5" s="149"/>
      <c r="B5" s="149"/>
      <c r="C5" s="347" t="s">
        <v>296</v>
      </c>
      <c r="D5" s="347"/>
      <c r="E5" s="347"/>
      <c r="F5" s="347"/>
      <c r="G5" s="347"/>
      <c r="H5" s="347"/>
      <c r="I5" s="347"/>
      <c r="J5" s="149"/>
      <c r="K5" s="348" t="s">
        <v>297</v>
      </c>
      <c r="L5" s="348"/>
      <c r="M5" s="348"/>
      <c r="N5" s="348"/>
      <c r="O5" s="348"/>
      <c r="P5" s="348"/>
      <c r="Q5" s="348"/>
    </row>
    <row r="6" spans="1:22" ht="53.25" customHeight="1" thickBot="1" x14ac:dyDescent="0.5">
      <c r="A6" s="150" t="s">
        <v>56</v>
      </c>
      <c r="B6" s="150"/>
      <c r="C6" s="151" t="s">
        <v>4</v>
      </c>
      <c r="D6" s="150"/>
      <c r="E6" s="152" t="s">
        <v>29</v>
      </c>
      <c r="F6" s="150"/>
      <c r="G6" s="151" t="s">
        <v>68</v>
      </c>
      <c r="H6" s="150"/>
      <c r="I6" s="153" t="s">
        <v>69</v>
      </c>
      <c r="J6" s="149"/>
      <c r="K6" s="151" t="s">
        <v>4</v>
      </c>
      <c r="L6" s="150"/>
      <c r="M6" s="152" t="s">
        <v>29</v>
      </c>
      <c r="N6" s="150"/>
      <c r="O6" s="151" t="s">
        <v>68</v>
      </c>
      <c r="P6" s="150"/>
      <c r="Q6" s="153" t="s">
        <v>69</v>
      </c>
    </row>
    <row r="7" spans="1:22" s="246" customFormat="1" ht="18.75" x14ac:dyDescent="0.45">
      <c r="A7" s="240" t="s">
        <v>139</v>
      </c>
      <c r="B7" s="241"/>
      <c r="C7" s="242">
        <v>6791000</v>
      </c>
      <c r="D7" s="243"/>
      <c r="E7" s="242">
        <v>149495902552</v>
      </c>
      <c r="F7" s="243"/>
      <c r="G7" s="242">
        <v>151937759400</v>
      </c>
      <c r="H7" s="243"/>
      <c r="I7" s="242">
        <v>-2441856847</v>
      </c>
      <c r="J7" s="243"/>
      <c r="K7" s="242">
        <v>6791000</v>
      </c>
      <c r="L7" s="243"/>
      <c r="M7" s="242">
        <v>149495902552</v>
      </c>
      <c r="N7" s="243"/>
      <c r="O7" s="242">
        <v>162485224394</v>
      </c>
      <c r="P7" s="244"/>
      <c r="Q7" s="242">
        <v>-12989321841</v>
      </c>
      <c r="R7" s="245"/>
      <c r="T7" s="245"/>
      <c r="V7" s="245"/>
    </row>
    <row r="8" spans="1:22" s="261" customFormat="1" ht="18.75" x14ac:dyDescent="0.45">
      <c r="A8" s="255" t="s">
        <v>199</v>
      </c>
      <c r="B8" s="256"/>
      <c r="C8" s="257">
        <v>50000000</v>
      </c>
      <c r="D8" s="258"/>
      <c r="E8" s="257">
        <v>497372917500</v>
      </c>
      <c r="F8" s="258"/>
      <c r="G8" s="257">
        <v>499656188500</v>
      </c>
      <c r="H8" s="258"/>
      <c r="I8" s="257">
        <v>-2283271000</v>
      </c>
      <c r="J8" s="258"/>
      <c r="K8" s="257">
        <v>50000000</v>
      </c>
      <c r="L8" s="258"/>
      <c r="M8" s="257">
        <v>497372917500</v>
      </c>
      <c r="N8" s="258"/>
      <c r="O8" s="257">
        <v>499656188500</v>
      </c>
      <c r="P8" s="259"/>
      <c r="Q8" s="257">
        <v>-2283271000</v>
      </c>
      <c r="R8" s="260"/>
      <c r="T8" s="260"/>
      <c r="V8" s="260"/>
    </row>
    <row r="9" spans="1:22" s="246" customFormat="1" ht="18.75" x14ac:dyDescent="0.45">
      <c r="A9" s="247" t="s">
        <v>135</v>
      </c>
      <c r="B9" s="241"/>
      <c r="C9" s="248">
        <v>9570000</v>
      </c>
      <c r="D9" s="243"/>
      <c r="E9" s="248">
        <v>163921042333</v>
      </c>
      <c r="F9" s="243"/>
      <c r="G9" s="248">
        <v>169034912392</v>
      </c>
      <c r="H9" s="243"/>
      <c r="I9" s="248">
        <v>-5113870058</v>
      </c>
      <c r="J9" s="243"/>
      <c r="K9" s="248">
        <v>9570000</v>
      </c>
      <c r="L9" s="243"/>
      <c r="M9" s="248">
        <v>163921042333</v>
      </c>
      <c r="N9" s="243"/>
      <c r="O9" s="248">
        <v>180658213312</v>
      </c>
      <c r="P9" s="244"/>
      <c r="Q9" s="248">
        <v>-16737170978</v>
      </c>
      <c r="R9" s="245"/>
      <c r="T9" s="245"/>
      <c r="V9" s="245"/>
    </row>
    <row r="10" spans="1:22" s="246" customFormat="1" ht="18.75" x14ac:dyDescent="0.45">
      <c r="A10" s="247" t="s">
        <v>140</v>
      </c>
      <c r="B10" s="241"/>
      <c r="C10" s="248">
        <v>21564</v>
      </c>
      <c r="D10" s="243"/>
      <c r="E10" s="248">
        <v>61426153764</v>
      </c>
      <c r="F10" s="243"/>
      <c r="G10" s="248">
        <v>65335383504</v>
      </c>
      <c r="H10" s="243"/>
      <c r="I10" s="248">
        <v>-3909229740</v>
      </c>
      <c r="J10" s="243"/>
      <c r="K10" s="248">
        <v>21564</v>
      </c>
      <c r="L10" s="243"/>
      <c r="M10" s="248">
        <v>61426153764</v>
      </c>
      <c r="N10" s="243"/>
      <c r="O10" s="248">
        <v>65670639012</v>
      </c>
      <c r="P10" s="244"/>
      <c r="Q10" s="248">
        <v>-4244485248</v>
      </c>
      <c r="R10" s="245"/>
      <c r="T10" s="245"/>
      <c r="V10" s="245"/>
    </row>
    <row r="11" spans="1:22" s="246" customFormat="1" ht="18.75" x14ac:dyDescent="0.45">
      <c r="A11" s="247" t="s">
        <v>132</v>
      </c>
      <c r="B11" s="241"/>
      <c r="C11" s="248">
        <v>3000000</v>
      </c>
      <c r="D11" s="243"/>
      <c r="E11" s="248">
        <v>39193402500</v>
      </c>
      <c r="F11" s="243"/>
      <c r="G11" s="248">
        <v>40451906250</v>
      </c>
      <c r="H11" s="243"/>
      <c r="I11" s="248">
        <v>-1258503750</v>
      </c>
      <c r="J11" s="243"/>
      <c r="K11" s="248">
        <v>3000000</v>
      </c>
      <c r="L11" s="243"/>
      <c r="M11" s="248">
        <v>39193402500</v>
      </c>
      <c r="N11" s="243"/>
      <c r="O11" s="248">
        <v>44856669375</v>
      </c>
      <c r="P11" s="244"/>
      <c r="Q11" s="248">
        <v>-5663266875</v>
      </c>
      <c r="R11" s="245"/>
      <c r="T11" s="245"/>
      <c r="V11" s="245"/>
    </row>
    <row r="12" spans="1:22" s="261" customFormat="1" ht="18.75" x14ac:dyDescent="0.45">
      <c r="A12" s="255" t="s">
        <v>119</v>
      </c>
      <c r="B12" s="256"/>
      <c r="C12" s="257">
        <v>29431752</v>
      </c>
      <c r="D12" s="258"/>
      <c r="E12" s="257">
        <v>356345790860</v>
      </c>
      <c r="F12" s="258"/>
      <c r="G12" s="257">
        <v>363952515460</v>
      </c>
      <c r="H12" s="258"/>
      <c r="I12" s="257">
        <v>-7606724599</v>
      </c>
      <c r="J12" s="258"/>
      <c r="K12" s="257">
        <v>29431752</v>
      </c>
      <c r="L12" s="258"/>
      <c r="M12" s="257">
        <v>356345790860</v>
      </c>
      <c r="N12" s="258"/>
      <c r="O12" s="257">
        <v>365415347114</v>
      </c>
      <c r="P12" s="259"/>
      <c r="Q12" s="257">
        <v>-9069556253</v>
      </c>
      <c r="R12" s="260"/>
      <c r="T12" s="260"/>
      <c r="V12" s="260"/>
    </row>
    <row r="13" spans="1:22" s="261" customFormat="1" ht="18.75" x14ac:dyDescent="0.45">
      <c r="A13" s="255" t="s">
        <v>118</v>
      </c>
      <c r="B13" s="256"/>
      <c r="C13" s="257">
        <v>24120000</v>
      </c>
      <c r="D13" s="258"/>
      <c r="E13" s="257">
        <v>54426623220</v>
      </c>
      <c r="F13" s="258"/>
      <c r="G13" s="257">
        <v>55433635632</v>
      </c>
      <c r="H13" s="258"/>
      <c r="I13" s="257">
        <v>-1007012412</v>
      </c>
      <c r="J13" s="258"/>
      <c r="K13" s="257">
        <v>24120000</v>
      </c>
      <c r="L13" s="258"/>
      <c r="M13" s="257">
        <v>54426623220</v>
      </c>
      <c r="N13" s="258"/>
      <c r="O13" s="257">
        <v>61619569020</v>
      </c>
      <c r="P13" s="259"/>
      <c r="Q13" s="257">
        <v>-7192945800</v>
      </c>
      <c r="R13" s="260"/>
      <c r="T13" s="260"/>
      <c r="V13" s="260"/>
    </row>
    <row r="14" spans="1:22" s="261" customFormat="1" ht="18.75" x14ac:dyDescent="0.45">
      <c r="A14" s="255" t="s">
        <v>200</v>
      </c>
      <c r="B14" s="256"/>
      <c r="C14" s="257">
        <v>37525329</v>
      </c>
      <c r="D14" s="258"/>
      <c r="E14" s="257">
        <v>98552024798</v>
      </c>
      <c r="F14" s="258"/>
      <c r="G14" s="257">
        <v>145485700533</v>
      </c>
      <c r="H14" s="258"/>
      <c r="I14" s="257">
        <v>-46933675734</v>
      </c>
      <c r="J14" s="258"/>
      <c r="K14" s="257">
        <v>37525329</v>
      </c>
      <c r="L14" s="258"/>
      <c r="M14" s="257">
        <v>98552024798</v>
      </c>
      <c r="N14" s="258"/>
      <c r="O14" s="257">
        <v>145485700533</v>
      </c>
      <c r="P14" s="259"/>
      <c r="Q14" s="257">
        <v>-46933675734</v>
      </c>
      <c r="R14" s="260"/>
      <c r="T14" s="260"/>
      <c r="V14" s="260"/>
    </row>
    <row r="15" spans="1:22" s="261" customFormat="1" ht="18.75" x14ac:dyDescent="0.45">
      <c r="A15" s="255" t="s">
        <v>124</v>
      </c>
      <c r="B15" s="256"/>
      <c r="C15" s="257">
        <v>4692065</v>
      </c>
      <c r="D15" s="258"/>
      <c r="E15" s="257">
        <v>14584788335</v>
      </c>
      <c r="F15" s="258"/>
      <c r="G15" s="257">
        <v>15974704205</v>
      </c>
      <c r="H15" s="258"/>
      <c r="I15" s="257">
        <v>-1389915869</v>
      </c>
      <c r="J15" s="258"/>
      <c r="K15" s="257">
        <v>4692065</v>
      </c>
      <c r="L15" s="258"/>
      <c r="M15" s="257">
        <v>14584788335</v>
      </c>
      <c r="N15" s="258"/>
      <c r="O15" s="257">
        <v>18283457075</v>
      </c>
      <c r="P15" s="259"/>
      <c r="Q15" s="257">
        <v>-3698668739</v>
      </c>
      <c r="R15" s="260"/>
      <c r="T15" s="260"/>
      <c r="V15" s="260"/>
    </row>
    <row r="16" spans="1:22" s="261" customFormat="1" ht="18.75" x14ac:dyDescent="0.45">
      <c r="A16" s="255" t="s">
        <v>121</v>
      </c>
      <c r="B16" s="256"/>
      <c r="C16" s="257">
        <v>150000</v>
      </c>
      <c r="D16" s="258"/>
      <c r="E16" s="257">
        <v>20198101950</v>
      </c>
      <c r="F16" s="258"/>
      <c r="G16" s="257">
        <v>21993356250</v>
      </c>
      <c r="H16" s="258"/>
      <c r="I16" s="257">
        <v>-1795254300</v>
      </c>
      <c r="J16" s="258"/>
      <c r="K16" s="257">
        <v>150000</v>
      </c>
      <c r="L16" s="258"/>
      <c r="M16" s="257">
        <v>20198101950</v>
      </c>
      <c r="N16" s="258"/>
      <c r="O16" s="257">
        <v>26655947775</v>
      </c>
      <c r="P16" s="259"/>
      <c r="Q16" s="257">
        <v>-6457845825</v>
      </c>
      <c r="R16" s="260"/>
      <c r="T16" s="260"/>
      <c r="V16" s="260"/>
    </row>
    <row r="17" spans="1:24" s="246" customFormat="1" ht="18.75" x14ac:dyDescent="0.45">
      <c r="A17" s="247" t="s">
        <v>142</v>
      </c>
      <c r="B17" s="241"/>
      <c r="C17" s="248">
        <v>10000</v>
      </c>
      <c r="D17" s="243"/>
      <c r="E17" s="248">
        <v>9814643329</v>
      </c>
      <c r="F17" s="243"/>
      <c r="G17" s="248">
        <f>E17-I17</f>
        <v>9966013329</v>
      </c>
      <c r="H17" s="243"/>
      <c r="I17" s="248">
        <v>-151370000</v>
      </c>
      <c r="J17" s="243"/>
      <c r="K17" s="248">
        <v>10000</v>
      </c>
      <c r="L17" s="243"/>
      <c r="M17" s="248">
        <v>9814643329</v>
      </c>
      <c r="N17" s="243"/>
      <c r="O17" s="248">
        <f>M17-Q17</f>
        <v>10240773329</v>
      </c>
      <c r="P17" s="244"/>
      <c r="Q17" s="248">
        <v>-426130000</v>
      </c>
      <c r="R17" s="245"/>
      <c r="T17" s="245"/>
      <c r="V17" s="245"/>
    </row>
    <row r="18" spans="1:24" s="261" customFormat="1" ht="18.75" x14ac:dyDescent="0.45">
      <c r="A18" s="255" t="s">
        <v>120</v>
      </c>
      <c r="B18" s="256"/>
      <c r="C18" s="257">
        <v>209656387</v>
      </c>
      <c r="D18" s="258"/>
      <c r="E18" s="257">
        <v>83571981530</v>
      </c>
      <c r="F18" s="258"/>
      <c r="G18" s="257">
        <v>87531751228</v>
      </c>
      <c r="H18" s="258"/>
      <c r="I18" s="257">
        <v>-3959769697</v>
      </c>
      <c r="J18" s="258"/>
      <c r="K18" s="257">
        <v>209656387</v>
      </c>
      <c r="L18" s="258"/>
      <c r="M18" s="257">
        <v>83571981530</v>
      </c>
      <c r="N18" s="258"/>
      <c r="O18" s="257">
        <v>101071144796</v>
      </c>
      <c r="P18" s="259"/>
      <c r="Q18" s="257">
        <v>-17499163265</v>
      </c>
      <c r="R18" s="260"/>
      <c r="T18" s="260"/>
      <c r="V18" s="260"/>
    </row>
    <row r="19" spans="1:24" s="246" customFormat="1" ht="18.75" x14ac:dyDescent="0.45">
      <c r="A19" s="247" t="s">
        <v>130</v>
      </c>
      <c r="B19" s="241"/>
      <c r="C19" s="248">
        <v>3000000</v>
      </c>
      <c r="D19" s="243"/>
      <c r="E19" s="248">
        <v>31702308750</v>
      </c>
      <c r="F19" s="243"/>
      <c r="G19" s="248">
        <v>32721097500</v>
      </c>
      <c r="H19" s="243"/>
      <c r="I19" s="248">
        <v>-1018788750</v>
      </c>
      <c r="J19" s="243"/>
      <c r="K19" s="248">
        <v>3000000</v>
      </c>
      <c r="L19" s="243"/>
      <c r="M19" s="248">
        <v>31702308750</v>
      </c>
      <c r="N19" s="243"/>
      <c r="O19" s="248">
        <v>33170563125</v>
      </c>
      <c r="P19" s="244"/>
      <c r="Q19" s="248">
        <v>-1468254375</v>
      </c>
      <c r="R19" s="245"/>
      <c r="T19" s="245"/>
      <c r="U19" s="249"/>
      <c r="V19" s="245"/>
      <c r="W19" s="249"/>
      <c r="X19" s="250"/>
    </row>
    <row r="20" spans="1:24" s="246" customFormat="1" ht="18.75" x14ac:dyDescent="0.45">
      <c r="A20" s="247" t="s">
        <v>137</v>
      </c>
      <c r="B20" s="241"/>
      <c r="C20" s="248">
        <v>55800619</v>
      </c>
      <c r="D20" s="243"/>
      <c r="E20" s="248">
        <v>756194275233</v>
      </c>
      <c r="F20" s="243"/>
      <c r="G20" s="248">
        <v>777930401953</v>
      </c>
      <c r="H20" s="243"/>
      <c r="I20" s="248">
        <v>-21736126719</v>
      </c>
      <c r="J20" s="243"/>
      <c r="K20" s="248">
        <v>55800619</v>
      </c>
      <c r="L20" s="243"/>
      <c r="M20" s="248">
        <v>756194275233</v>
      </c>
      <c r="N20" s="243"/>
      <c r="O20" s="248">
        <v>778589613321</v>
      </c>
      <c r="P20" s="244"/>
      <c r="Q20" s="248">
        <v>-22395338087</v>
      </c>
      <c r="R20" s="245"/>
      <c r="T20" s="245"/>
      <c r="U20" s="249"/>
      <c r="V20" s="245"/>
      <c r="W20" s="249"/>
      <c r="X20" s="250"/>
    </row>
    <row r="21" spans="1:24" s="261" customFormat="1" ht="18.75" x14ac:dyDescent="0.45">
      <c r="A21" s="255" t="s">
        <v>123</v>
      </c>
      <c r="B21" s="256"/>
      <c r="C21" s="257">
        <v>10300000</v>
      </c>
      <c r="D21" s="258"/>
      <c r="E21" s="257">
        <v>174570090750</v>
      </c>
      <c r="F21" s="258"/>
      <c r="G21" s="257">
        <v>184911192900</v>
      </c>
      <c r="H21" s="258"/>
      <c r="I21" s="257">
        <v>-10341102150</v>
      </c>
      <c r="J21" s="258"/>
      <c r="K21" s="257">
        <v>10300000</v>
      </c>
      <c r="L21" s="258"/>
      <c r="M21" s="257">
        <v>174570090750</v>
      </c>
      <c r="N21" s="258"/>
      <c r="O21" s="257">
        <v>171029583133</v>
      </c>
      <c r="P21" s="259"/>
      <c r="Q21" s="257">
        <v>3540507617</v>
      </c>
      <c r="R21" s="260"/>
      <c r="T21" s="260"/>
      <c r="U21" s="262"/>
      <c r="V21" s="260"/>
      <c r="X21" s="263"/>
    </row>
    <row r="22" spans="1:24" s="246" customFormat="1" ht="18.75" x14ac:dyDescent="0.45">
      <c r="A22" s="247" t="s">
        <v>129</v>
      </c>
      <c r="B22" s="241"/>
      <c r="C22" s="248">
        <v>13399461</v>
      </c>
      <c r="D22" s="243"/>
      <c r="E22" s="248">
        <v>209184873059</v>
      </c>
      <c r="F22" s="243"/>
      <c r="G22" s="248">
        <v>220560889828</v>
      </c>
      <c r="H22" s="243"/>
      <c r="I22" s="248">
        <v>-11376016768</v>
      </c>
      <c r="J22" s="243"/>
      <c r="K22" s="248">
        <v>13399461</v>
      </c>
      <c r="L22" s="243"/>
      <c r="M22" s="248">
        <v>209184873059</v>
      </c>
      <c r="N22" s="243"/>
      <c r="O22" s="248">
        <v>237852482829</v>
      </c>
      <c r="P22" s="244"/>
      <c r="Q22" s="248">
        <v>-28667609769</v>
      </c>
      <c r="R22" s="245"/>
      <c r="T22" s="245"/>
      <c r="U22" s="249"/>
      <c r="V22" s="245"/>
      <c r="X22" s="250"/>
    </row>
    <row r="23" spans="1:24" s="246" customFormat="1" ht="18.75" x14ac:dyDescent="0.45">
      <c r="A23" s="247" t="s">
        <v>133</v>
      </c>
      <c r="B23" s="241"/>
      <c r="C23" s="248">
        <v>1335000</v>
      </c>
      <c r="D23" s="243"/>
      <c r="E23" s="248">
        <v>14443547895</v>
      </c>
      <c r="F23" s="243"/>
      <c r="G23" s="248">
        <v>16593012371</v>
      </c>
      <c r="H23" s="243"/>
      <c r="I23" s="248">
        <v>-2149464476</v>
      </c>
      <c r="J23" s="243"/>
      <c r="K23" s="248">
        <v>1335000</v>
      </c>
      <c r="L23" s="243"/>
      <c r="M23" s="248">
        <v>14443547895</v>
      </c>
      <c r="N23" s="243"/>
      <c r="O23" s="248">
        <v>18017099257</v>
      </c>
      <c r="P23" s="244"/>
      <c r="Q23" s="248">
        <v>-3573551362</v>
      </c>
      <c r="R23" s="245"/>
      <c r="T23" s="245"/>
      <c r="U23" s="249"/>
      <c r="V23" s="245"/>
    </row>
    <row r="24" spans="1:24" s="246" customFormat="1" ht="18.75" x14ac:dyDescent="0.45">
      <c r="A24" s="247" t="s">
        <v>138</v>
      </c>
      <c r="B24" s="241"/>
      <c r="C24" s="248">
        <v>5500000</v>
      </c>
      <c r="D24" s="243"/>
      <c r="E24" s="248">
        <v>81303337500</v>
      </c>
      <c r="F24" s="243"/>
      <c r="G24" s="248">
        <v>83368881750</v>
      </c>
      <c r="H24" s="243"/>
      <c r="I24" s="248">
        <v>-2065544250</v>
      </c>
      <c r="J24" s="243"/>
      <c r="K24" s="248">
        <v>5500000</v>
      </c>
      <c r="L24" s="243"/>
      <c r="M24" s="248">
        <v>81303337500</v>
      </c>
      <c r="N24" s="243"/>
      <c r="O24" s="248">
        <v>90285158906</v>
      </c>
      <c r="P24" s="244"/>
      <c r="Q24" s="248">
        <v>-8981821406</v>
      </c>
      <c r="R24" s="245"/>
      <c r="T24" s="245"/>
      <c r="V24" s="245"/>
    </row>
    <row r="25" spans="1:24" s="261" customFormat="1" ht="18.75" x14ac:dyDescent="0.45">
      <c r="A25" s="255" t="s">
        <v>125</v>
      </c>
      <c r="B25" s="256"/>
      <c r="C25" s="257">
        <v>285192501</v>
      </c>
      <c r="D25" s="258"/>
      <c r="E25" s="257">
        <v>1719400848079</v>
      </c>
      <c r="F25" s="258"/>
      <c r="G25" s="257">
        <v>1693266797725</v>
      </c>
      <c r="H25" s="258"/>
      <c r="I25" s="257">
        <v>26134050354</v>
      </c>
      <c r="J25" s="258"/>
      <c r="K25" s="257">
        <v>285192501</v>
      </c>
      <c r="L25" s="258"/>
      <c r="M25" s="257">
        <v>1719400848079</v>
      </c>
      <c r="N25" s="258"/>
      <c r="O25" s="257">
        <v>1632315242303</v>
      </c>
      <c r="P25" s="259"/>
      <c r="Q25" s="257">
        <v>87085605776</v>
      </c>
      <c r="R25" s="260"/>
      <c r="T25" s="260"/>
      <c r="V25" s="260"/>
    </row>
    <row r="26" spans="1:24" s="246" customFormat="1" ht="18.75" x14ac:dyDescent="0.45">
      <c r="A26" s="247" t="s">
        <v>141</v>
      </c>
      <c r="B26" s="241"/>
      <c r="C26" s="248">
        <v>130571</v>
      </c>
      <c r="D26" s="243"/>
      <c r="E26" s="248">
        <v>85327032398</v>
      </c>
      <c r="F26" s="243"/>
      <c r="G26" s="248">
        <f>E26-I26</f>
        <v>86586259122</v>
      </c>
      <c r="H26" s="243"/>
      <c r="I26" s="248">
        <v>-1259226724</v>
      </c>
      <c r="J26" s="243"/>
      <c r="K26" s="248">
        <v>130571</v>
      </c>
      <c r="L26" s="243"/>
      <c r="M26" s="248">
        <v>85327032398</v>
      </c>
      <c r="N26" s="243"/>
      <c r="O26" s="248">
        <f>M26-Q26</f>
        <v>92204598681</v>
      </c>
      <c r="P26" s="244"/>
      <c r="Q26" s="248">
        <v>-6877566283</v>
      </c>
      <c r="R26" s="245"/>
      <c r="T26" s="245"/>
      <c r="V26" s="245"/>
    </row>
    <row r="27" spans="1:24" s="261" customFormat="1" ht="18.75" x14ac:dyDescent="0.45">
      <c r="A27" s="255" t="s">
        <v>122</v>
      </c>
      <c r="B27" s="256"/>
      <c r="C27" s="257">
        <v>33953760</v>
      </c>
      <c r="D27" s="258"/>
      <c r="E27" s="257">
        <v>191034820824</v>
      </c>
      <c r="F27" s="258"/>
      <c r="G27" s="257">
        <v>189009716716</v>
      </c>
      <c r="H27" s="258"/>
      <c r="I27" s="257">
        <v>2025104108</v>
      </c>
      <c r="J27" s="258"/>
      <c r="K27" s="257">
        <v>33953760</v>
      </c>
      <c r="L27" s="258"/>
      <c r="M27" s="257">
        <v>191034820824</v>
      </c>
      <c r="N27" s="258"/>
      <c r="O27" s="257">
        <v>206560618983</v>
      </c>
      <c r="P27" s="259"/>
      <c r="Q27" s="257">
        <v>-15525798158</v>
      </c>
      <c r="R27" s="260"/>
      <c r="T27" s="260"/>
      <c r="V27" s="260"/>
    </row>
    <row r="28" spans="1:24" s="246" customFormat="1" ht="18.75" x14ac:dyDescent="0.45">
      <c r="A28" s="247" t="s">
        <v>131</v>
      </c>
      <c r="B28" s="241"/>
      <c r="C28" s="248">
        <v>2000000</v>
      </c>
      <c r="D28" s="243"/>
      <c r="E28" s="248">
        <v>22153661250</v>
      </c>
      <c r="F28" s="243"/>
      <c r="G28" s="248">
        <v>22633091250</v>
      </c>
      <c r="H28" s="243"/>
      <c r="I28" s="248">
        <v>-479430000</v>
      </c>
      <c r="J28" s="243"/>
      <c r="K28" s="248">
        <v>2000000</v>
      </c>
      <c r="L28" s="243"/>
      <c r="M28" s="248">
        <v>22153661250</v>
      </c>
      <c r="N28" s="243"/>
      <c r="O28" s="248">
        <v>23871618750</v>
      </c>
      <c r="P28" s="244"/>
      <c r="Q28" s="248">
        <v>-1717957500</v>
      </c>
      <c r="R28" s="245"/>
      <c r="T28" s="245"/>
      <c r="V28" s="245"/>
    </row>
    <row r="29" spans="1:24" s="246" customFormat="1" ht="18.75" x14ac:dyDescent="0.45">
      <c r="A29" s="247" t="s">
        <v>134</v>
      </c>
      <c r="B29" s="241"/>
      <c r="C29" s="248">
        <v>2000000</v>
      </c>
      <c r="D29" s="243"/>
      <c r="E29" s="248">
        <v>18218340000</v>
      </c>
      <c r="F29" s="243"/>
      <c r="G29" s="248">
        <v>18757698750</v>
      </c>
      <c r="H29" s="243"/>
      <c r="I29" s="248">
        <v>-539358750</v>
      </c>
      <c r="J29" s="243"/>
      <c r="K29" s="248">
        <v>2000000</v>
      </c>
      <c r="L29" s="243"/>
      <c r="M29" s="248">
        <v>18218340000</v>
      </c>
      <c r="N29" s="243"/>
      <c r="O29" s="248">
        <v>19976250000</v>
      </c>
      <c r="P29" s="244"/>
      <c r="Q29" s="248">
        <v>-1757910000</v>
      </c>
      <c r="R29" s="245"/>
      <c r="T29" s="245"/>
      <c r="V29" s="245"/>
    </row>
    <row r="30" spans="1:24" s="233" customFormat="1" ht="18.75" x14ac:dyDescent="0.45">
      <c r="A30" s="227" t="s">
        <v>154</v>
      </c>
      <c r="B30" s="228"/>
      <c r="C30" s="229">
        <v>760000</v>
      </c>
      <c r="D30" s="230"/>
      <c r="E30" s="229">
        <v>683876025000</v>
      </c>
      <c r="F30" s="230"/>
      <c r="G30" s="229">
        <v>759862250000</v>
      </c>
      <c r="H30" s="230"/>
      <c r="I30" s="229">
        <v>-75986225000</v>
      </c>
      <c r="J30" s="230"/>
      <c r="K30" s="229">
        <v>760000</v>
      </c>
      <c r="L30" s="230"/>
      <c r="M30" s="229">
        <v>683876025000</v>
      </c>
      <c r="N30" s="230"/>
      <c r="O30" s="229">
        <v>683876025000</v>
      </c>
      <c r="P30" s="231"/>
      <c r="Q30" s="229">
        <v>0</v>
      </c>
      <c r="R30" s="232"/>
      <c r="T30" s="232"/>
      <c r="V30" s="232"/>
    </row>
    <row r="31" spans="1:24" s="233" customFormat="1" ht="18.75" x14ac:dyDescent="0.45">
      <c r="A31" s="227" t="s">
        <v>145</v>
      </c>
      <c r="B31" s="228"/>
      <c r="C31" s="229">
        <v>100164</v>
      </c>
      <c r="D31" s="230"/>
      <c r="E31" s="229">
        <v>86325718627</v>
      </c>
      <c r="F31" s="230"/>
      <c r="G31" s="229">
        <v>82019447280</v>
      </c>
      <c r="H31" s="230"/>
      <c r="I31" s="229">
        <v>4306271347</v>
      </c>
      <c r="J31" s="230"/>
      <c r="K31" s="229">
        <v>100164</v>
      </c>
      <c r="L31" s="230"/>
      <c r="M31" s="229">
        <v>86325718627</v>
      </c>
      <c r="N31" s="230"/>
      <c r="O31" s="229">
        <v>80617405446</v>
      </c>
      <c r="P31" s="231"/>
      <c r="Q31" s="229">
        <v>5708313181</v>
      </c>
      <c r="R31" s="232"/>
      <c r="T31" s="232"/>
      <c r="V31" s="232"/>
    </row>
    <row r="32" spans="1:24" s="233" customFormat="1" ht="18.75" x14ac:dyDescent="0.45">
      <c r="A32" s="227" t="s">
        <v>149</v>
      </c>
      <c r="B32" s="228"/>
      <c r="C32" s="229">
        <v>2045000</v>
      </c>
      <c r="D32" s="230"/>
      <c r="E32" s="229">
        <v>1942397876562</v>
      </c>
      <c r="F32" s="230"/>
      <c r="G32" s="229">
        <v>1942397876562</v>
      </c>
      <c r="H32" s="230"/>
      <c r="I32" s="229">
        <v>0</v>
      </c>
      <c r="J32" s="230"/>
      <c r="K32" s="229">
        <v>2045000</v>
      </c>
      <c r="L32" s="230"/>
      <c r="M32" s="229">
        <v>1942397876562</v>
      </c>
      <c r="N32" s="230"/>
      <c r="O32" s="229">
        <v>1748158088906</v>
      </c>
      <c r="P32" s="231"/>
      <c r="Q32" s="229">
        <v>194239787656</v>
      </c>
      <c r="R32" s="232"/>
      <c r="T32" s="232"/>
      <c r="V32" s="232"/>
    </row>
    <row r="33" spans="1:22" s="233" customFormat="1" ht="18.75" x14ac:dyDescent="0.45">
      <c r="A33" s="227" t="s">
        <v>216</v>
      </c>
      <c r="B33" s="228"/>
      <c r="C33" s="229">
        <v>1200000</v>
      </c>
      <c r="D33" s="230"/>
      <c r="E33" s="229">
        <v>1194210710070</v>
      </c>
      <c r="F33" s="230"/>
      <c r="G33" s="229">
        <v>983888000000</v>
      </c>
      <c r="H33" s="230"/>
      <c r="I33" s="229">
        <v>210322710070</v>
      </c>
      <c r="J33" s="230"/>
      <c r="K33" s="229">
        <v>1200000</v>
      </c>
      <c r="L33" s="230"/>
      <c r="M33" s="229">
        <v>1194210710070</v>
      </c>
      <c r="N33" s="230"/>
      <c r="O33" s="229">
        <v>983888000000</v>
      </c>
      <c r="P33" s="231"/>
      <c r="Q33" s="229">
        <v>210322710070</v>
      </c>
      <c r="R33" s="232"/>
      <c r="T33" s="232"/>
      <c r="V33" s="232"/>
    </row>
    <row r="34" spans="1:22" s="233" customFormat="1" ht="18.75" x14ac:dyDescent="0.45">
      <c r="A34" s="227" t="s">
        <v>143</v>
      </c>
      <c r="B34" s="228"/>
      <c r="C34" s="229">
        <v>36100</v>
      </c>
      <c r="D34" s="230"/>
      <c r="E34" s="229">
        <v>27817227213</v>
      </c>
      <c r="F34" s="230"/>
      <c r="G34" s="229">
        <v>25901386522</v>
      </c>
      <c r="H34" s="230"/>
      <c r="I34" s="229">
        <v>1915840691</v>
      </c>
      <c r="J34" s="230"/>
      <c r="K34" s="229">
        <v>36100</v>
      </c>
      <c r="L34" s="230"/>
      <c r="M34" s="229">
        <v>27817227213</v>
      </c>
      <c r="N34" s="230"/>
      <c r="O34" s="229">
        <v>25751959611</v>
      </c>
      <c r="P34" s="231"/>
      <c r="Q34" s="229">
        <v>2065267602</v>
      </c>
      <c r="R34" s="232"/>
      <c r="T34" s="232"/>
      <c r="V34" s="232"/>
    </row>
    <row r="35" spans="1:22" s="233" customFormat="1" ht="18.75" x14ac:dyDescent="0.45">
      <c r="A35" s="227" t="s">
        <v>214</v>
      </c>
      <c r="B35" s="228"/>
      <c r="C35" s="229">
        <v>225000</v>
      </c>
      <c r="D35" s="230"/>
      <c r="E35" s="229">
        <v>169077099220</v>
      </c>
      <c r="F35" s="230"/>
      <c r="G35" s="229">
        <v>169126661999</v>
      </c>
      <c r="H35" s="230"/>
      <c r="I35" s="229">
        <v>-49562778</v>
      </c>
      <c r="J35" s="230"/>
      <c r="K35" s="229">
        <v>225000</v>
      </c>
      <c r="L35" s="230"/>
      <c r="M35" s="229">
        <v>169077099220</v>
      </c>
      <c r="N35" s="230"/>
      <c r="O35" s="229">
        <v>169126661999</v>
      </c>
      <c r="P35" s="231"/>
      <c r="Q35" s="229">
        <v>-49562778</v>
      </c>
      <c r="R35" s="232"/>
      <c r="T35" s="232"/>
      <c r="V35" s="232"/>
    </row>
    <row r="36" spans="1:22" s="233" customFormat="1" ht="18.75" x14ac:dyDescent="0.45">
      <c r="A36" s="227" t="s">
        <v>144</v>
      </c>
      <c r="B36" s="228"/>
      <c r="C36" s="229">
        <v>880000</v>
      </c>
      <c r="D36" s="230"/>
      <c r="E36" s="229">
        <v>585181916550</v>
      </c>
      <c r="F36" s="230"/>
      <c r="G36" s="229">
        <v>594959584026</v>
      </c>
      <c r="H36" s="230"/>
      <c r="I36" s="229">
        <v>-9777667476</v>
      </c>
      <c r="J36" s="230"/>
      <c r="K36" s="229">
        <v>880000</v>
      </c>
      <c r="L36" s="230"/>
      <c r="M36" s="229">
        <v>585181916550</v>
      </c>
      <c r="N36" s="230"/>
      <c r="O36" s="229">
        <v>596971779250</v>
      </c>
      <c r="P36" s="231"/>
      <c r="Q36" s="229">
        <v>-11789862700</v>
      </c>
      <c r="R36" s="232"/>
      <c r="T36" s="232"/>
      <c r="V36" s="232"/>
    </row>
    <row r="37" spans="1:22" s="233" customFormat="1" ht="18.75" x14ac:dyDescent="0.45">
      <c r="A37" s="227" t="s">
        <v>146</v>
      </c>
      <c r="B37" s="228"/>
      <c r="C37" s="229">
        <v>957700</v>
      </c>
      <c r="D37" s="230"/>
      <c r="E37" s="229">
        <v>641063936097</v>
      </c>
      <c r="F37" s="230"/>
      <c r="G37" s="229">
        <v>576766037204</v>
      </c>
      <c r="H37" s="230"/>
      <c r="I37" s="229">
        <v>64297898893</v>
      </c>
      <c r="J37" s="230"/>
      <c r="K37" s="229">
        <v>957700</v>
      </c>
      <c r="L37" s="230"/>
      <c r="M37" s="229">
        <v>641063936097</v>
      </c>
      <c r="N37" s="230"/>
      <c r="O37" s="229">
        <v>584091114293</v>
      </c>
      <c r="P37" s="231"/>
      <c r="Q37" s="229">
        <v>56972821804</v>
      </c>
      <c r="R37" s="232"/>
      <c r="T37" s="232"/>
      <c r="V37" s="232"/>
    </row>
    <row r="38" spans="1:22" s="233" customFormat="1" ht="18.75" x14ac:dyDescent="0.45">
      <c r="A38" s="227" t="s">
        <v>147</v>
      </c>
      <c r="B38" s="228"/>
      <c r="C38" s="229">
        <v>740100</v>
      </c>
      <c r="D38" s="230"/>
      <c r="E38" s="229">
        <v>671829800773</v>
      </c>
      <c r="F38" s="230"/>
      <c r="G38" s="229">
        <v>641846384253</v>
      </c>
      <c r="H38" s="230"/>
      <c r="I38" s="229">
        <v>29983416520</v>
      </c>
      <c r="J38" s="230"/>
      <c r="K38" s="229">
        <v>740100</v>
      </c>
      <c r="L38" s="230"/>
      <c r="M38" s="229">
        <v>671829800773</v>
      </c>
      <c r="N38" s="230"/>
      <c r="O38" s="229">
        <v>614193860181</v>
      </c>
      <c r="P38" s="231"/>
      <c r="Q38" s="229">
        <v>57635940592</v>
      </c>
      <c r="R38" s="232"/>
      <c r="T38" s="232"/>
      <c r="V38" s="232"/>
    </row>
    <row r="39" spans="1:22" s="233" customFormat="1" ht="18.75" x14ac:dyDescent="0.45">
      <c r="A39" s="227" t="s">
        <v>148</v>
      </c>
      <c r="B39" s="228"/>
      <c r="C39" s="229">
        <v>1884000</v>
      </c>
      <c r="D39" s="230"/>
      <c r="E39" s="229">
        <v>1230062922678</v>
      </c>
      <c r="F39" s="230"/>
      <c r="G39" s="229">
        <v>1151015192676</v>
      </c>
      <c r="H39" s="230"/>
      <c r="I39" s="229">
        <v>79047730002</v>
      </c>
      <c r="J39" s="230"/>
      <c r="K39" s="229">
        <v>1884000</v>
      </c>
      <c r="L39" s="230"/>
      <c r="M39" s="229">
        <v>1230062922678</v>
      </c>
      <c r="N39" s="230"/>
      <c r="O39" s="229">
        <v>1139801773476</v>
      </c>
      <c r="P39" s="231"/>
      <c r="Q39" s="229">
        <v>90261149202</v>
      </c>
      <c r="R39" s="232"/>
      <c r="T39" s="232"/>
      <c r="V39" s="232"/>
    </row>
    <row r="40" spans="1:22" s="233" customFormat="1" ht="18.75" x14ac:dyDescent="0.45">
      <c r="A40" s="227" t="s">
        <v>213</v>
      </c>
      <c r="B40" s="228"/>
      <c r="C40" s="229">
        <v>420000</v>
      </c>
      <c r="D40" s="230"/>
      <c r="E40" s="229">
        <v>390415824303</v>
      </c>
      <c r="F40" s="230"/>
      <c r="G40" s="229">
        <v>382866963436</v>
      </c>
      <c r="H40" s="230"/>
      <c r="I40" s="229">
        <v>7548860867</v>
      </c>
      <c r="J40" s="230"/>
      <c r="K40" s="229">
        <v>420000</v>
      </c>
      <c r="L40" s="230"/>
      <c r="M40" s="229">
        <v>390415824303</v>
      </c>
      <c r="N40" s="230"/>
      <c r="O40" s="229">
        <v>382866963436</v>
      </c>
      <c r="P40" s="231"/>
      <c r="Q40" s="229">
        <v>7548860867</v>
      </c>
      <c r="R40" s="232"/>
      <c r="T40" s="232"/>
      <c r="V40" s="232"/>
    </row>
    <row r="41" spans="1:22" s="233" customFormat="1" ht="18.75" x14ac:dyDescent="0.45">
      <c r="A41" s="227" t="s">
        <v>152</v>
      </c>
      <c r="B41" s="228"/>
      <c r="C41" s="229">
        <v>990000</v>
      </c>
      <c r="D41" s="230"/>
      <c r="E41" s="229">
        <v>860549997037</v>
      </c>
      <c r="F41" s="230"/>
      <c r="G41" s="229">
        <v>864282505398</v>
      </c>
      <c r="H41" s="230"/>
      <c r="I41" s="229">
        <v>-3732508360</v>
      </c>
      <c r="J41" s="230"/>
      <c r="K41" s="229">
        <v>990000</v>
      </c>
      <c r="L41" s="230"/>
      <c r="M41" s="229">
        <v>860549997037</v>
      </c>
      <c r="N41" s="230"/>
      <c r="O41" s="229">
        <v>915516712514</v>
      </c>
      <c r="P41" s="231"/>
      <c r="Q41" s="229">
        <v>-54966715476</v>
      </c>
      <c r="R41" s="232"/>
      <c r="T41" s="232"/>
      <c r="V41" s="232"/>
    </row>
    <row r="42" spans="1:22" s="233" customFormat="1" ht="18.75" x14ac:dyDescent="0.45">
      <c r="A42" s="227" t="s">
        <v>153</v>
      </c>
      <c r="B42" s="228"/>
      <c r="C42" s="229">
        <v>1225000</v>
      </c>
      <c r="D42" s="230"/>
      <c r="E42" s="229">
        <v>1099176988054</v>
      </c>
      <c r="F42" s="230"/>
      <c r="G42" s="229">
        <v>1087396782578</v>
      </c>
      <c r="H42" s="230"/>
      <c r="I42" s="229">
        <v>11780205476</v>
      </c>
      <c r="J42" s="230"/>
      <c r="K42" s="229">
        <v>1225000</v>
      </c>
      <c r="L42" s="230"/>
      <c r="M42" s="229">
        <v>1099176988054</v>
      </c>
      <c r="N42" s="230"/>
      <c r="O42" s="229">
        <v>1055065143750</v>
      </c>
      <c r="P42" s="231"/>
      <c r="Q42" s="229">
        <v>44111844304</v>
      </c>
      <c r="R42" s="232"/>
      <c r="T42" s="232"/>
      <c r="V42" s="232"/>
    </row>
    <row r="43" spans="1:22" s="233" customFormat="1" ht="18.75" x14ac:dyDescent="0.45">
      <c r="A43" s="227" t="s">
        <v>151</v>
      </c>
      <c r="B43" s="228"/>
      <c r="C43" s="229">
        <v>500000</v>
      </c>
      <c r="D43" s="230"/>
      <c r="E43" s="229">
        <v>517406203125</v>
      </c>
      <c r="F43" s="230"/>
      <c r="G43" s="229">
        <v>519905750000</v>
      </c>
      <c r="H43" s="230"/>
      <c r="I43" s="229">
        <v>-2499546875</v>
      </c>
      <c r="J43" s="230"/>
      <c r="K43" s="229">
        <v>500000</v>
      </c>
      <c r="L43" s="230"/>
      <c r="M43" s="229">
        <v>517406203125</v>
      </c>
      <c r="N43" s="230"/>
      <c r="O43" s="229">
        <v>472414359375</v>
      </c>
      <c r="P43" s="231"/>
      <c r="Q43" s="229">
        <v>44991843750</v>
      </c>
      <c r="R43" s="232"/>
      <c r="T43" s="232"/>
      <c r="V43" s="232"/>
    </row>
    <row r="44" spans="1:22" s="233" customFormat="1" ht="18.75" x14ac:dyDescent="0.45">
      <c r="A44" s="227" t="s">
        <v>150</v>
      </c>
      <c r="B44" s="228"/>
      <c r="C44" s="229">
        <v>1000000</v>
      </c>
      <c r="D44" s="230"/>
      <c r="E44" s="229">
        <v>999818750000</v>
      </c>
      <c r="F44" s="230"/>
      <c r="G44" s="229">
        <v>999818750000</v>
      </c>
      <c r="H44" s="230"/>
      <c r="I44" s="229">
        <v>0</v>
      </c>
      <c r="J44" s="230"/>
      <c r="K44" s="229">
        <v>1000000</v>
      </c>
      <c r="L44" s="230"/>
      <c r="M44" s="229">
        <v>999818750000</v>
      </c>
      <c r="N44" s="230"/>
      <c r="O44" s="229">
        <v>999818750000</v>
      </c>
      <c r="P44" s="231"/>
      <c r="Q44" s="229">
        <v>0</v>
      </c>
      <c r="R44" s="232"/>
      <c r="T44" s="232"/>
      <c r="V44" s="232"/>
    </row>
    <row r="45" spans="1:22" s="233" customFormat="1" ht="18.75" x14ac:dyDescent="0.45">
      <c r="A45" s="227" t="s">
        <v>215</v>
      </c>
      <c r="B45" s="228"/>
      <c r="C45" s="229">
        <v>151609</v>
      </c>
      <c r="D45" s="230"/>
      <c r="E45" s="229">
        <v>102620689628</v>
      </c>
      <c r="F45" s="230"/>
      <c r="G45" s="229">
        <v>100988122870</v>
      </c>
      <c r="H45" s="230"/>
      <c r="I45" s="229">
        <v>1632566758</v>
      </c>
      <c r="J45" s="230"/>
      <c r="K45" s="229">
        <v>151609</v>
      </c>
      <c r="L45" s="230"/>
      <c r="M45" s="229">
        <v>102620689628</v>
      </c>
      <c r="N45" s="230"/>
      <c r="O45" s="229">
        <v>100988122870</v>
      </c>
      <c r="P45" s="231"/>
      <c r="Q45" s="229">
        <v>1632566758</v>
      </c>
      <c r="R45" s="232"/>
      <c r="T45" s="232"/>
      <c r="V45" s="232"/>
    </row>
    <row r="46" spans="1:22" s="261" customFormat="1" ht="18.75" x14ac:dyDescent="0.45">
      <c r="A46" s="264" t="s">
        <v>314</v>
      </c>
      <c r="B46" s="256"/>
      <c r="C46" s="265">
        <v>243277847</v>
      </c>
      <c r="D46" s="258"/>
      <c r="E46" s="265">
        <v>243215202</v>
      </c>
      <c r="F46" s="258"/>
      <c r="G46" s="265">
        <v>-243215202</v>
      </c>
      <c r="H46" s="258"/>
      <c r="I46" s="265">
        <v>0</v>
      </c>
      <c r="J46" s="258"/>
      <c r="K46" s="265">
        <v>243277847</v>
      </c>
      <c r="L46" s="258"/>
      <c r="M46" s="265">
        <v>243215202</v>
      </c>
      <c r="N46" s="258"/>
      <c r="O46" s="265">
        <v>-243215202</v>
      </c>
      <c r="P46" s="259"/>
      <c r="Q46" s="266">
        <v>0</v>
      </c>
      <c r="R46" s="260"/>
      <c r="T46" s="260"/>
      <c r="V46" s="260"/>
    </row>
    <row r="47" spans="1:22" ht="18.75" thickBot="1" x14ac:dyDescent="0.5">
      <c r="A47" s="149"/>
      <c r="B47" s="149"/>
      <c r="C47" s="154">
        <f>SUM(C7:C46)</f>
        <v>1043972529</v>
      </c>
      <c r="D47" s="149"/>
      <c r="E47" s="154">
        <f>SUM(E7:E46)</f>
        <v>16054511408548</v>
      </c>
      <c r="F47" s="149"/>
      <c r="G47" s="154">
        <f>SUM(G7:G46)</f>
        <v>15835891346150</v>
      </c>
      <c r="H47" s="149"/>
      <c r="I47" s="154">
        <f>SUM(I7:I46)</f>
        <v>218133632004</v>
      </c>
      <c r="J47" s="149"/>
      <c r="K47" s="154">
        <f>SUM(K7:K46)</f>
        <v>1043972529</v>
      </c>
      <c r="L47" s="149"/>
      <c r="M47" s="154">
        <f>SUM(M7:M46)</f>
        <v>16054511408548</v>
      </c>
      <c r="N47" s="149"/>
      <c r="O47" s="154">
        <f>SUM(O7:O46)</f>
        <v>15538875208428</v>
      </c>
      <c r="P47" s="149"/>
      <c r="Q47" s="154">
        <f>SUM(Q7:Q46)</f>
        <v>515149769727</v>
      </c>
    </row>
    <row r="48" spans="1:22" ht="18.75" thickTop="1" x14ac:dyDescent="0.45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93">
        <f>Q47-'درآمد سرمایه گذاری در اوراق بها'!M28-'درآمد سرمایه گذاری در صندوق'!N24-'درآمد سرمایه گذاری در سهام '!N22</f>
        <v>0</v>
      </c>
    </row>
    <row r="49" spans="1:17" ht="18" x14ac:dyDescent="0.45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</row>
    <row r="50" spans="1:17" ht="18" x14ac:dyDescent="0.45">
      <c r="A50" s="346" t="s">
        <v>70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</row>
  </sheetData>
  <mergeCells count="7">
    <mergeCell ref="A50:Q50"/>
    <mergeCell ref="C5:I5"/>
    <mergeCell ref="K5:Q5"/>
    <mergeCell ref="A4:H4"/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C28"/>
  <sheetViews>
    <sheetView rightToLeft="1" view="pageBreakPreview" zoomScaleNormal="100" zoomScaleSheetLayoutView="100" workbookViewId="0">
      <selection activeCell="C23" sqref="C23"/>
    </sheetView>
  </sheetViews>
  <sheetFormatPr defaultColWidth="9.125" defaultRowHeight="22.5" x14ac:dyDescent="0.55000000000000004"/>
  <cols>
    <col min="1" max="1" width="28.625" style="203" bestFit="1" customWidth="1"/>
    <col min="2" max="2" width="1.125" style="203" customWidth="1"/>
    <col min="3" max="3" width="12.25" style="203" bestFit="1" customWidth="1"/>
    <col min="4" max="4" width="0.875" style="203" customWidth="1"/>
    <col min="5" max="5" width="17.875" style="203" bestFit="1" customWidth="1"/>
    <col min="6" max="6" width="1.25" style="203" customWidth="1"/>
    <col min="7" max="7" width="18" style="203" bestFit="1" customWidth="1"/>
    <col min="8" max="8" width="0.625" style="203" customWidth="1"/>
    <col min="9" max="9" width="11.125" style="203" bestFit="1" customWidth="1"/>
    <col min="10" max="10" width="1" style="203" customWidth="1"/>
    <col min="11" max="11" width="16" style="203" bestFit="1" customWidth="1"/>
    <col min="12" max="12" width="0.625" style="203" customWidth="1"/>
    <col min="13" max="13" width="9.25" style="203" bestFit="1" customWidth="1"/>
    <col min="14" max="14" width="1" style="203" customWidth="1"/>
    <col min="15" max="15" width="13.125" style="203" bestFit="1" customWidth="1"/>
    <col min="16" max="16" width="0.625" style="203" customWidth="1"/>
    <col min="17" max="17" width="12.25" style="203" bestFit="1" customWidth="1"/>
    <col min="18" max="18" width="0.75" style="203" customWidth="1"/>
    <col min="19" max="19" width="10.375" style="203" bestFit="1" customWidth="1"/>
    <col min="20" max="20" width="0.625" style="203" customWidth="1"/>
    <col min="21" max="21" width="17.875" style="203" bestFit="1" customWidth="1"/>
    <col min="22" max="22" width="0.375" style="203" customWidth="1"/>
    <col min="23" max="23" width="20.75" style="203" customWidth="1"/>
    <col min="24" max="24" width="0.75" style="203" customWidth="1"/>
    <col min="25" max="25" width="12.25" style="203" bestFit="1" customWidth="1"/>
    <col min="26" max="26" width="10.25" style="203" bestFit="1" customWidth="1"/>
    <col min="27" max="27" width="18" style="203" bestFit="1" customWidth="1"/>
    <col min="28" max="28" width="11" style="203" bestFit="1" customWidth="1"/>
    <col min="29" max="29" width="18.875" style="203" bestFit="1" customWidth="1"/>
    <col min="30" max="16384" width="9.125" style="203"/>
  </cols>
  <sheetData>
    <row r="1" spans="1:29" ht="24" x14ac:dyDescent="0.6">
      <c r="A1" s="276" t="s">
        <v>117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</row>
    <row r="2" spans="1:29" ht="24" x14ac:dyDescent="0.6">
      <c r="A2" s="276" t="s">
        <v>78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</row>
    <row r="3" spans="1:29" ht="24" x14ac:dyDescent="0.6">
      <c r="A3" s="276" t="s">
        <v>197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</row>
    <row r="4" spans="1:29" ht="28.5" x14ac:dyDescent="0.55000000000000004">
      <c r="A4" s="277" t="s">
        <v>34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AC4" s="204">
        <v>36476785404524</v>
      </c>
    </row>
    <row r="5" spans="1:29" ht="28.5" x14ac:dyDescent="0.55000000000000004">
      <c r="A5" s="277" t="s">
        <v>35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</row>
    <row r="7" spans="1:29" ht="18.75" customHeight="1" thickBot="1" x14ac:dyDescent="0.6">
      <c r="A7" s="205"/>
      <c r="B7" s="206"/>
      <c r="C7" s="278" t="s">
        <v>193</v>
      </c>
      <c r="D7" s="278"/>
      <c r="E7" s="278"/>
      <c r="F7" s="278"/>
      <c r="G7" s="278"/>
      <c r="H7" s="207"/>
      <c r="I7" s="279" t="s">
        <v>12</v>
      </c>
      <c r="J7" s="279"/>
      <c r="K7" s="279"/>
      <c r="L7" s="279"/>
      <c r="M7" s="279"/>
      <c r="N7" s="279"/>
      <c r="O7" s="279"/>
      <c r="Q7" s="278" t="s">
        <v>198</v>
      </c>
      <c r="R7" s="278"/>
      <c r="S7" s="278"/>
      <c r="T7" s="278"/>
      <c r="U7" s="278"/>
      <c r="V7" s="278"/>
      <c r="W7" s="278"/>
      <c r="X7" s="278"/>
      <c r="Y7" s="278"/>
    </row>
    <row r="8" spans="1:29" ht="17.25" customHeight="1" x14ac:dyDescent="0.55000000000000004">
      <c r="A8" s="275" t="s">
        <v>1</v>
      </c>
      <c r="B8" s="208"/>
      <c r="C8" s="280" t="s">
        <v>4</v>
      </c>
      <c r="D8" s="275"/>
      <c r="E8" s="280" t="s">
        <v>0</v>
      </c>
      <c r="F8" s="275"/>
      <c r="G8" s="270" t="s">
        <v>29</v>
      </c>
      <c r="H8" s="209"/>
      <c r="I8" s="272" t="s">
        <v>5</v>
      </c>
      <c r="J8" s="272"/>
      <c r="K8" s="272"/>
      <c r="L8" s="210"/>
      <c r="M8" s="272" t="s">
        <v>6</v>
      </c>
      <c r="N8" s="272"/>
      <c r="O8" s="272"/>
      <c r="Q8" s="273" t="s">
        <v>4</v>
      </c>
      <c r="R8" s="275"/>
      <c r="S8" s="270" t="s">
        <v>39</v>
      </c>
      <c r="T8" s="211"/>
      <c r="U8" s="273" t="s">
        <v>0</v>
      </c>
      <c r="V8" s="275"/>
      <c r="W8" s="270" t="s">
        <v>29</v>
      </c>
      <c r="X8" s="209"/>
      <c r="Y8" s="270" t="s">
        <v>32</v>
      </c>
    </row>
    <row r="9" spans="1:29" ht="20.25" customHeight="1" thickBot="1" x14ac:dyDescent="0.6">
      <c r="A9" s="271"/>
      <c r="B9" s="208"/>
      <c r="C9" s="274"/>
      <c r="D9" s="281"/>
      <c r="E9" s="274"/>
      <c r="F9" s="281"/>
      <c r="G9" s="271"/>
      <c r="H9" s="209"/>
      <c r="I9" s="212" t="s">
        <v>4</v>
      </c>
      <c r="J9" s="212"/>
      <c r="K9" s="212" t="s">
        <v>0</v>
      </c>
      <c r="L9" s="210"/>
      <c r="M9" s="212" t="s">
        <v>4</v>
      </c>
      <c r="N9" s="212"/>
      <c r="O9" s="212" t="s">
        <v>77</v>
      </c>
      <c r="Q9" s="274"/>
      <c r="R9" s="275"/>
      <c r="S9" s="271"/>
      <c r="T9" s="211"/>
      <c r="U9" s="274"/>
      <c r="V9" s="275"/>
      <c r="W9" s="271"/>
      <c r="X9" s="209"/>
      <c r="Y9" s="271"/>
    </row>
    <row r="10" spans="1:29" ht="24" x14ac:dyDescent="0.6">
      <c r="A10" s="213" t="s">
        <v>118</v>
      </c>
      <c r="B10" s="208"/>
      <c r="C10" s="214">
        <v>24120000</v>
      </c>
      <c r="D10" s="215"/>
      <c r="E10" s="214">
        <v>65769320858</v>
      </c>
      <c r="F10" s="216">
        <v>65769320858</v>
      </c>
      <c r="G10" s="214">
        <v>55433635632</v>
      </c>
      <c r="H10" s="216"/>
      <c r="I10" s="214">
        <v>0</v>
      </c>
      <c r="J10" s="214"/>
      <c r="K10" s="216">
        <v>0</v>
      </c>
      <c r="L10" s="214"/>
      <c r="M10" s="216">
        <v>0</v>
      </c>
      <c r="N10" s="216"/>
      <c r="O10" s="214">
        <v>0</v>
      </c>
      <c r="P10" s="216"/>
      <c r="Q10" s="214">
        <v>24120000</v>
      </c>
      <c r="R10" s="216"/>
      <c r="S10" s="214">
        <v>2270</v>
      </c>
      <c r="T10" s="216"/>
      <c r="U10" s="214">
        <v>65769320858</v>
      </c>
      <c r="V10" s="216"/>
      <c r="W10" s="214">
        <v>54426623220</v>
      </c>
      <c r="X10" s="203">
        <v>54426623220</v>
      </c>
      <c r="Y10" s="217">
        <f>W10/$AC$4</f>
        <v>1.4920893553643515E-3</v>
      </c>
      <c r="Z10" s="204"/>
      <c r="AA10" s="204"/>
      <c r="AB10" s="204"/>
      <c r="AC10" s="204"/>
    </row>
    <row r="11" spans="1:29" ht="24" x14ac:dyDescent="0.6">
      <c r="A11" s="213" t="s">
        <v>119</v>
      </c>
      <c r="B11" s="208"/>
      <c r="C11" s="214">
        <v>29431752</v>
      </c>
      <c r="D11" s="215"/>
      <c r="E11" s="214">
        <v>429947991199</v>
      </c>
      <c r="F11" s="216">
        <v>429947991199</v>
      </c>
      <c r="G11" s="214">
        <v>363952515460.46399</v>
      </c>
      <c r="H11" s="216"/>
      <c r="I11" s="214">
        <v>0</v>
      </c>
      <c r="J11" s="214"/>
      <c r="K11" s="216">
        <v>0</v>
      </c>
      <c r="L11" s="214"/>
      <c r="M11" s="216">
        <v>0</v>
      </c>
      <c r="N11" s="216"/>
      <c r="O11" s="214">
        <v>0</v>
      </c>
      <c r="P11" s="216"/>
      <c r="Q11" s="214">
        <v>29431752</v>
      </c>
      <c r="R11" s="216"/>
      <c r="S11" s="214">
        <v>12180</v>
      </c>
      <c r="T11" s="216"/>
      <c r="U11" s="214">
        <v>429947991199</v>
      </c>
      <c r="V11" s="216"/>
      <c r="W11" s="214">
        <v>356345790860.80798</v>
      </c>
      <c r="X11" s="203">
        <v>356345790860.80798</v>
      </c>
      <c r="Y11" s="217">
        <f t="shared" ref="Y11:Y19" si="0">W11/$AC$4</f>
        <v>9.769111694162955E-3</v>
      </c>
      <c r="Z11" s="204"/>
      <c r="AA11" s="204"/>
      <c r="AB11" s="204"/>
      <c r="AC11" s="204"/>
    </row>
    <row r="12" spans="1:29" ht="24" x14ac:dyDescent="0.6">
      <c r="A12" s="213" t="s">
        <v>120</v>
      </c>
      <c r="B12" s="208"/>
      <c r="C12" s="214">
        <v>209656387</v>
      </c>
      <c r="D12" s="215"/>
      <c r="E12" s="214">
        <v>100125744487</v>
      </c>
      <c r="F12" s="216">
        <v>100125744487</v>
      </c>
      <c r="G12" s="214">
        <v>87531751228.886993</v>
      </c>
      <c r="H12" s="216"/>
      <c r="I12" s="214">
        <v>0</v>
      </c>
      <c r="J12" s="214"/>
      <c r="K12" s="216">
        <v>0</v>
      </c>
      <c r="L12" s="214"/>
      <c r="M12" s="216">
        <v>0</v>
      </c>
      <c r="N12" s="216"/>
      <c r="O12" s="214">
        <v>0</v>
      </c>
      <c r="P12" s="216"/>
      <c r="Q12" s="214">
        <v>209656387</v>
      </c>
      <c r="R12" s="216"/>
      <c r="S12" s="214">
        <v>401</v>
      </c>
      <c r="T12" s="216"/>
      <c r="U12" s="214">
        <v>100125744487</v>
      </c>
      <c r="V12" s="216"/>
      <c r="W12" s="214">
        <v>83571981530.437302</v>
      </c>
      <c r="X12" s="203">
        <v>83571981530.437302</v>
      </c>
      <c r="Y12" s="217">
        <f t="shared" si="0"/>
        <v>2.2911005069013663E-3</v>
      </c>
      <c r="Z12" s="204"/>
      <c r="AA12" s="204"/>
      <c r="AB12" s="204"/>
      <c r="AC12" s="204"/>
    </row>
    <row r="13" spans="1:29" ht="24" x14ac:dyDescent="0.6">
      <c r="A13" s="213" t="s">
        <v>121</v>
      </c>
      <c r="B13" s="208"/>
      <c r="C13" s="214">
        <v>150000</v>
      </c>
      <c r="D13" s="215"/>
      <c r="E13" s="214">
        <v>26622616519</v>
      </c>
      <c r="F13" s="216">
        <v>26622616519</v>
      </c>
      <c r="G13" s="214">
        <v>21993356250</v>
      </c>
      <c r="H13" s="216"/>
      <c r="I13" s="214">
        <v>0</v>
      </c>
      <c r="J13" s="214"/>
      <c r="K13" s="216">
        <v>0</v>
      </c>
      <c r="L13" s="214"/>
      <c r="M13" s="216">
        <v>0</v>
      </c>
      <c r="N13" s="216"/>
      <c r="O13" s="214">
        <v>0</v>
      </c>
      <c r="P13" s="216"/>
      <c r="Q13" s="214">
        <v>150000</v>
      </c>
      <c r="R13" s="216"/>
      <c r="S13" s="214">
        <v>135460</v>
      </c>
      <c r="T13" s="216"/>
      <c r="U13" s="214">
        <v>26622616519</v>
      </c>
      <c r="V13" s="216"/>
      <c r="W13" s="214">
        <v>20198101950</v>
      </c>
      <c r="X13" s="203">
        <v>20198101950</v>
      </c>
      <c r="Y13" s="217">
        <f t="shared" si="0"/>
        <v>5.537248341926246E-4</v>
      </c>
      <c r="Z13" s="204"/>
      <c r="AA13" s="204"/>
      <c r="AB13" s="204"/>
      <c r="AC13" s="204"/>
    </row>
    <row r="14" spans="1:29" ht="24" x14ac:dyDescent="0.6">
      <c r="A14" s="213" t="s">
        <v>122</v>
      </c>
      <c r="B14" s="208"/>
      <c r="C14" s="214">
        <v>33953760</v>
      </c>
      <c r="D14" s="215"/>
      <c r="E14" s="214">
        <v>178928178285</v>
      </c>
      <c r="F14" s="216">
        <v>178928178285</v>
      </c>
      <c r="G14" s="214">
        <v>189009716716.79999</v>
      </c>
      <c r="H14" s="216"/>
      <c r="I14" s="214">
        <v>0</v>
      </c>
      <c r="J14" s="214"/>
      <c r="K14" s="216">
        <v>0</v>
      </c>
      <c r="L14" s="214"/>
      <c r="M14" s="216">
        <v>0</v>
      </c>
      <c r="N14" s="216"/>
      <c r="O14" s="214">
        <v>0</v>
      </c>
      <c r="P14" s="216"/>
      <c r="Q14" s="214">
        <v>33953760</v>
      </c>
      <c r="R14" s="216"/>
      <c r="S14" s="214">
        <v>5660</v>
      </c>
      <c r="T14" s="216"/>
      <c r="U14" s="214">
        <v>178928178285</v>
      </c>
      <c r="V14" s="216"/>
      <c r="W14" s="214">
        <v>191034820824.48001</v>
      </c>
      <c r="X14" s="203">
        <v>191034820824.48001</v>
      </c>
      <c r="Y14" s="217">
        <f t="shared" si="0"/>
        <v>5.2371616277564603E-3</v>
      </c>
      <c r="Z14" s="204"/>
      <c r="AA14" s="204"/>
      <c r="AB14" s="204"/>
      <c r="AC14" s="204"/>
    </row>
    <row r="15" spans="1:29" ht="24" x14ac:dyDescent="0.6">
      <c r="A15" s="213" t="s">
        <v>123</v>
      </c>
      <c r="B15" s="208"/>
      <c r="C15" s="214">
        <v>10300000</v>
      </c>
      <c r="D15" s="215"/>
      <c r="E15" s="214">
        <v>150450833661</v>
      </c>
      <c r="F15" s="216">
        <v>150450833661</v>
      </c>
      <c r="G15" s="214">
        <v>184911192900</v>
      </c>
      <c r="H15" s="216"/>
      <c r="I15" s="214">
        <v>0</v>
      </c>
      <c r="J15" s="214"/>
      <c r="K15" s="214">
        <v>0</v>
      </c>
      <c r="M15" s="216">
        <v>0</v>
      </c>
      <c r="N15" s="216"/>
      <c r="O15" s="214">
        <v>0</v>
      </c>
      <c r="P15" s="216"/>
      <c r="Q15" s="214">
        <v>10300000</v>
      </c>
      <c r="R15" s="216"/>
      <c r="S15" s="214">
        <v>17050</v>
      </c>
      <c r="T15" s="216"/>
      <c r="U15" s="214">
        <v>150450833661</v>
      </c>
      <c r="V15" s="216"/>
      <c r="W15" s="214">
        <v>174570090750</v>
      </c>
      <c r="X15" s="203">
        <v>174570090750</v>
      </c>
      <c r="Y15" s="217">
        <f t="shared" si="0"/>
        <v>4.78578605033406E-3</v>
      </c>
      <c r="Z15" s="204"/>
      <c r="AA15" s="204"/>
      <c r="AB15" s="204"/>
      <c r="AC15" s="204"/>
    </row>
    <row r="16" spans="1:29" ht="24" x14ac:dyDescent="0.6">
      <c r="A16" s="213" t="s">
        <v>124</v>
      </c>
      <c r="B16" s="208"/>
      <c r="C16" s="214">
        <v>4692065</v>
      </c>
      <c r="D16" s="215"/>
      <c r="E16" s="214">
        <v>16942496337</v>
      </c>
      <c r="F16" s="216">
        <v>16942496337</v>
      </c>
      <c r="G16" s="214">
        <v>15974704205.3813</v>
      </c>
      <c r="H16" s="216"/>
      <c r="I16" s="214">
        <v>0</v>
      </c>
      <c r="J16" s="214"/>
      <c r="K16" s="214">
        <v>0</v>
      </c>
      <c r="M16" s="216">
        <v>0</v>
      </c>
      <c r="N16" s="216"/>
      <c r="O16" s="214">
        <v>0</v>
      </c>
      <c r="P16" s="216"/>
      <c r="Q16" s="214">
        <v>4692065</v>
      </c>
      <c r="R16" s="216"/>
      <c r="S16" s="214">
        <v>3127</v>
      </c>
      <c r="T16" s="216"/>
      <c r="U16" s="214">
        <v>16942496337</v>
      </c>
      <c r="V16" s="216"/>
      <c r="W16" s="214">
        <v>14584788335.8328</v>
      </c>
      <c r="X16" s="203">
        <v>14584788335.8328</v>
      </c>
      <c r="Y16" s="217">
        <f t="shared" si="0"/>
        <v>3.9983754527952276E-4</v>
      </c>
      <c r="Z16" s="204"/>
      <c r="AA16" s="204"/>
      <c r="AB16" s="204"/>
      <c r="AC16" s="204"/>
    </row>
    <row r="17" spans="1:29" ht="24" x14ac:dyDescent="0.6">
      <c r="A17" s="213" t="s">
        <v>125</v>
      </c>
      <c r="B17" s="208"/>
      <c r="C17" s="214">
        <v>285192502</v>
      </c>
      <c r="D17" s="215"/>
      <c r="E17" s="214">
        <v>1536841880308</v>
      </c>
      <c r="F17" s="216">
        <v>1536841880308</v>
      </c>
      <c r="G17" s="214">
        <v>1838752504492.5701</v>
      </c>
      <c r="H17" s="216"/>
      <c r="I17" s="214">
        <v>0</v>
      </c>
      <c r="J17" s="214"/>
      <c r="K17" s="214">
        <v>0</v>
      </c>
      <c r="M17" s="216">
        <v>-1</v>
      </c>
      <c r="N17" s="216"/>
      <c r="O17" s="214">
        <v>1</v>
      </c>
      <c r="P17" s="216"/>
      <c r="Q17" s="214">
        <v>285192501</v>
      </c>
      <c r="R17" s="216"/>
      <c r="S17" s="214">
        <v>6065</v>
      </c>
      <c r="T17" s="216"/>
      <c r="U17" s="214">
        <v>1391356174386</v>
      </c>
      <c r="V17" s="216"/>
      <c r="W17" s="214">
        <v>1719400848079.54</v>
      </c>
      <c r="X17" s="203">
        <v>1719400848079.54</v>
      </c>
      <c r="Y17" s="217">
        <f t="shared" si="0"/>
        <v>4.7136852357233569E-2</v>
      </c>
      <c r="Z17" s="204"/>
      <c r="AA17" s="204"/>
      <c r="AB17" s="204"/>
      <c r="AC17" s="204"/>
    </row>
    <row r="18" spans="1:29" ht="24" x14ac:dyDescent="0.6">
      <c r="A18" s="213" t="s">
        <v>199</v>
      </c>
      <c r="B18" s="208"/>
      <c r="C18" s="214">
        <v>0</v>
      </c>
      <c r="D18" s="215"/>
      <c r="E18" s="214">
        <v>0</v>
      </c>
      <c r="F18" s="216">
        <v>0</v>
      </c>
      <c r="G18" s="214">
        <v>0</v>
      </c>
      <c r="H18" s="216"/>
      <c r="I18" s="214">
        <v>50000000</v>
      </c>
      <c r="J18" s="214"/>
      <c r="K18" s="214">
        <v>484652326000</v>
      </c>
      <c r="M18" s="216">
        <v>0</v>
      </c>
      <c r="N18" s="216"/>
      <c r="O18" s="214">
        <v>0</v>
      </c>
      <c r="P18" s="216"/>
      <c r="Q18" s="214">
        <v>50000000</v>
      </c>
      <c r="R18" s="216"/>
      <c r="S18" s="214">
        <v>10007</v>
      </c>
      <c r="T18" s="216"/>
      <c r="U18" s="214">
        <v>499656188500</v>
      </c>
      <c r="V18" s="216"/>
      <c r="W18" s="214">
        <v>497372917500</v>
      </c>
      <c r="X18" s="203">
        <v>497372917500</v>
      </c>
      <c r="Y18" s="217">
        <f t="shared" si="0"/>
        <v>1.3635327564756125E-2</v>
      </c>
      <c r="Z18" s="204"/>
      <c r="AA18" s="204"/>
      <c r="AB18" s="204"/>
      <c r="AC18" s="204"/>
    </row>
    <row r="19" spans="1:29" ht="24.75" thickBot="1" x14ac:dyDescent="0.65">
      <c r="A19" s="213" t="s">
        <v>200</v>
      </c>
      <c r="B19" s="208"/>
      <c r="C19" s="214">
        <v>0</v>
      </c>
      <c r="D19" s="215"/>
      <c r="E19" s="214">
        <v>0</v>
      </c>
      <c r="F19" s="216">
        <v>0</v>
      </c>
      <c r="G19" s="214">
        <v>0</v>
      </c>
      <c r="H19" s="216"/>
      <c r="I19" s="214">
        <v>37525329</v>
      </c>
      <c r="J19" s="214"/>
      <c r="K19" s="216">
        <v>0</v>
      </c>
      <c r="L19" s="214"/>
      <c r="M19" s="216">
        <v>0</v>
      </c>
      <c r="N19" s="216"/>
      <c r="O19" s="214">
        <v>0</v>
      </c>
      <c r="P19" s="216"/>
      <c r="Q19" s="214">
        <v>37525329</v>
      </c>
      <c r="R19" s="216"/>
      <c r="S19" s="214">
        <v>2642</v>
      </c>
      <c r="T19" s="216"/>
      <c r="U19" s="214">
        <v>145485700533</v>
      </c>
      <c r="V19" s="216"/>
      <c r="W19" s="214">
        <v>98552024798.652893</v>
      </c>
      <c r="X19" s="203">
        <v>98552024798.652893</v>
      </c>
      <c r="Y19" s="217">
        <f t="shared" si="0"/>
        <v>2.701773846179715E-3</v>
      </c>
      <c r="Z19" s="204"/>
      <c r="AA19" s="204"/>
      <c r="AB19" s="204"/>
      <c r="AC19" s="204"/>
    </row>
    <row r="20" spans="1:29" ht="23.25" thickBot="1" x14ac:dyDescent="0.6">
      <c r="A20" s="208" t="s">
        <v>3</v>
      </c>
      <c r="B20" s="208"/>
      <c r="C20" s="218">
        <f>SUM(C10:C19)</f>
        <v>597496466</v>
      </c>
      <c r="D20" s="215"/>
      <c r="E20" s="218">
        <f>SUM(E10:E19)</f>
        <v>2505629061654</v>
      </c>
      <c r="F20" s="215"/>
      <c r="G20" s="219">
        <f>SUM(G10:G19)</f>
        <v>2757559376886.1025</v>
      </c>
      <c r="H20" s="211"/>
      <c r="I20" s="218">
        <f>SUM(I10:I19)</f>
        <v>87525329</v>
      </c>
      <c r="J20" s="218"/>
      <c r="K20" s="218">
        <f>SUM(K10:K19)</f>
        <v>484652326000</v>
      </c>
      <c r="M20" s="220">
        <v>0</v>
      </c>
      <c r="N20" s="220"/>
      <c r="O20" s="220">
        <v>0</v>
      </c>
      <c r="Q20" s="218">
        <f>SUM(Q10:Q19)</f>
        <v>685021794</v>
      </c>
      <c r="R20" s="215"/>
      <c r="S20" s="218">
        <f>SUM(S10:S19)</f>
        <v>194862</v>
      </c>
      <c r="T20" s="215"/>
      <c r="U20" s="218">
        <f>SUM(U10:U19)</f>
        <v>3005285244765</v>
      </c>
      <c r="V20" s="215"/>
      <c r="W20" s="219">
        <f>SUM(W10:W19)</f>
        <v>3210057987849.751</v>
      </c>
      <c r="X20" s="211"/>
      <c r="Y20" s="221">
        <f>SUM(Y10:Y19)</f>
        <v>8.8002765382160744E-2</v>
      </c>
    </row>
    <row r="21" spans="1:29" ht="23.25" thickTop="1" x14ac:dyDescent="0.55000000000000004"/>
    <row r="24" spans="1:29" x14ac:dyDescent="0.55000000000000004">
      <c r="W24" s="204"/>
      <c r="Y24" s="204"/>
    </row>
    <row r="25" spans="1:29" x14ac:dyDescent="0.55000000000000004">
      <c r="W25" s="204"/>
      <c r="Y25" s="204"/>
    </row>
    <row r="26" spans="1:29" x14ac:dyDescent="0.55000000000000004">
      <c r="O26" s="204"/>
      <c r="Y26" s="204"/>
    </row>
    <row r="27" spans="1:29" x14ac:dyDescent="0.55000000000000004">
      <c r="O27" s="204"/>
      <c r="W27" s="204"/>
      <c r="Y27" s="204"/>
    </row>
    <row r="28" spans="1:29" x14ac:dyDescent="0.55000000000000004">
      <c r="O28" s="204"/>
      <c r="W28" s="204"/>
      <c r="Y28" s="204"/>
    </row>
  </sheetData>
  <mergeCells count="23">
    <mergeCell ref="G8:G9"/>
    <mergeCell ref="A1:Y1"/>
    <mergeCell ref="A2:Y2"/>
    <mergeCell ref="A3:Y3"/>
    <mergeCell ref="A4:Y4"/>
    <mergeCell ref="A5:Y5"/>
    <mergeCell ref="C7:G7"/>
    <mergeCell ref="I7:O7"/>
    <mergeCell ref="Q7:Y7"/>
    <mergeCell ref="A8:A9"/>
    <mergeCell ref="C8:C9"/>
    <mergeCell ref="D8:D9"/>
    <mergeCell ref="E8:E9"/>
    <mergeCell ref="F8:F9"/>
    <mergeCell ref="V8:V9"/>
    <mergeCell ref="W8:W9"/>
    <mergeCell ref="Y8:Y9"/>
    <mergeCell ref="I8:K8"/>
    <mergeCell ref="M8:O8"/>
    <mergeCell ref="Q8:Q9"/>
    <mergeCell ref="R8:R9"/>
    <mergeCell ref="S8:S9"/>
    <mergeCell ref="U8:U9"/>
  </mergeCells>
  <pageMargins left="0.7" right="0.7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15"/>
  <sheetViews>
    <sheetView rightToLeft="1" view="pageBreakPreview" zoomScaleNormal="100" zoomScaleSheetLayoutView="100" workbookViewId="0">
      <selection activeCell="Q11" sqref="Q11"/>
    </sheetView>
  </sheetViews>
  <sheetFormatPr defaultColWidth="9.125" defaultRowHeight="15.75" x14ac:dyDescent="0.4"/>
  <cols>
    <col min="1" max="1" width="26" style="6" bestFit="1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10.625" style="6" bestFit="1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25" ht="21" x14ac:dyDescent="0.55000000000000004">
      <c r="A1" s="284" t="s">
        <v>126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25" ht="21" x14ac:dyDescent="0.55000000000000004">
      <c r="A2" s="284" t="s">
        <v>78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</row>
    <row r="3" spans="1:25" ht="21" x14ac:dyDescent="0.55000000000000004">
      <c r="A3" s="284" t="s">
        <v>197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</row>
    <row r="4" spans="1:25" ht="25.5" x14ac:dyDescent="0.4">
      <c r="A4" s="285" t="s">
        <v>79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5" spans="1:25" x14ac:dyDescent="0.4">
      <c r="A5" s="1"/>
      <c r="B5" s="1"/>
      <c r="C5" s="223"/>
      <c r="D5" s="223"/>
      <c r="E5" s="223"/>
      <c r="F5" s="223"/>
      <c r="G5" s="223"/>
      <c r="H5" s="223"/>
      <c r="I5" s="223"/>
    </row>
    <row r="6" spans="1:25" ht="16.5" thickBot="1" x14ac:dyDescent="0.45">
      <c r="A6" s="1"/>
      <c r="B6" s="1"/>
      <c r="C6" s="3"/>
      <c r="D6" s="3"/>
      <c r="E6" s="3"/>
      <c r="F6" s="3"/>
      <c r="G6" s="3"/>
      <c r="H6" s="3"/>
      <c r="I6" s="3"/>
    </row>
    <row r="7" spans="1:25" ht="16.5" thickBot="1" x14ac:dyDescent="0.45">
      <c r="A7" s="1"/>
      <c r="B7" s="1"/>
      <c r="C7" s="283" t="s">
        <v>193</v>
      </c>
      <c r="D7" s="283"/>
      <c r="E7" s="283"/>
      <c r="F7" s="283"/>
      <c r="G7" s="283"/>
      <c r="H7" s="283"/>
      <c r="I7" s="283"/>
      <c r="K7" s="283" t="s">
        <v>198</v>
      </c>
      <c r="L7" s="283"/>
      <c r="M7" s="283"/>
      <c r="N7" s="283"/>
      <c r="O7" s="283"/>
      <c r="P7" s="283"/>
      <c r="Q7" s="283"/>
    </row>
    <row r="8" spans="1:25" ht="16.5" thickBot="1" x14ac:dyDescent="0.45">
      <c r="A8" s="30" t="s">
        <v>42</v>
      </c>
      <c r="B8" s="1"/>
      <c r="C8" s="30" t="s">
        <v>43</v>
      </c>
      <c r="D8" s="1"/>
      <c r="E8" s="30" t="s">
        <v>44</v>
      </c>
      <c r="F8" s="1"/>
      <c r="G8" s="30" t="s">
        <v>45</v>
      </c>
      <c r="H8" s="1"/>
      <c r="I8" s="30" t="s">
        <v>46</v>
      </c>
      <c r="K8" s="30" t="s">
        <v>43</v>
      </c>
      <c r="L8" s="1"/>
      <c r="M8" s="30" t="s">
        <v>44</v>
      </c>
      <c r="N8" s="1"/>
      <c r="O8" s="30" t="s">
        <v>45</v>
      </c>
      <c r="P8" s="1"/>
      <c r="Q8" s="30" t="s">
        <v>46</v>
      </c>
    </row>
    <row r="9" spans="1:25" ht="21" x14ac:dyDescent="0.55000000000000004">
      <c r="A9" s="62" t="s">
        <v>127</v>
      </c>
      <c r="B9" s="64"/>
      <c r="C9" s="63">
        <v>285192501</v>
      </c>
      <c r="D9" s="64"/>
      <c r="E9" s="63">
        <v>6936</v>
      </c>
      <c r="F9" s="64"/>
      <c r="G9" s="64" t="s">
        <v>128</v>
      </c>
      <c r="H9" s="64"/>
      <c r="I9" s="222">
        <v>0.33</v>
      </c>
      <c r="J9" s="64"/>
      <c r="K9" s="63">
        <v>285192501</v>
      </c>
      <c r="L9" s="64"/>
      <c r="M9" s="63">
        <v>6936</v>
      </c>
      <c r="N9" s="64"/>
      <c r="O9" s="64" t="s">
        <v>128</v>
      </c>
      <c r="P9" s="64"/>
      <c r="Q9" s="222">
        <v>0.33</v>
      </c>
    </row>
    <row r="10" spans="1:25" ht="21" x14ac:dyDescent="0.55000000000000004">
      <c r="A10" s="62" t="s">
        <v>201</v>
      </c>
      <c r="C10" s="6">
        <v>0</v>
      </c>
      <c r="E10" s="6">
        <v>0</v>
      </c>
      <c r="G10" s="6">
        <v>0</v>
      </c>
      <c r="I10" s="6">
        <v>0</v>
      </c>
      <c r="K10" s="63">
        <v>50000000</v>
      </c>
      <c r="L10" s="64"/>
      <c r="M10" s="63">
        <v>12900</v>
      </c>
      <c r="N10" s="64"/>
      <c r="O10" s="64" t="s">
        <v>202</v>
      </c>
      <c r="P10" s="64"/>
      <c r="Q10" s="222">
        <v>0.38140000000000002</v>
      </c>
    </row>
    <row r="12" spans="1:25" ht="25.5" x14ac:dyDescent="0.4">
      <c r="A12" s="285" t="s">
        <v>203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</row>
    <row r="13" spans="1:25" x14ac:dyDescent="0.4">
      <c r="A13" s="1"/>
      <c r="B13" s="1"/>
      <c r="C13" s="282" t="s">
        <v>193</v>
      </c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1"/>
      <c r="O13" s="282" t="s">
        <v>198</v>
      </c>
      <c r="P13" s="282"/>
      <c r="Q13" s="282"/>
      <c r="R13" s="282"/>
      <c r="S13" s="282"/>
      <c r="T13" s="282"/>
      <c r="U13" s="282"/>
      <c r="V13" s="282"/>
      <c r="W13" s="282"/>
      <c r="X13" s="282"/>
      <c r="Y13" s="282"/>
    </row>
    <row r="14" spans="1:25" x14ac:dyDescent="0.4">
      <c r="A14" s="224" t="s">
        <v>42</v>
      </c>
      <c r="B14" s="224"/>
      <c r="C14" s="224" t="s">
        <v>204</v>
      </c>
      <c r="D14" s="224"/>
      <c r="E14" s="224" t="s">
        <v>205</v>
      </c>
      <c r="F14" s="224"/>
      <c r="G14" s="224" t="s">
        <v>206</v>
      </c>
      <c r="H14" s="224"/>
      <c r="I14" s="224" t="s">
        <v>93</v>
      </c>
      <c r="J14" s="224"/>
      <c r="K14" s="224" t="s">
        <v>207</v>
      </c>
      <c r="L14" s="224"/>
      <c r="M14" s="224" t="s">
        <v>45</v>
      </c>
      <c r="N14" s="224"/>
      <c r="O14" s="224" t="s">
        <v>204</v>
      </c>
      <c r="P14" s="224"/>
      <c r="Q14" s="224" t="s">
        <v>205</v>
      </c>
      <c r="R14" s="224"/>
      <c r="S14" s="224" t="s">
        <v>206</v>
      </c>
      <c r="T14" s="224"/>
      <c r="U14" s="224" t="s">
        <v>93</v>
      </c>
      <c r="V14" s="224"/>
      <c r="W14" s="224" t="s">
        <v>207</v>
      </c>
      <c r="X14" s="224"/>
      <c r="Y14" s="224" t="s">
        <v>45</v>
      </c>
    </row>
    <row r="15" spans="1:25" x14ac:dyDescent="0.4">
      <c r="A15" s="1" t="s">
        <v>208</v>
      </c>
      <c r="C15" s="6" t="s">
        <v>209</v>
      </c>
      <c r="E15" s="6" t="s">
        <v>210</v>
      </c>
      <c r="G15" s="6" t="s">
        <v>211</v>
      </c>
      <c r="I15" s="6">
        <v>243277847</v>
      </c>
      <c r="K15" s="6">
        <v>7057</v>
      </c>
      <c r="M15" s="6" t="s">
        <v>212</v>
      </c>
      <c r="O15" s="6" t="s">
        <v>209</v>
      </c>
      <c r="Q15" s="6" t="s">
        <v>210</v>
      </c>
      <c r="S15" s="6" t="s">
        <v>211</v>
      </c>
      <c r="U15" s="6">
        <v>243277847</v>
      </c>
      <c r="W15" s="6">
        <v>6441</v>
      </c>
      <c r="Y15" s="6" t="s">
        <v>212</v>
      </c>
    </row>
  </sheetData>
  <mergeCells count="9">
    <mergeCell ref="C13:M13"/>
    <mergeCell ref="O13:Y13"/>
    <mergeCell ref="C7:I7"/>
    <mergeCell ref="K7:Q7"/>
    <mergeCell ref="A1:Q1"/>
    <mergeCell ref="A2:Q2"/>
    <mergeCell ref="A3:Q3"/>
    <mergeCell ref="A4:Q4"/>
    <mergeCell ref="A12:Q1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B23"/>
  <sheetViews>
    <sheetView rightToLeft="1" view="pageBreakPreview" topLeftCell="A3" zoomScale="106" zoomScaleNormal="100" zoomScaleSheetLayoutView="106" workbookViewId="0">
      <selection activeCell="Z14" sqref="Z14"/>
    </sheetView>
  </sheetViews>
  <sheetFormatPr defaultColWidth="9.125" defaultRowHeight="15.75" x14ac:dyDescent="0.4"/>
  <cols>
    <col min="1" max="1" width="15.75" style="6" bestFit="1" customWidth="1"/>
    <col min="2" max="2" width="1.125" style="6" customWidth="1"/>
    <col min="3" max="3" width="9" style="6" bestFit="1" customWidth="1"/>
    <col min="4" max="4" width="0.875" style="6" customWidth="1"/>
    <col min="5" max="5" width="13" style="6" bestFit="1" customWidth="1"/>
    <col min="6" max="6" width="1.25" style="6" customWidth="1"/>
    <col min="7" max="7" width="12.875" style="6" bestFit="1" customWidth="1"/>
    <col min="8" max="8" width="0.625" style="6" customWidth="1"/>
    <col min="9" max="9" width="8" style="6" bestFit="1" customWidth="1"/>
    <col min="10" max="10" width="1.375" style="6" customWidth="1"/>
    <col min="11" max="11" width="11.75" style="6" bestFit="1" customWidth="1"/>
    <col min="12" max="12" width="0.625" style="6" customWidth="1"/>
    <col min="13" max="13" width="7.375" style="6" bestFit="1" customWidth="1"/>
    <col min="14" max="14" width="1.375" style="6" customWidth="1"/>
    <col min="15" max="15" width="10.625" style="6" bestFit="1" customWidth="1"/>
    <col min="16" max="16" width="0.625" style="6" customWidth="1"/>
    <col min="17" max="17" width="9" style="6" bestFit="1" customWidth="1"/>
    <col min="18" max="18" width="0.75" style="6" customWidth="1"/>
    <col min="19" max="19" width="13.875" style="6" bestFit="1" customWidth="1"/>
    <col min="20" max="20" width="0.625" style="6" customWidth="1"/>
    <col min="21" max="21" width="12.875" style="6" bestFit="1" customWidth="1"/>
    <col min="22" max="22" width="0.375" style="6" customWidth="1"/>
    <col min="23" max="23" width="14.875" style="6" bestFit="1" customWidth="1"/>
    <col min="24" max="24" width="0.75" style="6" customWidth="1"/>
    <col min="25" max="25" width="11.625" style="71" bestFit="1" customWidth="1"/>
    <col min="26" max="26" width="9.125" style="6"/>
    <col min="27" max="27" width="12.875" style="6" bestFit="1" customWidth="1"/>
    <col min="28" max="28" width="13" style="6" bestFit="1" customWidth="1"/>
    <col min="29" max="16384" width="9.125" style="6"/>
  </cols>
  <sheetData>
    <row r="1" spans="1:25" ht="21" x14ac:dyDescent="0.55000000000000004">
      <c r="A1" s="284" t="s">
        <v>117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</row>
    <row r="2" spans="1:25" ht="21" x14ac:dyDescent="0.55000000000000004">
      <c r="A2" s="284" t="s">
        <v>78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</row>
    <row r="3" spans="1:25" ht="21" x14ac:dyDescent="0.55000000000000004">
      <c r="A3" s="284" t="s">
        <v>197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</row>
    <row r="4" spans="1:25" ht="25.5" x14ac:dyDescent="0.4">
      <c r="A4" s="292" t="s">
        <v>109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</row>
    <row r="6" spans="1:25" ht="18.75" customHeight="1" thickBot="1" x14ac:dyDescent="0.45">
      <c r="A6" s="160"/>
      <c r="B6" s="16"/>
      <c r="C6" s="294" t="s">
        <v>193</v>
      </c>
      <c r="D6" s="294"/>
      <c r="E6" s="294"/>
      <c r="F6" s="294"/>
      <c r="G6" s="294"/>
      <c r="H6" s="16"/>
      <c r="I6" s="293" t="s">
        <v>12</v>
      </c>
      <c r="J6" s="293"/>
      <c r="K6" s="293"/>
      <c r="L6" s="293"/>
      <c r="M6" s="293"/>
      <c r="N6" s="293"/>
      <c r="O6" s="293"/>
      <c r="Q6" s="294" t="s">
        <v>198</v>
      </c>
      <c r="R6" s="294"/>
      <c r="S6" s="294"/>
      <c r="T6" s="294"/>
      <c r="U6" s="294"/>
      <c r="V6" s="294"/>
      <c r="W6" s="294"/>
      <c r="X6" s="294"/>
      <c r="Y6" s="294"/>
    </row>
    <row r="7" spans="1:25" ht="17.25" customHeight="1" x14ac:dyDescent="0.4">
      <c r="A7" s="286" t="s">
        <v>99</v>
      </c>
      <c r="B7" s="17"/>
      <c r="C7" s="290" t="s">
        <v>100</v>
      </c>
      <c r="D7" s="289"/>
      <c r="E7" s="290" t="s">
        <v>0</v>
      </c>
      <c r="F7" s="289"/>
      <c r="G7" s="289" t="s">
        <v>29</v>
      </c>
      <c r="H7" s="158"/>
      <c r="I7" s="288" t="s">
        <v>112</v>
      </c>
      <c r="J7" s="288"/>
      <c r="K7" s="288"/>
      <c r="L7" s="155"/>
      <c r="M7" s="288" t="s">
        <v>113</v>
      </c>
      <c r="N7" s="288"/>
      <c r="O7" s="288"/>
      <c r="Q7" s="290" t="s">
        <v>4</v>
      </c>
      <c r="R7" s="289"/>
      <c r="S7" s="289" t="s">
        <v>114</v>
      </c>
      <c r="T7" s="157"/>
      <c r="U7" s="290" t="s">
        <v>0</v>
      </c>
      <c r="V7" s="289"/>
      <c r="W7" s="289" t="s">
        <v>29</v>
      </c>
      <c r="X7" s="158"/>
      <c r="Y7" s="295" t="s">
        <v>32</v>
      </c>
    </row>
    <row r="8" spans="1:25" ht="20.25" customHeight="1" thickBot="1" x14ac:dyDescent="0.45">
      <c r="A8" s="287"/>
      <c r="B8" s="17"/>
      <c r="C8" s="291"/>
      <c r="D8" s="286"/>
      <c r="E8" s="291"/>
      <c r="F8" s="286"/>
      <c r="G8" s="287"/>
      <c r="H8" s="158"/>
      <c r="I8" s="156" t="s">
        <v>4</v>
      </c>
      <c r="J8" s="156"/>
      <c r="K8" s="156" t="s">
        <v>0</v>
      </c>
      <c r="L8" s="155"/>
      <c r="M8" s="156" t="s">
        <v>4</v>
      </c>
      <c r="N8" s="156"/>
      <c r="O8" s="156" t="s">
        <v>77</v>
      </c>
      <c r="Q8" s="291"/>
      <c r="R8" s="286"/>
      <c r="S8" s="287"/>
      <c r="T8" s="157"/>
      <c r="U8" s="291"/>
      <c r="V8" s="286"/>
      <c r="W8" s="287"/>
      <c r="X8" s="158"/>
      <c r="Y8" s="296"/>
    </row>
    <row r="9" spans="1:25" ht="31.5" x14ac:dyDescent="0.4">
      <c r="A9" s="74" t="s">
        <v>129</v>
      </c>
      <c r="B9" s="65"/>
      <c r="C9" s="66">
        <v>13399461</v>
      </c>
      <c r="D9" s="67"/>
      <c r="E9" s="66">
        <v>238775576115</v>
      </c>
      <c r="F9" s="67"/>
      <c r="G9" s="66">
        <v>220560889828.23001</v>
      </c>
      <c r="H9" s="67"/>
      <c r="I9" s="66">
        <v>0</v>
      </c>
      <c r="J9" s="66"/>
      <c r="K9" s="67">
        <v>0</v>
      </c>
      <c r="L9" s="66"/>
      <c r="M9" s="67">
        <v>0</v>
      </c>
      <c r="N9" s="67"/>
      <c r="O9" s="66">
        <v>0</v>
      </c>
      <c r="P9" s="67"/>
      <c r="Q9" s="66">
        <v>13399461</v>
      </c>
      <c r="R9" s="67"/>
      <c r="S9" s="66">
        <v>15630</v>
      </c>
      <c r="T9" s="67"/>
      <c r="U9" s="66">
        <v>238775576115</v>
      </c>
      <c r="V9" s="67"/>
      <c r="W9" s="66">
        <v>209184873059.177</v>
      </c>
      <c r="X9" s="73"/>
      <c r="Y9" s="75">
        <f>W9/' سهام'!$AC$4</f>
        <v>5.7347398006523083E-3</v>
      </c>
    </row>
    <row r="10" spans="1:25" ht="31.5" x14ac:dyDescent="0.4">
      <c r="A10" s="74" t="s">
        <v>130</v>
      </c>
      <c r="B10" s="65"/>
      <c r="C10" s="66">
        <v>3000000</v>
      </c>
      <c r="D10" s="67"/>
      <c r="E10" s="66">
        <v>30034800000</v>
      </c>
      <c r="F10" s="67"/>
      <c r="G10" s="66">
        <v>32721097500</v>
      </c>
      <c r="H10" s="67"/>
      <c r="I10" s="66">
        <v>0</v>
      </c>
      <c r="J10" s="66"/>
      <c r="K10" s="67">
        <v>0</v>
      </c>
      <c r="L10" s="66"/>
      <c r="M10" s="67">
        <v>0</v>
      </c>
      <c r="N10" s="67"/>
      <c r="O10" s="66">
        <v>0</v>
      </c>
      <c r="P10" s="67"/>
      <c r="Q10" s="66">
        <v>3000000</v>
      </c>
      <c r="R10" s="67"/>
      <c r="S10" s="66">
        <v>10580</v>
      </c>
      <c r="T10" s="67"/>
      <c r="U10" s="66">
        <v>30034800000</v>
      </c>
      <c r="V10" s="67"/>
      <c r="W10" s="66">
        <v>31702308750</v>
      </c>
      <c r="X10" s="73"/>
      <c r="Y10" s="75">
        <f>W10/' سهام'!$AC$4</f>
        <v>8.6910917172180828E-4</v>
      </c>
    </row>
    <row r="11" spans="1:25" ht="31.5" x14ac:dyDescent="0.4">
      <c r="A11" s="74" t="s">
        <v>131</v>
      </c>
      <c r="B11" s="65"/>
      <c r="C11" s="66">
        <v>2000000</v>
      </c>
      <c r="D11" s="67"/>
      <c r="E11" s="66">
        <v>20000000000</v>
      </c>
      <c r="F11" s="67"/>
      <c r="G11" s="66">
        <v>22633091250</v>
      </c>
      <c r="H11" s="67"/>
      <c r="I11" s="66">
        <v>0</v>
      </c>
      <c r="J11" s="66"/>
      <c r="K11" s="67">
        <v>0</v>
      </c>
      <c r="L11" s="66"/>
      <c r="M11" s="67">
        <v>0</v>
      </c>
      <c r="N11" s="67"/>
      <c r="O11" s="66">
        <v>0</v>
      </c>
      <c r="P11" s="67"/>
      <c r="Q11" s="66">
        <v>2000000</v>
      </c>
      <c r="R11" s="67"/>
      <c r="S11" s="66">
        <v>11090</v>
      </c>
      <c r="T11" s="67"/>
      <c r="U11" s="66">
        <v>20000000000</v>
      </c>
      <c r="V11" s="67"/>
      <c r="W11" s="66">
        <v>22153661250</v>
      </c>
      <c r="X11" s="73"/>
      <c r="Y11" s="75">
        <f>W11/' سهام'!$AC$4</f>
        <v>6.0733589882765301E-4</v>
      </c>
    </row>
    <row r="12" spans="1:25" ht="31.5" x14ac:dyDescent="0.4">
      <c r="A12" s="74" t="s">
        <v>132</v>
      </c>
      <c r="B12" s="65"/>
      <c r="C12" s="66">
        <v>3000000</v>
      </c>
      <c r="D12" s="67"/>
      <c r="E12" s="66">
        <v>30034800000</v>
      </c>
      <c r="F12" s="67"/>
      <c r="G12" s="66">
        <v>40451906250</v>
      </c>
      <c r="H12" s="67"/>
      <c r="I12" s="66">
        <v>0</v>
      </c>
      <c r="J12" s="66"/>
      <c r="K12" s="67">
        <v>0</v>
      </c>
      <c r="L12" s="66"/>
      <c r="M12" s="67">
        <v>0</v>
      </c>
      <c r="N12" s="67"/>
      <c r="O12" s="66">
        <v>0</v>
      </c>
      <c r="P12" s="67"/>
      <c r="Q12" s="66">
        <v>3000000</v>
      </c>
      <c r="R12" s="67"/>
      <c r="S12" s="66">
        <v>13080</v>
      </c>
      <c r="T12" s="67"/>
      <c r="U12" s="66">
        <v>30034800000</v>
      </c>
      <c r="V12" s="67"/>
      <c r="W12" s="66">
        <v>39193402500</v>
      </c>
      <c r="X12" s="73"/>
      <c r="Y12" s="75">
        <f>W12/' سهام'!$AC$4</f>
        <v>1.0744752330927459E-3</v>
      </c>
    </row>
    <row r="13" spans="1:25" ht="31.5" x14ac:dyDescent="0.4">
      <c r="A13" s="74" t="s">
        <v>133</v>
      </c>
      <c r="B13" s="65"/>
      <c r="C13" s="66">
        <v>1335000</v>
      </c>
      <c r="D13" s="67"/>
      <c r="E13" s="66">
        <v>20045555900</v>
      </c>
      <c r="F13" s="67"/>
      <c r="G13" s="66">
        <v>16593012371.25</v>
      </c>
      <c r="H13" s="67"/>
      <c r="I13" s="66">
        <v>0</v>
      </c>
      <c r="J13" s="66"/>
      <c r="K13" s="67">
        <v>0</v>
      </c>
      <c r="L13" s="66"/>
      <c r="M13" s="67">
        <v>0</v>
      </c>
      <c r="N13" s="67"/>
      <c r="O13" s="66">
        <v>0</v>
      </c>
      <c r="P13" s="67"/>
      <c r="Q13" s="66">
        <v>1335000</v>
      </c>
      <c r="R13" s="67"/>
      <c r="S13" s="66">
        <v>10832</v>
      </c>
      <c r="T13" s="67"/>
      <c r="U13" s="66">
        <v>20045555900</v>
      </c>
      <c r="V13" s="67"/>
      <c r="W13" s="66">
        <v>14443547895</v>
      </c>
      <c r="X13" s="73"/>
      <c r="Y13" s="75">
        <f>W13/' سهام'!$AC$4</f>
        <v>3.9596548146505947E-4</v>
      </c>
    </row>
    <row r="14" spans="1:25" ht="31.5" x14ac:dyDescent="0.4">
      <c r="A14" s="74" t="s">
        <v>134</v>
      </c>
      <c r="B14" s="65"/>
      <c r="C14" s="66">
        <v>2000000</v>
      </c>
      <c r="D14" s="67"/>
      <c r="E14" s="66">
        <v>20000000000</v>
      </c>
      <c r="F14" s="67"/>
      <c r="G14" s="66">
        <v>18757698750</v>
      </c>
      <c r="H14" s="67"/>
      <c r="I14" s="66">
        <v>0</v>
      </c>
      <c r="J14" s="66"/>
      <c r="K14" s="67">
        <v>0</v>
      </c>
      <c r="L14" s="66"/>
      <c r="M14" s="67">
        <v>0</v>
      </c>
      <c r="N14" s="67"/>
      <c r="O14" s="66">
        <v>0</v>
      </c>
      <c r="P14" s="67"/>
      <c r="Q14" s="66">
        <v>2000000</v>
      </c>
      <c r="R14" s="67"/>
      <c r="S14" s="66">
        <v>9120</v>
      </c>
      <c r="T14" s="67"/>
      <c r="U14" s="66">
        <v>20000000000</v>
      </c>
      <c r="V14" s="67"/>
      <c r="W14" s="66">
        <v>18218340000</v>
      </c>
      <c r="X14" s="73"/>
      <c r="Y14" s="75">
        <f>W14/' سهام'!$AC$4</f>
        <v>4.9945026125412047E-4</v>
      </c>
    </row>
    <row r="15" spans="1:25" x14ac:dyDescent="0.4">
      <c r="A15" s="74" t="s">
        <v>135</v>
      </c>
      <c r="B15" s="65"/>
      <c r="C15" s="66">
        <v>9570000</v>
      </c>
      <c r="D15" s="67"/>
      <c r="E15" s="66">
        <v>110210395824</v>
      </c>
      <c r="F15" s="67"/>
      <c r="G15" s="66">
        <v>169034912392.5</v>
      </c>
      <c r="H15" s="67"/>
      <c r="I15" s="66">
        <v>0</v>
      </c>
      <c r="J15" s="66"/>
      <c r="K15" s="67">
        <v>0</v>
      </c>
      <c r="L15" s="66"/>
      <c r="M15" s="67">
        <v>0</v>
      </c>
      <c r="N15" s="67"/>
      <c r="O15" s="66">
        <v>0</v>
      </c>
      <c r="P15" s="67"/>
      <c r="Q15" s="66">
        <v>9570000</v>
      </c>
      <c r="R15" s="67"/>
      <c r="S15" s="66">
        <v>17149</v>
      </c>
      <c r="T15" s="67"/>
      <c r="U15" s="66">
        <v>110210395824</v>
      </c>
      <c r="V15" s="67"/>
      <c r="W15" s="66">
        <v>163921042333.125</v>
      </c>
      <c r="X15" s="73"/>
      <c r="Y15" s="75">
        <f>W15/' سهام'!$AC$4</f>
        <v>4.4938456203104686E-3</v>
      </c>
    </row>
    <row r="16" spans="1:25" ht="31.5" x14ac:dyDescent="0.4">
      <c r="A16" s="74" t="s">
        <v>137</v>
      </c>
      <c r="B16" s="65"/>
      <c r="C16" s="66">
        <v>55800619</v>
      </c>
      <c r="D16" s="67"/>
      <c r="E16" s="66">
        <v>673985356838</v>
      </c>
      <c r="F16" s="67"/>
      <c r="G16" s="66">
        <v>777930401953.99805</v>
      </c>
      <c r="H16" s="67"/>
      <c r="I16" s="66">
        <v>0</v>
      </c>
      <c r="J16" s="66"/>
      <c r="K16" s="67">
        <v>0</v>
      </c>
      <c r="L16" s="66"/>
      <c r="M16" s="67">
        <v>0</v>
      </c>
      <c r="N16" s="67"/>
      <c r="O16" s="66">
        <v>0</v>
      </c>
      <c r="P16" s="67"/>
      <c r="Q16" s="66">
        <v>55800619</v>
      </c>
      <c r="R16" s="67"/>
      <c r="S16" s="66">
        <v>13568</v>
      </c>
      <c r="T16" s="67"/>
      <c r="U16" s="66">
        <v>673985356838</v>
      </c>
      <c r="V16" s="67"/>
      <c r="W16" s="66">
        <v>756194275233.68994</v>
      </c>
      <c r="X16" s="73"/>
      <c r="Y16" s="75">
        <f>W16/' سهام'!$AC$4</f>
        <v>2.0730836526507722E-2</v>
      </c>
    </row>
    <row r="17" spans="1:28" ht="31.5" x14ac:dyDescent="0.4">
      <c r="A17" s="74" t="s">
        <v>138</v>
      </c>
      <c r="B17" s="65"/>
      <c r="C17" s="66">
        <v>5500000</v>
      </c>
      <c r="D17" s="67"/>
      <c r="E17" s="66">
        <v>56680673400</v>
      </c>
      <c r="F17" s="67"/>
      <c r="G17" s="66">
        <v>83368881750</v>
      </c>
      <c r="H17" s="67"/>
      <c r="I17" s="66">
        <v>0</v>
      </c>
      <c r="J17" s="66"/>
      <c r="K17" s="66">
        <v>0</v>
      </c>
      <c r="M17" s="67">
        <v>0</v>
      </c>
      <c r="N17" s="67"/>
      <c r="O17" s="66">
        <v>0</v>
      </c>
      <c r="P17" s="67"/>
      <c r="Q17" s="66">
        <v>5500000</v>
      </c>
      <c r="R17" s="67"/>
      <c r="S17" s="66">
        <v>14800</v>
      </c>
      <c r="T17" s="67"/>
      <c r="U17" s="66">
        <v>56680673400</v>
      </c>
      <c r="V17" s="67"/>
      <c r="W17" s="66">
        <v>81303337500</v>
      </c>
      <c r="X17" s="73"/>
      <c r="Y17" s="75">
        <f>W17/' سهام'!$AC$4</f>
        <v>2.2289063194125772E-3</v>
      </c>
      <c r="AA17" s="68"/>
    </row>
    <row r="18" spans="1:28" ht="31.5" x14ac:dyDescent="0.4">
      <c r="A18" s="74" t="s">
        <v>139</v>
      </c>
      <c r="B18" s="65"/>
      <c r="C18" s="66">
        <v>6791000</v>
      </c>
      <c r="D18" s="67"/>
      <c r="E18" s="66">
        <v>109829073089</v>
      </c>
      <c r="F18" s="67"/>
      <c r="G18" s="66">
        <v>151937759400</v>
      </c>
      <c r="H18" s="67"/>
      <c r="I18" s="66">
        <v>0</v>
      </c>
      <c r="J18" s="66"/>
      <c r="K18" s="67">
        <v>0</v>
      </c>
      <c r="L18" s="66"/>
      <c r="M18" s="67">
        <v>0</v>
      </c>
      <c r="N18" s="67"/>
      <c r="O18" s="66">
        <v>0</v>
      </c>
      <c r="P18" s="67"/>
      <c r="Q18" s="66">
        <v>6791000</v>
      </c>
      <c r="R18" s="67"/>
      <c r="S18" s="66">
        <v>22040</v>
      </c>
      <c r="T18" s="67"/>
      <c r="U18" s="66">
        <v>109829073089</v>
      </c>
      <c r="V18" s="67"/>
      <c r="W18" s="66">
        <v>149495902552.5</v>
      </c>
      <c r="X18" s="73"/>
      <c r="Y18" s="75">
        <f>W18/' سهام'!$AC$4</f>
        <v>4.0983847917135515E-3</v>
      </c>
      <c r="AA18" s="68"/>
    </row>
    <row r="19" spans="1:28" ht="31.5" x14ac:dyDescent="0.4">
      <c r="A19" s="74" t="s">
        <v>140</v>
      </c>
      <c r="B19" s="65"/>
      <c r="C19" s="66">
        <v>21564</v>
      </c>
      <c r="D19" s="67"/>
      <c r="E19" s="66">
        <v>39363632745</v>
      </c>
      <c r="F19" s="67"/>
      <c r="G19" s="66">
        <v>65335383504</v>
      </c>
      <c r="H19" s="67"/>
      <c r="I19" s="66">
        <v>0</v>
      </c>
      <c r="J19" s="66"/>
      <c r="K19" s="67">
        <v>0</v>
      </c>
      <c r="L19" s="66"/>
      <c r="M19" s="67">
        <v>0</v>
      </c>
      <c r="N19" s="67"/>
      <c r="O19" s="66">
        <v>0</v>
      </c>
      <c r="P19" s="67"/>
      <c r="Q19" s="66">
        <v>21564</v>
      </c>
      <c r="R19" s="67"/>
      <c r="S19" s="66">
        <v>2848551</v>
      </c>
      <c r="T19" s="67"/>
      <c r="U19" s="66">
        <v>39363632745</v>
      </c>
      <c r="V19" s="67"/>
      <c r="W19" s="66">
        <v>61426153764</v>
      </c>
      <c r="X19" s="73"/>
      <c r="Y19" s="75">
        <f>W19/' سهام'!$AC$4</f>
        <v>1.6839793606478733E-3</v>
      </c>
      <c r="AA19" s="68"/>
    </row>
    <row r="20" spans="1:28" x14ac:dyDescent="0.4">
      <c r="A20" s="74" t="s">
        <v>141</v>
      </c>
      <c r="B20" s="65"/>
      <c r="C20" s="66">
        <v>130571</v>
      </c>
      <c r="D20" s="67"/>
      <c r="E20" s="66">
        <v>99999758915</v>
      </c>
      <c r="F20" s="67"/>
      <c r="G20" s="66">
        <v>87096973837</v>
      </c>
      <c r="H20" s="67"/>
      <c r="I20" s="66">
        <v>0</v>
      </c>
      <c r="J20" s="66"/>
      <c r="K20" s="67">
        <v>0</v>
      </c>
      <c r="L20" s="66"/>
      <c r="M20" s="67">
        <v>0</v>
      </c>
      <c r="N20" s="67"/>
      <c r="O20" s="66">
        <v>0</v>
      </c>
      <c r="P20" s="67"/>
      <c r="Q20" s="66">
        <v>130571</v>
      </c>
      <c r="R20" s="67"/>
      <c r="S20" s="66">
        <v>657403</v>
      </c>
      <c r="T20" s="67"/>
      <c r="U20" s="66">
        <v>99999758915</v>
      </c>
      <c r="V20" s="67"/>
      <c r="W20" s="66">
        <v>85837747113</v>
      </c>
      <c r="X20" s="73"/>
      <c r="Y20" s="75">
        <f>W20/' سهام'!$AC$4</f>
        <v>2.3532157826153741E-3</v>
      </c>
      <c r="AB20" s="68"/>
    </row>
    <row r="21" spans="1:28" ht="16.5" thickBot="1" x14ac:dyDescent="0.45">
      <c r="A21" s="74" t="s">
        <v>142</v>
      </c>
      <c r="B21" s="65"/>
      <c r="C21" s="66">
        <v>10000</v>
      </c>
      <c r="D21" s="67"/>
      <c r="E21" s="66">
        <v>10000000000</v>
      </c>
      <c r="F21" s="67"/>
      <c r="G21" s="66">
        <v>10024760000</v>
      </c>
      <c r="H21" s="67"/>
      <c r="I21" s="66">
        <v>0</v>
      </c>
      <c r="J21" s="66"/>
      <c r="K21" s="67">
        <v>0</v>
      </c>
      <c r="L21" s="66"/>
      <c r="M21" s="67">
        <v>0</v>
      </c>
      <c r="N21" s="67"/>
      <c r="O21" s="66">
        <v>0</v>
      </c>
      <c r="P21" s="67"/>
      <c r="Q21" s="66">
        <v>10000</v>
      </c>
      <c r="R21" s="67"/>
      <c r="S21" s="66">
        <v>987339</v>
      </c>
      <c r="T21" s="67"/>
      <c r="U21" s="66">
        <v>10000000000</v>
      </c>
      <c r="V21" s="67"/>
      <c r="W21" s="66">
        <v>9873390000</v>
      </c>
      <c r="X21" s="73"/>
      <c r="Y21" s="75">
        <f>W21/' سهام'!$AC$4</f>
        <v>2.7067598996197351E-4</v>
      </c>
    </row>
    <row r="22" spans="1:28" ht="16.5" thickBot="1" x14ac:dyDescent="0.45">
      <c r="A22" s="17" t="s">
        <v>3</v>
      </c>
      <c r="B22" s="17"/>
      <c r="C22" s="69">
        <f>SUM(C9:C21)</f>
        <v>102558215</v>
      </c>
      <c r="D22" s="157"/>
      <c r="E22" s="69">
        <f>SUM(E9:E21)</f>
        <v>1458959622826</v>
      </c>
      <c r="F22" s="157"/>
      <c r="G22" s="70">
        <f>SUM(G9:G21)</f>
        <v>1696446768786.978</v>
      </c>
      <c r="H22" s="157"/>
      <c r="I22" s="69">
        <f>SUM(I9:I21)</f>
        <v>0</v>
      </c>
      <c r="J22" s="69"/>
      <c r="K22" s="69">
        <f>SUM(K9:K21)</f>
        <v>0</v>
      </c>
      <c r="M22" s="19" t="s">
        <v>2</v>
      </c>
      <c r="N22" s="19"/>
      <c r="O22" s="19" t="s">
        <v>2</v>
      </c>
      <c r="Q22" s="69">
        <f>SUM(Q9:Q21)</f>
        <v>102558215</v>
      </c>
      <c r="R22" s="157"/>
      <c r="S22" s="69">
        <f>SUM(S9:S21)</f>
        <v>4631182</v>
      </c>
      <c r="T22" s="157"/>
      <c r="U22" s="69">
        <f>SUM(U9:U21)</f>
        <v>1458959622826</v>
      </c>
      <c r="V22" s="157"/>
      <c r="W22" s="70">
        <f>SUM(W9:W21)</f>
        <v>1642947981950.4919</v>
      </c>
      <c r="X22" s="157"/>
      <c r="Y22" s="72">
        <f>SUM(Y9:Y21)</f>
        <v>4.5040920238183235E-2</v>
      </c>
    </row>
    <row r="23" spans="1:28" ht="16.5" thickTop="1" x14ac:dyDescent="0.4"/>
  </sheetData>
  <mergeCells count="22">
    <mergeCell ref="Q6:Y6"/>
    <mergeCell ref="F7:F8"/>
    <mergeCell ref="G7:G8"/>
    <mergeCell ref="W7:W8"/>
    <mergeCell ref="S7:S8"/>
    <mergeCell ref="Y7:Y8"/>
    <mergeCell ref="A1:Y1"/>
    <mergeCell ref="A2:Y2"/>
    <mergeCell ref="A3:Y3"/>
    <mergeCell ref="A7:A8"/>
    <mergeCell ref="I7:K7"/>
    <mergeCell ref="M7:O7"/>
    <mergeCell ref="R7:R8"/>
    <mergeCell ref="V7:V8"/>
    <mergeCell ref="U7:U8"/>
    <mergeCell ref="Q7:Q8"/>
    <mergeCell ref="E7:E8"/>
    <mergeCell ref="C7:C8"/>
    <mergeCell ref="D7:D8"/>
    <mergeCell ref="A4:Y4"/>
    <mergeCell ref="I6:O6"/>
    <mergeCell ref="C6:G6"/>
  </mergeCells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P30"/>
  <sheetViews>
    <sheetView rightToLeft="1" view="pageBreakPreview" topLeftCell="A19" zoomScale="90" zoomScaleNormal="100" zoomScaleSheetLayoutView="90" workbookViewId="0">
      <selection activeCell="AL20" sqref="AL20"/>
    </sheetView>
  </sheetViews>
  <sheetFormatPr defaultColWidth="9.125" defaultRowHeight="15.75" x14ac:dyDescent="0.4"/>
  <cols>
    <col min="1" max="1" width="18.625" style="24" customWidth="1"/>
    <col min="2" max="2" width="0.625" style="24" customWidth="1"/>
    <col min="3" max="3" width="9" style="24" customWidth="1"/>
    <col min="4" max="4" width="0.625" style="24" customWidth="1"/>
    <col min="5" max="5" width="10.75" style="24" customWidth="1"/>
    <col min="6" max="6" width="0.625" style="24" customWidth="1"/>
    <col min="7" max="7" width="11.25" style="24" bestFit="1" customWidth="1"/>
    <col min="8" max="8" width="0.625" style="24" customWidth="1"/>
    <col min="9" max="9" width="9.625" style="24" bestFit="1" customWidth="1"/>
    <col min="10" max="10" width="0.375" style="24" customWidth="1"/>
    <col min="11" max="11" width="6.125" style="24" customWidth="1"/>
    <col min="12" max="12" width="0.75" style="24" customWidth="1"/>
    <col min="13" max="13" width="6.75" style="24" customWidth="1"/>
    <col min="14" max="14" width="0.25" style="24" customWidth="1"/>
    <col min="15" max="15" width="11.125" style="24" bestFit="1" customWidth="1"/>
    <col min="16" max="16" width="0.375" style="24" customWidth="1"/>
    <col min="17" max="17" width="15.375" style="24" bestFit="1" customWidth="1"/>
    <col min="18" max="18" width="0.625" style="24" customWidth="1"/>
    <col min="19" max="19" width="15.375" style="24" bestFit="1" customWidth="1"/>
    <col min="20" max="20" width="0.625" style="24" customWidth="1"/>
    <col min="21" max="21" width="10.375" style="201" bestFit="1" customWidth="1"/>
    <col min="22" max="22" width="1.625" style="201" customWidth="1"/>
    <col min="23" max="23" width="16.75" style="201" bestFit="1" customWidth="1"/>
    <col min="24" max="24" width="0.625" style="24" customWidth="1"/>
    <col min="25" max="25" width="8" style="166" bestFit="1" customWidth="1"/>
    <col min="26" max="26" width="1.625" style="166" customWidth="1"/>
    <col min="27" max="27" width="14.75" style="166" bestFit="1" customWidth="1"/>
    <col min="28" max="28" width="0.625" style="24" customWidth="1"/>
    <col min="29" max="29" width="10.625" style="24" bestFit="1" customWidth="1"/>
    <col min="30" max="30" width="0.375" style="24" customWidth="1"/>
    <col min="31" max="31" width="11.875" style="24" bestFit="1" customWidth="1"/>
    <col min="32" max="32" width="0.25" style="24" customWidth="1"/>
    <col min="33" max="33" width="15.375" style="24" bestFit="1" customWidth="1"/>
    <col min="34" max="34" width="0.375" style="24" customWidth="1"/>
    <col min="35" max="35" width="15.375" style="24" bestFit="1" customWidth="1"/>
    <col min="36" max="36" width="0.375" style="24" customWidth="1"/>
    <col min="37" max="37" width="13.125" style="81" bestFit="1" customWidth="1"/>
    <col min="38" max="38" width="9.125" style="24"/>
    <col min="39" max="39" width="14.125" style="24" bestFit="1" customWidth="1"/>
    <col min="40" max="40" width="13.625" style="24" bestFit="1" customWidth="1"/>
    <col min="41" max="41" width="9.125" style="24"/>
    <col min="42" max="42" width="13.75" style="24" bestFit="1" customWidth="1"/>
    <col min="43" max="16384" width="9.125" style="24"/>
  </cols>
  <sheetData>
    <row r="1" spans="1:39" ht="21" x14ac:dyDescent="0.55000000000000004">
      <c r="A1" s="284" t="s">
        <v>117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</row>
    <row r="2" spans="1:39" ht="21" x14ac:dyDescent="0.55000000000000004">
      <c r="A2" s="284" t="s">
        <v>78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</row>
    <row r="3" spans="1:39" ht="21" x14ac:dyDescent="0.55000000000000004">
      <c r="A3" s="284" t="s">
        <v>197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</row>
    <row r="4" spans="1:39" ht="25.5" x14ac:dyDescent="0.4">
      <c r="A4" s="292" t="s">
        <v>110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</row>
    <row r="6" spans="1:39" ht="18" customHeight="1" thickBot="1" x14ac:dyDescent="0.45">
      <c r="A6" s="294" t="s">
        <v>27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15"/>
      <c r="O6" s="294" t="s">
        <v>193</v>
      </c>
      <c r="P6" s="294"/>
      <c r="Q6" s="294"/>
      <c r="R6" s="294"/>
      <c r="S6" s="294"/>
      <c r="T6" s="27"/>
      <c r="U6" s="297" t="s">
        <v>12</v>
      </c>
      <c r="V6" s="297"/>
      <c r="W6" s="297"/>
      <c r="X6" s="297"/>
      <c r="Y6" s="297"/>
      <c r="Z6" s="297"/>
      <c r="AA6" s="297"/>
      <c r="AC6" s="294" t="s">
        <v>198</v>
      </c>
      <c r="AD6" s="294"/>
      <c r="AE6" s="294"/>
      <c r="AF6" s="294"/>
      <c r="AG6" s="294"/>
      <c r="AH6" s="294"/>
      <c r="AI6" s="294"/>
      <c r="AJ6" s="294"/>
      <c r="AK6" s="294"/>
    </row>
    <row r="7" spans="1:39" ht="26.25" customHeight="1" x14ac:dyDescent="0.4">
      <c r="A7" s="303" t="s">
        <v>28</v>
      </c>
      <c r="B7" s="15"/>
      <c r="C7" s="300" t="s">
        <v>11</v>
      </c>
      <c r="D7" s="15"/>
      <c r="E7" s="302" t="s">
        <v>10</v>
      </c>
      <c r="F7" s="15"/>
      <c r="G7" s="299" t="s">
        <v>40</v>
      </c>
      <c r="H7" s="15"/>
      <c r="I7" s="300" t="s">
        <v>31</v>
      </c>
      <c r="J7" s="15"/>
      <c r="K7" s="302" t="s">
        <v>9</v>
      </c>
      <c r="L7" s="2"/>
      <c r="M7" s="302" t="s">
        <v>8</v>
      </c>
      <c r="N7" s="15"/>
      <c r="O7" s="304" t="s">
        <v>4</v>
      </c>
      <c r="P7" s="299"/>
      <c r="Q7" s="299" t="s">
        <v>0</v>
      </c>
      <c r="R7" s="299"/>
      <c r="S7" s="299" t="s">
        <v>29</v>
      </c>
      <c r="T7" s="15"/>
      <c r="U7" s="298" t="s">
        <v>5</v>
      </c>
      <c r="V7" s="298"/>
      <c r="W7" s="298"/>
      <c r="Y7" s="298" t="s">
        <v>6</v>
      </c>
      <c r="Z7" s="298"/>
      <c r="AA7" s="298"/>
      <c r="AC7" s="304" t="s">
        <v>4</v>
      </c>
      <c r="AD7" s="303"/>
      <c r="AE7" s="299" t="s">
        <v>41</v>
      </c>
      <c r="AF7" s="15"/>
      <c r="AG7" s="299" t="s">
        <v>0</v>
      </c>
      <c r="AH7" s="303"/>
      <c r="AI7" s="299" t="s">
        <v>29</v>
      </c>
      <c r="AJ7" s="25"/>
      <c r="AK7" s="306" t="s">
        <v>30</v>
      </c>
    </row>
    <row r="8" spans="1:39" s="26" customFormat="1" ht="40.5" customHeight="1" thickBot="1" x14ac:dyDescent="0.3">
      <c r="A8" s="294"/>
      <c r="B8" s="15"/>
      <c r="C8" s="301"/>
      <c r="D8" s="15"/>
      <c r="E8" s="301"/>
      <c r="F8" s="15"/>
      <c r="G8" s="294"/>
      <c r="H8" s="15"/>
      <c r="I8" s="301"/>
      <c r="J8" s="15"/>
      <c r="K8" s="301"/>
      <c r="L8" s="27"/>
      <c r="M8" s="301"/>
      <c r="N8" s="15"/>
      <c r="O8" s="305"/>
      <c r="P8" s="303"/>
      <c r="Q8" s="294"/>
      <c r="R8" s="303"/>
      <c r="S8" s="294"/>
      <c r="T8" s="15"/>
      <c r="U8" s="165" t="s">
        <v>4</v>
      </c>
      <c r="V8" s="165"/>
      <c r="W8" s="165" t="s">
        <v>0</v>
      </c>
      <c r="Y8" s="165" t="s">
        <v>4</v>
      </c>
      <c r="Z8" s="165"/>
      <c r="AA8" s="165" t="s">
        <v>77</v>
      </c>
      <c r="AC8" s="305"/>
      <c r="AD8" s="303"/>
      <c r="AE8" s="294"/>
      <c r="AF8" s="15"/>
      <c r="AG8" s="294"/>
      <c r="AH8" s="303"/>
      <c r="AI8" s="294"/>
      <c r="AJ8" s="25"/>
      <c r="AK8" s="307"/>
    </row>
    <row r="9" spans="1:39" ht="42" x14ac:dyDescent="0.55000000000000004">
      <c r="A9" s="76" t="s">
        <v>143</v>
      </c>
      <c r="B9" s="15"/>
      <c r="C9" s="77" t="s">
        <v>156</v>
      </c>
      <c r="D9" s="77"/>
      <c r="E9" s="77" t="s">
        <v>156</v>
      </c>
      <c r="F9" s="64"/>
      <c r="G9" s="64" t="s">
        <v>157</v>
      </c>
      <c r="H9" s="64"/>
      <c r="I9" s="64" t="s">
        <v>158</v>
      </c>
      <c r="J9" s="64"/>
      <c r="K9" s="63">
        <v>0</v>
      </c>
      <c r="L9" s="64"/>
      <c r="M9" s="63">
        <v>0</v>
      </c>
      <c r="N9" s="64"/>
      <c r="O9" s="63">
        <v>36100</v>
      </c>
      <c r="P9" s="64"/>
      <c r="Q9" s="63">
        <v>25095805778</v>
      </c>
      <c r="R9" s="64"/>
      <c r="S9" s="63">
        <v>25901386522</v>
      </c>
      <c r="T9" s="15"/>
      <c r="U9" s="115">
        <v>0</v>
      </c>
      <c r="V9" s="115"/>
      <c r="W9" s="115">
        <v>0</v>
      </c>
      <c r="Y9" s="115">
        <v>0</v>
      </c>
      <c r="Z9" s="115"/>
      <c r="AA9" s="115">
        <v>0</v>
      </c>
      <c r="AC9" s="63">
        <v>36100</v>
      </c>
      <c r="AD9" s="64"/>
      <c r="AE9" s="63">
        <v>770700</v>
      </c>
      <c r="AF9" s="64"/>
      <c r="AG9" s="63">
        <v>25095805778</v>
      </c>
      <c r="AH9" s="64"/>
      <c r="AI9" s="63">
        <v>27817227213</v>
      </c>
      <c r="AJ9" s="15"/>
      <c r="AK9" s="79">
        <f>AI9/' سهام'!$AC$4</f>
        <v>7.6260084063081918E-4</v>
      </c>
    </row>
    <row r="10" spans="1:39" s="58" customFormat="1" ht="42" x14ac:dyDescent="0.55000000000000004">
      <c r="A10" s="76" t="s">
        <v>144</v>
      </c>
      <c r="B10" s="59"/>
      <c r="C10" s="77" t="s">
        <v>156</v>
      </c>
      <c r="D10" s="77"/>
      <c r="E10" s="77" t="s">
        <v>156</v>
      </c>
      <c r="F10" s="64"/>
      <c r="G10" s="64" t="s">
        <v>159</v>
      </c>
      <c r="H10" s="64"/>
      <c r="I10" s="64" t="s">
        <v>160</v>
      </c>
      <c r="J10" s="64"/>
      <c r="K10" s="63">
        <v>0</v>
      </c>
      <c r="L10" s="64"/>
      <c r="M10" s="63">
        <v>0</v>
      </c>
      <c r="N10" s="64"/>
      <c r="O10" s="63">
        <v>880000</v>
      </c>
      <c r="P10" s="64"/>
      <c r="Q10" s="63">
        <v>596660000000</v>
      </c>
      <c r="R10" s="64"/>
      <c r="S10" s="63">
        <v>594959584026</v>
      </c>
      <c r="T10" s="59"/>
      <c r="U10" s="115">
        <v>0</v>
      </c>
      <c r="V10" s="115"/>
      <c r="W10" s="115">
        <v>0</v>
      </c>
      <c r="Y10" s="115">
        <v>0</v>
      </c>
      <c r="Z10" s="115"/>
      <c r="AA10" s="115">
        <v>0</v>
      </c>
      <c r="AC10" s="63">
        <v>880000</v>
      </c>
      <c r="AD10" s="64"/>
      <c r="AE10" s="63">
        <v>665100</v>
      </c>
      <c r="AF10" s="64"/>
      <c r="AG10" s="63">
        <v>596660000000</v>
      </c>
      <c r="AH10" s="64"/>
      <c r="AI10" s="63">
        <v>585181916550</v>
      </c>
      <c r="AJ10" s="59"/>
      <c r="AK10" s="79">
        <f>AI10/' سهام'!$AC$4</f>
        <v>1.6042584620886667E-2</v>
      </c>
    </row>
    <row r="11" spans="1:39" s="58" customFormat="1" ht="42" x14ac:dyDescent="0.55000000000000004">
      <c r="A11" s="76" t="s">
        <v>145</v>
      </c>
      <c r="B11" s="59"/>
      <c r="C11" s="77" t="s">
        <v>156</v>
      </c>
      <c r="D11" s="77"/>
      <c r="E11" s="77" t="s">
        <v>156</v>
      </c>
      <c r="F11" s="64"/>
      <c r="G11" s="64" t="s">
        <v>161</v>
      </c>
      <c r="H11" s="64"/>
      <c r="I11" s="64" t="s">
        <v>162</v>
      </c>
      <c r="J11" s="64"/>
      <c r="K11" s="63">
        <v>0</v>
      </c>
      <c r="L11" s="64"/>
      <c r="M11" s="63">
        <v>0</v>
      </c>
      <c r="N11" s="64"/>
      <c r="O11" s="63">
        <v>100164</v>
      </c>
      <c r="P11" s="64"/>
      <c r="Q11" s="63">
        <v>55337569797</v>
      </c>
      <c r="R11" s="64"/>
      <c r="S11" s="63">
        <v>82019447280</v>
      </c>
      <c r="T11" s="59"/>
      <c r="U11" s="115">
        <v>0</v>
      </c>
      <c r="V11" s="115"/>
      <c r="W11" s="115">
        <v>0</v>
      </c>
      <c r="Y11" s="115">
        <v>0</v>
      </c>
      <c r="Z11" s="115"/>
      <c r="AA11" s="115">
        <v>0</v>
      </c>
      <c r="AC11" s="63">
        <v>100164</v>
      </c>
      <c r="AD11" s="64"/>
      <c r="AE11" s="63">
        <v>862000</v>
      </c>
      <c r="AF11" s="64"/>
      <c r="AG11" s="63">
        <v>55337569797</v>
      </c>
      <c r="AH11" s="64"/>
      <c r="AI11" s="63">
        <v>86325718627</v>
      </c>
      <c r="AJ11" s="59"/>
      <c r="AK11" s="79">
        <f>AI11/' سهام'!$AC$4</f>
        <v>2.3665933735568028E-3</v>
      </c>
    </row>
    <row r="12" spans="1:39" s="58" customFormat="1" ht="42" x14ac:dyDescent="0.55000000000000004">
      <c r="A12" s="76" t="s">
        <v>146</v>
      </c>
      <c r="B12" s="59"/>
      <c r="C12" s="77" t="s">
        <v>156</v>
      </c>
      <c r="D12" s="77"/>
      <c r="E12" s="77" t="s">
        <v>156</v>
      </c>
      <c r="F12" s="64"/>
      <c r="G12" s="64" t="s">
        <v>163</v>
      </c>
      <c r="H12" s="64"/>
      <c r="I12" s="64" t="s">
        <v>164</v>
      </c>
      <c r="J12" s="64"/>
      <c r="K12" s="63">
        <v>0</v>
      </c>
      <c r="L12" s="64"/>
      <c r="M12" s="63">
        <v>0</v>
      </c>
      <c r="N12" s="64"/>
      <c r="O12" s="63">
        <v>957700</v>
      </c>
      <c r="P12" s="64"/>
      <c r="Q12" s="63">
        <v>591265672000</v>
      </c>
      <c r="R12" s="64"/>
      <c r="S12" s="63">
        <v>576766037204</v>
      </c>
      <c r="T12" s="59"/>
      <c r="U12" s="115">
        <v>0</v>
      </c>
      <c r="V12" s="115"/>
      <c r="W12" s="115">
        <v>0</v>
      </c>
      <c r="Y12" s="115">
        <v>0</v>
      </c>
      <c r="Z12" s="115"/>
      <c r="AA12" s="115">
        <v>0</v>
      </c>
      <c r="AC12" s="63">
        <v>957700</v>
      </c>
      <c r="AD12" s="64"/>
      <c r="AE12" s="63">
        <v>669500</v>
      </c>
      <c r="AF12" s="64"/>
      <c r="AG12" s="63">
        <v>591265672000</v>
      </c>
      <c r="AH12" s="64"/>
      <c r="AI12" s="63">
        <v>641063936097</v>
      </c>
      <c r="AJ12" s="59"/>
      <c r="AK12" s="79">
        <f>AI12/' سهام'!$AC$4</f>
        <v>1.7574573224796629E-2</v>
      </c>
    </row>
    <row r="13" spans="1:39" s="58" customFormat="1" ht="42" x14ac:dyDescent="0.55000000000000004">
      <c r="A13" s="76" t="s">
        <v>147</v>
      </c>
      <c r="B13" s="59"/>
      <c r="C13" s="77" t="s">
        <v>156</v>
      </c>
      <c r="D13" s="77"/>
      <c r="E13" s="77" t="s">
        <v>156</v>
      </c>
      <c r="F13" s="64"/>
      <c r="G13" s="64" t="s">
        <v>165</v>
      </c>
      <c r="H13" s="64"/>
      <c r="I13" s="64" t="s">
        <v>166</v>
      </c>
      <c r="J13" s="64"/>
      <c r="K13" s="63">
        <v>0</v>
      </c>
      <c r="L13" s="64"/>
      <c r="M13" s="63">
        <v>0</v>
      </c>
      <c r="N13" s="64"/>
      <c r="O13" s="63">
        <v>740100</v>
      </c>
      <c r="P13" s="64"/>
      <c r="Q13" s="63">
        <v>601514269511</v>
      </c>
      <c r="R13" s="64"/>
      <c r="S13" s="63">
        <v>641846384253</v>
      </c>
      <c r="T13" s="59"/>
      <c r="U13" s="115">
        <v>0</v>
      </c>
      <c r="V13" s="115"/>
      <c r="W13" s="115">
        <v>0</v>
      </c>
      <c r="Y13" s="115">
        <v>0</v>
      </c>
      <c r="Z13" s="115"/>
      <c r="AA13" s="115">
        <v>0</v>
      </c>
      <c r="AC13" s="63">
        <v>740100</v>
      </c>
      <c r="AD13" s="64"/>
      <c r="AE13" s="63">
        <v>907920</v>
      </c>
      <c r="AF13" s="64"/>
      <c r="AG13" s="63">
        <v>601514269511</v>
      </c>
      <c r="AH13" s="64"/>
      <c r="AI13" s="63">
        <v>671829800773</v>
      </c>
      <c r="AJ13" s="59"/>
      <c r="AK13" s="79">
        <f>AI13/' سهام'!$AC$4</f>
        <v>1.84180100664703E-2</v>
      </c>
    </row>
    <row r="14" spans="1:39" s="58" customFormat="1" ht="42" x14ac:dyDescent="0.55000000000000004">
      <c r="A14" s="76" t="s">
        <v>148</v>
      </c>
      <c r="B14" s="59"/>
      <c r="C14" s="77" t="s">
        <v>156</v>
      </c>
      <c r="D14" s="77"/>
      <c r="E14" s="77" t="s">
        <v>156</v>
      </c>
      <c r="F14" s="64"/>
      <c r="G14" s="64" t="s">
        <v>167</v>
      </c>
      <c r="H14" s="64"/>
      <c r="I14" s="64" t="s">
        <v>168</v>
      </c>
      <c r="J14" s="64"/>
      <c r="K14" s="63">
        <v>0</v>
      </c>
      <c r="L14" s="64"/>
      <c r="M14" s="63">
        <v>0</v>
      </c>
      <c r="N14" s="64"/>
      <c r="O14" s="63">
        <v>1884000</v>
      </c>
      <c r="P14" s="64"/>
      <c r="Q14" s="63">
        <v>1192884491342</v>
      </c>
      <c r="R14" s="64"/>
      <c r="S14" s="63">
        <v>1151015192676</v>
      </c>
      <c r="T14" s="59"/>
      <c r="U14" s="115">
        <v>0</v>
      </c>
      <c r="V14" s="115"/>
      <c r="W14" s="115">
        <v>0</v>
      </c>
      <c r="Y14" s="115">
        <v>0</v>
      </c>
      <c r="Z14" s="115"/>
      <c r="AA14" s="115">
        <v>0</v>
      </c>
      <c r="AC14" s="63">
        <v>1884000</v>
      </c>
      <c r="AD14" s="64"/>
      <c r="AE14" s="63">
        <v>653018</v>
      </c>
      <c r="AF14" s="64"/>
      <c r="AG14" s="63">
        <v>1192884491342</v>
      </c>
      <c r="AH14" s="64"/>
      <c r="AI14" s="63">
        <v>1230062922678</v>
      </c>
      <c r="AJ14" s="59"/>
      <c r="AK14" s="79">
        <f>AI14/' سهام'!$AC$4</f>
        <v>3.3721801661980952E-2</v>
      </c>
    </row>
    <row r="15" spans="1:39" s="58" customFormat="1" ht="42" x14ac:dyDescent="0.55000000000000004">
      <c r="A15" s="76" t="s">
        <v>149</v>
      </c>
      <c r="B15" s="59"/>
      <c r="C15" s="78" t="s">
        <v>156</v>
      </c>
      <c r="D15" s="78"/>
      <c r="E15" s="77" t="s">
        <v>156</v>
      </c>
      <c r="F15" s="64"/>
      <c r="G15" s="64" t="s">
        <v>169</v>
      </c>
      <c r="H15" s="64"/>
      <c r="I15" s="64" t="s">
        <v>170</v>
      </c>
      <c r="J15" s="64"/>
      <c r="K15" s="63">
        <v>18</v>
      </c>
      <c r="L15" s="64"/>
      <c r="M15" s="63">
        <v>18</v>
      </c>
      <c r="N15" s="64"/>
      <c r="O15" s="63">
        <v>2045000</v>
      </c>
      <c r="P15" s="64"/>
      <c r="Q15" s="63">
        <v>1782380650000</v>
      </c>
      <c r="R15" s="64"/>
      <c r="S15" s="63">
        <v>1942397876562</v>
      </c>
      <c r="T15" s="59"/>
      <c r="U15" s="115">
        <v>0</v>
      </c>
      <c r="V15" s="115"/>
      <c r="W15" s="115">
        <v>0</v>
      </c>
      <c r="Y15" s="115">
        <v>0</v>
      </c>
      <c r="Z15" s="115"/>
      <c r="AA15" s="115">
        <v>0</v>
      </c>
      <c r="AC15" s="63">
        <v>2045000</v>
      </c>
      <c r="AD15" s="64"/>
      <c r="AE15" s="63">
        <v>950000</v>
      </c>
      <c r="AF15" s="64"/>
      <c r="AG15" s="63">
        <v>1782380650000</v>
      </c>
      <c r="AH15" s="64"/>
      <c r="AI15" s="63">
        <v>1942397876562</v>
      </c>
      <c r="AJ15" s="59"/>
      <c r="AK15" s="79">
        <f>AI15/' سهام'!$AC$4</f>
        <v>5.3250248206386519E-2</v>
      </c>
    </row>
    <row r="16" spans="1:39" s="58" customFormat="1" ht="42" x14ac:dyDescent="0.55000000000000004">
      <c r="A16" s="76" t="s">
        <v>150</v>
      </c>
      <c r="B16" s="59"/>
      <c r="C16" s="78" t="s">
        <v>156</v>
      </c>
      <c r="D16" s="77"/>
      <c r="E16" s="77" t="s">
        <v>156</v>
      </c>
      <c r="F16" s="64"/>
      <c r="G16" s="64" t="s">
        <v>171</v>
      </c>
      <c r="H16" s="64"/>
      <c r="I16" s="64" t="s">
        <v>172</v>
      </c>
      <c r="J16" s="64"/>
      <c r="K16" s="63">
        <v>26</v>
      </c>
      <c r="L16" s="64"/>
      <c r="M16" s="63">
        <v>26</v>
      </c>
      <c r="N16" s="64"/>
      <c r="O16" s="63">
        <v>1000000</v>
      </c>
      <c r="P16" s="64"/>
      <c r="Q16" s="63">
        <v>1000000000000</v>
      </c>
      <c r="R16" s="64"/>
      <c r="S16" s="63">
        <v>999818750000</v>
      </c>
      <c r="T16" s="59"/>
      <c r="U16" s="115">
        <v>0</v>
      </c>
      <c r="V16" s="115"/>
      <c r="W16" s="115">
        <v>0</v>
      </c>
      <c r="Y16" s="115">
        <v>0</v>
      </c>
      <c r="Z16" s="115"/>
      <c r="AA16" s="115">
        <v>0</v>
      </c>
      <c r="AC16" s="63">
        <v>1000000</v>
      </c>
      <c r="AD16" s="64"/>
      <c r="AE16" s="63">
        <v>1000000</v>
      </c>
      <c r="AF16" s="64"/>
      <c r="AG16" s="63">
        <v>1000000000000</v>
      </c>
      <c r="AH16" s="64"/>
      <c r="AI16" s="63">
        <v>999818750000</v>
      </c>
      <c r="AJ16" s="59"/>
      <c r="AK16" s="79">
        <f>AI16/' سهام'!$AC$4</f>
        <v>2.7409727554446133E-2</v>
      </c>
      <c r="AM16" s="130"/>
    </row>
    <row r="17" spans="1:42" s="58" customFormat="1" ht="42" x14ac:dyDescent="0.55000000000000004">
      <c r="A17" s="76" t="s">
        <v>151</v>
      </c>
      <c r="B17" s="59"/>
      <c r="C17" s="78" t="s">
        <v>156</v>
      </c>
      <c r="D17" s="77"/>
      <c r="E17" s="77" t="s">
        <v>156</v>
      </c>
      <c r="F17" s="64"/>
      <c r="G17" s="64" t="s">
        <v>173</v>
      </c>
      <c r="H17" s="64"/>
      <c r="I17" s="64" t="s">
        <v>174</v>
      </c>
      <c r="J17" s="64"/>
      <c r="K17" s="63">
        <v>23</v>
      </c>
      <c r="L17" s="64"/>
      <c r="M17" s="63">
        <v>23</v>
      </c>
      <c r="N17" s="64"/>
      <c r="O17" s="63">
        <v>500000</v>
      </c>
      <c r="P17" s="64"/>
      <c r="Q17" s="63">
        <v>500000000000</v>
      </c>
      <c r="R17" s="64"/>
      <c r="S17" s="63">
        <v>519905750000</v>
      </c>
      <c r="T17" s="59"/>
      <c r="U17" s="115">
        <v>0</v>
      </c>
      <c r="V17" s="115"/>
      <c r="W17" s="115">
        <v>0</v>
      </c>
      <c r="Y17" s="115">
        <v>0</v>
      </c>
      <c r="Z17" s="115"/>
      <c r="AA17" s="115">
        <v>0</v>
      </c>
      <c r="AC17" s="63">
        <v>500000</v>
      </c>
      <c r="AD17" s="64"/>
      <c r="AE17" s="63">
        <v>1035000</v>
      </c>
      <c r="AF17" s="64"/>
      <c r="AG17" s="63">
        <v>500000000000</v>
      </c>
      <c r="AH17" s="64"/>
      <c r="AI17" s="63">
        <v>517406203125</v>
      </c>
      <c r="AJ17" s="59"/>
      <c r="AK17" s="79">
        <f>AI17/' سهام'!$AC$4</f>
        <v>1.4184534009425874E-2</v>
      </c>
      <c r="AM17" s="130"/>
    </row>
    <row r="18" spans="1:42" s="58" customFormat="1" ht="42" x14ac:dyDescent="0.55000000000000004">
      <c r="A18" s="76" t="s">
        <v>152</v>
      </c>
      <c r="B18" s="59"/>
      <c r="C18" s="77" t="s">
        <v>156</v>
      </c>
      <c r="D18" s="77"/>
      <c r="E18" s="77" t="s">
        <v>156</v>
      </c>
      <c r="F18" s="64"/>
      <c r="G18" s="64" t="s">
        <v>175</v>
      </c>
      <c r="H18" s="64"/>
      <c r="I18" s="64" t="s">
        <v>176</v>
      </c>
      <c r="J18" s="64"/>
      <c r="K18" s="63">
        <v>20.5</v>
      </c>
      <c r="L18" s="64"/>
      <c r="M18" s="63">
        <v>20.5</v>
      </c>
      <c r="N18" s="64"/>
      <c r="O18" s="63">
        <v>995000</v>
      </c>
      <c r="P18" s="64"/>
      <c r="Q18" s="63">
        <v>964105250000</v>
      </c>
      <c r="R18" s="64"/>
      <c r="S18" s="63">
        <v>868906327178</v>
      </c>
      <c r="T18" s="59"/>
      <c r="U18" s="115">
        <v>0</v>
      </c>
      <c r="V18" s="115"/>
      <c r="W18" s="115">
        <v>0</v>
      </c>
      <c r="Y18" s="115">
        <v>5000</v>
      </c>
      <c r="Z18" s="115"/>
      <c r="AA18" s="115">
        <v>4829124563</v>
      </c>
      <c r="AC18" s="63">
        <v>990000</v>
      </c>
      <c r="AD18" s="64"/>
      <c r="AE18" s="63">
        <v>869400</v>
      </c>
      <c r="AF18" s="64"/>
      <c r="AG18" s="63">
        <v>959260500000</v>
      </c>
      <c r="AH18" s="64"/>
      <c r="AI18" s="63">
        <v>860549997037</v>
      </c>
      <c r="AJ18" s="59"/>
      <c r="AK18" s="79">
        <f>AI18/' سهام'!$AC$4</f>
        <v>2.3591716964463407E-2</v>
      </c>
      <c r="AM18" s="130"/>
    </row>
    <row r="19" spans="1:42" s="58" customFormat="1" ht="42" x14ac:dyDescent="0.55000000000000004">
      <c r="A19" s="76" t="s">
        <v>153</v>
      </c>
      <c r="B19" s="59"/>
      <c r="C19" s="77" t="s">
        <v>156</v>
      </c>
      <c r="D19" s="77"/>
      <c r="E19" s="77" t="s">
        <v>156</v>
      </c>
      <c r="F19" s="64"/>
      <c r="G19" s="64" t="s">
        <v>175</v>
      </c>
      <c r="H19" s="64"/>
      <c r="I19" s="64" t="s">
        <v>177</v>
      </c>
      <c r="J19" s="64"/>
      <c r="K19" s="63">
        <v>20.5</v>
      </c>
      <c r="L19" s="64"/>
      <c r="M19" s="63">
        <v>20.5</v>
      </c>
      <c r="N19" s="64"/>
      <c r="O19" s="63">
        <v>995000</v>
      </c>
      <c r="P19" s="64"/>
      <c r="Q19" s="63">
        <v>934603500000</v>
      </c>
      <c r="R19" s="64"/>
      <c r="S19" s="63">
        <v>879917985953</v>
      </c>
      <c r="T19" s="59"/>
      <c r="U19" s="115">
        <v>230000</v>
      </c>
      <c r="V19" s="115"/>
      <c r="W19" s="115">
        <v>207478796625</v>
      </c>
      <c r="Y19" s="115">
        <v>0</v>
      </c>
      <c r="Z19" s="115"/>
      <c r="AA19" s="115">
        <v>0</v>
      </c>
      <c r="AC19" s="63">
        <v>1225000</v>
      </c>
      <c r="AD19" s="64"/>
      <c r="AE19" s="63">
        <v>897450</v>
      </c>
      <c r="AF19" s="64"/>
      <c r="AG19" s="63">
        <v>1142082296625</v>
      </c>
      <c r="AH19" s="64"/>
      <c r="AI19" s="63">
        <v>1099176988054</v>
      </c>
      <c r="AJ19" s="59"/>
      <c r="AK19" s="79">
        <f>AI19/' سهام'!$AC$4</f>
        <v>3.0133603492309813E-2</v>
      </c>
      <c r="AM19" s="130"/>
    </row>
    <row r="20" spans="1:42" s="58" customFormat="1" ht="42" x14ac:dyDescent="0.55000000000000004">
      <c r="A20" s="76" t="s">
        <v>154</v>
      </c>
      <c r="B20" s="59"/>
      <c r="C20" s="77" t="s">
        <v>156</v>
      </c>
      <c r="D20" s="77"/>
      <c r="E20" s="77" t="s">
        <v>156</v>
      </c>
      <c r="F20" s="64"/>
      <c r="G20" s="64" t="s">
        <v>178</v>
      </c>
      <c r="H20" s="64"/>
      <c r="I20" s="64" t="s">
        <v>179</v>
      </c>
      <c r="J20" s="64"/>
      <c r="K20" s="63">
        <v>18</v>
      </c>
      <c r="L20" s="64"/>
      <c r="M20" s="63">
        <v>18</v>
      </c>
      <c r="N20" s="64"/>
      <c r="O20" s="63">
        <v>760000</v>
      </c>
      <c r="P20" s="64"/>
      <c r="Q20" s="63">
        <v>699184800000</v>
      </c>
      <c r="R20" s="64"/>
      <c r="S20" s="63">
        <v>759862250000</v>
      </c>
      <c r="T20" s="160"/>
      <c r="U20" s="115">
        <v>0</v>
      </c>
      <c r="V20" s="115"/>
      <c r="W20" s="115">
        <v>0</v>
      </c>
      <c r="X20" s="159"/>
      <c r="Y20" s="115">
        <v>0</v>
      </c>
      <c r="Z20" s="115"/>
      <c r="AA20" s="115">
        <v>0</v>
      </c>
      <c r="AB20" s="159"/>
      <c r="AC20" s="63">
        <v>760000</v>
      </c>
      <c r="AD20" s="64"/>
      <c r="AE20" s="63">
        <v>900000</v>
      </c>
      <c r="AF20" s="64"/>
      <c r="AG20" s="63">
        <v>699184800000</v>
      </c>
      <c r="AH20" s="64"/>
      <c r="AI20" s="63">
        <v>683876025000</v>
      </c>
      <c r="AJ20" s="59"/>
      <c r="AK20" s="79">
        <f>AI20/' سهام'!$AC$4</f>
        <v>1.8748253647241156E-2</v>
      </c>
      <c r="AM20" s="130"/>
    </row>
    <row r="21" spans="1:42" s="159" customFormat="1" ht="42" x14ac:dyDescent="0.55000000000000004">
      <c r="A21" s="76" t="s">
        <v>213</v>
      </c>
      <c r="B21" s="160"/>
      <c r="C21" s="78" t="s">
        <v>156</v>
      </c>
      <c r="D21" s="78"/>
      <c r="E21" s="78" t="s">
        <v>156</v>
      </c>
      <c r="F21" s="160"/>
      <c r="G21" s="160" t="s">
        <v>217</v>
      </c>
      <c r="H21" s="160"/>
      <c r="I21" s="160" t="s">
        <v>218</v>
      </c>
      <c r="J21" s="160"/>
      <c r="K21" s="160">
        <v>20.5</v>
      </c>
      <c r="L21" s="160"/>
      <c r="M21" s="160">
        <v>20.5</v>
      </c>
      <c r="N21" s="160"/>
      <c r="O21" s="63">
        <v>0</v>
      </c>
      <c r="P21" s="64"/>
      <c r="Q21" s="63">
        <v>0</v>
      </c>
      <c r="R21" s="64"/>
      <c r="S21" s="63">
        <v>0</v>
      </c>
      <c r="T21" s="160"/>
      <c r="U21" s="115">
        <v>420000</v>
      </c>
      <c r="V21" s="115"/>
      <c r="W21" s="115">
        <v>382866963436</v>
      </c>
      <c r="Y21" s="115">
        <v>0</v>
      </c>
      <c r="Z21" s="115"/>
      <c r="AA21" s="115">
        <v>0</v>
      </c>
      <c r="AC21" s="63">
        <v>420000</v>
      </c>
      <c r="AD21" s="64"/>
      <c r="AE21" s="63">
        <v>929730</v>
      </c>
      <c r="AF21" s="64"/>
      <c r="AG21" s="63">
        <v>382866963436</v>
      </c>
      <c r="AH21" s="64"/>
      <c r="AI21" s="63">
        <v>390415824303</v>
      </c>
      <c r="AJ21" s="25"/>
      <c r="AK21" s="79">
        <f>AI21/' سهام'!$AC$4</f>
        <v>1.0703131319641424E-2</v>
      </c>
      <c r="AM21" s="130"/>
    </row>
    <row r="22" spans="1:42" s="200" customFormat="1" ht="42" x14ac:dyDescent="0.55000000000000004">
      <c r="A22" s="76" t="s">
        <v>214</v>
      </c>
      <c r="B22" s="199"/>
      <c r="C22" s="78" t="s">
        <v>156</v>
      </c>
      <c r="D22" s="78"/>
      <c r="E22" s="78" t="s">
        <v>156</v>
      </c>
      <c r="F22" s="199"/>
      <c r="G22" s="199" t="s">
        <v>219</v>
      </c>
      <c r="H22" s="199"/>
      <c r="I22" s="199" t="s">
        <v>220</v>
      </c>
      <c r="J22" s="199"/>
      <c r="K22" s="199">
        <v>18</v>
      </c>
      <c r="L22" s="199"/>
      <c r="M22" s="199">
        <v>18</v>
      </c>
      <c r="N22" s="199"/>
      <c r="O22" s="63">
        <v>0</v>
      </c>
      <c r="P22" s="64"/>
      <c r="Q22" s="63">
        <v>0</v>
      </c>
      <c r="R22" s="64"/>
      <c r="S22" s="63">
        <v>0</v>
      </c>
      <c r="T22" s="199"/>
      <c r="U22" s="115">
        <v>225000</v>
      </c>
      <c r="V22" s="115"/>
      <c r="W22" s="115">
        <v>169126661999</v>
      </c>
      <c r="Y22" s="115">
        <v>0</v>
      </c>
      <c r="Z22" s="115"/>
      <c r="AA22" s="115">
        <v>0</v>
      </c>
      <c r="AC22" s="63">
        <v>225000</v>
      </c>
      <c r="AD22" s="64"/>
      <c r="AE22" s="63">
        <v>751590</v>
      </c>
      <c r="AF22" s="64"/>
      <c r="AG22" s="63">
        <v>169126661999</v>
      </c>
      <c r="AH22" s="64"/>
      <c r="AI22" s="63">
        <v>169077099220</v>
      </c>
      <c r="AJ22" s="25"/>
      <c r="AK22" s="79">
        <f>AI22/' سهام'!$AC$4</f>
        <v>4.6351973548368211E-3</v>
      </c>
      <c r="AM22" s="130"/>
    </row>
    <row r="23" spans="1:42" s="200" customFormat="1" ht="42" x14ac:dyDescent="0.55000000000000004">
      <c r="A23" s="76" t="s">
        <v>215</v>
      </c>
      <c r="B23" s="199"/>
      <c r="C23" s="78" t="s">
        <v>156</v>
      </c>
      <c r="D23" s="78"/>
      <c r="E23" s="78" t="s">
        <v>156</v>
      </c>
      <c r="F23" s="199"/>
      <c r="G23" s="199" t="s">
        <v>221</v>
      </c>
      <c r="H23" s="199"/>
      <c r="I23" s="199" t="s">
        <v>222</v>
      </c>
      <c r="J23" s="199"/>
      <c r="K23" s="199">
        <v>0</v>
      </c>
      <c r="L23" s="199"/>
      <c r="M23" s="199">
        <v>0</v>
      </c>
      <c r="N23" s="199"/>
      <c r="O23" s="63">
        <v>0</v>
      </c>
      <c r="P23" s="64"/>
      <c r="Q23" s="63">
        <v>0</v>
      </c>
      <c r="R23" s="64"/>
      <c r="S23" s="63">
        <v>0</v>
      </c>
      <c r="T23" s="199"/>
      <c r="U23" s="115">
        <v>151609</v>
      </c>
      <c r="V23" s="115"/>
      <c r="W23" s="115">
        <v>100988122870</v>
      </c>
      <c r="Y23" s="115">
        <v>0</v>
      </c>
      <c r="Z23" s="115"/>
      <c r="AA23" s="115">
        <v>0</v>
      </c>
      <c r="AC23" s="63">
        <v>151609</v>
      </c>
      <c r="AD23" s="64"/>
      <c r="AE23" s="63">
        <v>677000</v>
      </c>
      <c r="AF23" s="64"/>
      <c r="AG23" s="63">
        <v>100988122870</v>
      </c>
      <c r="AH23" s="64"/>
      <c r="AI23" s="63">
        <v>102620689628</v>
      </c>
      <c r="AJ23" s="25"/>
      <c r="AK23" s="79">
        <f>AI23/' سهام'!$AC$4</f>
        <v>2.8133150575070293E-3</v>
      </c>
      <c r="AM23" s="130"/>
    </row>
    <row r="24" spans="1:42" s="200" customFormat="1" ht="42.75" thickBot="1" x14ac:dyDescent="0.6">
      <c r="A24" s="76" t="s">
        <v>216</v>
      </c>
      <c r="B24" s="199"/>
      <c r="C24" s="78" t="s">
        <v>156</v>
      </c>
      <c r="D24" s="78"/>
      <c r="E24" s="78" t="s">
        <v>156</v>
      </c>
      <c r="F24" s="199"/>
      <c r="G24" s="199" t="s">
        <v>223</v>
      </c>
      <c r="H24" s="199"/>
      <c r="I24" s="199" t="s">
        <v>168</v>
      </c>
      <c r="J24" s="199"/>
      <c r="K24" s="199">
        <v>18</v>
      </c>
      <c r="L24" s="199"/>
      <c r="M24" s="199">
        <v>18</v>
      </c>
      <c r="N24" s="199"/>
      <c r="O24" s="63">
        <v>0</v>
      </c>
      <c r="P24" s="64"/>
      <c r="Q24" s="63">
        <v>0</v>
      </c>
      <c r="R24" s="64"/>
      <c r="S24" s="63">
        <v>0</v>
      </c>
      <c r="T24" s="199"/>
      <c r="U24" s="115">
        <v>1200000</v>
      </c>
      <c r="V24" s="115"/>
      <c r="W24" s="115">
        <v>983888000000</v>
      </c>
      <c r="Y24" s="115">
        <v>0</v>
      </c>
      <c r="Z24" s="115"/>
      <c r="AA24" s="115">
        <v>0</v>
      </c>
      <c r="AC24" s="63">
        <v>1200000</v>
      </c>
      <c r="AD24" s="64"/>
      <c r="AE24" s="63">
        <v>995356</v>
      </c>
      <c r="AF24" s="64"/>
      <c r="AG24" s="63">
        <v>983888000000</v>
      </c>
      <c r="AH24" s="64"/>
      <c r="AI24" s="63">
        <v>1194210710070</v>
      </c>
      <c r="AJ24" s="25"/>
      <c r="AK24" s="79">
        <f>AI24/' سهام'!$AC$4</f>
        <v>3.2738924135619941E-2</v>
      </c>
      <c r="AM24" s="130"/>
    </row>
    <row r="25" spans="1:42" ht="16.5" thickBot="1" x14ac:dyDescent="0.45">
      <c r="A25" s="15" t="s">
        <v>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82">
        <f>SUM(O9:O24)</f>
        <v>10893064</v>
      </c>
      <c r="P25" s="15"/>
      <c r="Q25" s="82">
        <f>SUM(Q9:Q24)</f>
        <v>8943032008428</v>
      </c>
      <c r="R25" s="15"/>
      <c r="S25" s="83">
        <f>SUM(S9:S24)</f>
        <v>9043316971654</v>
      </c>
      <c r="T25" s="15"/>
      <c r="U25" s="116">
        <f>SUM(U9:U24)</f>
        <v>2226609</v>
      </c>
      <c r="V25" s="116"/>
      <c r="W25" s="116">
        <f>SUM(W9:W24)</f>
        <v>1844348544930</v>
      </c>
      <c r="Y25" s="116">
        <f>SUM(Y9:Y24)</f>
        <v>5000</v>
      </c>
      <c r="Z25" s="116"/>
      <c r="AA25" s="116">
        <f>SUM(AA9:AA24)</f>
        <v>4829124563</v>
      </c>
      <c r="AC25" s="82">
        <f>SUM(AC9:AC24)</f>
        <v>13114673</v>
      </c>
      <c r="AD25" s="15"/>
      <c r="AE25" s="82">
        <f>SUM(AE9:AE24)</f>
        <v>13533764</v>
      </c>
      <c r="AF25" s="15"/>
      <c r="AG25" s="82">
        <f>SUM(AG9:AG24)</f>
        <v>10782535803358</v>
      </c>
      <c r="AH25" s="15"/>
      <c r="AI25" s="83">
        <f>SUM(AI9:AI24)</f>
        <v>11201831684937</v>
      </c>
      <c r="AJ25" s="15"/>
      <c r="AK25" s="80">
        <f>SUM(AK9:AK24)</f>
        <v>0.30709481553020029</v>
      </c>
      <c r="AL25" s="130"/>
      <c r="AM25" s="130"/>
      <c r="AN25" s="130"/>
      <c r="AO25" s="130"/>
      <c r="AP25" s="130"/>
    </row>
    <row r="26" spans="1:42" ht="16.5" thickTop="1" x14ac:dyDescent="0.4"/>
    <row r="27" spans="1:42" x14ac:dyDescent="0.4">
      <c r="AI27" s="130"/>
    </row>
    <row r="28" spans="1:42" x14ac:dyDescent="0.4">
      <c r="AI28" s="130"/>
    </row>
    <row r="29" spans="1:42" x14ac:dyDescent="0.4">
      <c r="AI29" s="130"/>
    </row>
    <row r="30" spans="1:42" x14ac:dyDescent="0.4">
      <c r="K30" s="2"/>
    </row>
  </sheetData>
  <mergeCells count="29">
    <mergeCell ref="AI7:AI8"/>
    <mergeCell ref="AK7:AK8"/>
    <mergeCell ref="AC7:AC8"/>
    <mergeCell ref="AD7:AD8"/>
    <mergeCell ref="AG7:AG8"/>
    <mergeCell ref="AH7:AH8"/>
    <mergeCell ref="AE7:AE8"/>
    <mergeCell ref="U7:W7"/>
    <mergeCell ref="Y7:AA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K1"/>
    <mergeCell ref="A2:AK2"/>
    <mergeCell ref="A3:AK3"/>
    <mergeCell ref="A4:AK4"/>
    <mergeCell ref="U6:AA6"/>
    <mergeCell ref="AC6:AK6"/>
  </mergeCells>
  <pageMargins left="0.7" right="0.7" top="0.75" bottom="0.75" header="0.3" footer="0.3"/>
  <pageSetup scale="4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2"/>
  <sheetViews>
    <sheetView rightToLeft="1" view="pageBreakPreview" zoomScale="90" zoomScaleNormal="100" zoomScaleSheetLayoutView="90" workbookViewId="0">
      <selection activeCell="M19" sqref="M19"/>
    </sheetView>
  </sheetViews>
  <sheetFormatPr defaultColWidth="9.125" defaultRowHeight="15.75" x14ac:dyDescent="0.4"/>
  <cols>
    <col min="1" max="1" width="16.875" style="6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5.375" style="6" bestFit="1" customWidth="1"/>
    <col min="12" max="12" width="0.625" style="6" customWidth="1"/>
    <col min="13" max="13" width="10.875" style="6" customWidth="1"/>
    <col min="14" max="16384" width="9.125" style="6"/>
  </cols>
  <sheetData>
    <row r="1" spans="1:16" ht="21" x14ac:dyDescent="0.55000000000000004">
      <c r="A1" s="284" t="s">
        <v>126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</row>
    <row r="2" spans="1:16" ht="21" x14ac:dyDescent="0.55000000000000004">
      <c r="A2" s="284" t="s">
        <v>78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</row>
    <row r="3" spans="1:16" ht="21" x14ac:dyDescent="0.55000000000000004">
      <c r="A3" s="284" t="s">
        <v>197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</row>
    <row r="4" spans="1:16" ht="25.5" customHeight="1" x14ac:dyDescent="0.4">
      <c r="A4" s="309" t="s">
        <v>48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</row>
    <row r="5" spans="1:16" ht="20.25" x14ac:dyDescent="0.4">
      <c r="A5" s="309" t="s">
        <v>47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</row>
    <row r="6" spans="1:16" ht="19.5" customHeight="1" thickBot="1" x14ac:dyDescent="0.45">
      <c r="C6" s="294" t="s">
        <v>198</v>
      </c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</row>
    <row r="7" spans="1:16" ht="31.5" customHeight="1" x14ac:dyDescent="0.4">
      <c r="A7" s="310" t="s">
        <v>15</v>
      </c>
      <c r="C7" s="311" t="s">
        <v>4</v>
      </c>
      <c r="E7" s="286" t="s">
        <v>52</v>
      </c>
      <c r="F7" s="286"/>
      <c r="G7" s="286" t="s">
        <v>51</v>
      </c>
      <c r="H7" s="286"/>
      <c r="I7" s="286" t="s">
        <v>49</v>
      </c>
      <c r="J7" s="286"/>
      <c r="K7" s="286" t="s">
        <v>50</v>
      </c>
      <c r="M7" s="286" t="s">
        <v>14</v>
      </c>
      <c r="N7" s="286"/>
      <c r="O7" s="286"/>
      <c r="P7" s="286"/>
    </row>
    <row r="8" spans="1:16" ht="18" customHeight="1" thickBot="1" x14ac:dyDescent="0.45">
      <c r="A8" s="291"/>
      <c r="C8" s="312"/>
      <c r="E8" s="287"/>
      <c r="F8" s="286"/>
      <c r="G8" s="287"/>
      <c r="H8" s="286"/>
      <c r="I8" s="287"/>
      <c r="J8" s="286"/>
      <c r="K8" s="287"/>
      <c r="M8" s="287"/>
      <c r="N8" s="287"/>
      <c r="O8" s="287"/>
      <c r="P8" s="287"/>
    </row>
    <row r="9" spans="1:16" ht="42" x14ac:dyDescent="0.55000000000000004">
      <c r="A9" s="76" t="s">
        <v>154</v>
      </c>
      <c r="B9" s="64"/>
      <c r="C9" s="63">
        <v>760000</v>
      </c>
      <c r="D9" s="64"/>
      <c r="E9" s="63">
        <v>1000000</v>
      </c>
      <c r="F9" s="64"/>
      <c r="G9" s="63">
        <v>900000</v>
      </c>
      <c r="H9" s="64"/>
      <c r="I9" s="64" t="s">
        <v>224</v>
      </c>
      <c r="J9" s="64"/>
      <c r="K9" s="63">
        <v>683876025000</v>
      </c>
      <c r="L9" s="20"/>
      <c r="M9" s="308" t="s">
        <v>180</v>
      </c>
      <c r="N9" s="308"/>
      <c r="O9" s="308"/>
      <c r="P9" s="308"/>
    </row>
    <row r="10" spans="1:16" ht="42" x14ac:dyDescent="0.55000000000000004">
      <c r="A10" s="76" t="s">
        <v>144</v>
      </c>
      <c r="B10" s="64"/>
      <c r="C10" s="63">
        <v>880000</v>
      </c>
      <c r="D10" s="64"/>
      <c r="E10" s="63">
        <v>739000</v>
      </c>
      <c r="F10" s="64"/>
      <c r="G10" s="63">
        <v>665100</v>
      </c>
      <c r="H10" s="64"/>
      <c r="I10" s="64" t="s">
        <v>224</v>
      </c>
      <c r="J10" s="64"/>
      <c r="K10" s="63">
        <v>585181916550</v>
      </c>
      <c r="L10" s="60"/>
      <c r="M10" s="308" t="s">
        <v>180</v>
      </c>
      <c r="N10" s="308"/>
      <c r="O10" s="308"/>
      <c r="P10" s="308"/>
    </row>
    <row r="11" spans="1:16" ht="42" x14ac:dyDescent="0.55000000000000004">
      <c r="A11" s="76" t="s">
        <v>148</v>
      </c>
      <c r="B11" s="64"/>
      <c r="C11" s="63">
        <v>1884000</v>
      </c>
      <c r="D11" s="64"/>
      <c r="E11" s="63">
        <v>697000</v>
      </c>
      <c r="F11" s="64"/>
      <c r="G11" s="63">
        <v>653018</v>
      </c>
      <c r="H11" s="64"/>
      <c r="I11" s="64" t="s">
        <v>225</v>
      </c>
      <c r="J11" s="64"/>
      <c r="K11" s="63">
        <v>1230062922678</v>
      </c>
      <c r="L11" s="60"/>
      <c r="M11" s="308" t="s">
        <v>180</v>
      </c>
      <c r="N11" s="308"/>
      <c r="O11" s="308"/>
      <c r="P11" s="308"/>
    </row>
    <row r="12" spans="1:16" ht="42" customHeight="1" x14ac:dyDescent="0.55000000000000004">
      <c r="A12" s="76" t="s">
        <v>152</v>
      </c>
      <c r="C12" s="63">
        <v>990000</v>
      </c>
      <c r="D12" s="64"/>
      <c r="E12" s="63">
        <v>966000</v>
      </c>
      <c r="F12" s="64"/>
      <c r="G12" s="63">
        <v>869400</v>
      </c>
      <c r="H12" s="64"/>
      <c r="I12" s="64" t="s">
        <v>224</v>
      </c>
      <c r="J12" s="64"/>
      <c r="K12" s="63">
        <v>860549997037</v>
      </c>
      <c r="L12" s="63"/>
      <c r="M12" s="308" t="s">
        <v>180</v>
      </c>
      <c r="N12" s="308"/>
      <c r="O12" s="308"/>
      <c r="P12" s="308"/>
    </row>
  </sheetData>
  <mergeCells count="20">
    <mergeCell ref="M12:P12"/>
    <mergeCell ref="M10:P10"/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  <mergeCell ref="A1:P1"/>
    <mergeCell ref="A2:P2"/>
    <mergeCell ref="A3:P3"/>
    <mergeCell ref="M7:P8"/>
    <mergeCell ref="M9:P9"/>
  </mergeCells>
  <pageMargins left="0.7" right="0.7" top="0.75" bottom="0.75" header="0.3" footer="0.3"/>
  <pageSetup scale="9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85"/>
  <sheetViews>
    <sheetView rightToLeft="1" view="pageBreakPreview" topLeftCell="A76" zoomScaleNormal="100" zoomScaleSheetLayoutView="100" workbookViewId="0">
      <selection activeCell="R9" sqref="R9"/>
    </sheetView>
  </sheetViews>
  <sheetFormatPr defaultColWidth="9.125" defaultRowHeight="15.75" x14ac:dyDescent="0.4"/>
  <cols>
    <col min="1" max="1" width="22.375" style="41" bestFit="1" customWidth="1"/>
    <col min="2" max="2" width="0.75" style="6" customWidth="1"/>
    <col min="3" max="3" width="19.75" style="6" bestFit="1" customWidth="1"/>
    <col min="4" max="4" width="0.75" style="6" customWidth="1"/>
    <col min="5" max="5" width="19.875" style="6" bestFit="1" customWidth="1"/>
    <col min="6" max="6" width="2" style="6" customWidth="1"/>
    <col min="7" max="7" width="19.75" style="6" bestFit="1" customWidth="1"/>
    <col min="8" max="8" width="2.125" style="6" customWidth="1"/>
    <col min="9" max="9" width="19.75" style="6" bestFit="1" customWidth="1"/>
    <col min="10" max="10" width="2" style="6" customWidth="1"/>
    <col min="11" max="11" width="19.75" style="6" bestFit="1" customWidth="1"/>
    <col min="12" max="12" width="0.625" style="6" customWidth="1"/>
    <col min="13" max="13" width="19.75" style="6" bestFit="1" customWidth="1"/>
    <col min="14" max="14" width="0.75" style="6" customWidth="1"/>
    <col min="15" max="15" width="12.125" style="71" bestFit="1" customWidth="1"/>
    <col min="16" max="16384" width="9.125" style="6"/>
  </cols>
  <sheetData>
    <row r="1" spans="1:15" ht="21" x14ac:dyDescent="0.55000000000000004">
      <c r="A1" s="284" t="s">
        <v>126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15" ht="21" x14ac:dyDescent="0.55000000000000004">
      <c r="A2" s="284" t="s">
        <v>78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</row>
    <row r="3" spans="1:15" ht="21" x14ac:dyDescent="0.55000000000000004">
      <c r="A3" s="284" t="s">
        <v>197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25.5" x14ac:dyDescent="0.4">
      <c r="A4" s="292" t="s">
        <v>111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</row>
    <row r="5" spans="1:15" ht="16.5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91"/>
    </row>
    <row r="6" spans="1:15" ht="18.75" customHeight="1" thickBot="1" x14ac:dyDescent="0.45">
      <c r="A6" s="199"/>
      <c r="C6" s="32" t="s">
        <v>193</v>
      </c>
      <c r="D6" s="8"/>
      <c r="E6" s="293" t="s">
        <v>12</v>
      </c>
      <c r="F6" s="293"/>
      <c r="G6" s="293"/>
      <c r="H6" s="293"/>
      <c r="I6" s="293"/>
      <c r="J6" s="293"/>
      <c r="K6" s="293"/>
      <c r="M6" s="294" t="s">
        <v>198</v>
      </c>
      <c r="N6" s="294"/>
      <c r="O6" s="294"/>
    </row>
    <row r="7" spans="1:15" ht="24" customHeight="1" x14ac:dyDescent="0.4">
      <c r="A7" s="286" t="s">
        <v>13</v>
      </c>
      <c r="B7" s="17"/>
      <c r="C7" s="310" t="s">
        <v>7</v>
      </c>
      <c r="D7" s="17"/>
      <c r="E7" s="315" t="s">
        <v>54</v>
      </c>
      <c r="F7" s="315"/>
      <c r="G7" s="315"/>
      <c r="H7" s="163"/>
      <c r="I7" s="315" t="s">
        <v>55</v>
      </c>
      <c r="J7" s="315"/>
      <c r="K7" s="315"/>
      <c r="M7" s="290" t="s">
        <v>7</v>
      </c>
      <c r="N7" s="286"/>
      <c r="O7" s="313" t="s">
        <v>30</v>
      </c>
    </row>
    <row r="8" spans="1:15" ht="29.25" customHeight="1" thickBot="1" x14ac:dyDescent="0.45">
      <c r="A8" s="287"/>
      <c r="B8" s="17"/>
      <c r="C8" s="291"/>
      <c r="D8" s="17"/>
      <c r="E8" s="312"/>
      <c r="F8" s="312"/>
      <c r="G8" s="312"/>
      <c r="H8" s="162"/>
      <c r="I8" s="312"/>
      <c r="J8" s="312"/>
      <c r="K8" s="312"/>
      <c r="M8" s="291"/>
      <c r="N8" s="286"/>
      <c r="O8" s="314"/>
    </row>
    <row r="9" spans="1:15" ht="84" x14ac:dyDescent="0.55000000000000004">
      <c r="A9" s="76" t="s">
        <v>226</v>
      </c>
      <c r="B9" s="17"/>
      <c r="C9" s="84">
        <v>2427017</v>
      </c>
      <c r="D9" s="85"/>
      <c r="E9" s="84">
        <v>2915821976278</v>
      </c>
      <c r="F9" s="84"/>
      <c r="G9" s="84"/>
      <c r="H9" s="84"/>
      <c r="I9" s="84">
        <v>2902773010000</v>
      </c>
      <c r="J9" s="84"/>
      <c r="K9" s="84"/>
      <c r="L9" s="86"/>
      <c r="M9" s="84">
        <v>13051393295</v>
      </c>
      <c r="N9" s="87"/>
      <c r="O9" s="92">
        <f>M9/' سهام'!$AC$4</f>
        <v>3.5779998566927754E-4</v>
      </c>
    </row>
    <row r="10" spans="1:15" ht="63" x14ac:dyDescent="0.55000000000000004">
      <c r="A10" s="76" t="s">
        <v>227</v>
      </c>
      <c r="B10" s="17"/>
      <c r="C10" s="84">
        <v>912128</v>
      </c>
      <c r="D10" s="85"/>
      <c r="E10" s="84">
        <v>0</v>
      </c>
      <c r="F10" s="84"/>
      <c r="G10" s="84"/>
      <c r="H10" s="84"/>
      <c r="I10" s="84">
        <v>0</v>
      </c>
      <c r="J10" s="84"/>
      <c r="K10" s="84"/>
      <c r="L10" s="86"/>
      <c r="M10" s="84">
        <v>912128</v>
      </c>
      <c r="N10" s="87"/>
      <c r="O10" s="92">
        <f>M10/' سهام'!$AC$4</f>
        <v>2.500571226012899E-8</v>
      </c>
    </row>
    <row r="11" spans="1:15" ht="63" x14ac:dyDescent="0.55000000000000004">
      <c r="A11" s="76" t="s">
        <v>228</v>
      </c>
      <c r="B11" s="17"/>
      <c r="C11" s="84">
        <v>3142684</v>
      </c>
      <c r="D11" s="85"/>
      <c r="E11" s="84">
        <v>13289</v>
      </c>
      <c r="F11" s="84"/>
      <c r="G11" s="84"/>
      <c r="H11" s="84"/>
      <c r="I11" s="84">
        <v>0</v>
      </c>
      <c r="J11" s="84"/>
      <c r="K11" s="84"/>
      <c r="L11" s="86"/>
      <c r="M11" s="84">
        <v>3155973</v>
      </c>
      <c r="N11" s="87"/>
      <c r="O11" s="92">
        <f>M11/' سهام'!$AC$4</f>
        <v>8.6520041856774567E-8</v>
      </c>
    </row>
    <row r="12" spans="1:15" ht="63" x14ac:dyDescent="0.55000000000000004">
      <c r="A12" s="76" t="s">
        <v>229</v>
      </c>
      <c r="B12" s="17"/>
      <c r="C12" s="84">
        <v>952248</v>
      </c>
      <c r="D12" s="85"/>
      <c r="E12" s="84">
        <v>7991</v>
      </c>
      <c r="F12" s="84"/>
      <c r="G12" s="84"/>
      <c r="H12" s="84"/>
      <c r="I12" s="84">
        <v>21600</v>
      </c>
      <c r="J12" s="84"/>
      <c r="K12" s="84"/>
      <c r="L12" s="86"/>
      <c r="M12" s="84">
        <v>938639</v>
      </c>
      <c r="N12" s="87"/>
      <c r="O12" s="92">
        <f>M12/' سهام'!$AC$4</f>
        <v>2.5732503278196937E-8</v>
      </c>
    </row>
    <row r="13" spans="1:15" ht="63" x14ac:dyDescent="0.55000000000000004">
      <c r="A13" s="76" t="s">
        <v>230</v>
      </c>
      <c r="B13" s="17"/>
      <c r="C13" s="84">
        <v>5500</v>
      </c>
      <c r="D13" s="85"/>
      <c r="E13" s="84">
        <v>0</v>
      </c>
      <c r="F13" s="84"/>
      <c r="G13" s="84"/>
      <c r="H13" s="84"/>
      <c r="I13" s="84">
        <v>0</v>
      </c>
      <c r="J13" s="84"/>
      <c r="K13" s="84"/>
      <c r="L13" s="86"/>
      <c r="M13" s="84">
        <v>5500</v>
      </c>
      <c r="N13" s="87"/>
      <c r="O13" s="92">
        <f>M13/' سهام'!$AC$4</f>
        <v>1.5078083057499544E-10</v>
      </c>
    </row>
    <row r="14" spans="1:15" ht="63" x14ac:dyDescent="0.55000000000000004">
      <c r="A14" s="76" t="s">
        <v>231</v>
      </c>
      <c r="B14" s="17"/>
      <c r="C14" s="84">
        <v>1946102</v>
      </c>
      <c r="D14" s="85"/>
      <c r="E14" s="84">
        <v>0</v>
      </c>
      <c r="F14" s="84"/>
      <c r="G14" s="84"/>
      <c r="H14" s="84"/>
      <c r="I14" s="84">
        <v>0</v>
      </c>
      <c r="J14" s="84"/>
      <c r="K14" s="84"/>
      <c r="L14" s="86"/>
      <c r="M14" s="84">
        <v>1946102</v>
      </c>
      <c r="N14" s="87"/>
      <c r="O14" s="92">
        <f>M14/' سهام'!$AC$4</f>
        <v>5.3351795626119963E-8</v>
      </c>
    </row>
    <row r="15" spans="1:15" ht="84" x14ac:dyDescent="0.55000000000000004">
      <c r="A15" s="76" t="s">
        <v>232</v>
      </c>
      <c r="B15" s="17"/>
      <c r="C15" s="84">
        <v>16021</v>
      </c>
      <c r="D15" s="85"/>
      <c r="E15" s="84">
        <v>0</v>
      </c>
      <c r="F15" s="84"/>
      <c r="G15" s="84"/>
      <c r="H15" s="84"/>
      <c r="I15" s="84">
        <v>0</v>
      </c>
      <c r="J15" s="84"/>
      <c r="K15" s="84"/>
      <c r="L15" s="86"/>
      <c r="M15" s="84">
        <v>16021</v>
      </c>
      <c r="N15" s="87"/>
      <c r="O15" s="92">
        <f>M15/' سهام'!$AC$4</f>
        <v>4.3921085211672767E-10</v>
      </c>
    </row>
    <row r="16" spans="1:15" ht="84" x14ac:dyDescent="0.55000000000000004">
      <c r="A16" s="76" t="s">
        <v>233</v>
      </c>
      <c r="B16" s="17"/>
      <c r="C16" s="84">
        <v>9296109</v>
      </c>
      <c r="D16" s="85"/>
      <c r="E16" s="84">
        <v>39368</v>
      </c>
      <c r="F16" s="84"/>
      <c r="G16" s="84"/>
      <c r="H16" s="84"/>
      <c r="I16" s="84">
        <v>0</v>
      </c>
      <c r="J16" s="84"/>
      <c r="K16" s="84"/>
      <c r="L16" s="86"/>
      <c r="M16" s="84">
        <v>9335477</v>
      </c>
      <c r="N16" s="87"/>
      <c r="O16" s="92">
        <f>M16/' سهام'!$AC$4</f>
        <v>2.5592926834068489E-7</v>
      </c>
    </row>
    <row r="17" spans="1:15" ht="63" x14ac:dyDescent="0.55000000000000004">
      <c r="A17" s="76" t="s">
        <v>234</v>
      </c>
      <c r="B17" s="17"/>
      <c r="C17" s="84">
        <v>739986</v>
      </c>
      <c r="D17" s="85"/>
      <c r="E17" s="84">
        <v>3132</v>
      </c>
      <c r="F17" s="84"/>
      <c r="G17" s="84"/>
      <c r="H17" s="84"/>
      <c r="I17" s="84">
        <v>0</v>
      </c>
      <c r="J17" s="84"/>
      <c r="K17" s="84"/>
      <c r="L17" s="86"/>
      <c r="M17" s="84">
        <v>743118</v>
      </c>
      <c r="N17" s="87"/>
      <c r="O17" s="92">
        <f>M17/' سهام'!$AC$4</f>
        <v>2.037235441004172E-8</v>
      </c>
    </row>
    <row r="18" spans="1:15" ht="84" x14ac:dyDescent="0.55000000000000004">
      <c r="A18" s="76" t="s">
        <v>235</v>
      </c>
      <c r="B18" s="17"/>
      <c r="C18" s="84">
        <v>7815555</v>
      </c>
      <c r="D18" s="85"/>
      <c r="E18" s="84">
        <v>4879972060166</v>
      </c>
      <c r="F18" s="84"/>
      <c r="G18" s="84"/>
      <c r="H18" s="84"/>
      <c r="I18" s="84">
        <v>4877909733482</v>
      </c>
      <c r="J18" s="84"/>
      <c r="K18" s="84"/>
      <c r="L18" s="86"/>
      <c r="M18" s="84">
        <v>2070142239</v>
      </c>
      <c r="N18" s="87"/>
      <c r="O18" s="92">
        <f>M18/' سهام'!$AC$4</f>
        <v>5.6752321128145588E-5</v>
      </c>
    </row>
    <row r="19" spans="1:15" ht="63" x14ac:dyDescent="0.55000000000000004">
      <c r="A19" s="76" t="s">
        <v>236</v>
      </c>
      <c r="B19" s="17"/>
      <c r="C19" s="84">
        <v>509531</v>
      </c>
      <c r="D19" s="85"/>
      <c r="E19" s="84">
        <v>2157</v>
      </c>
      <c r="F19" s="84"/>
      <c r="G19" s="84"/>
      <c r="H19" s="84"/>
      <c r="I19" s="84">
        <v>0</v>
      </c>
      <c r="J19" s="84"/>
      <c r="K19" s="84"/>
      <c r="L19" s="86"/>
      <c r="M19" s="84">
        <v>511688</v>
      </c>
      <c r="N19" s="87"/>
      <c r="O19" s="92">
        <f>M19/' سهام'!$AC$4</f>
        <v>1.4027771206410595E-8</v>
      </c>
    </row>
    <row r="20" spans="1:15" ht="84" x14ac:dyDescent="0.55000000000000004">
      <c r="A20" s="76" t="s">
        <v>237</v>
      </c>
      <c r="B20" s="17"/>
      <c r="C20" s="84">
        <v>248</v>
      </c>
      <c r="D20" s="85"/>
      <c r="E20" s="84">
        <v>0</v>
      </c>
      <c r="F20" s="84"/>
      <c r="G20" s="84"/>
      <c r="H20" s="84"/>
      <c r="I20" s="84">
        <v>0</v>
      </c>
      <c r="J20" s="84"/>
      <c r="K20" s="84"/>
      <c r="L20" s="86"/>
      <c r="M20" s="84">
        <v>248</v>
      </c>
      <c r="N20" s="87"/>
      <c r="O20" s="92">
        <f>M20/' سهام'!$AC$4</f>
        <v>6.7988447241088854E-12</v>
      </c>
    </row>
    <row r="21" spans="1:15" ht="84" x14ac:dyDescent="0.55000000000000004">
      <c r="A21" s="76" t="s">
        <v>238</v>
      </c>
      <c r="B21" s="17"/>
      <c r="C21" s="84">
        <v>443767</v>
      </c>
      <c r="D21" s="85"/>
      <c r="E21" s="84">
        <v>1877</v>
      </c>
      <c r="F21" s="84"/>
      <c r="G21" s="84"/>
      <c r="H21" s="84"/>
      <c r="I21" s="84">
        <v>0</v>
      </c>
      <c r="J21" s="84"/>
      <c r="K21" s="84"/>
      <c r="L21" s="86"/>
      <c r="M21" s="84">
        <v>445644</v>
      </c>
      <c r="N21" s="87"/>
      <c r="O21" s="92">
        <f>M21/' سهام'!$AC$4</f>
        <v>1.2217194992866049E-8</v>
      </c>
    </row>
    <row r="22" spans="1:15" ht="84" x14ac:dyDescent="0.55000000000000004">
      <c r="A22" s="76" t="s">
        <v>239</v>
      </c>
      <c r="B22" s="17"/>
      <c r="C22" s="84">
        <v>1085555</v>
      </c>
      <c r="D22" s="85"/>
      <c r="E22" s="84">
        <v>4577</v>
      </c>
      <c r="F22" s="84"/>
      <c r="G22" s="84"/>
      <c r="H22" s="84"/>
      <c r="I22" s="84">
        <v>0</v>
      </c>
      <c r="J22" s="84"/>
      <c r="K22" s="84"/>
      <c r="L22" s="86"/>
      <c r="M22" s="84">
        <v>1090132</v>
      </c>
      <c r="N22" s="87"/>
      <c r="O22" s="92">
        <f>M22/' سهام'!$AC$4</f>
        <v>2.9885637890251077E-8</v>
      </c>
    </row>
    <row r="23" spans="1:15" ht="63" x14ac:dyDescent="0.55000000000000004">
      <c r="A23" s="76" t="s">
        <v>240</v>
      </c>
      <c r="B23" s="17"/>
      <c r="C23" s="84">
        <v>159172</v>
      </c>
      <c r="D23" s="85"/>
      <c r="E23" s="84">
        <v>0</v>
      </c>
      <c r="F23" s="84"/>
      <c r="G23" s="84"/>
      <c r="H23" s="84"/>
      <c r="I23" s="84">
        <v>0</v>
      </c>
      <c r="J23" s="84"/>
      <c r="K23" s="84"/>
      <c r="L23" s="86"/>
      <c r="M23" s="84">
        <v>159172</v>
      </c>
      <c r="N23" s="87"/>
      <c r="O23" s="92">
        <f>M23/' سهام'!$AC$4</f>
        <v>4.3636520662333047E-9</v>
      </c>
    </row>
    <row r="24" spans="1:15" ht="84" x14ac:dyDescent="0.55000000000000004">
      <c r="A24" s="76" t="s">
        <v>241</v>
      </c>
      <c r="B24" s="17"/>
      <c r="C24" s="84">
        <v>154047</v>
      </c>
      <c r="D24" s="85"/>
      <c r="E24" s="84">
        <v>0</v>
      </c>
      <c r="F24" s="84"/>
      <c r="G24" s="84"/>
      <c r="H24" s="84"/>
      <c r="I24" s="84">
        <v>0</v>
      </c>
      <c r="J24" s="84"/>
      <c r="K24" s="84"/>
      <c r="L24" s="86"/>
      <c r="M24" s="84">
        <v>154047</v>
      </c>
      <c r="N24" s="87"/>
      <c r="O24" s="92">
        <f>M24/' سهام'!$AC$4</f>
        <v>4.2231517468338773E-9</v>
      </c>
    </row>
    <row r="25" spans="1:15" ht="84" x14ac:dyDescent="0.55000000000000004">
      <c r="A25" s="76" t="s">
        <v>242</v>
      </c>
      <c r="B25" s="17"/>
      <c r="C25" s="84">
        <v>703477869</v>
      </c>
      <c r="D25" s="85"/>
      <c r="E25" s="84">
        <v>5573165885198</v>
      </c>
      <c r="F25" s="84"/>
      <c r="G25" s="84"/>
      <c r="H25" s="84"/>
      <c r="I25" s="84">
        <v>5571216454224</v>
      </c>
      <c r="J25" s="84"/>
      <c r="K25" s="84"/>
      <c r="L25" s="86"/>
      <c r="M25" s="84">
        <v>2652908843</v>
      </c>
      <c r="N25" s="87"/>
      <c r="O25" s="92">
        <f>M25/' سهام'!$AC$4</f>
        <v>7.2728690688598219E-5</v>
      </c>
    </row>
    <row r="26" spans="1:15" ht="63" x14ac:dyDescent="0.55000000000000004">
      <c r="A26" s="76" t="s">
        <v>243</v>
      </c>
      <c r="B26" s="17"/>
      <c r="C26" s="84">
        <v>6009530</v>
      </c>
      <c r="D26" s="85"/>
      <c r="E26" s="84">
        <v>7200</v>
      </c>
      <c r="F26" s="84"/>
      <c r="G26" s="84"/>
      <c r="H26" s="84"/>
      <c r="I26" s="84">
        <v>14400</v>
      </c>
      <c r="J26" s="84"/>
      <c r="K26" s="84"/>
      <c r="L26" s="86"/>
      <c r="M26" s="84">
        <v>6002330</v>
      </c>
      <c r="N26" s="87"/>
      <c r="O26" s="92">
        <f>M26/' سهام'!$AC$4</f>
        <v>1.645520550518568E-7</v>
      </c>
    </row>
    <row r="27" spans="1:15" ht="63" x14ac:dyDescent="0.55000000000000004">
      <c r="A27" s="76" t="s">
        <v>244</v>
      </c>
      <c r="B27" s="17"/>
      <c r="C27" s="84">
        <v>269218</v>
      </c>
      <c r="D27" s="85"/>
      <c r="E27" s="84">
        <v>2254</v>
      </c>
      <c r="F27" s="84"/>
      <c r="G27" s="84"/>
      <c r="H27" s="84"/>
      <c r="I27" s="84">
        <v>7200</v>
      </c>
      <c r="J27" s="84"/>
      <c r="K27" s="84"/>
      <c r="L27" s="86"/>
      <c r="M27" s="84">
        <v>264272</v>
      </c>
      <c r="N27" s="87"/>
      <c r="O27" s="92">
        <f>M27/' سهام'!$AC$4</f>
        <v>7.2449366650391264E-9</v>
      </c>
    </row>
    <row r="28" spans="1:15" ht="84" x14ac:dyDescent="0.55000000000000004">
      <c r="A28" s="76" t="s">
        <v>245</v>
      </c>
      <c r="B28" s="17"/>
      <c r="C28" s="84">
        <v>43000000000</v>
      </c>
      <c r="D28" s="85"/>
      <c r="E28" s="84">
        <v>0</v>
      </c>
      <c r="F28" s="84"/>
      <c r="G28" s="84"/>
      <c r="H28" s="84"/>
      <c r="I28" s="84">
        <v>43000000000</v>
      </c>
      <c r="J28" s="84"/>
      <c r="K28" s="84"/>
      <c r="L28" s="86"/>
      <c r="M28" s="84">
        <v>0</v>
      </c>
      <c r="N28" s="87"/>
      <c r="O28" s="92">
        <f>M28/' سهام'!$AC$4</f>
        <v>0</v>
      </c>
    </row>
    <row r="29" spans="1:15" ht="84" x14ac:dyDescent="0.55000000000000004">
      <c r="A29" s="76" t="s">
        <v>246</v>
      </c>
      <c r="B29" s="17"/>
      <c r="C29" s="84">
        <v>39800000000</v>
      </c>
      <c r="D29" s="85"/>
      <c r="E29" s="84">
        <v>0</v>
      </c>
      <c r="F29" s="84"/>
      <c r="G29" s="84"/>
      <c r="H29" s="84"/>
      <c r="I29" s="84">
        <v>39800000000</v>
      </c>
      <c r="J29" s="84"/>
      <c r="K29" s="84"/>
      <c r="L29" s="86"/>
      <c r="M29" s="84">
        <v>0</v>
      </c>
      <c r="N29" s="87"/>
      <c r="O29" s="92">
        <f>M29/' سهام'!$AC$4</f>
        <v>0</v>
      </c>
    </row>
    <row r="30" spans="1:15" ht="84" x14ac:dyDescent="0.55000000000000004">
      <c r="A30" s="76" t="s">
        <v>247</v>
      </c>
      <c r="B30" s="17"/>
      <c r="C30" s="84">
        <v>219000000000</v>
      </c>
      <c r="D30" s="85"/>
      <c r="E30" s="84">
        <v>0</v>
      </c>
      <c r="F30" s="84"/>
      <c r="G30" s="84"/>
      <c r="H30" s="84"/>
      <c r="I30" s="84">
        <v>219000000000</v>
      </c>
      <c r="J30" s="84"/>
      <c r="K30" s="84"/>
      <c r="L30" s="86"/>
      <c r="M30" s="84">
        <v>0</v>
      </c>
      <c r="N30" s="87"/>
      <c r="O30" s="92">
        <f>M30/' سهام'!$AC$4</f>
        <v>0</v>
      </c>
    </row>
    <row r="31" spans="1:15" ht="63" x14ac:dyDescent="0.55000000000000004">
      <c r="A31" s="76" t="s">
        <v>248</v>
      </c>
      <c r="B31" s="17"/>
      <c r="C31" s="84">
        <v>87932566602</v>
      </c>
      <c r="D31" s="85"/>
      <c r="E31" s="84">
        <v>5202554750933</v>
      </c>
      <c r="F31" s="84"/>
      <c r="G31" s="84"/>
      <c r="H31" s="84"/>
      <c r="I31" s="84">
        <v>5147683314740</v>
      </c>
      <c r="J31" s="84"/>
      <c r="K31" s="84"/>
      <c r="L31" s="86"/>
      <c r="M31" s="84">
        <v>142804002795</v>
      </c>
      <c r="N31" s="87"/>
      <c r="O31" s="92">
        <f>M31/' سهام'!$AC$4</f>
        <v>3.9149283910661949E-3</v>
      </c>
    </row>
    <row r="32" spans="1:15" ht="84" x14ac:dyDescent="0.55000000000000004">
      <c r="A32" s="76" t="s">
        <v>249</v>
      </c>
      <c r="B32" s="17"/>
      <c r="C32" s="84">
        <v>10100000000</v>
      </c>
      <c r="D32" s="85"/>
      <c r="E32" s="84">
        <v>0</v>
      </c>
      <c r="F32" s="84"/>
      <c r="G32" s="84"/>
      <c r="H32" s="84"/>
      <c r="I32" s="84">
        <v>10100000000</v>
      </c>
      <c r="J32" s="84"/>
      <c r="K32" s="84"/>
      <c r="L32" s="86"/>
      <c r="M32" s="84">
        <v>0</v>
      </c>
      <c r="N32" s="87"/>
      <c r="O32" s="92">
        <f>M32/' سهام'!$AC$4</f>
        <v>0</v>
      </c>
    </row>
    <row r="33" spans="1:15" ht="84" x14ac:dyDescent="0.55000000000000004">
      <c r="A33" s="76" t="s">
        <v>250</v>
      </c>
      <c r="B33" s="17"/>
      <c r="C33" s="84">
        <v>58619</v>
      </c>
      <c r="D33" s="85"/>
      <c r="E33" s="84">
        <v>0</v>
      </c>
      <c r="F33" s="84"/>
      <c r="G33" s="84"/>
      <c r="H33" s="84"/>
      <c r="I33" s="84">
        <v>0</v>
      </c>
      <c r="J33" s="84"/>
      <c r="K33" s="84"/>
      <c r="L33" s="86"/>
      <c r="M33" s="84">
        <v>58619</v>
      </c>
      <c r="N33" s="87"/>
      <c r="O33" s="92">
        <f>M33/' سهام'!$AC$4</f>
        <v>1.6070220922683014E-9</v>
      </c>
    </row>
    <row r="34" spans="1:15" ht="84" x14ac:dyDescent="0.55000000000000004">
      <c r="A34" s="76" t="s">
        <v>251</v>
      </c>
      <c r="B34" s="17"/>
      <c r="C34" s="84">
        <v>54000000000</v>
      </c>
      <c r="D34" s="85"/>
      <c r="E34" s="84">
        <v>0</v>
      </c>
      <c r="F34" s="84"/>
      <c r="G34" s="84"/>
      <c r="H34" s="84"/>
      <c r="I34" s="84">
        <v>54000000000</v>
      </c>
      <c r="J34" s="84"/>
      <c r="K34" s="84"/>
      <c r="L34" s="86"/>
      <c r="M34" s="84">
        <v>0</v>
      </c>
      <c r="N34" s="87"/>
      <c r="O34" s="92">
        <f>M34/' سهام'!$AC$4</f>
        <v>0</v>
      </c>
    </row>
    <row r="35" spans="1:15" ht="84" x14ac:dyDescent="0.55000000000000004">
      <c r="A35" s="76" t="s">
        <v>252</v>
      </c>
      <c r="B35" s="17"/>
      <c r="C35" s="84">
        <v>100000000000</v>
      </c>
      <c r="D35" s="85"/>
      <c r="E35" s="84">
        <v>0</v>
      </c>
      <c r="F35" s="84"/>
      <c r="G35" s="84"/>
      <c r="H35" s="84"/>
      <c r="I35" s="84">
        <v>100000000000</v>
      </c>
      <c r="J35" s="84"/>
      <c r="K35" s="84"/>
      <c r="L35" s="86"/>
      <c r="M35" s="84">
        <v>0</v>
      </c>
      <c r="N35" s="87"/>
      <c r="O35" s="92">
        <f>M35/' سهام'!$AC$4</f>
        <v>0</v>
      </c>
    </row>
    <row r="36" spans="1:15" ht="84" x14ac:dyDescent="0.55000000000000004">
      <c r="A36" s="76" t="s">
        <v>253</v>
      </c>
      <c r="B36" s="17"/>
      <c r="C36" s="84">
        <v>62680000000</v>
      </c>
      <c r="D36" s="85"/>
      <c r="E36" s="84">
        <v>0</v>
      </c>
      <c r="F36" s="84"/>
      <c r="G36" s="84"/>
      <c r="H36" s="84"/>
      <c r="I36" s="84">
        <v>62680000000</v>
      </c>
      <c r="J36" s="84"/>
      <c r="K36" s="84"/>
      <c r="L36" s="86"/>
      <c r="M36" s="84">
        <v>0</v>
      </c>
      <c r="N36" s="87"/>
      <c r="O36" s="92">
        <f>M36/' سهام'!$AC$4</f>
        <v>0</v>
      </c>
    </row>
    <row r="37" spans="1:15" ht="84" x14ac:dyDescent="0.55000000000000004">
      <c r="A37" s="76" t="s">
        <v>254</v>
      </c>
      <c r="B37" s="17"/>
      <c r="C37" s="84">
        <v>1155343</v>
      </c>
      <c r="D37" s="85"/>
      <c r="E37" s="84">
        <v>4906</v>
      </c>
      <c r="F37" s="84"/>
      <c r="G37" s="84"/>
      <c r="H37" s="84"/>
      <c r="I37" s="84">
        <v>0</v>
      </c>
      <c r="J37" s="84"/>
      <c r="K37" s="84"/>
      <c r="L37" s="86"/>
      <c r="M37" s="84">
        <v>1160249</v>
      </c>
      <c r="N37" s="87"/>
      <c r="O37" s="92">
        <f>M37/' سهام'!$AC$4</f>
        <v>3.1807874162510526E-8</v>
      </c>
    </row>
    <row r="38" spans="1:15" ht="84" x14ac:dyDescent="0.55000000000000004">
      <c r="A38" s="76" t="s">
        <v>255</v>
      </c>
      <c r="B38" s="17"/>
      <c r="C38" s="84">
        <v>14892393</v>
      </c>
      <c r="D38" s="85"/>
      <c r="E38" s="84">
        <v>1117509703918</v>
      </c>
      <c r="F38" s="84"/>
      <c r="G38" s="84"/>
      <c r="H38" s="84"/>
      <c r="I38" s="84">
        <v>1067619404000</v>
      </c>
      <c r="J38" s="84"/>
      <c r="K38" s="84"/>
      <c r="L38" s="86"/>
      <c r="M38" s="84">
        <v>49905192311</v>
      </c>
      <c r="N38" s="87"/>
      <c r="O38" s="92">
        <f>M38/' سهام'!$AC$4</f>
        <v>1.3681356993922647E-3</v>
      </c>
    </row>
    <row r="39" spans="1:15" ht="84" x14ac:dyDescent="0.55000000000000004">
      <c r="A39" s="76" t="s">
        <v>256</v>
      </c>
      <c r="B39" s="17"/>
      <c r="C39" s="84">
        <v>443900000000</v>
      </c>
      <c r="D39" s="85"/>
      <c r="E39" s="84">
        <v>0</v>
      </c>
      <c r="F39" s="84"/>
      <c r="G39" s="84"/>
      <c r="H39" s="84"/>
      <c r="I39" s="84">
        <v>443900000000</v>
      </c>
      <c r="J39" s="84"/>
      <c r="K39" s="84"/>
      <c r="L39" s="86"/>
      <c r="M39" s="84">
        <v>0</v>
      </c>
      <c r="N39" s="87"/>
      <c r="O39" s="92">
        <f>M39/' سهام'!$AC$4</f>
        <v>0</v>
      </c>
    </row>
    <row r="40" spans="1:15" ht="84" x14ac:dyDescent="0.55000000000000004">
      <c r="A40" s="76" t="s">
        <v>257</v>
      </c>
      <c r="B40" s="17"/>
      <c r="C40" s="84">
        <v>57732000000</v>
      </c>
      <c r="D40" s="85"/>
      <c r="E40" s="84">
        <v>0</v>
      </c>
      <c r="F40" s="84"/>
      <c r="G40" s="84"/>
      <c r="H40" s="84"/>
      <c r="I40" s="84">
        <v>57732000000</v>
      </c>
      <c r="J40" s="84"/>
      <c r="K40" s="84"/>
      <c r="L40" s="86"/>
      <c r="M40" s="84">
        <v>0</v>
      </c>
      <c r="N40" s="87"/>
      <c r="O40" s="92">
        <f>M40/' سهام'!$AC$4</f>
        <v>0</v>
      </c>
    </row>
    <row r="41" spans="1:15" ht="84" x14ac:dyDescent="0.55000000000000004">
      <c r="A41" s="76" t="s">
        <v>258</v>
      </c>
      <c r="B41" s="17"/>
      <c r="C41" s="63">
        <v>70000000000</v>
      </c>
      <c r="D41" s="18"/>
      <c r="E41" s="84">
        <v>0</v>
      </c>
      <c r="F41" s="84"/>
      <c r="G41" s="86"/>
      <c r="H41" s="86"/>
      <c r="I41" s="86">
        <v>70000000000</v>
      </c>
      <c r="J41" s="84"/>
      <c r="K41" s="88"/>
      <c r="L41" s="86"/>
      <c r="M41" s="84">
        <v>0</v>
      </c>
      <c r="N41" s="57"/>
      <c r="O41" s="92">
        <f>M41/' سهام'!$AC$4</f>
        <v>0</v>
      </c>
    </row>
    <row r="42" spans="1:15" ht="84" x14ac:dyDescent="0.55000000000000004">
      <c r="A42" s="76" t="s">
        <v>259</v>
      </c>
      <c r="B42" s="17"/>
      <c r="C42" s="63">
        <v>92373000000</v>
      </c>
      <c r="D42" s="18"/>
      <c r="E42" s="84">
        <v>0</v>
      </c>
      <c r="F42" s="84"/>
      <c r="G42" s="86"/>
      <c r="H42" s="86"/>
      <c r="I42" s="86">
        <v>92373000000</v>
      </c>
      <c r="J42" s="84"/>
      <c r="K42" s="88"/>
      <c r="L42" s="86"/>
      <c r="M42" s="84">
        <v>0</v>
      </c>
      <c r="N42" s="57"/>
      <c r="O42" s="92">
        <f>M42/' سهام'!$AC$4</f>
        <v>0</v>
      </c>
    </row>
    <row r="43" spans="1:15" ht="84" x14ac:dyDescent="0.55000000000000004">
      <c r="A43" s="76" t="s">
        <v>260</v>
      </c>
      <c r="B43" s="17"/>
      <c r="C43" s="63">
        <v>301519000000</v>
      </c>
      <c r="D43" s="18"/>
      <c r="E43" s="84">
        <v>0</v>
      </c>
      <c r="F43" s="84"/>
      <c r="G43" s="86"/>
      <c r="H43" s="86"/>
      <c r="I43" s="86">
        <v>0</v>
      </c>
      <c r="J43" s="84"/>
      <c r="K43" s="88"/>
      <c r="L43" s="86"/>
      <c r="M43" s="84">
        <v>301519000000</v>
      </c>
      <c r="N43" s="57"/>
      <c r="O43" s="92">
        <f>M43/' سهام'!$AC$4</f>
        <v>8.2660518643894645E-3</v>
      </c>
    </row>
    <row r="44" spans="1:15" ht="84" x14ac:dyDescent="0.55000000000000004">
      <c r="A44" s="76" t="s">
        <v>261</v>
      </c>
      <c r="B44" s="17"/>
      <c r="C44" s="63">
        <v>234900000000</v>
      </c>
      <c r="D44" s="18"/>
      <c r="E44" s="84">
        <v>0</v>
      </c>
      <c r="F44" s="84"/>
      <c r="G44" s="86"/>
      <c r="H44" s="86"/>
      <c r="I44" s="86">
        <v>234900000000</v>
      </c>
      <c r="J44" s="84"/>
      <c r="K44" s="88"/>
      <c r="L44" s="86"/>
      <c r="M44" s="84">
        <v>0</v>
      </c>
      <c r="N44" s="57"/>
      <c r="O44" s="92">
        <f>M44/' سهام'!$AC$4</f>
        <v>0</v>
      </c>
    </row>
    <row r="45" spans="1:15" ht="84" x14ac:dyDescent="0.55000000000000004">
      <c r="A45" s="76" t="s">
        <v>262</v>
      </c>
      <c r="B45" s="17"/>
      <c r="C45" s="63">
        <v>391700000000</v>
      </c>
      <c r="D45" s="18"/>
      <c r="E45" s="84">
        <v>0</v>
      </c>
      <c r="F45" s="84"/>
      <c r="G45" s="86"/>
      <c r="H45" s="86"/>
      <c r="I45" s="86">
        <v>269500000000</v>
      </c>
      <c r="J45" s="84"/>
      <c r="K45" s="88"/>
      <c r="L45" s="86"/>
      <c r="M45" s="84">
        <v>122200000000</v>
      </c>
      <c r="N45" s="57"/>
      <c r="O45" s="92">
        <f>M45/' سهام'!$AC$4</f>
        <v>3.350075908411717E-3</v>
      </c>
    </row>
    <row r="46" spans="1:15" ht="84" x14ac:dyDescent="0.55000000000000004">
      <c r="A46" s="76" t="s">
        <v>263</v>
      </c>
      <c r="B46" s="17"/>
      <c r="C46" s="63">
        <v>2614000000000</v>
      </c>
      <c r="D46" s="18"/>
      <c r="E46" s="84">
        <v>0</v>
      </c>
      <c r="F46" s="84"/>
      <c r="G46" s="86"/>
      <c r="H46" s="86"/>
      <c r="I46" s="86">
        <v>0</v>
      </c>
      <c r="J46" s="84"/>
      <c r="K46" s="88"/>
      <c r="L46" s="86"/>
      <c r="M46" s="84">
        <v>2614000000000</v>
      </c>
      <c r="N46" s="57"/>
      <c r="O46" s="92">
        <f>M46/' سهام'!$AC$4</f>
        <v>7.1662016567825115E-2</v>
      </c>
    </row>
    <row r="47" spans="1:15" ht="84" x14ac:dyDescent="0.55000000000000004">
      <c r="A47" s="76" t="s">
        <v>264</v>
      </c>
      <c r="B47" s="17"/>
      <c r="C47" s="63">
        <v>282154000000</v>
      </c>
      <c r="D47" s="18"/>
      <c r="E47" s="84">
        <v>0</v>
      </c>
      <c r="F47" s="84"/>
      <c r="G47" s="86"/>
      <c r="H47" s="86"/>
      <c r="I47" s="86">
        <v>0</v>
      </c>
      <c r="J47" s="84"/>
      <c r="K47" s="88"/>
      <c r="L47" s="86"/>
      <c r="M47" s="84">
        <v>282154000000</v>
      </c>
      <c r="N47" s="57"/>
      <c r="O47" s="92">
        <f>M47/' سهام'!$AC$4</f>
        <v>7.7351662672831391E-3</v>
      </c>
    </row>
    <row r="48" spans="1:15" ht="84" x14ac:dyDescent="0.55000000000000004">
      <c r="A48" s="76" t="s">
        <v>265</v>
      </c>
      <c r="B48" s="17"/>
      <c r="C48" s="63">
        <v>325327000000</v>
      </c>
      <c r="D48" s="18"/>
      <c r="E48" s="84">
        <v>0</v>
      </c>
      <c r="F48" s="84"/>
      <c r="G48" s="86"/>
      <c r="H48" s="86"/>
      <c r="I48" s="86">
        <v>0</v>
      </c>
      <c r="J48" s="84"/>
      <c r="K48" s="88"/>
      <c r="L48" s="86"/>
      <c r="M48" s="84">
        <v>325327000000</v>
      </c>
      <c r="N48" s="57"/>
      <c r="O48" s="92">
        <f>M48/' سهام'!$AC$4</f>
        <v>8.9187409579039173E-3</v>
      </c>
    </row>
    <row r="49" spans="1:15" ht="84" x14ac:dyDescent="0.55000000000000004">
      <c r="A49" s="76" t="s">
        <v>266</v>
      </c>
      <c r="B49" s="17"/>
      <c r="C49" s="63">
        <v>401055000000</v>
      </c>
      <c r="D49" s="18"/>
      <c r="E49" s="84">
        <v>0</v>
      </c>
      <c r="F49" s="84"/>
      <c r="G49" s="86"/>
      <c r="H49" s="86"/>
      <c r="I49" s="86">
        <v>401055000000</v>
      </c>
      <c r="J49" s="84"/>
      <c r="K49" s="88"/>
      <c r="L49" s="86"/>
      <c r="M49" s="84">
        <v>0</v>
      </c>
      <c r="N49" s="57"/>
      <c r="O49" s="92">
        <f>M49/' سهام'!$AC$4</f>
        <v>0</v>
      </c>
    </row>
    <row r="50" spans="1:15" ht="84" x14ac:dyDescent="0.55000000000000004">
      <c r="A50" s="76" t="s">
        <v>267</v>
      </c>
      <c r="B50" s="17"/>
      <c r="C50" s="63">
        <v>63940000000</v>
      </c>
      <c r="D50" s="18"/>
      <c r="E50" s="84">
        <v>0</v>
      </c>
      <c r="F50" s="84"/>
      <c r="G50" s="86"/>
      <c r="H50" s="86"/>
      <c r="I50" s="86">
        <v>0</v>
      </c>
      <c r="J50" s="84"/>
      <c r="K50" s="88"/>
      <c r="L50" s="86"/>
      <c r="M50" s="84">
        <v>63940000000</v>
      </c>
      <c r="N50" s="57"/>
      <c r="O50" s="92">
        <f>M50/' سهام'!$AC$4</f>
        <v>1.7528956921754925E-3</v>
      </c>
    </row>
    <row r="51" spans="1:15" ht="84" x14ac:dyDescent="0.55000000000000004">
      <c r="A51" s="76" t="s">
        <v>268</v>
      </c>
      <c r="B51" s="17"/>
      <c r="C51" s="63">
        <v>2904000000</v>
      </c>
      <c r="D51" s="18"/>
      <c r="E51" s="84">
        <v>0</v>
      </c>
      <c r="F51" s="84"/>
      <c r="G51" s="86"/>
      <c r="H51" s="86"/>
      <c r="I51" s="86">
        <v>2904000000</v>
      </c>
      <c r="J51" s="84"/>
      <c r="K51" s="88"/>
      <c r="L51" s="86"/>
      <c r="M51" s="84">
        <v>0</v>
      </c>
      <c r="N51" s="57"/>
      <c r="O51" s="92">
        <f>M51/' سهام'!$AC$4</f>
        <v>0</v>
      </c>
    </row>
    <row r="52" spans="1:15" ht="84" x14ac:dyDescent="0.55000000000000004">
      <c r="A52" s="76" t="s">
        <v>269</v>
      </c>
      <c r="B52" s="17"/>
      <c r="C52" s="63">
        <v>57000000000</v>
      </c>
      <c r="D52" s="18"/>
      <c r="E52" s="84">
        <v>0</v>
      </c>
      <c r="F52" s="84"/>
      <c r="G52" s="86"/>
      <c r="H52" s="86"/>
      <c r="I52" s="86">
        <v>57000000000</v>
      </c>
      <c r="J52" s="84"/>
      <c r="K52" s="88"/>
      <c r="L52" s="86"/>
      <c r="M52" s="84">
        <v>0</v>
      </c>
      <c r="N52" s="57"/>
      <c r="O52" s="92">
        <f>M52/' سهام'!$AC$4</f>
        <v>0</v>
      </c>
    </row>
    <row r="53" spans="1:15" ht="84" x14ac:dyDescent="0.55000000000000004">
      <c r="A53" s="76" t="s">
        <v>270</v>
      </c>
      <c r="B53" s="17"/>
      <c r="C53" s="63">
        <v>608000000000</v>
      </c>
      <c r="D53" s="18"/>
      <c r="E53" s="84">
        <v>0</v>
      </c>
      <c r="F53" s="84"/>
      <c r="G53" s="86"/>
      <c r="H53" s="86"/>
      <c r="I53" s="86">
        <v>608000000000</v>
      </c>
      <c r="J53" s="84"/>
      <c r="K53" s="88"/>
      <c r="L53" s="86"/>
      <c r="M53" s="84">
        <v>0</v>
      </c>
      <c r="N53" s="57"/>
      <c r="O53" s="92">
        <f>M53/' سهام'!$AC$4</f>
        <v>0</v>
      </c>
    </row>
    <row r="54" spans="1:15" ht="84" x14ac:dyDescent="0.55000000000000004">
      <c r="A54" s="76" t="s">
        <v>271</v>
      </c>
      <c r="B54" s="17"/>
      <c r="C54" s="63">
        <v>89807000000</v>
      </c>
      <c r="D54" s="18"/>
      <c r="E54" s="84">
        <v>0</v>
      </c>
      <c r="F54" s="84"/>
      <c r="G54" s="86"/>
      <c r="H54" s="86"/>
      <c r="I54" s="86">
        <v>89807000000</v>
      </c>
      <c r="J54" s="84"/>
      <c r="K54" s="88"/>
      <c r="L54" s="86"/>
      <c r="M54" s="84">
        <v>0</v>
      </c>
      <c r="N54" s="57"/>
      <c r="O54" s="92">
        <f>M54/' سهام'!$AC$4</f>
        <v>0</v>
      </c>
    </row>
    <row r="55" spans="1:15" ht="84" x14ac:dyDescent="0.55000000000000004">
      <c r="A55" s="76" t="s">
        <v>272</v>
      </c>
      <c r="B55" s="17"/>
      <c r="C55" s="63">
        <v>325150000000</v>
      </c>
      <c r="D55" s="18"/>
      <c r="E55" s="84">
        <v>0</v>
      </c>
      <c r="F55" s="84"/>
      <c r="G55" s="86"/>
      <c r="H55" s="86"/>
      <c r="I55" s="86">
        <v>325150000000</v>
      </c>
      <c r="J55" s="84"/>
      <c r="K55" s="88"/>
      <c r="L55" s="86"/>
      <c r="M55" s="84">
        <v>0</v>
      </c>
      <c r="N55" s="57"/>
      <c r="O55" s="92">
        <f>M55/' سهام'!$AC$4</f>
        <v>0</v>
      </c>
    </row>
    <row r="56" spans="1:15" ht="84" x14ac:dyDescent="0.55000000000000004">
      <c r="A56" s="76" t="s">
        <v>273</v>
      </c>
      <c r="B56" s="17"/>
      <c r="C56" s="63">
        <v>41538000000</v>
      </c>
      <c r="D56" s="18"/>
      <c r="E56" s="84">
        <v>0</v>
      </c>
      <c r="F56" s="84"/>
      <c r="G56" s="86"/>
      <c r="H56" s="86"/>
      <c r="I56" s="86">
        <v>0</v>
      </c>
      <c r="J56" s="84"/>
      <c r="K56" s="88"/>
      <c r="L56" s="86"/>
      <c r="M56" s="84">
        <v>41538000000</v>
      </c>
      <c r="N56" s="57"/>
      <c r="O56" s="92">
        <f>M56/' سهام'!$AC$4</f>
        <v>1.1387516618953019E-3</v>
      </c>
    </row>
    <row r="57" spans="1:15" ht="84" x14ac:dyDescent="0.55000000000000004">
      <c r="A57" s="76" t="s">
        <v>274</v>
      </c>
      <c r="B57" s="17"/>
      <c r="C57" s="63">
        <v>1036000000000</v>
      </c>
      <c r="D57" s="18"/>
      <c r="E57" s="84">
        <v>0</v>
      </c>
      <c r="F57" s="84"/>
      <c r="G57" s="86"/>
      <c r="H57" s="86"/>
      <c r="I57" s="86">
        <v>0</v>
      </c>
      <c r="J57" s="84"/>
      <c r="K57" s="88"/>
      <c r="L57" s="86"/>
      <c r="M57" s="84">
        <v>1036000000000</v>
      </c>
      <c r="N57" s="57"/>
      <c r="O57" s="92">
        <f>M57/' سهام'!$AC$4</f>
        <v>2.8401625541035504E-2</v>
      </c>
    </row>
    <row r="58" spans="1:15" ht="84" x14ac:dyDescent="0.55000000000000004">
      <c r="A58" s="76" t="s">
        <v>275</v>
      </c>
      <c r="B58" s="17"/>
      <c r="C58" s="63">
        <v>765463000000</v>
      </c>
      <c r="D58" s="18"/>
      <c r="E58" s="84">
        <v>0</v>
      </c>
      <c r="F58" s="84"/>
      <c r="G58" s="86"/>
      <c r="H58" s="86"/>
      <c r="I58" s="86">
        <v>765463000000</v>
      </c>
      <c r="J58" s="84"/>
      <c r="K58" s="88"/>
      <c r="L58" s="86"/>
      <c r="M58" s="84">
        <v>0</v>
      </c>
      <c r="N58" s="57"/>
      <c r="O58" s="92">
        <f>M58/' سهام'!$AC$4</f>
        <v>0</v>
      </c>
    </row>
    <row r="59" spans="1:15" ht="84" x14ac:dyDescent="0.55000000000000004">
      <c r="A59" s="76" t="s">
        <v>276</v>
      </c>
      <c r="B59" s="17"/>
      <c r="C59" s="63">
        <v>328661000000</v>
      </c>
      <c r="D59" s="18"/>
      <c r="E59" s="84">
        <v>0</v>
      </c>
      <c r="F59" s="84"/>
      <c r="G59" s="86"/>
      <c r="H59" s="86"/>
      <c r="I59" s="86">
        <v>200000000000</v>
      </c>
      <c r="J59" s="84"/>
      <c r="K59" s="88"/>
      <c r="L59" s="86"/>
      <c r="M59" s="84">
        <v>128661000000</v>
      </c>
      <c r="N59" s="57"/>
      <c r="O59" s="92">
        <f>M59/' سهام'!$AC$4</f>
        <v>3.5272022622926343E-3</v>
      </c>
    </row>
    <row r="60" spans="1:15" ht="84" x14ac:dyDescent="0.55000000000000004">
      <c r="A60" s="76" t="s">
        <v>277</v>
      </c>
      <c r="B60" s="17"/>
      <c r="C60" s="63">
        <v>3010000000000</v>
      </c>
      <c r="D60" s="18"/>
      <c r="E60" s="84">
        <v>0</v>
      </c>
      <c r="F60" s="84"/>
      <c r="G60" s="86"/>
      <c r="H60" s="86"/>
      <c r="I60" s="86">
        <v>0</v>
      </c>
      <c r="J60" s="84"/>
      <c r="K60" s="88"/>
      <c r="L60" s="86"/>
      <c r="M60" s="84">
        <v>3010000000000</v>
      </c>
      <c r="N60" s="57"/>
      <c r="O60" s="92">
        <f>M60/' سهام'!$AC$4</f>
        <v>8.2518236369224784E-2</v>
      </c>
    </row>
    <row r="61" spans="1:15" ht="84" x14ac:dyDescent="0.55000000000000004">
      <c r="A61" s="76" t="s">
        <v>278</v>
      </c>
      <c r="B61" s="17"/>
      <c r="C61" s="63">
        <v>58750000000</v>
      </c>
      <c r="D61" s="18"/>
      <c r="E61" s="84">
        <v>0</v>
      </c>
      <c r="F61" s="84"/>
      <c r="G61" s="86"/>
      <c r="H61" s="86"/>
      <c r="I61" s="86">
        <v>0</v>
      </c>
      <c r="J61" s="84"/>
      <c r="K61" s="88"/>
      <c r="L61" s="86"/>
      <c r="M61" s="84">
        <v>58750000000</v>
      </c>
      <c r="N61" s="57"/>
      <c r="O61" s="92">
        <f>M61/' سهام'!$AC$4</f>
        <v>1.6106134175056333E-3</v>
      </c>
    </row>
    <row r="62" spans="1:15" ht="84" x14ac:dyDescent="0.55000000000000004">
      <c r="A62" s="76" t="s">
        <v>279</v>
      </c>
      <c r="B62" s="17"/>
      <c r="C62" s="63">
        <v>48815000000</v>
      </c>
      <c r="D62" s="18"/>
      <c r="E62" s="84">
        <v>0</v>
      </c>
      <c r="F62" s="84"/>
      <c r="G62" s="84"/>
      <c r="H62" s="84"/>
      <c r="I62" s="84">
        <v>0</v>
      </c>
      <c r="J62" s="88"/>
      <c r="K62" s="88"/>
      <c r="L62" s="86"/>
      <c r="M62" s="84">
        <v>48815000000</v>
      </c>
      <c r="N62" s="57"/>
      <c r="O62" s="92">
        <f>M62/' سهام'!$AC$4</f>
        <v>1.338248408094255E-3</v>
      </c>
    </row>
    <row r="63" spans="1:15" ht="63" x14ac:dyDescent="0.55000000000000004">
      <c r="A63" s="76" t="s">
        <v>280</v>
      </c>
      <c r="B63" s="17"/>
      <c r="C63" s="63">
        <v>1549920000000</v>
      </c>
      <c r="D63" s="161"/>
      <c r="E63" s="84">
        <v>0</v>
      </c>
      <c r="F63" s="84"/>
      <c r="G63" s="84"/>
      <c r="H63" s="84"/>
      <c r="I63" s="84">
        <v>0</v>
      </c>
      <c r="J63" s="88"/>
      <c r="K63" s="88"/>
      <c r="L63" s="86"/>
      <c r="M63" s="84">
        <v>1549920000000</v>
      </c>
      <c r="N63" s="157"/>
      <c r="O63" s="92">
        <f>M63/' سهام'!$AC$4</f>
        <v>4.2490586349963083E-2</v>
      </c>
    </row>
    <row r="64" spans="1:15" ht="63" x14ac:dyDescent="0.55000000000000004">
      <c r="A64" s="76" t="s">
        <v>281</v>
      </c>
      <c r="B64" s="17"/>
      <c r="C64" s="63">
        <v>360560000000</v>
      </c>
      <c r="D64" s="161"/>
      <c r="E64" s="84">
        <v>0</v>
      </c>
      <c r="F64" s="84"/>
      <c r="G64" s="84"/>
      <c r="H64" s="84"/>
      <c r="I64" s="84">
        <v>192650000000</v>
      </c>
      <c r="J64" s="88"/>
      <c r="K64" s="88"/>
      <c r="L64" s="86"/>
      <c r="M64" s="84">
        <v>167910000000</v>
      </c>
      <c r="N64" s="157"/>
      <c r="O64" s="92">
        <f>M64/' سهام'!$AC$4</f>
        <v>4.6032016839722698E-3</v>
      </c>
    </row>
    <row r="65" spans="1:15" ht="84" x14ac:dyDescent="0.55000000000000004">
      <c r="A65" s="76" t="s">
        <v>282</v>
      </c>
      <c r="B65" s="17"/>
      <c r="C65" s="63">
        <v>615609000000</v>
      </c>
      <c r="D65" s="161"/>
      <c r="E65" s="84">
        <v>0</v>
      </c>
      <c r="F65" s="84"/>
      <c r="G65" s="84"/>
      <c r="H65" s="84"/>
      <c r="I65" s="84">
        <v>0</v>
      </c>
      <c r="J65" s="88"/>
      <c r="K65" s="88"/>
      <c r="L65" s="86"/>
      <c r="M65" s="84">
        <v>615609000000</v>
      </c>
      <c r="N65" s="157"/>
      <c r="O65" s="92">
        <f>M65/' سهام'!$AC$4</f>
        <v>1.6876733878080433E-2</v>
      </c>
    </row>
    <row r="66" spans="1:15" ht="84" x14ac:dyDescent="0.55000000000000004">
      <c r="A66" s="76" t="s">
        <v>283</v>
      </c>
      <c r="B66" s="17"/>
      <c r="C66" s="63">
        <v>0</v>
      </c>
      <c r="D66" s="183"/>
      <c r="E66" s="84">
        <v>641409000000</v>
      </c>
      <c r="F66" s="84"/>
      <c r="G66" s="84"/>
      <c r="H66" s="84"/>
      <c r="I66" s="84">
        <v>0</v>
      </c>
      <c r="J66" s="88"/>
      <c r="K66" s="88"/>
      <c r="L66" s="86"/>
      <c r="M66" s="84">
        <v>641409000000</v>
      </c>
      <c r="N66" s="182"/>
      <c r="O66" s="92">
        <f>M66/' سهام'!$AC$4</f>
        <v>1.7584033046959501E-2</v>
      </c>
    </row>
    <row r="67" spans="1:15" ht="84" x14ac:dyDescent="0.55000000000000004">
      <c r="A67" s="76" t="s">
        <v>284</v>
      </c>
      <c r="B67" s="17"/>
      <c r="C67" s="63">
        <v>0</v>
      </c>
      <c r="D67" s="183"/>
      <c r="E67" s="84">
        <v>479990000000</v>
      </c>
      <c r="F67" s="84"/>
      <c r="G67" s="84"/>
      <c r="H67" s="84"/>
      <c r="I67" s="84">
        <v>0</v>
      </c>
      <c r="J67" s="88"/>
      <c r="K67" s="88"/>
      <c r="L67" s="86"/>
      <c r="M67" s="84">
        <v>479990000000</v>
      </c>
      <c r="N67" s="182"/>
      <c r="O67" s="92">
        <f>M67/' سهام'!$AC$4</f>
        <v>1.3158780157762194E-2</v>
      </c>
    </row>
    <row r="68" spans="1:15" ht="84" x14ac:dyDescent="0.55000000000000004">
      <c r="A68" s="76" t="s">
        <v>285</v>
      </c>
      <c r="B68" s="17"/>
      <c r="C68" s="63">
        <v>0</v>
      </c>
      <c r="D68" s="183"/>
      <c r="E68" s="84">
        <v>1261837000000</v>
      </c>
      <c r="F68" s="84"/>
      <c r="G68" s="84"/>
      <c r="H68" s="84"/>
      <c r="I68" s="84">
        <v>0</v>
      </c>
      <c r="J68" s="88"/>
      <c r="K68" s="88"/>
      <c r="L68" s="86"/>
      <c r="M68" s="84">
        <v>1261837000000</v>
      </c>
      <c r="N68" s="182"/>
      <c r="O68" s="92">
        <f>M68/' سهام'!$AC$4</f>
        <v>3.4592878347320097E-2</v>
      </c>
    </row>
    <row r="69" spans="1:15" ht="84" x14ac:dyDescent="0.55000000000000004">
      <c r="A69" s="76" t="s">
        <v>286</v>
      </c>
      <c r="B69" s="17"/>
      <c r="C69" s="63">
        <v>0</v>
      </c>
      <c r="D69" s="183"/>
      <c r="E69" s="84">
        <v>83955000000</v>
      </c>
      <c r="F69" s="84"/>
      <c r="G69" s="84"/>
      <c r="H69" s="84"/>
      <c r="I69" s="84">
        <v>0</v>
      </c>
      <c r="J69" s="88"/>
      <c r="K69" s="88"/>
      <c r="L69" s="86"/>
      <c r="M69" s="84">
        <v>83955000000</v>
      </c>
      <c r="N69" s="182"/>
      <c r="O69" s="92">
        <f>M69/' سهام'!$AC$4</f>
        <v>2.3016008419861349E-3</v>
      </c>
    </row>
    <row r="70" spans="1:15" ht="84" x14ac:dyDescent="0.55000000000000004">
      <c r="A70" s="76" t="s">
        <v>287</v>
      </c>
      <c r="B70" s="17"/>
      <c r="C70" s="63">
        <v>0</v>
      </c>
      <c r="D70" s="161"/>
      <c r="E70" s="84">
        <v>1098850000000</v>
      </c>
      <c r="F70" s="84"/>
      <c r="G70" s="84"/>
      <c r="H70" s="84"/>
      <c r="I70" s="84">
        <v>0</v>
      </c>
      <c r="J70" s="88"/>
      <c r="K70" s="88"/>
      <c r="L70" s="86"/>
      <c r="M70" s="84">
        <v>1098850000000</v>
      </c>
      <c r="N70" s="157"/>
      <c r="O70" s="92">
        <f>M70/' سهام'!$AC$4</f>
        <v>3.0124639214060681E-2</v>
      </c>
    </row>
    <row r="71" spans="1:15" ht="84" x14ac:dyDescent="0.55000000000000004">
      <c r="A71" s="76" t="s">
        <v>288</v>
      </c>
      <c r="B71" s="17"/>
      <c r="C71" s="63">
        <v>0</v>
      </c>
      <c r="D71" s="202"/>
      <c r="E71" s="84">
        <v>1566173000000</v>
      </c>
      <c r="F71" s="84"/>
      <c r="G71" s="84"/>
      <c r="H71" s="84"/>
      <c r="I71" s="84">
        <v>0</v>
      </c>
      <c r="J71" s="88"/>
      <c r="K71" s="88"/>
      <c r="L71" s="86"/>
      <c r="M71" s="84">
        <v>1566173000000</v>
      </c>
      <c r="N71" s="198"/>
      <c r="O71" s="92">
        <f>M71/' سهام'!$AC$4</f>
        <v>4.2936157411660424E-2</v>
      </c>
    </row>
    <row r="72" spans="1:15" ht="84" x14ac:dyDescent="0.55000000000000004">
      <c r="A72" s="76" t="s">
        <v>289</v>
      </c>
      <c r="B72" s="17"/>
      <c r="C72" s="63">
        <v>0</v>
      </c>
      <c r="D72" s="202"/>
      <c r="E72" s="84">
        <v>227440000000</v>
      </c>
      <c r="F72" s="84"/>
      <c r="G72" s="84"/>
      <c r="H72" s="84"/>
      <c r="I72" s="84">
        <v>0</v>
      </c>
      <c r="J72" s="88"/>
      <c r="K72" s="88"/>
      <c r="L72" s="86"/>
      <c r="M72" s="84">
        <v>227440000000</v>
      </c>
      <c r="N72" s="198"/>
      <c r="O72" s="92">
        <f>M72/' سهام'!$AC$4</f>
        <v>6.2351985647230842E-3</v>
      </c>
    </row>
    <row r="73" spans="1:15" ht="84" x14ac:dyDescent="0.55000000000000004">
      <c r="A73" s="76" t="s">
        <v>290</v>
      </c>
      <c r="B73" s="17"/>
      <c r="C73" s="63">
        <v>0</v>
      </c>
      <c r="D73" s="202"/>
      <c r="E73" s="84">
        <v>1400858000000</v>
      </c>
      <c r="F73" s="84"/>
      <c r="G73" s="84"/>
      <c r="H73" s="84"/>
      <c r="I73" s="84">
        <v>0</v>
      </c>
      <c r="J73" s="88"/>
      <c r="K73" s="88"/>
      <c r="L73" s="86"/>
      <c r="M73" s="84">
        <v>1400858000000</v>
      </c>
      <c r="N73" s="198"/>
      <c r="O73" s="92">
        <f>M73/' سهام'!$AC$4</f>
        <v>3.8404096865023087E-2</v>
      </c>
    </row>
    <row r="74" spans="1:15" ht="84" x14ac:dyDescent="0.55000000000000004">
      <c r="A74" s="76" t="s">
        <v>291</v>
      </c>
      <c r="B74" s="17"/>
      <c r="C74" s="63">
        <v>0</v>
      </c>
      <c r="D74" s="202"/>
      <c r="E74" s="84">
        <v>1504720000000</v>
      </c>
      <c r="F74" s="84"/>
      <c r="G74" s="84"/>
      <c r="H74" s="84"/>
      <c r="I74" s="84">
        <v>0</v>
      </c>
      <c r="J74" s="88"/>
      <c r="K74" s="88"/>
      <c r="L74" s="86"/>
      <c r="M74" s="84">
        <v>1504720000000</v>
      </c>
      <c r="N74" s="198"/>
      <c r="O74" s="92">
        <f>M74/' سهام'!$AC$4</f>
        <v>4.1251442069601303E-2</v>
      </c>
    </row>
    <row r="75" spans="1:15" ht="84" x14ac:dyDescent="0.55000000000000004">
      <c r="A75" s="76" t="s">
        <v>292</v>
      </c>
      <c r="B75" s="17"/>
      <c r="C75" s="63">
        <v>0</v>
      </c>
      <c r="D75" s="202"/>
      <c r="E75" s="84">
        <v>166249000000</v>
      </c>
      <c r="F75" s="84"/>
      <c r="G75" s="84"/>
      <c r="H75" s="84"/>
      <c r="I75" s="84">
        <v>0</v>
      </c>
      <c r="J75" s="88"/>
      <c r="K75" s="88"/>
      <c r="L75" s="86"/>
      <c r="M75" s="84">
        <v>166249000000</v>
      </c>
      <c r="N75" s="198"/>
      <c r="O75" s="92">
        <f>M75/' سهام'!$AC$4</f>
        <v>4.5576658731386211E-3</v>
      </c>
    </row>
    <row r="76" spans="1:15" ht="84" x14ac:dyDescent="0.55000000000000004">
      <c r="A76" s="76" t="s">
        <v>293</v>
      </c>
      <c r="B76" s="17"/>
      <c r="C76" s="63">
        <v>0</v>
      </c>
      <c r="D76" s="202"/>
      <c r="E76" s="84">
        <v>48051000000</v>
      </c>
      <c r="F76" s="84"/>
      <c r="G76" s="84"/>
      <c r="H76" s="84"/>
      <c r="I76" s="84">
        <v>0</v>
      </c>
      <c r="J76" s="88"/>
      <c r="K76" s="88"/>
      <c r="L76" s="86"/>
      <c r="M76" s="84">
        <v>48051000000</v>
      </c>
      <c r="N76" s="198"/>
      <c r="O76" s="92">
        <f>M76/' سهام'!$AC$4</f>
        <v>1.3173035799925647E-3</v>
      </c>
    </row>
    <row r="77" spans="1:15" ht="84" x14ac:dyDescent="0.55000000000000004">
      <c r="A77" s="76" t="s">
        <v>294</v>
      </c>
      <c r="B77" s="17"/>
      <c r="C77" s="63">
        <v>0</v>
      </c>
      <c r="D77" s="202"/>
      <c r="E77" s="84">
        <v>405336000000</v>
      </c>
      <c r="F77" s="84"/>
      <c r="G77" s="84"/>
      <c r="H77" s="84"/>
      <c r="I77" s="84">
        <v>0</v>
      </c>
      <c r="J77" s="88"/>
      <c r="K77" s="88"/>
      <c r="L77" s="86"/>
      <c r="M77" s="84">
        <v>405336000000</v>
      </c>
      <c r="N77" s="198"/>
      <c r="O77" s="92">
        <f>M77/' سهام'!$AC$4</f>
        <v>1.1112163407626609E-2</v>
      </c>
    </row>
    <row r="78" spans="1:15" ht="84" x14ac:dyDescent="0.55000000000000004">
      <c r="A78" s="76" t="s">
        <v>295</v>
      </c>
      <c r="B78" s="17"/>
      <c r="C78" s="63">
        <v>0</v>
      </c>
      <c r="D78" s="202"/>
      <c r="E78" s="84">
        <v>447633000000</v>
      </c>
      <c r="F78" s="84"/>
      <c r="G78" s="84"/>
      <c r="H78" s="84"/>
      <c r="I78" s="84">
        <v>0</v>
      </c>
      <c r="J78" s="88"/>
      <c r="K78" s="88"/>
      <c r="L78" s="86"/>
      <c r="M78" s="84">
        <v>447633000000</v>
      </c>
      <c r="N78" s="198"/>
      <c r="O78" s="92">
        <f>M78/' سهام'!$AC$4</f>
        <v>1.2271722824141261E-2</v>
      </c>
    </row>
    <row r="79" spans="1:15" ht="21.75" thickBot="1" x14ac:dyDescent="0.6">
      <c r="A79" s="76"/>
      <c r="B79" s="17"/>
      <c r="C79" s="89">
        <f>SUM(C9:C78)</f>
        <v>14794045035244</v>
      </c>
      <c r="D79" s="18"/>
      <c r="E79" s="89">
        <f>SUM(E9:E78)</f>
        <v>29021525463244</v>
      </c>
      <c r="F79" s="89"/>
      <c r="G79" s="89"/>
      <c r="H79" s="89"/>
      <c r="I79" s="89">
        <f>SUM(I9:I78)</f>
        <v>23906215959646</v>
      </c>
      <c r="J79" s="89"/>
      <c r="K79" s="90"/>
      <c r="M79" s="89">
        <f>SUM(M9:M78)</f>
        <v>19909354538842</v>
      </c>
      <c r="N79" s="57"/>
      <c r="O79" s="93">
        <f>SUM(O9:O78)</f>
        <v>0.54580891155975508</v>
      </c>
    </row>
    <row r="80" spans="1:15" ht="16.5" thickTop="1" x14ac:dyDescent="0.4"/>
    <row r="82" spans="5:9" x14ac:dyDescent="0.4">
      <c r="E82" s="6" t="s">
        <v>88</v>
      </c>
    </row>
    <row r="85" spans="5:9" x14ac:dyDescent="0.4">
      <c r="I85" s="136"/>
    </row>
  </sheetData>
  <mergeCells count="13">
    <mergeCell ref="A1:O1"/>
    <mergeCell ref="A2:O2"/>
    <mergeCell ref="A3:O3"/>
    <mergeCell ref="O7:O8"/>
    <mergeCell ref="A4:O4"/>
    <mergeCell ref="M6:O6"/>
    <mergeCell ref="M7:M8"/>
    <mergeCell ref="N7:N8"/>
    <mergeCell ref="A7:A8"/>
    <mergeCell ref="C7:C8"/>
    <mergeCell ref="E6:K6"/>
    <mergeCell ref="E7:G8"/>
    <mergeCell ref="I7:K8"/>
  </mergeCells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21"/>
  <sheetViews>
    <sheetView rightToLeft="1" view="pageBreakPreview" zoomScaleNormal="100" zoomScaleSheetLayoutView="100" workbookViewId="0">
      <selection activeCell="E24" sqref="E24"/>
    </sheetView>
  </sheetViews>
  <sheetFormatPr defaultRowHeight="15" x14ac:dyDescent="0.25"/>
  <cols>
    <col min="1" max="1" width="60.125" style="33" customWidth="1"/>
    <col min="2" max="2" width="1" style="33" customWidth="1"/>
    <col min="3" max="3" width="12.375" bestFit="1" customWidth="1"/>
    <col min="4" max="4" width="1.125" customWidth="1"/>
    <col min="5" max="5" width="16.875" bestFit="1" customWidth="1"/>
    <col min="6" max="6" width="1" customWidth="1"/>
    <col min="7" max="7" width="17" style="135" customWidth="1"/>
    <col min="8" max="8" width="0.375" style="135" customWidth="1"/>
    <col min="9" max="9" width="16.125" style="135" bestFit="1" customWidth="1"/>
    <col min="12" max="12" width="13.375" bestFit="1" customWidth="1"/>
    <col min="13" max="13" width="16.75" bestFit="1" customWidth="1"/>
  </cols>
  <sheetData>
    <row r="1" spans="1:23" ht="21" x14ac:dyDescent="0.55000000000000004">
      <c r="A1" s="284" t="s">
        <v>126</v>
      </c>
      <c r="B1" s="284"/>
      <c r="C1" s="284"/>
      <c r="D1" s="284"/>
      <c r="E1" s="284"/>
      <c r="F1" s="284"/>
      <c r="G1" s="284"/>
      <c r="H1" s="284"/>
      <c r="I1" s="284"/>
    </row>
    <row r="2" spans="1:23" ht="21" x14ac:dyDescent="0.55000000000000004">
      <c r="A2" s="284" t="s">
        <v>78</v>
      </c>
      <c r="B2" s="284"/>
      <c r="C2" s="284"/>
      <c r="D2" s="284"/>
      <c r="E2" s="284"/>
      <c r="F2" s="284"/>
      <c r="G2" s="284"/>
      <c r="H2" s="284"/>
      <c r="I2" s="284"/>
    </row>
    <row r="3" spans="1:23" ht="21" x14ac:dyDescent="0.55000000000000004">
      <c r="A3" s="284" t="s">
        <v>192</v>
      </c>
      <c r="B3" s="284"/>
      <c r="C3" s="284"/>
      <c r="D3" s="284"/>
      <c r="E3" s="284"/>
      <c r="F3" s="284"/>
      <c r="G3" s="284"/>
      <c r="H3" s="284"/>
      <c r="I3" s="284"/>
      <c r="M3" s="107"/>
    </row>
    <row r="4" spans="1:23" ht="25.5" x14ac:dyDescent="0.25">
      <c r="A4" s="292" t="s">
        <v>36</v>
      </c>
      <c r="B4" s="292"/>
      <c r="C4" s="292"/>
      <c r="D4" s="292"/>
      <c r="E4" s="292"/>
      <c r="F4" s="292"/>
      <c r="G4" s="292"/>
      <c r="H4" s="292"/>
      <c r="I4" s="292"/>
      <c r="J4" s="31"/>
      <c r="K4" s="31"/>
      <c r="L4" s="31"/>
      <c r="M4" s="192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ht="18.75" thickBot="1" x14ac:dyDescent="0.5">
      <c r="A5" s="38" t="s">
        <v>56</v>
      </c>
      <c r="B5" s="34"/>
      <c r="C5" s="35" t="s">
        <v>57</v>
      </c>
      <c r="D5" s="36"/>
      <c r="E5" s="35" t="s">
        <v>7</v>
      </c>
      <c r="F5" s="36"/>
      <c r="G5" s="131" t="s">
        <v>25</v>
      </c>
      <c r="H5" s="132"/>
      <c r="I5" s="131" t="s">
        <v>89</v>
      </c>
      <c r="M5" s="107"/>
    </row>
    <row r="6" spans="1:23" ht="25.5" x14ac:dyDescent="0.25">
      <c r="A6" s="39" t="s">
        <v>73</v>
      </c>
      <c r="B6" s="39"/>
      <c r="C6" s="47" t="s">
        <v>80</v>
      </c>
      <c r="D6" s="37"/>
      <c r="E6" s="115">
        <f>'درآمد سرمایه گذاری در سهام '!R22</f>
        <v>1617933769</v>
      </c>
      <c r="F6" s="37"/>
      <c r="G6" s="133">
        <f>E6/$E$11</f>
        <v>7.2185479892126895E-4</v>
      </c>
      <c r="H6" s="133"/>
      <c r="I6" s="133">
        <f>E6/' سهام'!$AC$4</f>
        <v>4.435516318275506E-5</v>
      </c>
      <c r="J6" s="31"/>
      <c r="K6" s="31"/>
      <c r="L6" s="31"/>
      <c r="M6" s="192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ht="25.5" x14ac:dyDescent="0.25">
      <c r="A7" s="39" t="s">
        <v>101</v>
      </c>
      <c r="B7" s="39"/>
      <c r="C7" s="47" t="s">
        <v>81</v>
      </c>
      <c r="D7" s="37"/>
      <c r="E7" s="115">
        <f>'درآمد سرمایه گذاری در صندوق'!R24</f>
        <v>-100664849248</v>
      </c>
      <c r="F7" s="37"/>
      <c r="G7" s="133">
        <f t="shared" ref="G7:G10" si="0">E7/$E$11</f>
        <v>-4.491247163798761E-2</v>
      </c>
      <c r="H7" s="133"/>
      <c r="I7" s="133">
        <f>E7/' سهام'!$AC$4</f>
        <v>-2.7596962871491173E-3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25.5" x14ac:dyDescent="0.25">
      <c r="A8" s="39" t="s">
        <v>74</v>
      </c>
      <c r="B8" s="39"/>
      <c r="C8" s="47" t="s">
        <v>82</v>
      </c>
      <c r="D8" s="37"/>
      <c r="E8" s="115">
        <f>'درآمد سرمایه گذاری در اوراق بها'!Q28</f>
        <v>969001115661</v>
      </c>
      <c r="F8" s="37"/>
      <c r="G8" s="133">
        <f t="shared" si="0"/>
        <v>0.43232802164224837</v>
      </c>
      <c r="H8" s="133"/>
      <c r="I8" s="133">
        <f>E8/' سهام'!$AC$4</f>
        <v>2.6564871463175058E-2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 ht="25.5" x14ac:dyDescent="0.25">
      <c r="A9" s="39" t="s">
        <v>75</v>
      </c>
      <c r="B9" s="39"/>
      <c r="C9" s="47" t="s">
        <v>83</v>
      </c>
      <c r="D9" s="37"/>
      <c r="E9" s="95">
        <f>'درآمد سپرده بانکی'!G84</f>
        <v>1370978302455</v>
      </c>
      <c r="F9" s="37"/>
      <c r="G9" s="133">
        <f t="shared" si="0"/>
        <v>0.61167353435966065</v>
      </c>
      <c r="H9" s="133"/>
      <c r="I9" s="133">
        <f>E9/' سهام'!$AC$4</f>
        <v>3.7584954026265861E-2</v>
      </c>
      <c r="J9" s="31"/>
      <c r="K9" s="31"/>
      <c r="L9" s="31"/>
      <c r="M9" s="194"/>
      <c r="N9" s="31"/>
      <c r="O9" s="31"/>
      <c r="P9" s="31"/>
      <c r="Q9" s="31"/>
      <c r="R9" s="31"/>
      <c r="S9" s="31"/>
    </row>
    <row r="10" spans="1:23" ht="26.25" thickBot="1" x14ac:dyDescent="0.3">
      <c r="A10" s="39" t="s">
        <v>38</v>
      </c>
      <c r="B10" s="39"/>
      <c r="C10" s="47" t="s">
        <v>102</v>
      </c>
      <c r="D10" s="37"/>
      <c r="E10" s="95">
        <f>'سایر درآمدها'!E10</f>
        <v>423752690</v>
      </c>
      <c r="F10" s="37"/>
      <c r="G10" s="133">
        <f t="shared" si="0"/>
        <v>1.8906083715735636E-4</v>
      </c>
      <c r="H10" s="133"/>
      <c r="I10" s="133">
        <f>E10/' سهام'!$AC$4</f>
        <v>1.1617051373925194E-5</v>
      </c>
      <c r="J10" s="31"/>
      <c r="K10" s="31"/>
    </row>
    <row r="11" spans="1:23" ht="20.25" thickBot="1" x14ac:dyDescent="0.3">
      <c r="A11" s="39" t="s">
        <v>3</v>
      </c>
      <c r="E11" s="116">
        <f>SUM(E6:E10)</f>
        <v>2241356255327</v>
      </c>
      <c r="G11" s="134">
        <f>SUM(G6:G10)</f>
        <v>1</v>
      </c>
      <c r="H11" s="133"/>
      <c r="I11" s="134">
        <f>SUM(I6:I10)</f>
        <v>6.1446101416848482E-2</v>
      </c>
    </row>
    <row r="12" spans="1:23" ht="15.75" thickTop="1" x14ac:dyDescent="0.25">
      <c r="L12" s="107"/>
    </row>
    <row r="13" spans="1:23" x14ac:dyDescent="0.25">
      <c r="L13" s="107"/>
    </row>
    <row r="14" spans="1:23" x14ac:dyDescent="0.25">
      <c r="L14" s="107"/>
    </row>
    <row r="15" spans="1:23" ht="15.75" x14ac:dyDescent="0.25">
      <c r="A15" s="33" t="s">
        <v>315</v>
      </c>
      <c r="C15" s="107">
        <v>323471730</v>
      </c>
      <c r="E15" s="180">
        <v>2244967132520</v>
      </c>
      <c r="G15" s="135" t="s">
        <v>318</v>
      </c>
      <c r="I15" s="178"/>
      <c r="L15" s="129"/>
    </row>
    <row r="16" spans="1:23" x14ac:dyDescent="0.25">
      <c r="A16" s="33" t="s">
        <v>316</v>
      </c>
      <c r="C16" s="107">
        <v>452277127</v>
      </c>
      <c r="E16" s="129">
        <f>E15-E11</f>
        <v>3610877193</v>
      </c>
      <c r="G16" s="135" t="s">
        <v>319</v>
      </c>
      <c r="I16" s="178"/>
      <c r="L16" s="107"/>
    </row>
    <row r="17" spans="1:12" x14ac:dyDescent="0.25">
      <c r="A17" s="33" t="s">
        <v>317</v>
      </c>
      <c r="C17" s="107">
        <v>2835128347</v>
      </c>
      <c r="E17" s="129"/>
      <c r="L17" s="129"/>
    </row>
    <row r="18" spans="1:12" x14ac:dyDescent="0.25">
      <c r="C18" s="107">
        <f>SUM(C15:C17)</f>
        <v>3610877204</v>
      </c>
      <c r="E18" s="107"/>
    </row>
    <row r="19" spans="1:12" x14ac:dyDescent="0.25">
      <c r="C19" s="268">
        <f>E16-C18</f>
        <v>-11</v>
      </c>
      <c r="E19" s="129"/>
    </row>
    <row r="20" spans="1:12" x14ac:dyDescent="0.25">
      <c r="C20" s="107"/>
      <c r="E20" s="179"/>
    </row>
    <row r="21" spans="1:12" x14ac:dyDescent="0.25">
      <c r="E21" s="129"/>
    </row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89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28"/>
  <sheetViews>
    <sheetView rightToLeft="1" view="pageBreakPreview" zoomScale="110" zoomScaleNormal="100" zoomScaleSheetLayoutView="110" workbookViewId="0">
      <pane ySplit="10" topLeftCell="A17" activePane="bottomLeft" state="frozen"/>
      <selection activeCell="E28" sqref="E28"/>
      <selection pane="bottomLeft" activeCell="L11" sqref="L11"/>
    </sheetView>
  </sheetViews>
  <sheetFormatPr defaultColWidth="9.125" defaultRowHeight="15.75" x14ac:dyDescent="0.4"/>
  <cols>
    <col min="1" max="1" width="13.125" style="6" customWidth="1"/>
    <col min="2" max="2" width="0.625" style="6" customWidth="1"/>
    <col min="3" max="3" width="12" style="6" bestFit="1" customWidth="1"/>
    <col min="4" max="4" width="0.375" style="6" customWidth="1"/>
    <col min="5" max="5" width="14.625" style="6" bestFit="1" customWidth="1"/>
    <col min="6" max="6" width="0.875" style="6" customWidth="1"/>
    <col min="7" max="7" width="9.125" style="6"/>
    <col min="8" max="8" width="1" style="6" customWidth="1"/>
    <col min="9" max="9" width="14.625" style="86" bestFit="1" customWidth="1"/>
    <col min="10" max="10" width="12.625" style="71" customWidth="1"/>
    <col min="11" max="11" width="0.75" style="6" customWidth="1"/>
    <col min="12" max="12" width="13.875" style="6" bestFit="1" customWidth="1"/>
    <col min="13" max="13" width="0.625" style="6" customWidth="1"/>
    <col min="14" max="14" width="14.875" style="86" bestFit="1" customWidth="1"/>
    <col min="15" max="15" width="0.875" style="6" customWidth="1"/>
    <col min="16" max="16" width="13.875" style="86" bestFit="1" customWidth="1"/>
    <col min="17" max="17" width="0.875" style="6" customWidth="1"/>
    <col min="18" max="18" width="14.75" style="86" bestFit="1" customWidth="1"/>
    <col min="19" max="19" width="13.375" style="71" bestFit="1" customWidth="1"/>
    <col min="20" max="20" width="9.125" style="6"/>
    <col min="21" max="21" width="11.375" style="6" bestFit="1" customWidth="1"/>
    <col min="22" max="16384" width="9.125" style="6"/>
  </cols>
  <sheetData>
    <row r="1" spans="1:19" ht="21" x14ac:dyDescent="0.55000000000000004">
      <c r="A1" s="284" t="s">
        <v>184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</row>
    <row r="2" spans="1:19" ht="21" x14ac:dyDescent="0.55000000000000004">
      <c r="A2" s="284" t="s">
        <v>84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</row>
    <row r="3" spans="1:19" ht="21" x14ac:dyDescent="0.55000000000000004">
      <c r="A3" s="284" t="s">
        <v>192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5" spans="1:19" ht="25.5" x14ac:dyDescent="0.4">
      <c r="A5" s="292" t="s">
        <v>37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</row>
    <row r="7" spans="1:19" ht="19.5" customHeight="1" thickBot="1" x14ac:dyDescent="0.45">
      <c r="A7" s="4"/>
      <c r="B7" s="5"/>
      <c r="C7" s="320" t="s">
        <v>194</v>
      </c>
      <c r="D7" s="320"/>
      <c r="E7" s="320"/>
      <c r="F7" s="320"/>
      <c r="G7" s="320"/>
      <c r="H7" s="320"/>
      <c r="I7" s="320"/>
      <c r="J7" s="320"/>
      <c r="K7" s="5"/>
      <c r="L7" s="320" t="s">
        <v>195</v>
      </c>
      <c r="M7" s="320"/>
      <c r="N7" s="320"/>
      <c r="O7" s="320"/>
      <c r="P7" s="320"/>
      <c r="Q7" s="320"/>
      <c r="R7" s="320"/>
      <c r="S7" s="320"/>
    </row>
    <row r="8" spans="1:19" ht="19.5" customHeight="1" x14ac:dyDescent="0.4">
      <c r="A8" s="323" t="s">
        <v>33</v>
      </c>
      <c r="B8" s="322"/>
      <c r="C8" s="316" t="s">
        <v>16</v>
      </c>
      <c r="D8" s="321"/>
      <c r="E8" s="316" t="s">
        <v>17</v>
      </c>
      <c r="F8" s="321"/>
      <c r="G8" s="316" t="s">
        <v>18</v>
      </c>
      <c r="H8" s="321"/>
      <c r="I8" s="316" t="s">
        <v>3</v>
      </c>
      <c r="J8" s="316"/>
      <c r="K8" s="322"/>
      <c r="L8" s="316" t="s">
        <v>16</v>
      </c>
      <c r="M8" s="321"/>
      <c r="N8" s="318" t="s">
        <v>17</v>
      </c>
      <c r="O8" s="321"/>
      <c r="P8" s="318" t="s">
        <v>18</v>
      </c>
      <c r="Q8" s="321"/>
      <c r="R8" s="316" t="s">
        <v>3</v>
      </c>
      <c r="S8" s="316"/>
    </row>
    <row r="9" spans="1:19" ht="18.75" customHeight="1" thickBot="1" x14ac:dyDescent="0.45">
      <c r="A9" s="323"/>
      <c r="B9" s="322"/>
      <c r="C9" s="317"/>
      <c r="D9" s="322"/>
      <c r="E9" s="317"/>
      <c r="F9" s="322"/>
      <c r="G9" s="317"/>
      <c r="H9" s="322"/>
      <c r="I9" s="320"/>
      <c r="J9" s="320"/>
      <c r="K9" s="322"/>
      <c r="L9" s="317"/>
      <c r="M9" s="322"/>
      <c r="N9" s="319"/>
      <c r="O9" s="322"/>
      <c r="P9" s="319"/>
      <c r="Q9" s="322"/>
      <c r="R9" s="320"/>
      <c r="S9" s="320"/>
    </row>
    <row r="10" spans="1:19" ht="28.5" customHeight="1" thickBot="1" x14ac:dyDescent="0.45">
      <c r="A10" s="324"/>
      <c r="B10" s="322"/>
      <c r="C10" s="49" t="s">
        <v>87</v>
      </c>
      <c r="D10" s="322"/>
      <c r="E10" s="49" t="s">
        <v>87</v>
      </c>
      <c r="F10" s="322"/>
      <c r="G10" s="49" t="s">
        <v>87</v>
      </c>
      <c r="H10" s="322"/>
      <c r="I10" s="110" t="s">
        <v>7</v>
      </c>
      <c r="J10" s="111" t="s">
        <v>19</v>
      </c>
      <c r="K10" s="322"/>
      <c r="L10" s="49" t="s">
        <v>87</v>
      </c>
      <c r="M10" s="322"/>
      <c r="N10" s="105" t="s">
        <v>87</v>
      </c>
      <c r="O10" s="322"/>
      <c r="P10" s="105" t="s">
        <v>87</v>
      </c>
      <c r="Q10" s="322"/>
      <c r="R10" s="110" t="s">
        <v>7</v>
      </c>
      <c r="S10" s="111" t="s">
        <v>19</v>
      </c>
    </row>
    <row r="11" spans="1:19" ht="40.5" customHeight="1" x14ac:dyDescent="0.45">
      <c r="A11" s="104" t="s">
        <v>199</v>
      </c>
      <c r="B11" s="61"/>
      <c r="C11" s="9">
        <v>248587570</v>
      </c>
      <c r="D11" s="61"/>
      <c r="E11" s="9">
        <v>-2283271000</v>
      </c>
      <c r="F11" s="61"/>
      <c r="G11" s="9">
        <v>0</v>
      </c>
      <c r="H11" s="61"/>
      <c r="I11" s="106">
        <f t="shared" ref="I11:I13" si="0">C11+E11+G11</f>
        <v>-2034683430</v>
      </c>
      <c r="J11" s="112">
        <f>I11/درآمدها!$E$11</f>
        <v>-9.0779117561708297E-4</v>
      </c>
      <c r="K11" s="61"/>
      <c r="L11" s="9">
        <v>248587570</v>
      </c>
      <c r="M11" s="61"/>
      <c r="N11" s="9">
        <v>-2283271000</v>
      </c>
      <c r="O11" s="61"/>
      <c r="P11" s="106">
        <v>0</v>
      </c>
      <c r="Q11" s="61"/>
      <c r="R11" s="106">
        <f t="shared" ref="R11:R13" si="1">L11+N11+P11</f>
        <v>-2034683430</v>
      </c>
      <c r="S11" s="114">
        <f>R11/درآمدها!$E$11</f>
        <v>-9.0779117561708297E-4</v>
      </c>
    </row>
    <row r="12" spans="1:19" ht="40.5" customHeight="1" x14ac:dyDescent="0.45">
      <c r="A12" s="104" t="s">
        <v>119</v>
      </c>
      <c r="B12" s="164"/>
      <c r="C12" s="9">
        <v>0</v>
      </c>
      <c r="D12" s="164"/>
      <c r="E12" s="9">
        <v>-7606724599</v>
      </c>
      <c r="F12" s="164"/>
      <c r="G12" s="9">
        <v>0</v>
      </c>
      <c r="H12" s="164"/>
      <c r="I12" s="106">
        <f t="shared" ref="I12" si="2">C12+E12+G12</f>
        <v>-7606724599</v>
      </c>
      <c r="J12" s="112">
        <f>I12/درآمدها!$E$11</f>
        <v>-3.3938043454364757E-3</v>
      </c>
      <c r="K12" s="164"/>
      <c r="L12" s="9"/>
      <c r="M12" s="164"/>
      <c r="N12" s="9">
        <v>-9069556253</v>
      </c>
      <c r="O12" s="164"/>
      <c r="P12" s="106">
        <v>0</v>
      </c>
      <c r="Q12" s="164"/>
      <c r="R12" s="106">
        <f t="shared" ref="R12" si="3">L12+N12+P12</f>
        <v>-9069556253</v>
      </c>
      <c r="S12" s="114">
        <f>R12/درآمدها!$E$11</f>
        <v>-4.0464590274056226E-3</v>
      </c>
    </row>
    <row r="13" spans="1:19" ht="40.5" customHeight="1" x14ac:dyDescent="0.45">
      <c r="A13" s="104" t="s">
        <v>118</v>
      </c>
      <c r="B13" s="61"/>
      <c r="C13" s="9">
        <v>0</v>
      </c>
      <c r="D13" s="61"/>
      <c r="E13" s="9">
        <v>-1007012412</v>
      </c>
      <c r="F13" s="61"/>
      <c r="G13" s="9">
        <v>0</v>
      </c>
      <c r="H13" s="61"/>
      <c r="I13" s="106">
        <f t="shared" si="0"/>
        <v>-1007012412</v>
      </c>
      <c r="J13" s="112">
        <f>I13/درآمدها!$E$11</f>
        <v>-4.492870821435226E-4</v>
      </c>
      <c r="K13" s="61"/>
      <c r="L13" s="9"/>
      <c r="M13" s="61"/>
      <c r="N13" s="9">
        <v>-7192945800</v>
      </c>
      <c r="O13" s="61"/>
      <c r="P13" s="106">
        <v>0</v>
      </c>
      <c r="Q13" s="61"/>
      <c r="R13" s="106">
        <f t="shared" si="1"/>
        <v>-7192945800</v>
      </c>
      <c r="S13" s="114">
        <f>R13/درآمدها!$E$11</f>
        <v>-3.2091934438823041E-3</v>
      </c>
    </row>
    <row r="14" spans="1:19" ht="40.5" customHeight="1" x14ac:dyDescent="0.45">
      <c r="A14" s="104" t="s">
        <v>200</v>
      </c>
      <c r="B14" s="226"/>
      <c r="C14" s="9"/>
      <c r="D14" s="226"/>
      <c r="E14" s="9">
        <v>-46933675734</v>
      </c>
      <c r="F14" s="226"/>
      <c r="G14" s="9"/>
      <c r="H14" s="226"/>
      <c r="I14" s="106">
        <f t="shared" ref="I14:I21" si="4">C14+E14+G14</f>
        <v>-46933675734</v>
      </c>
      <c r="J14" s="112">
        <f>I14/درآمدها!$E$11</f>
        <v>-2.0939855331990793E-2</v>
      </c>
      <c r="K14" s="226"/>
      <c r="L14" s="9"/>
      <c r="M14" s="226"/>
      <c r="N14" s="9">
        <v>-46933675734</v>
      </c>
      <c r="O14" s="226"/>
      <c r="P14" s="106"/>
      <c r="Q14" s="226"/>
      <c r="R14" s="106">
        <f t="shared" ref="R14:R21" si="5">L14+N14+P14</f>
        <v>-46933675734</v>
      </c>
      <c r="S14" s="114">
        <f>R14/درآمدها!$E$11</f>
        <v>-2.0939855331990793E-2</v>
      </c>
    </row>
    <row r="15" spans="1:19" ht="40.5" customHeight="1" x14ac:dyDescent="0.45">
      <c r="A15" s="104" t="s">
        <v>124</v>
      </c>
      <c r="B15" s="226"/>
      <c r="C15" s="9">
        <v>258353891</v>
      </c>
      <c r="D15" s="226"/>
      <c r="E15" s="9">
        <v>-1389915869</v>
      </c>
      <c r="F15" s="226"/>
      <c r="G15" s="9"/>
      <c r="H15" s="226"/>
      <c r="I15" s="106">
        <f t="shared" si="4"/>
        <v>-1131561978</v>
      </c>
      <c r="J15" s="112">
        <f>I15/درآمدها!$E$11</f>
        <v>-5.0485592163701444E-4</v>
      </c>
      <c r="K15" s="226"/>
      <c r="L15" s="9">
        <v>258353891</v>
      </c>
      <c r="M15" s="226"/>
      <c r="N15" s="9">
        <v>-3698668739</v>
      </c>
      <c r="O15" s="226"/>
      <c r="P15" s="106"/>
      <c r="Q15" s="226"/>
      <c r="R15" s="106">
        <f t="shared" si="5"/>
        <v>-3440314848</v>
      </c>
      <c r="S15" s="114">
        <f>R15/درآمدها!$E$11</f>
        <v>-1.5349254897892523E-3</v>
      </c>
    </row>
    <row r="16" spans="1:19" ht="40.5" customHeight="1" x14ac:dyDescent="0.45">
      <c r="A16" s="104" t="s">
        <v>121</v>
      </c>
      <c r="B16" s="226"/>
      <c r="C16" s="9"/>
      <c r="D16" s="226"/>
      <c r="E16" s="9">
        <v>-1795254300</v>
      </c>
      <c r="F16" s="226"/>
      <c r="G16" s="9"/>
      <c r="H16" s="226"/>
      <c r="I16" s="106">
        <f t="shared" si="4"/>
        <v>-1795254300</v>
      </c>
      <c r="J16" s="112">
        <f>I16/درآمدها!$E$11</f>
        <v>-8.0096784959251535E-4</v>
      </c>
      <c r="K16" s="226"/>
      <c r="L16" s="9"/>
      <c r="M16" s="226"/>
      <c r="N16" s="9">
        <v>-6457845825</v>
      </c>
      <c r="O16" s="226"/>
      <c r="P16" s="106"/>
      <c r="Q16" s="226"/>
      <c r="R16" s="106">
        <f t="shared" si="5"/>
        <v>-6457845825</v>
      </c>
      <c r="S16" s="114">
        <f>R16/درآمدها!$E$11</f>
        <v>-2.8812223891903524E-3</v>
      </c>
    </row>
    <row r="17" spans="1:19" ht="40.5" customHeight="1" x14ac:dyDescent="0.45">
      <c r="A17" s="104" t="s">
        <v>120</v>
      </c>
      <c r="B17" s="226"/>
      <c r="C17" s="9"/>
      <c r="D17" s="226"/>
      <c r="E17" s="9">
        <v>-3959769697</v>
      </c>
      <c r="F17" s="226"/>
      <c r="G17" s="9"/>
      <c r="H17" s="226"/>
      <c r="I17" s="106">
        <f t="shared" si="4"/>
        <v>-3959769697</v>
      </c>
      <c r="J17" s="112">
        <f>I17/درآمدها!$E$11</f>
        <v>-1.7666846524682861E-3</v>
      </c>
      <c r="K17" s="226"/>
      <c r="L17" s="9"/>
      <c r="M17" s="226"/>
      <c r="N17" s="9">
        <v>-17499163265</v>
      </c>
      <c r="O17" s="226"/>
      <c r="P17" s="106"/>
      <c r="Q17" s="226"/>
      <c r="R17" s="106">
        <f t="shared" si="5"/>
        <v>-17499163265</v>
      </c>
      <c r="S17" s="114">
        <f>R17/درآمدها!$E$11</f>
        <v>-7.8073993027257416E-3</v>
      </c>
    </row>
    <row r="18" spans="1:19" ht="40.5" customHeight="1" x14ac:dyDescent="0.45">
      <c r="A18" s="104" t="s">
        <v>123</v>
      </c>
      <c r="B18" s="61"/>
      <c r="C18" s="9">
        <v>0</v>
      </c>
      <c r="D18" s="61"/>
      <c r="E18" s="9">
        <v>-10341102150</v>
      </c>
      <c r="F18" s="61"/>
      <c r="G18" s="9">
        <v>0</v>
      </c>
      <c r="H18" s="61"/>
      <c r="I18" s="106">
        <f t="shared" si="4"/>
        <v>-10341102150</v>
      </c>
      <c r="J18" s="112">
        <f>I18/درآمدها!$E$11</f>
        <v>-4.6137699553216709E-3</v>
      </c>
      <c r="K18" s="61"/>
      <c r="L18" s="9">
        <v>19145809922</v>
      </c>
      <c r="M18" s="61"/>
      <c r="N18" s="9">
        <v>3540507617</v>
      </c>
      <c r="O18" s="61"/>
      <c r="P18" s="106">
        <v>0</v>
      </c>
      <c r="Q18" s="61"/>
      <c r="R18" s="106">
        <f t="shared" si="5"/>
        <v>22686317539</v>
      </c>
      <c r="S18" s="114">
        <f>R18/درآمدها!$E$11</f>
        <v>1.0121691937674676E-2</v>
      </c>
    </row>
    <row r="19" spans="1:19" ht="40.5" customHeight="1" x14ac:dyDescent="0.45">
      <c r="A19" s="104" t="s">
        <v>125</v>
      </c>
      <c r="B19" s="61"/>
      <c r="C19" s="9">
        <v>0</v>
      </c>
      <c r="D19" s="61"/>
      <c r="E19" s="9">
        <v>26134050354</v>
      </c>
      <c r="F19" s="61"/>
      <c r="G19" s="9">
        <v>-6233</v>
      </c>
      <c r="H19" s="61"/>
      <c r="I19" s="106">
        <f t="shared" si="4"/>
        <v>26134044121</v>
      </c>
      <c r="J19" s="112">
        <f>I19/درآمدها!$E$11</f>
        <v>1.1659924235108803E-2</v>
      </c>
      <c r="K19" s="61"/>
      <c r="L19" s="9"/>
      <c r="M19" s="61"/>
      <c r="N19" s="9">
        <v>87085605776</v>
      </c>
      <c r="O19" s="61"/>
      <c r="P19" s="106">
        <v>-6233</v>
      </c>
      <c r="Q19" s="61"/>
      <c r="R19" s="106">
        <f t="shared" si="5"/>
        <v>87085599543</v>
      </c>
      <c r="S19" s="114">
        <f>R19/درآمدها!$E$11</f>
        <v>3.8853974836006049E-2</v>
      </c>
    </row>
    <row r="20" spans="1:19" ht="40.5" customHeight="1" x14ac:dyDescent="0.45">
      <c r="A20" s="104" t="s">
        <v>122</v>
      </c>
      <c r="B20" s="61"/>
      <c r="C20" s="106">
        <v>18797500000</v>
      </c>
      <c r="D20" s="61"/>
      <c r="E20" s="9">
        <v>2025104108</v>
      </c>
      <c r="F20" s="61"/>
      <c r="G20" s="9">
        <v>0</v>
      </c>
      <c r="H20" s="61"/>
      <c r="I20" s="106">
        <f t="shared" si="4"/>
        <v>20822604108</v>
      </c>
      <c r="J20" s="112">
        <f>I20/درآمدها!$E$11</f>
        <v>9.2901804693079054E-3</v>
      </c>
      <c r="K20" s="61"/>
      <c r="L20" s="106"/>
      <c r="M20" s="61"/>
      <c r="N20" s="9">
        <v>-15525798158</v>
      </c>
      <c r="O20" s="61"/>
      <c r="P20" s="106">
        <v>0</v>
      </c>
      <c r="Q20" s="61"/>
      <c r="R20" s="106">
        <f t="shared" si="5"/>
        <v>-15525798158</v>
      </c>
      <c r="S20" s="114">
        <f>R20/درآمدها!$E$11</f>
        <v>-6.9269658141583043E-3</v>
      </c>
    </row>
    <row r="21" spans="1:19" ht="40.5" customHeight="1" x14ac:dyDescent="0.45">
      <c r="A21" s="104" t="s">
        <v>314</v>
      </c>
      <c r="B21" s="61"/>
      <c r="C21" s="9">
        <v>0</v>
      </c>
      <c r="D21" s="61"/>
      <c r="E21" s="106">
        <v>0</v>
      </c>
      <c r="F21" s="61"/>
      <c r="G21" s="9">
        <v>0</v>
      </c>
      <c r="H21" s="61"/>
      <c r="I21" s="106">
        <f t="shared" si="4"/>
        <v>0</v>
      </c>
      <c r="J21" s="112">
        <f>I21/درآمدها!$E$11</f>
        <v>0</v>
      </c>
      <c r="K21" s="61"/>
      <c r="L21" s="9"/>
      <c r="M21" s="61"/>
      <c r="N21" s="106">
        <v>0</v>
      </c>
      <c r="O21" s="61"/>
      <c r="P21" s="9">
        <v>0</v>
      </c>
      <c r="Q21" s="61"/>
      <c r="R21" s="106">
        <f t="shared" si="5"/>
        <v>0</v>
      </c>
      <c r="S21" s="114">
        <f>R21/درآمدها!$E$11</f>
        <v>0</v>
      </c>
    </row>
    <row r="22" spans="1:19" ht="16.5" thickBot="1" x14ac:dyDescent="0.45">
      <c r="A22" s="7" t="s">
        <v>3</v>
      </c>
      <c r="B22" s="8"/>
      <c r="C22" s="96">
        <f>SUM(C11:C21)</f>
        <v>19304441461</v>
      </c>
      <c r="D22" s="8"/>
      <c r="E22" s="108">
        <f>SUM(E11:E21)</f>
        <v>-47157571299</v>
      </c>
      <c r="F22" s="8"/>
      <c r="G22" s="96" t="s">
        <v>20</v>
      </c>
      <c r="H22" s="8"/>
      <c r="I22" s="108">
        <f>SUM(I11:I21)</f>
        <v>-27853136071</v>
      </c>
      <c r="J22" s="113">
        <f>SUM(J11:J21)</f>
        <v>-1.2426911609790649E-2</v>
      </c>
      <c r="K22" s="8"/>
      <c r="L22" s="98">
        <f>SUM(L11:L21)</f>
        <v>19652751383</v>
      </c>
      <c r="M22" s="8"/>
      <c r="N22" s="108">
        <f>SUM(N11:N21)</f>
        <v>-18034811381</v>
      </c>
      <c r="O22" s="8"/>
      <c r="P22" s="108">
        <f>SUM(P11:P21)</f>
        <v>-6233</v>
      </c>
      <c r="Q22" s="8"/>
      <c r="R22" s="108">
        <f>SUM(R11:R21)</f>
        <v>1617933769</v>
      </c>
      <c r="S22" s="113">
        <f>SUM(S11:S21)</f>
        <v>7.2185479892126949E-4</v>
      </c>
    </row>
    <row r="23" spans="1:19" ht="16.5" thickTop="1" x14ac:dyDescent="0.4"/>
    <row r="28" spans="1:19" x14ac:dyDescent="0.4">
      <c r="S28" s="177"/>
    </row>
  </sheetData>
  <mergeCells count="23">
    <mergeCell ref="L7:S7"/>
    <mergeCell ref="C7:J7"/>
    <mergeCell ref="K8:K10"/>
    <mergeCell ref="A8:A10"/>
    <mergeCell ref="B8:B10"/>
    <mergeCell ref="D8:D10"/>
    <mergeCell ref="F8:F10"/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</mergeCells>
  <conditionalFormatting sqref="A1:A1048576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روکش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مبالغ تخصیصی اوراق 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'اوراق مشتقه'!Print_Area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سپرده!Print_Area</vt:lpstr>
      <vt:lpstr>'سود  سپرده بانکی'!Print_Area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Mr.Amini</cp:lastModifiedBy>
  <cp:lastPrinted>2024-06-26T07:47:25Z</cp:lastPrinted>
  <dcterms:created xsi:type="dcterms:W3CDTF">2017-11-22T14:26:20Z</dcterms:created>
  <dcterms:modified xsi:type="dcterms:W3CDTF">2024-06-29T12:22:13Z</dcterms:modified>
</cp:coreProperties>
</file>