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آوای فردای زاگرس\پرتفو\"/>
    </mc:Choice>
  </mc:AlternateContent>
  <xr:revisionPtr revIDLastSave="0" documentId="13_ncr:1_{A0278A3E-7956-404A-9ABC-F8E6A68AB702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روکش" sheetId="23" r:id="rId1"/>
    <sheet name=" سهام" sheetId="21" r:id="rId2"/>
    <sheet name="اوراق مشتقه" sheetId="9" r:id="rId3"/>
    <sheet name="واحدهای صندوق" sheetId="1" r:id="rId4"/>
    <sheet name="اوراق" sheetId="3" r:id="rId5"/>
    <sheet name="تعدیل قیمت" sheetId="4" r:id="rId6"/>
    <sheet name="سپرده" sheetId="2" r:id="rId7"/>
    <sheet name="درآمدها" sheetId="11" r:id="rId8"/>
    <sheet name="درآمد سرمایه گذاری در صندوق" sheetId="18" r:id="rId9"/>
    <sheet name="درآمد سرمایه گذاری در سهام " sheetId="5" r:id="rId10"/>
    <sheet name="درآمد سرمایه گذاری در اوراق بها" sheetId="6" r:id="rId11"/>
    <sheet name="درآمد سپرده بانکی" sheetId="7" r:id="rId12"/>
    <sheet name="مبالغ تخصیصی اوراق " sheetId="16" r:id="rId13"/>
    <sheet name="سایر درآمدها" sheetId="8" r:id="rId14"/>
    <sheet name="درآمد سود سهام" sheetId="12" r:id="rId15"/>
    <sheet name="سود اوراق بهادار" sheetId="13" r:id="rId16"/>
    <sheet name="سود  سپرده بانکی" sheetId="22" r:id="rId17"/>
    <sheet name="درآمد ناشی ازفروش" sheetId="15" r:id="rId18"/>
    <sheet name="درآمد ناشی از تغییر قیمت اوراق " sheetId="14" r:id="rId19"/>
  </sheets>
  <definedNames>
    <definedName name="_xlnm._FilterDatabase" localSheetId="10" hidden="1">'درآمد سرمایه گذاری در اوراق بها'!$A$6:$R$6</definedName>
    <definedName name="_xlnm.Print_Area" localSheetId="1">' سهام'!$A$1:$Y$21</definedName>
    <definedName name="_xlnm.Print_Area" localSheetId="4">اوراق!$A$1:$AK$27</definedName>
    <definedName name="_xlnm.Print_Area" localSheetId="2">'اوراق مشتقه'!$A$1:$Z$17</definedName>
    <definedName name="_xlnm.Print_Area" localSheetId="5">'تعدیل قیمت'!$A$1:$P$15</definedName>
    <definedName name="_xlnm.Print_Area" localSheetId="11">'درآمد سپرده بانکی'!$A$1:$J$104</definedName>
    <definedName name="_xlnm.Print_Area" localSheetId="10">'درآمد سرمایه گذاری در اوراق بها'!$A$1:$Q$30</definedName>
    <definedName name="_xlnm.Print_Area" localSheetId="9">'درآمد سرمایه گذاری در سهام '!$A$1:$S$21</definedName>
    <definedName name="_xlnm.Print_Area" localSheetId="8">'درآمد سرمایه گذاری در صندوق'!$A$1:$S$28</definedName>
    <definedName name="_xlnm.Print_Area" localSheetId="14">'درآمد سود سهام'!$A$1:$S$15</definedName>
    <definedName name="_xlnm.Print_Area" localSheetId="18">'درآمد ناشی از تغییر قیمت اوراق '!$A$1:$Q$52</definedName>
    <definedName name="_xlnm.Print_Area" localSheetId="17">'درآمد ناشی ازفروش'!$A$1:$P$22</definedName>
    <definedName name="_xlnm.Print_Area" localSheetId="7">درآمدها!$A$1:$I$13</definedName>
    <definedName name="_xlnm.Print_Area" localSheetId="0">روکش!$A$1:$F$24</definedName>
    <definedName name="_xlnm.Print_Area" localSheetId="6">سپرده!$A$1:$O$80</definedName>
    <definedName name="_xlnm.Print_Area" localSheetId="16">'سود  سپرده بانکی'!$A$1:$L$102</definedName>
    <definedName name="_xlnm.Print_Area" localSheetId="12">'مبالغ تخصیصی اوراق '!$A$1:$H$11</definedName>
    <definedName name="_xlnm.Print_Area" localSheetId="3">'واحدهای صندوق'!$A$1:$Y$25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8" l="1"/>
  <c r="R16" i="18"/>
  <c r="R11" i="18"/>
  <c r="R12" i="18"/>
  <c r="I11" i="18"/>
  <c r="I12" i="18"/>
  <c r="Q27" i="6"/>
  <c r="I26" i="6"/>
  <c r="I27" i="6"/>
  <c r="Q21" i="15"/>
  <c r="R21" i="15"/>
  <c r="P18" i="15"/>
  <c r="U8" i="15"/>
  <c r="U9" i="15"/>
  <c r="U10" i="15"/>
  <c r="U11" i="15"/>
  <c r="U12" i="15"/>
  <c r="U13" i="15"/>
  <c r="U14" i="15"/>
  <c r="U15" i="15"/>
  <c r="U16" i="15"/>
  <c r="U17" i="15"/>
  <c r="U7" i="15"/>
  <c r="T9" i="15"/>
  <c r="T10" i="15"/>
  <c r="T11" i="15"/>
  <c r="T12" i="15"/>
  <c r="T13" i="15"/>
  <c r="T14" i="15"/>
  <c r="T15" i="15"/>
  <c r="T16" i="15"/>
  <c r="T17" i="15"/>
  <c r="T8" i="15"/>
  <c r="T7" i="15"/>
  <c r="G13" i="14" l="1"/>
  <c r="O13" i="14"/>
  <c r="G18" i="14"/>
  <c r="O18" i="14"/>
  <c r="G28" i="14"/>
  <c r="O28" i="14"/>
  <c r="Q48" i="14"/>
  <c r="L103" i="22"/>
  <c r="R16" i="13"/>
  <c r="S14" i="12"/>
  <c r="S8" i="12"/>
  <c r="S9" i="12"/>
  <c r="S10" i="12"/>
  <c r="S11" i="12"/>
  <c r="S12" i="12"/>
  <c r="S13" i="12"/>
  <c r="S7" i="12"/>
  <c r="AI32" i="3" l="1"/>
  <c r="AI31" i="3"/>
  <c r="Y26" i="3"/>
  <c r="AK24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W30" i="1"/>
  <c r="W29" i="1"/>
  <c r="Y21" i="1"/>
  <c r="Y22" i="1"/>
  <c r="Y23" i="1"/>
  <c r="W30" i="21"/>
  <c r="W29" i="21"/>
  <c r="W27" i="21"/>
  <c r="W25" i="21"/>
  <c r="C18" i="11"/>
  <c r="R17" i="13"/>
  <c r="R14" i="5"/>
  <c r="R15" i="5"/>
  <c r="R16" i="5"/>
  <c r="R17" i="5"/>
  <c r="R18" i="5"/>
  <c r="R19" i="5"/>
  <c r="I14" i="5"/>
  <c r="I15" i="5"/>
  <c r="I16" i="5"/>
  <c r="I17" i="5"/>
  <c r="I18" i="5"/>
  <c r="I19" i="5"/>
  <c r="Q23" i="6"/>
  <c r="Q24" i="6"/>
  <c r="Q25" i="6"/>
  <c r="Q26" i="6"/>
  <c r="Q28" i="6"/>
  <c r="I23" i="6"/>
  <c r="I24" i="6"/>
  <c r="I25" i="6"/>
  <c r="I28" i="6"/>
  <c r="G103" i="7"/>
  <c r="C103" i="7"/>
  <c r="I14" i="12" l="1"/>
  <c r="K14" i="12"/>
  <c r="M14" i="12"/>
  <c r="O14" i="12"/>
  <c r="Q14" i="12"/>
  <c r="O71" i="2"/>
  <c r="O72" i="2"/>
  <c r="O73" i="2"/>
  <c r="O74" i="2"/>
  <c r="O75" i="2"/>
  <c r="O76" i="2"/>
  <c r="O77" i="2"/>
  <c r="O78" i="2"/>
  <c r="AI26" i="3"/>
  <c r="AK25" i="3"/>
  <c r="Y16" i="21"/>
  <c r="Y17" i="21"/>
  <c r="Y18" i="21"/>
  <c r="C20" i="21"/>
  <c r="C20" i="5" l="1"/>
  <c r="Q22" i="6"/>
  <c r="I22" i="6"/>
  <c r="O66" i="2" l="1"/>
  <c r="O67" i="2"/>
  <c r="O68" i="2"/>
  <c r="O69" i="2"/>
  <c r="W26" i="3"/>
  <c r="Y9" i="1"/>
  <c r="Y10" i="1"/>
  <c r="Y11" i="1"/>
  <c r="Y12" i="1"/>
  <c r="Y13" i="1"/>
  <c r="Y14" i="1"/>
  <c r="Y15" i="1"/>
  <c r="Y16" i="1"/>
  <c r="Y17" i="1"/>
  <c r="Y18" i="1"/>
  <c r="Y19" i="1"/>
  <c r="Y20" i="1"/>
  <c r="W20" i="21"/>
  <c r="U20" i="21"/>
  <c r="S20" i="21"/>
  <c r="Q20" i="21"/>
  <c r="K20" i="21"/>
  <c r="I20" i="21"/>
  <c r="G20" i="21"/>
  <c r="E20" i="21"/>
  <c r="Q11" i="6"/>
  <c r="Q12" i="6"/>
  <c r="Q13" i="6"/>
  <c r="Q14" i="6"/>
  <c r="Q15" i="6"/>
  <c r="Q16" i="6"/>
  <c r="Q17" i="6"/>
  <c r="Q18" i="6"/>
  <c r="Q19" i="6"/>
  <c r="Q20" i="6"/>
  <c r="Q21" i="6"/>
  <c r="I11" i="6"/>
  <c r="I12" i="6"/>
  <c r="I13" i="6"/>
  <c r="I14" i="6"/>
  <c r="I15" i="6"/>
  <c r="I16" i="6"/>
  <c r="I17" i="6"/>
  <c r="I18" i="6"/>
  <c r="I19" i="6"/>
  <c r="I20" i="6"/>
  <c r="I21" i="6"/>
  <c r="P26" i="18"/>
  <c r="G26" i="18"/>
  <c r="E9" i="11"/>
  <c r="G29" i="6"/>
  <c r="I12" i="5"/>
  <c r="I11" i="5"/>
  <c r="I13" i="5"/>
  <c r="B101" i="22"/>
  <c r="D101" i="22"/>
  <c r="F101" i="22"/>
  <c r="H101" i="22"/>
  <c r="J101" i="22"/>
  <c r="L101" i="22"/>
  <c r="C48" i="14"/>
  <c r="E48" i="14"/>
  <c r="G48" i="14"/>
  <c r="I48" i="14"/>
  <c r="K48" i="14"/>
  <c r="M48" i="14"/>
  <c r="O48" i="14"/>
  <c r="N18" i="15"/>
  <c r="L18" i="15"/>
  <c r="J18" i="15"/>
  <c r="H18" i="15"/>
  <c r="F18" i="15"/>
  <c r="D18" i="15"/>
  <c r="O63" i="2"/>
  <c r="O64" i="2"/>
  <c r="O65" i="2"/>
  <c r="O70" i="2"/>
  <c r="M79" i="2"/>
  <c r="I79" i="2"/>
  <c r="E79" i="2"/>
  <c r="C79" i="2"/>
  <c r="AA26" i="3" l="1"/>
  <c r="U26" i="3"/>
  <c r="K24" i="1"/>
  <c r="C24" i="1"/>
  <c r="E24" i="1"/>
  <c r="G24" i="1"/>
  <c r="I24" i="1"/>
  <c r="Q24" i="1"/>
  <c r="S24" i="1"/>
  <c r="U24" i="1"/>
  <c r="W24" i="1"/>
  <c r="O26" i="3"/>
  <c r="Q26" i="3"/>
  <c r="S26" i="3"/>
  <c r="AC26" i="3"/>
  <c r="AE26" i="3"/>
  <c r="AG26" i="3"/>
  <c r="R13" i="5"/>
  <c r="Q10" i="6"/>
  <c r="I10" i="6"/>
  <c r="O29" i="6"/>
  <c r="M29" i="6"/>
  <c r="S48" i="14" s="1"/>
  <c r="E29" i="6"/>
  <c r="K29" i="6"/>
  <c r="C29" i="6"/>
  <c r="R13" i="18"/>
  <c r="R14" i="18"/>
  <c r="R15" i="18"/>
  <c r="R17" i="18"/>
  <c r="R18" i="18"/>
  <c r="R19" i="18"/>
  <c r="R20" i="18"/>
  <c r="R21" i="18"/>
  <c r="R22" i="18"/>
  <c r="R23" i="18"/>
  <c r="R24" i="18"/>
  <c r="R25" i="18"/>
  <c r="R10" i="18"/>
  <c r="I13" i="18"/>
  <c r="I14" i="18"/>
  <c r="I15" i="18"/>
  <c r="I17" i="18"/>
  <c r="I18" i="18"/>
  <c r="I19" i="18"/>
  <c r="I20" i="18"/>
  <c r="I21" i="18"/>
  <c r="I22" i="18"/>
  <c r="I23" i="18"/>
  <c r="I24" i="18"/>
  <c r="I25" i="18"/>
  <c r="I10" i="18"/>
  <c r="E26" i="18"/>
  <c r="N26" i="18"/>
  <c r="E20" i="5"/>
  <c r="R11" i="5"/>
  <c r="P20" i="5"/>
  <c r="N20" i="5"/>
  <c r="Y24" i="1" l="1"/>
  <c r="I26" i="18"/>
  <c r="R26" i="18"/>
  <c r="Q29" i="6"/>
  <c r="I29" i="6"/>
  <c r="I20" i="5"/>
  <c r="H17" i="13"/>
  <c r="L17" i="13"/>
  <c r="N17" i="13"/>
  <c r="E8" i="11" l="1"/>
  <c r="I8" i="11" s="1"/>
  <c r="E7" i="11"/>
  <c r="I7" i="11" s="1"/>
  <c r="E10" i="8" l="1"/>
  <c r="C10" i="8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9" i="2"/>
  <c r="Y11" i="21"/>
  <c r="Y12" i="21"/>
  <c r="Y13" i="21"/>
  <c r="Y14" i="21"/>
  <c r="Y15" i="21"/>
  <c r="Y19" i="21"/>
  <c r="Y10" i="21"/>
  <c r="E10" i="11" l="1"/>
  <c r="Y20" i="21"/>
  <c r="O79" i="2"/>
  <c r="I9" i="11"/>
  <c r="AK26" i="3"/>
  <c r="I10" i="11" l="1"/>
  <c r="R12" i="5"/>
  <c r="R20" i="5" s="1"/>
  <c r="E6" i="11" s="1"/>
  <c r="L20" i="5"/>
  <c r="I6" i="11" l="1"/>
  <c r="I11" i="11" s="1"/>
  <c r="E11" i="11"/>
  <c r="G6" i="11" s="1"/>
  <c r="S12" i="5" l="1"/>
  <c r="S11" i="5"/>
  <c r="J22" i="18"/>
  <c r="J12" i="18"/>
  <c r="S18" i="18"/>
  <c r="S24" i="18"/>
  <c r="J11" i="18"/>
  <c r="J17" i="18"/>
  <c r="J21" i="18"/>
  <c r="J14" i="5"/>
  <c r="G10" i="11"/>
  <c r="S23" i="18"/>
  <c r="S18" i="5"/>
  <c r="S19" i="18"/>
  <c r="J14" i="18"/>
  <c r="J23" i="18"/>
  <c r="S14" i="18"/>
  <c r="G7" i="11"/>
  <c r="S11" i="18"/>
  <c r="S16" i="18"/>
  <c r="S25" i="18"/>
  <c r="S21" i="18"/>
  <c r="J19" i="5"/>
  <c r="G8" i="11"/>
  <c r="J25" i="18"/>
  <c r="S19" i="5"/>
  <c r="S20" i="18"/>
  <c r="J13" i="18"/>
  <c r="J16" i="5"/>
  <c r="S17" i="18"/>
  <c r="J17" i="5"/>
  <c r="J12" i="5"/>
  <c r="J24" i="18"/>
  <c r="J18" i="18"/>
  <c r="G9" i="11"/>
  <c r="S10" i="18"/>
  <c r="J11" i="5"/>
  <c r="J10" i="18"/>
  <c r="S15" i="18"/>
  <c r="J15" i="18"/>
  <c r="S17" i="5"/>
  <c r="J20" i="18"/>
  <c r="S22" i="18"/>
  <c r="E16" i="11"/>
  <c r="C19" i="11" s="1"/>
  <c r="J16" i="18"/>
  <c r="J19" i="18"/>
  <c r="J15" i="5"/>
  <c r="J13" i="5"/>
  <c r="S14" i="5"/>
  <c r="S12" i="18"/>
  <c r="J18" i="5"/>
  <c r="S15" i="5"/>
  <c r="S13" i="5"/>
  <c r="S13" i="18"/>
  <c r="S16" i="5"/>
  <c r="G11" i="11" l="1"/>
  <c r="S26" i="18"/>
  <c r="J20" i="5"/>
  <c r="S20" i="5"/>
  <c r="J26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<sst xmlns="http://schemas.openxmlformats.org/spreadsheetml/2006/main" count="896" uniqueCount="350">
  <si>
    <t>بهای تمام شده</t>
  </si>
  <si>
    <t>شرکت</t>
  </si>
  <si>
    <t>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</si>
  <si>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</si>
  <si>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</si>
  <si>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</si>
  <si>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</si>
  <si>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</si>
  <si>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</si>
  <si>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</si>
  <si>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</si>
  <si>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</si>
  <si>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</si>
  <si>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</si>
  <si>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دلیل تعدیل</t>
  </si>
  <si>
    <t>نام اوراق بهادار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</si>
  <si>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</si>
  <si>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</si>
  <si>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</si>
  <si>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</si>
  <si>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</si>
  <si>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</si>
  <si>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</si>
  <si>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</si>
  <si>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</si>
  <si>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</si>
  <si>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</si>
  <si>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</si>
  <si>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</si>
  <si>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</si>
  <si>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</si>
  <si>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</si>
  <si>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</si>
  <si>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</si>
  <si>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</si>
  <si>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</si>
  <si>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</si>
  <si>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</si>
  <si>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</si>
  <si>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</si>
  <si>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</si>
  <si>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</si>
  <si>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</si>
  <si>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</si>
  <si>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</si>
  <si>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</si>
  <si>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</si>
  <si>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</si>
  <si>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</si>
  <si>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</si>
  <si>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</si>
  <si>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</si>
  <si>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</si>
  <si>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</si>
  <si>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</si>
  <si>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</si>
  <si>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</si>
  <si>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</si>
  <si>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</si>
  <si>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</si>
  <si>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</si>
  <si>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</si>
  <si>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</si>
  <si>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</si>
  <si>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</si>
  <si>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</si>
  <si>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</si>
  <si>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</si>
  <si>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</si>
  <si>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</si>
  <si>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</si>
  <si>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</si>
  <si>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</si>
  <si>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</si>
  <si>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</si>
  <si>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</si>
  <si>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</si>
  <si>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</si>
  <si>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 xml:space="preserve">صورت وضعیت پرتفوی </t>
  </si>
  <si>
    <t>اطلاعات آماری مرتبط با اوراق اختیار فروش تبعی خریداری شده توسط صندوق سرمایه گذاری: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</si>
  <si>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</si>
  <si>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</si>
  <si>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</si>
  <si>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</si>
  <si>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</si>
  <si>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</si>
  <si>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</si>
  <si>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</si>
  <si>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</si>
  <si>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</si>
  <si>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</si>
  <si>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</si>
  <si>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</si>
  <si>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</si>
  <si>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</si>
  <si>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</si>
  <si>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</si>
  <si>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صندوق­ سرمایه­گذاری اختصاصی بازارگردانی تحت مدیریت مدیر صندوق یا اشخاص تحت کنترل یا وابسته *</t>
  </si>
  <si>
    <t>*به تفکیک هر یک از صندوق­های سرمایه­گذاری اختصاصی بازارگردانی طرف قرارداد افشا گردد.</t>
  </si>
  <si>
    <t>صندوق</t>
  </si>
  <si>
    <t>تعداد واحد</t>
  </si>
  <si>
    <t>درآمد حاصل از سرمایه گذاری در واحدهای صندوق های سرمایه گذاری</t>
  </si>
  <si>
    <t>5-2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</si>
  <si>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</si>
  <si>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</si>
  <si>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</si>
  <si>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</si>
  <si>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</si>
  <si>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</si>
  <si>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</si>
  <si>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</si>
  <si>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</si>
  <si>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خرید/صدور طی دوره</t>
  </si>
  <si>
    <t>فروش /ابطال طی دوره</t>
  </si>
  <si>
    <t>قیمت ابطال/ بازار هر واحد</t>
  </si>
  <si>
    <t>سود اوراق بهادار با درآمد ثابت</t>
  </si>
  <si>
    <t>سود سپرده بانکی</t>
  </si>
  <si>
    <t>صندوق سرمایه گذاری .آوای فردای زاگرس</t>
  </si>
  <si>
    <t>بیمه کوثر</t>
  </si>
  <si>
    <t>پالایش نفت تبریز</t>
  </si>
  <si>
    <t>ذوب آهن اصفهان</t>
  </si>
  <si>
    <t>قنداصفهان‌</t>
  </si>
  <si>
    <t>گروه توسعه مالی مهرآیندگان</t>
  </si>
  <si>
    <t>گروه مدیریت سرمایه گذاری امید</t>
  </si>
  <si>
    <t>مدیریت سرمایه گذاری کوثربهمن</t>
  </si>
  <si>
    <t>معدنی و صنعتی گل گهر</t>
  </si>
  <si>
    <t>صندوق سرمایه گذاری آوای فردای زاگرس</t>
  </si>
  <si>
    <t>اختیارف ت کگل-6936-03/06/17</t>
  </si>
  <si>
    <t>1403/06/17</t>
  </si>
  <si>
    <t>صندوق س آوای تاراز زاگرس-سهام</t>
  </si>
  <si>
    <t>صندوق س پترو اندیشه صبا-بخشی</t>
  </si>
  <si>
    <t>صندوق س. پرتو پایش پیشرو-س</t>
  </si>
  <si>
    <t>صندوق س. مروارید بها بازار-س</t>
  </si>
  <si>
    <t>صندوق س. مشترک آریان-س</t>
  </si>
  <si>
    <t>صندوق س. ویستا -س</t>
  </si>
  <si>
    <t>صندوق س.انارنماد ارزش-درسهام</t>
  </si>
  <si>
    <t>صندوق س.پشتوانه طلا دنای زاگرس</t>
  </si>
  <si>
    <t>صندوق س.زرین نهال ثنا-س</t>
  </si>
  <si>
    <t>صندوق س.سپند کاریزما-س</t>
  </si>
  <si>
    <t>صندوق سرمایه گذاری زرین پارسیان</t>
  </si>
  <si>
    <t>صندوق صبا</t>
  </si>
  <si>
    <t>طلوع بامداد مهرگان</t>
  </si>
  <si>
    <t>اسناد خزانه-م1بودجه01-040326</t>
  </si>
  <si>
    <t>اسناد خزانه-م3بودجه01-040520</t>
  </si>
  <si>
    <t>اسنادخزانه-م2بودجه00-031024</t>
  </si>
  <si>
    <t>اسنادخزانه-م5بودجه01-041015</t>
  </si>
  <si>
    <t>اسنادخزانه-م6بودجه01-030814</t>
  </si>
  <si>
    <t>اسنادخزانه-م9بودجه01-040826</t>
  </si>
  <si>
    <t>صکوک اجاره معادن407-3ماهه18%</t>
  </si>
  <si>
    <t>مرابحه انتخاب الکترونیک041006</t>
  </si>
  <si>
    <t>مرابحه داروساز پارس حیان060929</t>
  </si>
  <si>
    <t>مرابحه عام دولت142-ش.خ031009</t>
  </si>
  <si>
    <t>مرابحه عام دولت143-ش.خ041009</t>
  </si>
  <si>
    <t>مرابحه عام دولت76-ش.خ030406</t>
  </si>
  <si>
    <t>امتیازتسهیلات مسکن سال1402</t>
  </si>
  <si>
    <t>بله</t>
  </si>
  <si>
    <t>1401/02/26</t>
  </si>
  <si>
    <t>1404/03/26</t>
  </si>
  <si>
    <t>1401/05/18</t>
  </si>
  <si>
    <t>1404/05/20</t>
  </si>
  <si>
    <t>1400/02/22</t>
  </si>
  <si>
    <t>1403/10/24</t>
  </si>
  <si>
    <t>1401/12/08</t>
  </si>
  <si>
    <t>1404/10/14</t>
  </si>
  <si>
    <t>1401/12/10</t>
  </si>
  <si>
    <t>1403/08/14</t>
  </si>
  <si>
    <t>1401/12/28</t>
  </si>
  <si>
    <t>1404/08/26</t>
  </si>
  <si>
    <t>1400/07/19</t>
  </si>
  <si>
    <t>1404/07/18</t>
  </si>
  <si>
    <t>1402/10/06</t>
  </si>
  <si>
    <t>1404/10/05</t>
  </si>
  <si>
    <t>1402/09/29</t>
  </si>
  <si>
    <t>1406/09/29</t>
  </si>
  <si>
    <t>1402/08/09</t>
  </si>
  <si>
    <t>1403/10/09</t>
  </si>
  <si>
    <t>1404/10/08</t>
  </si>
  <si>
    <t>1399/12/06</t>
  </si>
  <si>
    <t>1403/04/06</t>
  </si>
  <si>
    <t>با توجه به نگهداری اوراق تا سررسید به قیمت کارشناسی ثبت گردیده است.</t>
  </si>
  <si>
    <t>معین برای سایر درآمدهای تنزیل سود بانک</t>
  </si>
  <si>
    <t>تعدیل کارمزد کارگزار</t>
  </si>
  <si>
    <t>یادداشت سود سپرده بانکی</t>
  </si>
  <si>
    <t>صندوق سرمایه گذاری آوای فردا زاگرس</t>
  </si>
  <si>
    <t>بهای تمام شده هر ورقه (ریال)</t>
  </si>
  <si>
    <r>
      <t>صندوق</t>
    </r>
    <r>
      <rPr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آرمان اندیش</t>
    </r>
  </si>
  <si>
    <t>حیان07</t>
  </si>
  <si>
    <t>صندوق سرمایه‌گذاری اختصاصی بازارگردانی افتخار حافظ</t>
  </si>
  <si>
    <t>انتخاب04</t>
  </si>
  <si>
    <t>امتیاز تسهیلات مسکن سال1403</t>
  </si>
  <si>
    <t>طی دوره</t>
  </si>
  <si>
    <t>گزارش وضعیت پرتفوی ماهانه</t>
  </si>
  <si>
    <t>1403/02/30</t>
  </si>
  <si>
    <t>1403/03/31</t>
  </si>
  <si>
    <t>داروسازی‌ امین‌</t>
  </si>
  <si>
    <t>ح . معدنی و صنعتی گل گهر</t>
  </si>
  <si>
    <t>اختیارف ت دامین-12900-04/03/19</t>
  </si>
  <si>
    <t>1404/03/19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</si>
  <si>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</si>
  <si>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</si>
  <si>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</si>
  <si>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</si>
  <si>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قیمت اعمال</t>
  </si>
  <si>
    <t>اختیارخ ت کگل-7057-03/07/17</t>
  </si>
  <si>
    <t>اختیار خرید</t>
  </si>
  <si>
    <t>موقعیت فروش</t>
  </si>
  <si>
    <t>-</t>
  </si>
  <si>
    <t>1403/07/17</t>
  </si>
  <si>
    <t>مرابحه عام دولت139-ش.خ040804</t>
  </si>
  <si>
    <t>مرابحه عام دولت116-ش.خ060630</t>
  </si>
  <si>
    <t>اسناد خزانه-م7بودجه02-040910</t>
  </si>
  <si>
    <t>صکوک اجاره غدیر408-بدون ضامن</t>
  </si>
  <si>
    <t>1402/07/04</t>
  </si>
  <si>
    <t>1404/08/03</t>
  </si>
  <si>
    <t>1401/06/30</t>
  </si>
  <si>
    <t>1406/06/30</t>
  </si>
  <si>
    <t>1402/12/20</t>
  </si>
  <si>
    <t>1404/09/10</t>
  </si>
  <si>
    <t>1400/08/26</t>
  </si>
  <si>
    <t>سپرده کوتاه مدت بانک پاسارگاد جهان کودک 290-8100-14527997-1 نرخ سود 0 درصد</t>
  </si>
  <si>
    <t>حساب جاری بانک آینده بلوار دریا 0100750407000 نرخ سود 0 درصد</t>
  </si>
  <si>
    <t>سپرده کوتاه مدت بانک دی فرشته 0205364536008 نرخ سود 0 درصد</t>
  </si>
  <si>
    <t>سپرده کوتاه مدت بانک آینده بلوار دریا 0203629431004 نرخ سود 0 درصد</t>
  </si>
  <si>
    <t>حساب جاری بانک دی فرشته 0105362922004 نرخ سود 0 درصد</t>
  </si>
  <si>
    <t>قرض الحسنه بانک آینده بلوار دریا 0302795060004 نرخ سود 0 درصد</t>
  </si>
  <si>
    <t>سپرده کوتاه مدت بانک گردشگری میدان سرو 147-9967-823519-1 نرخ سود 0 درصد</t>
  </si>
  <si>
    <t>سپرده کوتاه مدت موسسه اعتباری ملل جنت آباد 0414-10-277-000000082 نرخ سود 0 درصد</t>
  </si>
  <si>
    <t>سپرده کوتاه مدت بانک اقتصاد نوین غدیر 101-850-6730034-1 نرخ سود 0 درصد</t>
  </si>
  <si>
    <t>سپرده کوتاه مدت بانک گردشگری قیطریه 133-9098-823519-1 نرخ سود 0 درصد</t>
  </si>
  <si>
    <t>سپرده کوتاه مدت بانک رفاه بازار 327894908 نرخ سود 0 درصد</t>
  </si>
  <si>
    <t>سپرده کوتاه مدت بانک سامان جام جم 821.841.3837417.1 نرخ سود 0 درصد</t>
  </si>
  <si>
    <t>سپرده کوتاه مدت بانک سامان جام جم 821.810.3837417.1 نرخ سود 0 درصد</t>
  </si>
  <si>
    <t>سپرده کوتاه مدت بانک ملت مستقل مرکزی 9554863739 نرخ سود 0 درصد</t>
  </si>
  <si>
    <t>سپرده کوتاه مدت بانک شهر بلوار اندرزگو 7001001361439 نرخ سود 0 درصد</t>
  </si>
  <si>
    <t>سپرده کوتاه مدت بانک اقتصاد نوین جنت آباد 174-850-6730034-1 نرخ سود 0 درصد</t>
  </si>
  <si>
    <t>سپرده کوتاه مدت بانک خاورمیانه بخارست 1007-10810-707074758 نرخ سود 0 درصد</t>
  </si>
  <si>
    <t>قرض الحسنه بانک آینده مطهری 0303521532001 نرخ سود 0 درصد</t>
  </si>
  <si>
    <t>سپرده کوتاه مدت بانک آینده مطهری 0203807818001 نرخ سود 0 درصد</t>
  </si>
  <si>
    <t>سپرده بلند مدت بانک گردشگری پیروزی 134-1405-823519-12 نرخ سود 28 درصد</t>
  </si>
  <si>
    <t>سپرده بلند مدت بانک گردشگری پیروزی 134-1405-823519-14 نرخ سود 28 درصد</t>
  </si>
  <si>
    <t>سپرده بلند مدت بانک گردشگری پیروزی 134-1405-823519-15 نرخ سود 28 درصد</t>
  </si>
  <si>
    <t>قرض الحسنه بانک تجارت نفت شمالی 0000356061403 نرخ سود 0 درصد</t>
  </si>
  <si>
    <t>سپرده بلند مدت بانک گردشگری پیروزی 134-1405-823519-16 نرخ سود 28 درصد</t>
  </si>
  <si>
    <t>سپرده کوتاه مدت بانک صادرات مستقل فردوسی 0218367478005 نرخ سود 0 درصد</t>
  </si>
  <si>
    <t>سپرده بلند مدت بانک گردشگری پیروزی 134-1405-823519-17 نرخ سود 28 درصد</t>
  </si>
  <si>
    <t>سپرده بلند مدت بانک گردشگری پیروزی 134-1405-823519-18 نرخ سود 28 درصد</t>
  </si>
  <si>
    <t>سپرده بلند مدت بانک گردشگری پیروزی 134-1405-823519-19 نرخ سود 28 درصد</t>
  </si>
  <si>
    <t>سپرده کوتاه مدت بانک پارسیان یوسف آباد 470-01499700-604 نرخ سود 0 درصد</t>
  </si>
  <si>
    <t>سپرده کوتاه مدت بانک مسکن مستقل مرکزی 420221713324 نرخ سود 0 درصد</t>
  </si>
  <si>
    <t>سپرده بلند مدت بانک گردشگری پیروزی 134-1405-823519-26 نرخ سود 28 درصد</t>
  </si>
  <si>
    <t>سپرده بلند مدت بانک گردشگری پیروزی 134-1405-823519-27 نرخ سود 28 درصد</t>
  </si>
  <si>
    <t>سپرده بلند مدت بانک گردشگری پیروزی 134-1405-823519-29 نرخ سود 20 درصد</t>
  </si>
  <si>
    <t>سپرده بلند مدت بانک گردشگری پیروزی 134-1405-823519-30 نرخ سود 28 درصد</t>
  </si>
  <si>
    <t>سپرده بلند مدت بانک گردشگری پیروزی 134-1405-823519-31 نرخ سود 28 درصد</t>
  </si>
  <si>
    <t>سپرده بلند مدت بانک تجارت نفت شمالی 0479602178986 نرخ سود 28 درصد</t>
  </si>
  <si>
    <t>سپرده بلند مدت بانک پاسارگاد جهان کودک 290-307-14527997-23 نرخ سود 28 درصد</t>
  </si>
  <si>
    <t>سپرده بلند مدت بانک گردشگری پیروزی 134-1405-823519-32 نرخ سود 28 درصد</t>
  </si>
  <si>
    <t>سپرده بلند مدت بانک گردشگری پیروزی 134-1405-823519-33 نرخ سود 28 درصد</t>
  </si>
  <si>
    <t>سپرده بلند مدت بانک گردشگری پیروزی 134-1405-823519-34 نرخ سود 28 درصد</t>
  </si>
  <si>
    <t>سپرده بلند مدت بانک تجارت نفت شمالی 0479602323816 نرخ سود 28 درصد</t>
  </si>
  <si>
    <t>سپرده بلند مدت بانک گردشگری پیروزی 134-1405-823519-35 نرخ سود 28 درصد</t>
  </si>
  <si>
    <t>سپرده بلند مدت بانک تجارت نفت شمالی 0479602340785 نرخ سود 28 درصد</t>
  </si>
  <si>
    <t>سپرده بلند مدت بانک تجارت نفت شمالی 0479602356877 نرخ سود 28 درصد</t>
  </si>
  <si>
    <t>سپرده بلند مدت بانک تجارت نفت شمالی 0479602376507 نرخ سود 28 درصد</t>
  </si>
  <si>
    <t>سپرده بلند مدت بانک تجارت نفت شمالی 0479602383964 نرخ سود 28 درصد</t>
  </si>
  <si>
    <t>سپرده بلند مدت بانک تجارت نفت شمالی 0479602393434 نرخ سود 28 درصد</t>
  </si>
  <si>
    <t>سپرده بلند مدت بانک گردشگری پیروزی 134-1405-823519-36 نرخ سود 28 درصد</t>
  </si>
  <si>
    <t>سپرده بلند مدت بانک تجارت نفت شمالی 0479602430736 نرخ سود 28 درصد</t>
  </si>
  <si>
    <t>سپرده بلند مدت بانک پاسارگاد جهان کودک 290-307-14527997-24 نرخ سود 28 درصد</t>
  </si>
  <si>
    <t>سپرده بلند مدت بانک پاسارگاد جهان کودک 290-307-14527997-25 نرخ سود 28 درصد</t>
  </si>
  <si>
    <t>سپرده بلند مدت بانک مسکن مستقل مرکزی 5600877334005 نرخ سود 18 درصد</t>
  </si>
  <si>
    <t>سپرده بلند مدت بانک گردشگری پیروزی 134-1405-823519-37 نرخ سود 28 درصد</t>
  </si>
  <si>
    <t>سپرده بلند مدت بانک گردشگری پیروزی 134-1405-823519-38 نرخ سود 28 درصد</t>
  </si>
  <si>
    <t>سپرده بلند مدت بانک تجارت نفت شمالی 0479602619013 نرخ سود 28 درصد</t>
  </si>
  <si>
    <t>سپرده بلند مدت بانک تجارت نفت شمالی 0479602662710 نرخ سود 28 درصد</t>
  </si>
  <si>
    <t>سپرده بلند مدت بانک تجارت نفت شمالی 0479602689203 نرخ سود 28 درصد</t>
  </si>
  <si>
    <t>سپرده بلند مدت بانک گردشگری پیروزی 134-1405-823519-39 نرخ سود 28 درصد</t>
  </si>
  <si>
    <t>سپرده بلند مدت بانک تجارت نفت شمالی 0479602749385 نرخ سود 28 درصد</t>
  </si>
  <si>
    <t>سپرده بلند مدت بانک گردشگری پیروزی 134-1405-823519-40 نرخ سود 28 درصد</t>
  </si>
  <si>
    <t>سپرده بلند مدت بانک گردشگری پیروزی 134-1405-823519-41 نرخ سود 28 درصد</t>
  </si>
  <si>
    <t>سپرده بلند مدت بانک تجارت نفت شمالی 0479602794335 نرخ سود 28 درصد</t>
  </si>
  <si>
    <t>سپرده بلند مدت بانک پاسارگاد جهان کودک 290-307-14527997-27 نرخ سود 28 درصد</t>
  </si>
  <si>
    <t>سپرده بلند مدت بانک گردشگری پیروزی 134.1405.823519.42 نرخ سود 28 درصد</t>
  </si>
  <si>
    <t>سپرده بلند مدت بانک گردشگری پیروزی 134-1405-823519-43 نرخ سود 28 درصد</t>
  </si>
  <si>
    <t>سپرده بلند مدت بانک تجارت نفت شمالی 0479602859465 نرخ سود 28 درصد</t>
  </si>
  <si>
    <t>سپرده بلند مدت بانک مسکن مستقل مرکزی 5600887335216 نرخ سود 18 درصد</t>
  </si>
  <si>
    <t>سپرده بلند مدت بانک تجارت نفت شمالی 0479602877800 نرخ سود 28 درصد</t>
  </si>
  <si>
    <t>1403/03/23</t>
  </si>
  <si>
    <t>سود ترجیحی داروسازی امین</t>
  </si>
  <si>
    <t>سپرده بلند مدت بانک شهر اندرزگو 7001001779347 نرخ سود 19.99 درصد</t>
  </si>
  <si>
    <t>سپرده بلند مدت بانک گردشگری پیروزی 134-1405-823519-22 نرخ سود 28 درصد</t>
  </si>
  <si>
    <t>سپرده بلند مدت بانک گردشگری پیروزی 134-1405-823519-23 نرخ سود 28 درصد</t>
  </si>
  <si>
    <t>سپرده بلند مدت بانک گردشگری پیروزی 134-1405-823519-24 نرخ سود 28 درصد</t>
  </si>
  <si>
    <t>سپرده بلند مدت بانک مسکن مستقل مرکزی 5600928336553 نرخ سود 18 درصد</t>
  </si>
  <si>
    <t>سپرده بلند مدت بانک مسکن مستقل مرکزی 5600928336595 نرخ سود 18 درصد</t>
  </si>
  <si>
    <t>سپرده بلند مدت بانک اقتصاد نوین صنعتگران 214-283-6730034-4 نرخ سود 28 درصد</t>
  </si>
  <si>
    <t>سپرده بلند مدت بانک اقتصاد نوین صنعتگران 214-283-6730034-5 نرخ سود 28 درصد</t>
  </si>
  <si>
    <t>سپرده بلند مدت بانک پاسارگاد جهان کودک 290.313.14527997.1 نرخ سود 28 درصد</t>
  </si>
  <si>
    <t>سپرده بلند مدت بانک پاسارگاد جهان کودک 290-313-14527997-2 نرخ سود 28 درصد</t>
  </si>
  <si>
    <t>سپرده بلند مدت بانک پاسارگاد جهان کودک 290-313-14527997-3 نرخ سود 28 درصد</t>
  </si>
  <si>
    <t>سپرده بلند مدت بانک تجارت نفت شمالی 0479602161340 نرخ سود 28 درصد</t>
  </si>
  <si>
    <t>سپرده بلند مدت بانک تجارت نفت شمالی 0479602301831 نرخ سود 28 درصد</t>
  </si>
  <si>
    <t>ظکگل3071</t>
  </si>
  <si>
    <t>مالیات</t>
  </si>
  <si>
    <t>کارمزد</t>
  </si>
  <si>
    <t>تنزیل سود سهام</t>
  </si>
  <si>
    <t>سیستم</t>
  </si>
  <si>
    <t>اختلاف</t>
  </si>
  <si>
    <t>برای ماه منتهی به تیر 1403</t>
  </si>
  <si>
    <t>1403/04/31</t>
  </si>
  <si>
    <t>منتهی به 31 تیر 1403</t>
  </si>
  <si>
    <t>صندوق س صنایع دایا1-بخشی</t>
  </si>
  <si>
    <t>صندوق اهرمی موج-واحدهای عادی</t>
  </si>
  <si>
    <t>صندوق س صنایع دایا2-بخشی</t>
  </si>
  <si>
    <t>-15.20%</t>
  </si>
  <si>
    <t>-1.61%</t>
  </si>
  <si>
    <t>-10.40%</t>
  </si>
  <si>
    <t>-9.25%</t>
  </si>
  <si>
    <t>-9.10%</t>
  </si>
  <si>
    <t>سپرده بلند مدت بانک مسکن مستقل مرکزی 5600887335232 نرخ سود 18 درصد</t>
  </si>
  <si>
    <t>سپرده بلند مدت بانک مسکن مستقل مرکزی 5600887335273 نرخ سود 18 درصد</t>
  </si>
  <si>
    <t>سپرده بلند مدت بانک تجارت نفت شمالی 0479602954078 نرخ سود 28 درصد</t>
  </si>
  <si>
    <t>سپرده بلند مدت بانک گردشگری پیروزی 134-1405-823519-44 نرخ سود 28 درصد</t>
  </si>
  <si>
    <t>سپرده بلند مدت بانک تجارت نفت شمالی 0479602970360 نرخ سود 28 درصد</t>
  </si>
  <si>
    <t>سپرده بلند مدت بانک تجارت نفت شمالی 0479603005638 نرخ سود 28 درصد</t>
  </si>
  <si>
    <t>سپرده بلند مدت بانک گردشگری پیروزی 134-1405-823519-45 نرخ سود 28 درصد</t>
  </si>
  <si>
    <t>سپرده بلند مدت بانک تجارت نفت شمالی 0479603020854 نرخ سود 28 درصد</t>
  </si>
  <si>
    <t>سپرده بلند مدت بانک گردشگری پیروزی 134-1405-823519-46 نرخ سود 28 درصد</t>
  </si>
  <si>
    <t>سپرده بلند مدت بانک گردشگری پیروزی 134-1405-823519-47 نرخ سود 28 درصد</t>
  </si>
  <si>
    <t>سپرده بلند مدت بانک گردشگری پیروزی 134-1405-823519-48 نرخ سود 28 درصد</t>
  </si>
  <si>
    <t>سپرده بلند مدت بانک تجارت نفت شمالی 0479603062350 نرخ سود 28 درصد</t>
  </si>
  <si>
    <t>سپرده بلند مدت بانک مسکن مستقل مرکزی 5600887335810 نرخ سود 18 درصد</t>
  </si>
  <si>
    <t>سپرده بلند مدت بانک تجارت نفت شمالی 0479603087801 نرخ سود 28 درصد</t>
  </si>
  <si>
    <t>سپرده بلند مدت بانک گردشگری پیروزی 134-1405-823519-49 نرخ سود 28 درصد</t>
  </si>
  <si>
    <t>سپرده بلند مدت بانک گردشگری پیروزی 134-1405-823519-50 نرخ سود 28 درصد</t>
  </si>
  <si>
    <t>سپرده بلند مدت بانک گردشگری پیروزی 134-1405-823519-51 نرخ سود 28 درصد</t>
  </si>
  <si>
    <t>سپرده بلند مدت بانک مسکن مستقل مرکزی 5600887336032 نرخ سود 18 درصد</t>
  </si>
  <si>
    <t>سپرده بلند مدت بانک مسکن مستقل مرکزی 5600887336123 نرخ سود 18 درصد</t>
  </si>
  <si>
    <t>سپرده بلند مدت بانک گردشگری پیروزی 134-1405-823519-52 نرخ سود 28 درصد</t>
  </si>
  <si>
    <t>سپرده بلند مدت بانک مسکن مستقل مرکزی 5600887336180 نرخ سود 18 درصد</t>
  </si>
  <si>
    <t>شرکت داروسازی کوثر</t>
  </si>
  <si>
    <t>سهامدار عمده</t>
  </si>
  <si>
    <t>هامین403</t>
  </si>
  <si>
    <t>طی تیر ماه</t>
  </si>
  <si>
    <t>از ابتدای سال مالی تا پایان تیر ماه</t>
  </si>
  <si>
    <t>1403/04/28</t>
  </si>
  <si>
    <t>1403/04/24</t>
  </si>
  <si>
    <t>1403/04/16</t>
  </si>
  <si>
    <t>از ابتدای سال مالی تا پایان  تیر ماه</t>
  </si>
  <si>
    <t>داروسازی امین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</si>
</sst>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41">
    <font>
      <sz val="11"/>
      <color theme="1"/>
      <name val="Arial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Arial"/>
      <family val="2"/>
      <charset val="178"/>
      <scheme val="minor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2"/>
      <name val="B Nazanin"/>
      <charset val="178"/>
    </font>
    <font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sz val="9"/>
      <color theme="1"/>
      <name val="B Nazanin"/>
      <charset val="178"/>
    </font>
    <font>
      <b/>
      <sz val="10"/>
      <name val="B Nazanin"/>
      <charset val="178"/>
    </font>
    <font>
      <sz val="12"/>
      <color theme="1"/>
      <name val="B Nazanin"/>
      <charset val="178"/>
    </font>
    <font>
      <sz val="11"/>
      <name val="B Nazanin"/>
      <charset val="178"/>
    </font>
    <font>
      <sz val="8"/>
      <name val="Arial"/>
      <family val="2"/>
      <charset val="178"/>
      <scheme val="minor"/>
    </font>
    <font>
      <b/>
      <u/>
      <sz val="22"/>
      <color theme="1"/>
      <name val="B Nazanin"/>
      <charset val="178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rgb="FF0062AC"/>
      <name val="B Titr"/>
      <charset val="178"/>
    </font>
    <font>
      <b/>
      <sz val="14"/>
      <name val="B Nazanin"/>
      <charset val="178"/>
    </font>
    <font>
      <sz val="14"/>
      <name val="B Nazanin"/>
      <charset val="178"/>
    </font>
    <font>
      <sz val="11"/>
      <color rgb="FFFF0000"/>
      <name val="Arial"/>
      <family val="2"/>
      <charset val="178"/>
      <scheme val="minor"/>
    </font>
    <font>
      <sz val="1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3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1" xfId="0" applyFont="1" applyBorder="1"/>
    <xf numFmtId="0" fontId="2" fillId="0" borderId="1" xfId="0" applyFont="1" applyBorder="1"/>
    <xf numFmtId="0" fontId="3" fillId="0" borderId="0" xfId="0" applyFont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Alignment="1">
      <alignment horizontal="right" vertical="center" wrapText="1" readingOrder="2"/>
    </xf>
    <xf numFmtId="0" fontId="2" fillId="0" borderId="2" xfId="0" applyFont="1" applyBorder="1" applyAlignment="1">
      <alignment horizontal="center" vertical="center" readingOrder="2"/>
    </xf>
    <xf numFmtId="0" fontId="7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9" fillId="0" borderId="0" xfId="0" applyFont="1"/>
    <xf numFmtId="0" fontId="1" fillId="0" borderId="4" xfId="0" applyFont="1" applyBorder="1"/>
    <xf numFmtId="0" fontId="8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readingOrder="2"/>
    </xf>
    <xf numFmtId="0" fontId="3" fillId="0" borderId="1" xfId="0" applyFont="1" applyBorder="1" applyAlignment="1">
      <alignment vertical="center" wrapText="1" readingOrder="2"/>
    </xf>
    <xf numFmtId="0" fontId="4" fillId="0" borderId="1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 readingOrder="2"/>
    </xf>
    <xf numFmtId="0" fontId="13" fillId="0" borderId="0" xfId="0" applyFont="1" applyAlignment="1"/>
    <xf numFmtId="0" fontId="17" fillId="0" borderId="5" xfId="0" applyFont="1" applyBorder="1" applyAlignment="1">
      <alignment horizontal="center" vertical="center" wrapText="1" readingOrder="2"/>
    </xf>
    <xf numFmtId="0" fontId="18" fillId="0" borderId="5" xfId="0" applyFont="1" applyBorder="1" applyAlignment="1">
      <alignment horizontal="center" vertical="center" wrapText="1" readingOrder="2"/>
    </xf>
    <xf numFmtId="0" fontId="21" fillId="0" borderId="5" xfId="0" applyFont="1" applyBorder="1" applyAlignment="1">
      <alignment horizontal="center" vertical="center" wrapText="1" readingOrder="2"/>
    </xf>
    <xf numFmtId="0" fontId="2" fillId="0" borderId="0" xfId="0" applyFont="1" applyBorder="1"/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4" fillId="0" borderId="0" xfId="0" applyFont="1"/>
    <xf numFmtId="3" fontId="25" fillId="0" borderId="0" xfId="0" applyNumberFormat="1" applyFont="1"/>
    <xf numFmtId="0" fontId="25" fillId="0" borderId="0" xfId="0" applyFont="1"/>
    <xf numFmtId="0" fontId="26" fillId="0" borderId="0" xfId="0" applyFont="1"/>
    <xf numFmtId="3" fontId="27" fillId="0" borderId="0" xfId="0" applyNumberFormat="1" applyFont="1"/>
    <xf numFmtId="0" fontId="27" fillId="0" borderId="0" xfId="0" applyFont="1"/>
    <xf numFmtId="3" fontId="2" fillId="0" borderId="0" xfId="0" applyNumberFormat="1" applyFont="1"/>
    <xf numFmtId="3" fontId="2" fillId="0" borderId="2" xfId="0" applyNumberFormat="1" applyFont="1" applyBorder="1" applyAlignment="1">
      <alignment horizontal="center" vertical="center" readingOrder="2"/>
    </xf>
    <xf numFmtId="3" fontId="2" fillId="0" borderId="2" xfId="0" applyNumberFormat="1" applyFont="1" applyBorder="1" applyAlignment="1">
      <alignment horizontal="center" vertical="center" wrapText="1" readingOrder="2"/>
    </xf>
    <xf numFmtId="10" fontId="2" fillId="0" borderId="0" xfId="2" applyNumberFormat="1" applyFont="1"/>
    <xf numFmtId="10" fontId="2" fillId="0" borderId="2" xfId="2" applyNumberFormat="1" applyFont="1" applyBorder="1" applyAlignment="1">
      <alignment horizontal="center" vertical="center" wrapText="1" readingOrder="2"/>
    </xf>
    <xf numFmtId="0" fontId="28" fillId="0" borderId="0" xfId="0" applyFont="1"/>
    <xf numFmtId="0" fontId="29" fillId="0" borderId="0" xfId="0" applyFont="1" applyAlignment="1">
      <alignment wrapText="1"/>
    </xf>
    <xf numFmtId="10" fontId="28" fillId="0" borderId="0" xfId="2" applyNumberFormat="1" applyFont="1"/>
    <xf numFmtId="0" fontId="24" fillId="0" borderId="0" xfId="0" applyFont="1" applyAlignment="1">
      <alignment wrapText="1"/>
    </xf>
    <xf numFmtId="0" fontId="25" fillId="0" borderId="0" xfId="0" applyFont="1" applyAlignment="1">
      <alignment horizontal="right"/>
    </xf>
    <xf numFmtId="0" fontId="1" fillId="0" borderId="0" xfId="0" applyFont="1" applyAlignment="1">
      <alignment horizontal="right" vertical="center" wrapText="1" readingOrder="2"/>
    </xf>
    <xf numFmtId="10" fontId="1" fillId="0" borderId="0" xfId="2" applyNumberFormat="1" applyFont="1" applyAlignment="1">
      <alignment horizontal="center" vertical="center" wrapText="1" readingOrder="2"/>
    </xf>
    <xf numFmtId="10" fontId="1" fillId="0" borderId="2" xfId="2" applyNumberFormat="1" applyFont="1" applyBorder="1" applyAlignment="1">
      <alignment horizontal="center" vertical="center" wrapText="1" readingOrder="2"/>
    </xf>
    <xf numFmtId="10" fontId="1" fillId="0" borderId="0" xfId="2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 vertical="center" readingOrder="2"/>
    </xf>
    <xf numFmtId="3" fontId="1" fillId="0" borderId="2" xfId="0" applyNumberFormat="1" applyFont="1" applyBorder="1" applyAlignment="1">
      <alignment horizontal="center" vertical="center" wrapText="1" readingOrder="2"/>
    </xf>
    <xf numFmtId="164" fontId="25" fillId="0" borderId="0" xfId="1" applyNumberFormat="1" applyFont="1"/>
    <xf numFmtId="164" fontId="2" fillId="0" borderId="0" xfId="1" applyNumberFormat="1" applyFont="1" applyAlignment="1">
      <alignment horizontal="right" vertical="center" wrapText="1" readingOrder="2"/>
    </xf>
    <xf numFmtId="164" fontId="2" fillId="0" borderId="0" xfId="1" applyNumberFormat="1" applyFont="1"/>
    <xf numFmtId="164" fontId="2" fillId="0" borderId="0" xfId="1" applyNumberFormat="1" applyFont="1" applyAlignment="1">
      <alignment horizontal="center" vertical="center" wrapText="1" readingOrder="2"/>
    </xf>
    <xf numFmtId="164" fontId="2" fillId="0" borderId="0" xfId="1" applyNumberFormat="1" applyFont="1" applyBorder="1" applyAlignment="1">
      <alignment horizontal="center" vertical="center" readingOrder="2"/>
    </xf>
    <xf numFmtId="164" fontId="2" fillId="0" borderId="9" xfId="0" applyNumberFormat="1" applyFont="1" applyBorder="1" applyAlignment="1">
      <alignment horizontal="center" vertical="center" readingOrder="2"/>
    </xf>
    <xf numFmtId="0" fontId="2" fillId="0" borderId="9" xfId="0" applyFont="1" applyBorder="1" applyAlignment="1">
      <alignment horizontal="center" vertical="center" readingOrder="2"/>
    </xf>
    <xf numFmtId="10" fontId="2" fillId="0" borderId="1" xfId="2" applyNumberFormat="1" applyFont="1" applyBorder="1"/>
    <xf numFmtId="10" fontId="2" fillId="0" borderId="0" xfId="2" applyNumberFormat="1" applyFont="1" applyAlignment="1">
      <alignment horizontal="center" vertical="center" wrapText="1" readingOrder="2"/>
    </xf>
    <xf numFmtId="10" fontId="2" fillId="0" borderId="9" xfId="2" applyNumberFormat="1" applyFont="1" applyBorder="1" applyAlignment="1">
      <alignment horizontal="center" vertical="center" wrapText="1" readingOrder="2"/>
    </xf>
    <xf numFmtId="3" fontId="6" fillId="0" borderId="9" xfId="0" applyNumberFormat="1" applyFont="1" applyBorder="1" applyAlignment="1">
      <alignment horizontal="center" vertical="center" wrapText="1" readingOrder="2"/>
    </xf>
    <xf numFmtId="3" fontId="1" fillId="0" borderId="0" xfId="0" applyNumberFormat="1" applyFont="1" applyAlignment="1">
      <alignment horizontal="center" vertical="center" readingOrder="2"/>
    </xf>
    <xf numFmtId="0" fontId="4" fillId="0" borderId="9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3" fontId="4" fillId="0" borderId="9" xfId="0" applyNumberFormat="1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30" fillId="0" borderId="0" xfId="0" applyFont="1"/>
    <xf numFmtId="0" fontId="25" fillId="0" borderId="0" xfId="0" applyFont="1" applyFill="1"/>
    <xf numFmtId="3" fontId="25" fillId="0" borderId="0" xfId="0" applyNumberFormat="1" applyFont="1" applyFill="1"/>
    <xf numFmtId="164" fontId="4" fillId="0" borderId="1" xfId="1" applyNumberFormat="1" applyFont="1" applyBorder="1" applyAlignment="1">
      <alignment vertical="center" wrapText="1" readingOrder="2"/>
    </xf>
    <xf numFmtId="164" fontId="4" fillId="0" borderId="0" xfId="1" applyNumberFormat="1" applyFont="1" applyAlignment="1">
      <alignment horizontal="center" vertical="center" wrapText="1" readingOrder="2"/>
    </xf>
    <xf numFmtId="3" fontId="0" fillId="0" borderId="0" xfId="0" applyNumberFormat="1"/>
    <xf numFmtId="164" fontId="4" fillId="0" borderId="9" xfId="1" applyNumberFormat="1" applyFont="1" applyBorder="1" applyAlignment="1">
      <alignment horizontal="center" vertical="center" wrapText="1" readingOrder="2"/>
    </xf>
    <xf numFmtId="164" fontId="4" fillId="0" borderId="0" xfId="0" applyNumberFormat="1" applyFont="1" applyAlignment="1">
      <alignment horizontal="center" vertical="center" wrapText="1" readingOrder="2"/>
    </xf>
    <xf numFmtId="164" fontId="3" fillId="0" borderId="4" xfId="1" applyNumberFormat="1" applyFont="1" applyBorder="1" applyAlignment="1">
      <alignment horizontal="center" vertical="center" wrapText="1" readingOrder="2"/>
    </xf>
    <xf numFmtId="10" fontId="3" fillId="0" borderId="4" xfId="2" applyNumberFormat="1" applyFont="1" applyBorder="1" applyAlignment="1">
      <alignment horizontal="center" vertical="center" wrapText="1" readingOrder="2"/>
    </xf>
    <xf numFmtId="10" fontId="4" fillId="0" borderId="0" xfId="2" applyNumberFormat="1" applyFont="1" applyBorder="1" applyAlignment="1">
      <alignment horizontal="center" vertical="center" wrapText="1" readingOrder="2"/>
    </xf>
    <xf numFmtId="10" fontId="4" fillId="0" borderId="9" xfId="2" applyNumberFormat="1" applyFont="1" applyBorder="1" applyAlignment="1">
      <alignment horizontal="center" vertical="center" wrapText="1" readingOrder="2"/>
    </xf>
    <xf numFmtId="10" fontId="4" fillId="0" borderId="0" xfId="2" applyNumberFormat="1" applyFont="1" applyAlignment="1">
      <alignment horizontal="center" vertical="center" wrapText="1" readingOrder="2"/>
    </xf>
    <xf numFmtId="164" fontId="1" fillId="0" borderId="0" xfId="1" applyNumberFormat="1" applyFont="1" applyAlignment="1">
      <alignment horizontal="center" vertical="center" readingOrder="2"/>
    </xf>
    <xf numFmtId="164" fontId="1" fillId="0" borderId="2" xfId="1" applyNumberFormat="1" applyFont="1" applyBorder="1" applyAlignment="1">
      <alignment horizontal="center" vertical="center" readingOrder="2"/>
    </xf>
    <xf numFmtId="3" fontId="25" fillId="2" borderId="0" xfId="0" applyNumberFormat="1" applyFont="1" applyFill="1"/>
    <xf numFmtId="0" fontId="25" fillId="0" borderId="0" xfId="0" applyFont="1" applyAlignment="1">
      <alignment wrapText="1"/>
    </xf>
    <xf numFmtId="0" fontId="2" fillId="0" borderId="9" xfId="0" applyFont="1" applyBorder="1"/>
    <xf numFmtId="164" fontId="2" fillId="0" borderId="9" xfId="1" applyNumberFormat="1" applyFont="1" applyBorder="1"/>
    <xf numFmtId="164" fontId="2" fillId="0" borderId="9" xfId="0" applyNumberFormat="1" applyFont="1" applyBorder="1"/>
    <xf numFmtId="10" fontId="4" fillId="0" borderId="3" xfId="2" applyNumberFormat="1" applyFont="1" applyBorder="1" applyAlignment="1">
      <alignment horizontal="center" vertical="center" wrapText="1" readingOrder="2"/>
    </xf>
    <xf numFmtId="10" fontId="2" fillId="0" borderId="9" xfId="2" applyNumberFormat="1" applyFont="1" applyBorder="1"/>
    <xf numFmtId="10" fontId="3" fillId="0" borderId="3" xfId="2" applyNumberFormat="1" applyFont="1" applyBorder="1" applyAlignment="1">
      <alignment horizontal="center" vertical="center" wrapText="1" readingOrder="2"/>
    </xf>
    <xf numFmtId="164" fontId="3" fillId="0" borderId="1" xfId="1" applyNumberFormat="1" applyFont="1" applyBorder="1" applyAlignment="1">
      <alignment vertical="center" wrapText="1" readingOrder="2"/>
    </xf>
    <xf numFmtId="164" fontId="5" fillId="0" borderId="0" xfId="1" applyNumberFormat="1" applyFont="1"/>
    <xf numFmtId="164" fontId="2" fillId="0" borderId="0" xfId="1" applyNumberFormat="1" applyFont="1" applyAlignment="1">
      <alignment vertical="center" wrapText="1"/>
    </xf>
    <xf numFmtId="164" fontId="3" fillId="0" borderId="0" xfId="1" applyNumberFormat="1" applyFont="1" applyAlignment="1">
      <alignment horizontal="center" vertical="center" wrapText="1" readingOrder="2"/>
    </xf>
    <xf numFmtId="164" fontId="0" fillId="0" borderId="0" xfId="0" applyNumberFormat="1"/>
    <xf numFmtId="3" fontId="1" fillId="0" borderId="0" xfId="0" applyNumberFormat="1" applyFont="1" applyAlignment="1">
      <alignment horizontal="center"/>
    </xf>
    <xf numFmtId="10" fontId="5" fillId="0" borderId="1" xfId="2" applyNumberFormat="1" applyFont="1" applyBorder="1" applyAlignment="1">
      <alignment horizontal="center"/>
    </xf>
    <xf numFmtId="10" fontId="5" fillId="0" borderId="0" xfId="2" applyNumberFormat="1" applyFont="1" applyAlignment="1">
      <alignment horizontal="center"/>
    </xf>
    <xf numFmtId="10" fontId="1" fillId="0" borderId="0" xfId="2" applyNumberFormat="1" applyFont="1" applyAlignment="1">
      <alignment horizontal="center" vertical="center" readingOrder="2"/>
    </xf>
    <xf numFmtId="10" fontId="1" fillId="0" borderId="2" xfId="2" applyNumberFormat="1" applyFont="1" applyBorder="1" applyAlignment="1">
      <alignment horizontal="center" vertical="center" readingOrder="2"/>
    </xf>
    <xf numFmtId="10" fontId="0" fillId="0" borderId="0" xfId="2" applyNumberFormat="1" applyFont="1"/>
    <xf numFmtId="164" fontId="2" fillId="0" borderId="0" xfId="0" applyNumberFormat="1" applyFont="1"/>
    <xf numFmtId="0" fontId="4" fillId="0" borderId="1" xfId="0" applyFont="1" applyFill="1" applyBorder="1" applyAlignment="1">
      <alignment vertical="center" wrapText="1" readingOrder="2"/>
    </xf>
    <xf numFmtId="164" fontId="4" fillId="0" borderId="0" xfId="1" applyNumberFormat="1" applyFont="1" applyFill="1" applyAlignment="1">
      <alignment horizontal="center" vertical="center" wrapText="1" readingOrder="2"/>
    </xf>
    <xf numFmtId="164" fontId="2" fillId="0" borderId="9" xfId="0" applyNumberFormat="1" applyFont="1" applyFill="1" applyBorder="1"/>
    <xf numFmtId="0" fontId="2" fillId="0" borderId="0" xfId="0" applyFont="1" applyFill="1"/>
    <xf numFmtId="164" fontId="3" fillId="0" borderId="1" xfId="1" applyNumberFormat="1" applyFont="1" applyFill="1" applyBorder="1" applyAlignment="1">
      <alignment vertical="center" wrapText="1" readingOrder="2"/>
    </xf>
    <xf numFmtId="164" fontId="6" fillId="0" borderId="9" xfId="1" applyNumberFormat="1" applyFont="1" applyFill="1" applyBorder="1" applyAlignment="1">
      <alignment horizontal="center" vertical="center" wrapText="1" readingOrder="2"/>
    </xf>
    <xf numFmtId="164" fontId="5" fillId="0" borderId="0" xfId="1" applyNumberFormat="1" applyFont="1" applyFill="1"/>
    <xf numFmtId="0" fontId="19" fillId="0" borderId="5" xfId="0" applyFont="1" applyBorder="1" applyAlignment="1">
      <alignment horizontal="center" vertical="center" wrapText="1" readingOrder="2"/>
    </xf>
    <xf numFmtId="0" fontId="20" fillId="0" borderId="5" xfId="0" applyFont="1" applyBorder="1" applyAlignment="1">
      <alignment horizontal="center" vertical="center" wrapText="1" readingOrder="2"/>
    </xf>
    <xf numFmtId="164" fontId="19" fillId="0" borderId="5" xfId="1" applyNumberFormat="1" applyFont="1" applyBorder="1" applyAlignment="1">
      <alignment horizontal="center" vertical="center" wrapText="1" readingOrder="2"/>
    </xf>
    <xf numFmtId="9" fontId="19" fillId="0" borderId="5" xfId="0" applyNumberFormat="1" applyFont="1" applyBorder="1" applyAlignment="1">
      <alignment horizontal="center" vertical="center" wrapText="1" readingOrder="2"/>
    </xf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3" fontId="5" fillId="0" borderId="9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1" fillId="0" borderId="1" xfId="1" applyNumberFormat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/>
    </xf>
    <xf numFmtId="164" fontId="5" fillId="0" borderId="0" xfId="1" applyNumberFormat="1" applyFont="1" applyFill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center" vertical="center" wrapText="1" readingOrder="2"/>
    </xf>
    <xf numFmtId="164" fontId="30" fillId="0" borderId="0" xfId="1" applyNumberFormat="1" applyFont="1" applyFill="1"/>
    <xf numFmtId="164" fontId="4" fillId="0" borderId="0" xfId="1" applyNumberFormat="1" applyFont="1" applyFill="1" applyBorder="1" applyAlignment="1">
      <alignment horizontal="center" vertical="center" wrapText="1" readingOrder="2"/>
    </xf>
    <xf numFmtId="3" fontId="5" fillId="0" borderId="9" xfId="0" applyNumberFormat="1" applyFont="1" applyBorder="1"/>
    <xf numFmtId="3" fontId="2" fillId="0" borderId="9" xfId="0" applyNumberFormat="1" applyFont="1" applyBorder="1"/>
    <xf numFmtId="3" fontId="5" fillId="0" borderId="0" xfId="0" applyNumberFormat="1" applyFont="1"/>
    <xf numFmtId="164" fontId="2" fillId="0" borderId="0" xfId="2" applyNumberFormat="1" applyFont="1"/>
    <xf numFmtId="164" fontId="0" fillId="0" borderId="0" xfId="2" applyNumberFormat="1" applyFont="1"/>
    <xf numFmtId="164" fontId="0" fillId="0" borderId="0" xfId="1" applyNumberFormat="1" applyFont="1"/>
    <xf numFmtId="164" fontId="1" fillId="0" borderId="0" xfId="1" applyNumberFormat="1" applyFont="1" applyBorder="1" applyAlignment="1">
      <alignment horizontal="center" vertical="center" readingOrder="2"/>
    </xf>
    <xf numFmtId="0" fontId="3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 vertical="center" wrapText="1" readingOrder="2"/>
    </xf>
    <xf numFmtId="164" fontId="25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left" vertical="center" wrapText="1" readingOrder="2"/>
    </xf>
    <xf numFmtId="164" fontId="5" fillId="0" borderId="0" xfId="1" applyNumberFormat="1" applyFont="1" applyAlignment="1">
      <alignment horizontal="left" vertical="center" wrapText="1"/>
    </xf>
    <xf numFmtId="164" fontId="6" fillId="0" borderId="0" xfId="1" applyNumberFormat="1" applyFont="1" applyFill="1" applyAlignment="1">
      <alignment horizontal="left" vertical="center" wrapText="1" readingOrder="2"/>
    </xf>
    <xf numFmtId="164" fontId="6" fillId="0" borderId="9" xfId="1" applyNumberFormat="1" applyFont="1" applyBorder="1" applyAlignment="1">
      <alignment horizontal="left" vertical="center" wrapText="1" readingOrder="2"/>
    </xf>
    <xf numFmtId="164" fontId="6" fillId="0" borderId="9" xfId="1" applyNumberFormat="1" applyFont="1" applyFill="1" applyBorder="1" applyAlignment="1">
      <alignment horizontal="left" vertical="center" wrapText="1" readingOrder="2"/>
    </xf>
    <xf numFmtId="3" fontId="8" fillId="0" borderId="0" xfId="0" applyNumberFormat="1" applyFont="1" applyAlignment="1">
      <alignment vertical="center" readingOrder="2"/>
    </xf>
    <xf numFmtId="164" fontId="0" fillId="0" borderId="0" xfId="1" applyNumberFormat="1" applyFont="1" applyFill="1"/>
    <xf numFmtId="164" fontId="8" fillId="0" borderId="0" xfId="0" applyNumberFormat="1" applyFont="1" applyAlignment="1">
      <alignment vertical="center" readingOrder="2"/>
    </xf>
    <xf numFmtId="164" fontId="24" fillId="0" borderId="0" xfId="1" applyNumberFormat="1" applyFont="1" applyFill="1"/>
    <xf numFmtId="164" fontId="25" fillId="0" borderId="0" xfId="1" applyNumberFormat="1" applyFont="1" applyFill="1"/>
    <xf numFmtId="164" fontId="5" fillId="0" borderId="0" xfId="0" applyNumberFormat="1" applyFont="1"/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2" fillId="0" borderId="0" xfId="0" applyFont="1" applyAlignment="1">
      <alignment horizontal="right" vertical="center" wrapText="1" readingOrder="2"/>
    </xf>
    <xf numFmtId="0" fontId="35" fillId="0" borderId="0" xfId="0" applyFont="1"/>
    <xf numFmtId="3" fontId="35" fillId="0" borderId="0" xfId="0" applyNumberFormat="1" applyFont="1"/>
    <xf numFmtId="0" fontId="34" fillId="0" borderId="0" xfId="0" applyFont="1" applyAlignment="1">
      <alignment horizontal="center" vertical="center" wrapText="1" readingOrder="2"/>
    </xf>
    <xf numFmtId="0" fontId="34" fillId="0" borderId="0" xfId="0" applyFont="1" applyBorder="1" applyAlignment="1">
      <alignment vertical="center" wrapText="1" readingOrder="2"/>
    </xf>
    <xf numFmtId="0" fontId="34" fillId="0" borderId="0" xfId="0" applyFont="1" applyAlignment="1">
      <alignment vertical="center" wrapText="1" readingOrder="2"/>
    </xf>
    <xf numFmtId="0" fontId="35" fillId="0" borderId="0" xfId="0" applyFont="1" applyAlignment="1">
      <alignment vertical="center" wrapText="1" readingOrder="2"/>
    </xf>
    <xf numFmtId="0" fontId="35" fillId="0" borderId="0" xfId="0" applyFont="1" applyBorder="1" applyAlignment="1">
      <alignment horizontal="center" vertical="center" readingOrder="2"/>
    </xf>
    <xf numFmtId="0" fontId="35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 vertical="center" wrapText="1" readingOrder="2"/>
    </xf>
    <xf numFmtId="0" fontId="35" fillId="0" borderId="1" xfId="0" applyFont="1" applyBorder="1" applyAlignment="1">
      <alignment horizontal="center"/>
    </xf>
    <xf numFmtId="0" fontId="37" fillId="0" borderId="0" xfId="0" applyFont="1"/>
    <xf numFmtId="3" fontId="38" fillId="0" borderId="0" xfId="0" applyNumberFormat="1" applyFont="1"/>
    <xf numFmtId="0" fontId="35" fillId="0" borderId="0" xfId="0" applyFont="1" applyAlignment="1">
      <alignment horizontal="center" vertical="center" wrapText="1" readingOrder="2"/>
    </xf>
    <xf numFmtId="0" fontId="38" fillId="0" borderId="0" xfId="0" applyFont="1"/>
    <xf numFmtId="10" fontId="35" fillId="0" borderId="0" xfId="2" applyNumberFormat="1" applyFont="1"/>
    <xf numFmtId="3" fontId="35" fillId="0" borderId="2" xfId="0" applyNumberFormat="1" applyFont="1" applyBorder="1" applyAlignment="1">
      <alignment horizontal="center" vertical="center" readingOrder="2"/>
    </xf>
    <xf numFmtId="3" fontId="35" fillId="0" borderId="2" xfId="0" applyNumberFormat="1" applyFont="1" applyBorder="1" applyAlignment="1">
      <alignment horizontal="center" vertical="center" wrapText="1" readingOrder="2"/>
    </xf>
    <xf numFmtId="0" fontId="35" fillId="0" borderId="2" xfId="0" applyFont="1" applyBorder="1" applyAlignment="1">
      <alignment horizontal="center" vertical="center" readingOrder="2"/>
    </xf>
    <xf numFmtId="10" fontId="35" fillId="0" borderId="2" xfId="2" applyNumberFormat="1" applyFont="1" applyBorder="1" applyAlignment="1">
      <alignment horizontal="center" vertical="center" wrapText="1" readingOrder="2"/>
    </xf>
    <xf numFmtId="4" fontId="25" fillId="0" borderId="0" xfId="0" applyNumberFormat="1" applyFont="1"/>
    <xf numFmtId="0" fontId="1" fillId="0" borderId="0" xfId="0" applyFont="1" applyBorder="1"/>
    <xf numFmtId="0" fontId="1" fillId="0" borderId="12" xfId="0" applyFont="1" applyBorder="1"/>
    <xf numFmtId="164" fontId="25" fillId="0" borderId="9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164" fontId="9" fillId="0" borderId="0" xfId="0" applyNumberFormat="1" applyFont="1"/>
    <xf numFmtId="3" fontId="39" fillId="0" borderId="0" xfId="0" applyNumberFormat="1" applyFont="1"/>
    <xf numFmtId="164" fontId="13" fillId="0" borderId="0" xfId="1" applyNumberFormat="1" applyFont="1" applyFill="1" applyAlignment="1">
      <alignment horizontal="center"/>
    </xf>
    <xf numFmtId="164" fontId="11" fillId="0" borderId="0" xfId="1" applyNumberFormat="1" applyFont="1" applyFill="1" applyAlignment="1">
      <alignment horizontal="right" vertical="center" readingOrder="2"/>
    </xf>
    <xf numFmtId="0" fontId="6" fillId="0" borderId="11" xfId="0" applyFont="1" applyBorder="1" applyAlignment="1">
      <alignment horizontal="right" vertical="top"/>
    </xf>
    <xf numFmtId="0" fontId="6" fillId="0" borderId="11" xfId="0" applyFont="1" applyBorder="1" applyAlignment="1">
      <alignment vertical="top"/>
    </xf>
    <xf numFmtId="0" fontId="24" fillId="0" borderId="0" xfId="0" applyFont="1" applyAlignment="1"/>
    <xf numFmtId="3" fontId="6" fillId="0" borderId="10" xfId="0" applyNumberFormat="1" applyFont="1" applyBorder="1" applyAlignment="1">
      <alignment horizontal="right" vertical="top"/>
    </xf>
    <xf numFmtId="3" fontId="6" fillId="0" borderId="0" xfId="0" applyNumberFormat="1" applyFont="1" applyAlignment="1">
      <alignment horizontal="right" vertical="top"/>
    </xf>
    <xf numFmtId="3" fontId="6" fillId="0" borderId="11" xfId="0" applyNumberFormat="1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center" vertical="center" readingOrder="2"/>
    </xf>
    <xf numFmtId="0" fontId="6" fillId="0" borderId="10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 readingOrder="2"/>
    </xf>
    <xf numFmtId="3" fontId="30" fillId="0" borderId="9" xfId="0" applyNumberFormat="1" applyFont="1" applyFill="1" applyBorder="1"/>
    <xf numFmtId="0" fontId="30" fillId="0" borderId="0" xfId="0" applyFont="1" applyFill="1"/>
    <xf numFmtId="3" fontId="6" fillId="0" borderId="10" xfId="0" applyNumberFormat="1" applyFont="1" applyFill="1" applyBorder="1" applyAlignment="1">
      <alignment horizontal="right" vertical="top"/>
    </xf>
    <xf numFmtId="3" fontId="6" fillId="0" borderId="0" xfId="0" applyNumberFormat="1" applyFont="1" applyFill="1" applyAlignment="1">
      <alignment horizontal="right" vertical="top"/>
    </xf>
    <xf numFmtId="3" fontId="0" fillId="0" borderId="0" xfId="0" applyNumberFormat="1" applyFill="1"/>
    <xf numFmtId="164" fontId="0" fillId="0" borderId="0" xfId="0" applyNumberFormat="1" applyFill="1"/>
    <xf numFmtId="3" fontId="6" fillId="0" borderId="11" xfId="0" applyNumberFormat="1" applyFont="1" applyFill="1" applyBorder="1" applyAlignment="1">
      <alignment vertical="top"/>
    </xf>
    <xf numFmtId="0" fontId="0" fillId="0" borderId="0" xfId="0" applyAlignment="1">
      <alignment horizontal="left"/>
    </xf>
    <xf numFmtId="0" fontId="25" fillId="0" borderId="0" xfId="0" applyFont="1" applyAlignment="1">
      <alignment horizontal="right" vertical="top"/>
    </xf>
    <xf numFmtId="0" fontId="31" fillId="0" borderId="0" xfId="0" applyFont="1" applyFill="1"/>
    <xf numFmtId="3" fontId="25" fillId="0" borderId="0" xfId="0" applyNumberFormat="1" applyFont="1" applyAlignment="1">
      <alignment horizontal="right" vertical="top"/>
    </xf>
    <xf numFmtId="0" fontId="40" fillId="0" borderId="0" xfId="0" applyFont="1" applyAlignment="1">
      <alignment horizontal="left"/>
    </xf>
    <xf numFmtId="3" fontId="25" fillId="0" borderId="0" xfId="0" applyNumberFormat="1" applyFont="1" applyFill="1" applyAlignment="1">
      <alignment horizontal="right" vertical="top"/>
    </xf>
    <xf numFmtId="164" fontId="40" fillId="0" borderId="0" xfId="1" applyNumberFormat="1" applyFont="1" applyFill="1"/>
    <xf numFmtId="0" fontId="40" fillId="0" borderId="0" xfId="0" applyFont="1" applyFill="1"/>
    <xf numFmtId="0" fontId="2" fillId="0" borderId="0" xfId="0" applyFont="1" applyAlignment="1">
      <alignment vertical="center" wrapText="1"/>
    </xf>
    <xf numFmtId="164" fontId="3" fillId="0" borderId="0" xfId="1" applyNumberFormat="1" applyFont="1" applyFill="1" applyBorder="1" applyAlignment="1">
      <alignment horizontal="center" vertical="center" wrapText="1" readingOrder="2"/>
    </xf>
    <xf numFmtId="164" fontId="5" fillId="0" borderId="0" xfId="1" applyNumberFormat="1" applyFont="1" applyFill="1" applyBorder="1" applyAlignment="1">
      <alignment horizontal="right" vertical="center" wrapText="1"/>
    </xf>
    <xf numFmtId="164" fontId="6" fillId="0" borderId="0" xfId="1" applyNumberFormat="1" applyFont="1" applyFill="1" applyBorder="1" applyAlignment="1">
      <alignment horizontal="center" vertical="center" wrapText="1" readingOrder="2"/>
    </xf>
    <xf numFmtId="164" fontId="5" fillId="0" borderId="0" xfId="1" applyNumberFormat="1" applyFont="1" applyFill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5" fillId="0" borderId="3" xfId="0" applyFont="1" applyBorder="1" applyAlignment="1">
      <alignment horizontal="center" vertical="center" wrapText="1" readingOrder="2"/>
    </xf>
    <xf numFmtId="0" fontId="35" fillId="0" borderId="1" xfId="0" applyFont="1" applyBorder="1" applyAlignment="1">
      <alignment horizontal="center" vertical="center" wrapText="1" readingOrder="2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right" vertical="center" readingOrder="2"/>
    </xf>
    <xf numFmtId="0" fontId="34" fillId="0" borderId="1" xfId="0" applyFont="1" applyBorder="1" applyAlignment="1">
      <alignment horizontal="center" vertical="center" wrapText="1" readingOrder="2"/>
    </xf>
    <xf numFmtId="0" fontId="35" fillId="0" borderId="1" xfId="0" applyFont="1" applyBorder="1" applyAlignment="1">
      <alignment horizontal="center"/>
    </xf>
    <xf numFmtId="0" fontId="35" fillId="0" borderId="0" xfId="0" applyFont="1" applyBorder="1" applyAlignment="1">
      <alignment horizontal="center" vertical="center" wrapText="1" readingOrder="2"/>
    </xf>
    <xf numFmtId="0" fontId="35" fillId="0" borderId="0" xfId="0" applyFont="1" applyBorder="1" applyAlignment="1">
      <alignment horizontal="center" vertical="center" readingOrder="2"/>
    </xf>
    <xf numFmtId="0" fontId="35" fillId="0" borderId="1" xfId="0" applyFont="1" applyBorder="1" applyAlignment="1">
      <alignment horizontal="center" vertical="center" readingOrder="2"/>
    </xf>
    <xf numFmtId="0" fontId="35" fillId="0" borderId="0" xfId="0" applyFont="1" applyAlignment="1">
      <alignment horizontal="center" vertical="center" wrapText="1" readingOrder="2"/>
    </xf>
    <xf numFmtId="0" fontId="35" fillId="0" borderId="0" xfId="0" applyFont="1" applyAlignment="1">
      <alignment horizontal="center"/>
    </xf>
    <xf numFmtId="0" fontId="35" fillId="0" borderId="3" xfId="0" applyFont="1" applyBorder="1" applyAlignment="1">
      <alignment horizontal="center" vertical="center" readingOrder="2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readingOrder="2"/>
    </xf>
    <xf numFmtId="0" fontId="13" fillId="0" borderId="0" xfId="0" applyFont="1" applyAlignment="1">
      <alignment horizontal="center"/>
    </xf>
    <xf numFmtId="0" fontId="8" fillId="0" borderId="0" xfId="0" applyFont="1" applyBorder="1" applyAlignment="1">
      <alignment horizontal="right" vertical="center" readingOrder="2"/>
    </xf>
    <xf numFmtId="0" fontId="1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10" fontId="2" fillId="0" borderId="3" xfId="2" applyNumberFormat="1" applyFont="1" applyBorder="1" applyAlignment="1">
      <alignment horizontal="center" vertical="center" wrapText="1" readingOrder="2"/>
    </xf>
    <xf numFmtId="10" fontId="2" fillId="0" borderId="1" xfId="2" applyNumberFormat="1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8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 readingOrder="2"/>
    </xf>
    <xf numFmtId="10" fontId="1" fillId="0" borderId="3" xfId="2" applyNumberFormat="1" applyFont="1" applyBorder="1" applyAlignment="1">
      <alignment horizontal="center" vertical="center" wrapText="1" readingOrder="2"/>
    </xf>
    <xf numFmtId="10" fontId="1" fillId="0" borderId="1" xfId="2" applyNumberFormat="1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0" fontId="1" fillId="0" borderId="0" xfId="0" applyFont="1" applyAlignment="1">
      <alignment horizontal="center" vertical="center" wrapText="1" readingOrder="2"/>
    </xf>
    <xf numFmtId="164" fontId="1" fillId="0" borderId="0" xfId="1" applyNumberFormat="1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 readingOrder="2"/>
    </xf>
    <xf numFmtId="0" fontId="10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 readingOrder="2"/>
    </xf>
    <xf numFmtId="10" fontId="2" fillId="0" borderId="3" xfId="2" applyNumberFormat="1" applyFont="1" applyBorder="1" applyAlignment="1">
      <alignment horizontal="center" vertical="center" readingOrder="2"/>
    </xf>
    <xf numFmtId="10" fontId="2" fillId="0" borderId="1" xfId="2" applyNumberFormat="1" applyFont="1" applyBorder="1" applyAlignment="1">
      <alignment horizontal="center" vertical="center" readingOrder="2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 wrapText="1" readingOrder="2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 readingOrder="2"/>
    </xf>
    <xf numFmtId="164" fontId="3" fillId="0" borderId="0" xfId="1" applyNumberFormat="1" applyFont="1" applyAlignment="1">
      <alignment horizontal="center" vertical="center" wrapText="1" readingOrder="2"/>
    </xf>
    <xf numFmtId="0" fontId="6" fillId="0" borderId="0" xfId="0" applyFont="1" applyAlignment="1">
      <alignment horizontal="right" vertical="top"/>
    </xf>
    <xf numFmtId="0" fontId="6" fillId="0" borderId="11" xfId="0" applyFont="1" applyBorder="1" applyAlignment="1">
      <alignment horizontal="right" vertical="top"/>
    </xf>
    <xf numFmtId="164" fontId="3" fillId="0" borderId="1" xfId="1" applyNumberFormat="1" applyFont="1" applyBorder="1" applyAlignment="1">
      <alignment horizontal="center" vertical="center" wrapText="1" readingOrder="2"/>
    </xf>
    <xf numFmtId="164" fontId="2" fillId="0" borderId="3" xfId="1" applyNumberFormat="1" applyFont="1" applyBorder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164" fontId="3" fillId="0" borderId="3" xfId="1" applyNumberFormat="1" applyFont="1" applyFill="1" applyBorder="1" applyAlignment="1">
      <alignment horizontal="center" vertical="center" wrapText="1" readingOrder="2"/>
    </xf>
    <xf numFmtId="164" fontId="3" fillId="0" borderId="0" xfId="1" applyNumberFormat="1" applyFont="1" applyFill="1" applyAlignment="1">
      <alignment horizontal="center" vertical="center" wrapText="1" readingOrder="2"/>
    </xf>
    <xf numFmtId="0" fontId="6" fillId="0" borderId="10" xfId="0" applyFont="1" applyBorder="1" applyAlignment="1">
      <alignment horizontal="right" vertical="top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right" vertical="center" readingOrder="2"/>
    </xf>
    <xf numFmtId="164" fontId="13" fillId="0" borderId="0" xfId="1" applyNumberFormat="1" applyFont="1" applyFill="1" applyAlignment="1">
      <alignment horizontal="center"/>
    </xf>
    <xf numFmtId="164" fontId="5" fillId="0" borderId="6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8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 wrapText="1" readingOrder="2"/>
    </xf>
    <xf numFmtId="164" fontId="11" fillId="0" borderId="0" xfId="1" applyNumberFormat="1" applyFont="1" applyFill="1" applyAlignment="1">
      <alignment horizontal="right" vertical="center" readingOrder="2"/>
    </xf>
    <xf numFmtId="0" fontId="5" fillId="0" borderId="5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4</xdr:col>
      <xdr:colOff>66675</xdr:colOff>
      <xdr:row>13</xdr:row>
      <xdr:rowOff>121277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004340-132F-CAE1-8D26-60316B869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3337325" y="1085850"/>
          <a:ext cx="1438275" cy="13881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660522</xdr:colOff>
      <xdr:row>32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F9A702-31B6-F0DB-FE19-75CF522CF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371878" y="0"/>
          <a:ext cx="4775322" cy="6772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9F06-6791-4D9F-857C-C06FF42A61A9}">
  <dimension ref="A16:F18"/>
  <sheetViews>
    <sheetView rightToLeft="1" tabSelected="1" view="pageBreakPreview" zoomScaleNormal="100" zoomScaleSheetLayoutView="100" workbookViewId="0">
      <selection activeCell="M12" sqref="M12"/>
    </sheetView>
  </sheetViews>
  <sheetFormatPr defaultRowHeight="14.25"/>
  <sheetData>
    <row r="16" spans="1:6" s="178" customFormat="1" ht="36">
      <c r="A16" s="262" t="s">
        <v>126</v>
      </c>
      <c r="B16" s="262"/>
      <c r="C16" s="262"/>
      <c r="D16" s="262"/>
      <c r="E16" s="262"/>
      <c r="F16" s="262"/>
    </row>
    <row r="17" spans="1:6" s="178" customFormat="1" ht="36">
      <c r="A17" s="262" t="s">
        <v>191</v>
      </c>
      <c r="B17" s="262"/>
      <c r="C17" s="262"/>
      <c r="D17" s="262"/>
      <c r="E17" s="262"/>
      <c r="F17" s="262"/>
    </row>
    <row r="18" spans="1:6" s="178" customFormat="1" ht="36">
      <c r="A18" s="262" t="s">
        <v>310</v>
      </c>
      <c r="B18" s="262"/>
      <c r="C18" s="262"/>
      <c r="D18" s="262"/>
      <c r="E18" s="262"/>
      <c r="F18" s="262"/>
    </row>
  </sheetData>
  <mergeCells count="3">
    <mergeCell ref="A16:F16"/>
    <mergeCell ref="A17:F17"/>
    <mergeCell ref="A18:F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S26"/>
  <sheetViews>
    <sheetView rightToLeft="1" view="pageBreakPreview" zoomScale="110" zoomScaleNormal="100" zoomScaleSheetLayoutView="110" workbookViewId="0">
      <pane ySplit="10" topLeftCell="A16" activePane="bottomLeft" state="frozen"/>
      <selection activeCell="J16" sqref="J16"/>
      <selection pane="bottomLeft" activeCell="N17" sqref="N17"/>
    </sheetView>
  </sheetViews>
  <sheetFormatPr defaultColWidth="9.125" defaultRowHeight="15.75"/>
  <cols>
    <col min="1" max="1" width="31.125" style="6" customWidth="1"/>
    <col min="2" max="2" width="0.625" style="6" customWidth="1"/>
    <col min="3" max="3" width="14.75" style="6" bestFit="1" customWidth="1"/>
    <col min="4" max="4" width="0.375" style="6" customWidth="1"/>
    <col min="5" max="5" width="14.625" style="6" bestFit="1" customWidth="1"/>
    <col min="6" max="6" width="0.875" style="6" customWidth="1"/>
    <col min="7" max="7" width="9.125" style="6"/>
    <col min="8" max="8" width="1" style="6" customWidth="1"/>
    <col min="9" max="9" width="14.625" style="85" bestFit="1" customWidth="1"/>
    <col min="10" max="10" width="12.625" style="70" customWidth="1"/>
    <col min="11" max="11" width="0.75" style="6" customWidth="1"/>
    <col min="12" max="12" width="13.875" style="6" bestFit="1" customWidth="1"/>
    <col min="13" max="13" width="0.625" style="6" customWidth="1"/>
    <col min="14" max="14" width="14.875" style="85" bestFit="1" customWidth="1"/>
    <col min="15" max="15" width="0.875" style="6" customWidth="1"/>
    <col min="16" max="16" width="13.875" style="85" bestFit="1" customWidth="1"/>
    <col min="17" max="17" width="0.875" style="6" customWidth="1"/>
    <col min="18" max="18" width="14.75" style="85" bestFit="1" customWidth="1"/>
    <col min="19" max="19" width="13.5" style="70" bestFit="1" customWidth="1"/>
    <col min="20" max="20" width="9.125" style="6"/>
    <col min="21" max="21" width="11.375" style="6" bestFit="1" customWidth="1"/>
    <col min="22" max="16384" width="9.125" style="6"/>
  </cols>
  <sheetData>
    <row r="1" spans="1:19" ht="21">
      <c r="A1" s="277" t="s">
        <v>183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</row>
    <row r="2" spans="1:19" ht="21">
      <c r="A2" s="277" t="s">
        <v>84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</row>
    <row r="3" spans="1:19" ht="21">
      <c r="A3" s="277" t="s">
        <v>308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</row>
    <row r="5" spans="1:19" ht="25.5">
      <c r="A5" s="288" t="s">
        <v>37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</row>
    <row r="7" spans="1:19" ht="19.5" customHeight="1" thickBot="1">
      <c r="A7" s="4"/>
      <c r="B7" s="5"/>
      <c r="C7" s="315" t="s">
        <v>343</v>
      </c>
      <c r="D7" s="315"/>
      <c r="E7" s="315"/>
      <c r="F7" s="315"/>
      <c r="G7" s="315"/>
      <c r="H7" s="315"/>
      <c r="I7" s="315"/>
      <c r="J7" s="315"/>
      <c r="K7" s="5"/>
      <c r="L7" s="315" t="s">
        <v>344</v>
      </c>
      <c r="M7" s="315"/>
      <c r="N7" s="315"/>
      <c r="O7" s="315"/>
      <c r="P7" s="315"/>
      <c r="Q7" s="315"/>
      <c r="R7" s="315"/>
      <c r="S7" s="315"/>
    </row>
    <row r="8" spans="1:19" ht="19.5" customHeight="1">
      <c r="A8" s="316" t="s">
        <v>33</v>
      </c>
      <c r="B8" s="312"/>
      <c r="C8" s="313" t="s">
        <v>16</v>
      </c>
      <c r="D8" s="311"/>
      <c r="E8" s="313" t="s">
        <v>17</v>
      </c>
      <c r="F8" s="311"/>
      <c r="G8" s="313" t="s">
        <v>18</v>
      </c>
      <c r="H8" s="311"/>
      <c r="I8" s="313" t="s">
        <v>3</v>
      </c>
      <c r="J8" s="313"/>
      <c r="K8" s="312"/>
      <c r="L8" s="313" t="s">
        <v>16</v>
      </c>
      <c r="M8" s="311"/>
      <c r="N8" s="318" t="s">
        <v>17</v>
      </c>
      <c r="O8" s="311"/>
      <c r="P8" s="318" t="s">
        <v>18</v>
      </c>
      <c r="Q8" s="311"/>
      <c r="R8" s="313" t="s">
        <v>3</v>
      </c>
      <c r="S8" s="313"/>
    </row>
    <row r="9" spans="1:19" ht="18.75" customHeight="1" thickBot="1">
      <c r="A9" s="316"/>
      <c r="B9" s="312"/>
      <c r="C9" s="314"/>
      <c r="D9" s="312"/>
      <c r="E9" s="314"/>
      <c r="F9" s="312"/>
      <c r="G9" s="314"/>
      <c r="H9" s="312"/>
      <c r="I9" s="315"/>
      <c r="J9" s="315"/>
      <c r="K9" s="312"/>
      <c r="L9" s="314"/>
      <c r="M9" s="312"/>
      <c r="N9" s="319"/>
      <c r="O9" s="312"/>
      <c r="P9" s="319"/>
      <c r="Q9" s="312"/>
      <c r="R9" s="315"/>
      <c r="S9" s="315"/>
    </row>
    <row r="10" spans="1:19" ht="28.5" customHeight="1" thickBot="1">
      <c r="A10" s="317"/>
      <c r="B10" s="312"/>
      <c r="C10" s="48" t="s">
        <v>87</v>
      </c>
      <c r="D10" s="312"/>
      <c r="E10" s="48" t="s">
        <v>87</v>
      </c>
      <c r="F10" s="312"/>
      <c r="G10" s="48" t="s">
        <v>87</v>
      </c>
      <c r="H10" s="312"/>
      <c r="I10" s="107" t="s">
        <v>7</v>
      </c>
      <c r="J10" s="108" t="s">
        <v>19</v>
      </c>
      <c r="K10" s="312"/>
      <c r="L10" s="48" t="s">
        <v>87</v>
      </c>
      <c r="M10" s="312"/>
      <c r="N10" s="102" t="s">
        <v>87</v>
      </c>
      <c r="O10" s="312"/>
      <c r="P10" s="102" t="s">
        <v>87</v>
      </c>
      <c r="Q10" s="312"/>
      <c r="R10" s="107" t="s">
        <v>7</v>
      </c>
      <c r="S10" s="108" t="s">
        <v>19</v>
      </c>
    </row>
    <row r="11" spans="1:19" ht="40.5" customHeight="1">
      <c r="A11" s="320" t="s">
        <v>125</v>
      </c>
      <c r="B11" s="320"/>
      <c r="C11" s="181">
        <v>94181428306</v>
      </c>
      <c r="D11" s="60"/>
      <c r="E11" s="233">
        <v>-99223461966</v>
      </c>
      <c r="F11" s="60"/>
      <c r="G11" s="9"/>
      <c r="H11" s="60"/>
      <c r="I11" s="103">
        <f t="shared" ref="I11:I13" si="0">C11+E11+G11</f>
        <v>-5042033660</v>
      </c>
      <c r="J11" s="109">
        <f>I11/درآمدها!$E$11</f>
        <v>-1.5923824251623713E-3</v>
      </c>
      <c r="K11" s="60"/>
      <c r="L11" s="9">
        <v>94181428306</v>
      </c>
      <c r="M11" s="60"/>
      <c r="N11" s="245">
        <v>-12137856190</v>
      </c>
      <c r="O11" s="60"/>
      <c r="P11" s="103">
        <v>-6233</v>
      </c>
      <c r="Q11" s="60"/>
      <c r="R11" s="103">
        <f t="shared" ref="R11:R13" si="1">L11+N11+P11</f>
        <v>82043565883</v>
      </c>
      <c r="S11" s="111">
        <f>R11/درآمدها!$E$11</f>
        <v>2.5911118651623665E-2</v>
      </c>
    </row>
    <row r="12" spans="1:19" ht="40.5" customHeight="1">
      <c r="A12" s="320" t="s">
        <v>123</v>
      </c>
      <c r="B12" s="320"/>
      <c r="C12" s="9"/>
      <c r="D12" s="161"/>
      <c r="E12" s="233">
        <v>-7371874800</v>
      </c>
      <c r="F12" s="161"/>
      <c r="G12" s="9"/>
      <c r="H12" s="161"/>
      <c r="I12" s="103">
        <f t="shared" ref="I12" si="2">C12+E12+G12</f>
        <v>-7371874800</v>
      </c>
      <c r="J12" s="109">
        <f>I12/درآمدها!$E$11</f>
        <v>-2.3281962524655917E-3</v>
      </c>
      <c r="K12" s="161"/>
      <c r="L12" s="9">
        <v>19507271620</v>
      </c>
      <c r="M12" s="161"/>
      <c r="N12" s="245">
        <v>-3831367183</v>
      </c>
      <c r="O12" s="161"/>
      <c r="P12" s="103"/>
      <c r="Q12" s="161"/>
      <c r="R12" s="103">
        <f t="shared" ref="R12" si="3">L12+N12+P12</f>
        <v>15675904437</v>
      </c>
      <c r="S12" s="111">
        <f>R12/درآمدها!$E$11</f>
        <v>4.9507870052584368E-3</v>
      </c>
    </row>
    <row r="13" spans="1:19" ht="40.5" customHeight="1">
      <c r="A13" s="320" t="s">
        <v>119</v>
      </c>
      <c r="B13" s="320"/>
      <c r="C13" s="181">
        <v>42464824297</v>
      </c>
      <c r="D13" s="60"/>
      <c r="E13" s="9">
        <v>-33645128036</v>
      </c>
      <c r="F13" s="60"/>
      <c r="G13" s="9"/>
      <c r="H13" s="60"/>
      <c r="I13" s="103">
        <f t="shared" si="0"/>
        <v>8819696261</v>
      </c>
      <c r="J13" s="109">
        <f>I13/درآمدها!$E$11</f>
        <v>2.7854493381717486E-3</v>
      </c>
      <c r="K13" s="60"/>
      <c r="L13" s="9">
        <v>42464824297</v>
      </c>
      <c r="M13" s="60"/>
      <c r="N13" s="9">
        <v>-42714684290</v>
      </c>
      <c r="O13" s="60"/>
      <c r="P13" s="103"/>
      <c r="Q13" s="60"/>
      <c r="R13" s="103">
        <f t="shared" si="1"/>
        <v>-249859993</v>
      </c>
      <c r="S13" s="111">
        <f>R13/درآمدها!$E$11</f>
        <v>-7.8911147452433541E-5</v>
      </c>
    </row>
    <row r="14" spans="1:19" ht="40.5" customHeight="1">
      <c r="A14" s="320" t="s">
        <v>121</v>
      </c>
      <c r="B14" s="320"/>
      <c r="C14" s="181">
        <v>1420400943</v>
      </c>
      <c r="D14" s="222"/>
      <c r="E14" s="233">
        <v>660546225</v>
      </c>
      <c r="F14" s="222"/>
      <c r="G14" s="9"/>
      <c r="H14" s="222"/>
      <c r="I14" s="103">
        <f t="shared" ref="I14:I19" si="4">C14+E14+G14</f>
        <v>2080947168</v>
      </c>
      <c r="J14" s="109">
        <f>I14/درآمدها!$E$11</f>
        <v>6.5720777001211227E-4</v>
      </c>
      <c r="K14" s="222"/>
      <c r="L14" s="9">
        <v>1420400943</v>
      </c>
      <c r="M14" s="222"/>
      <c r="N14" s="245">
        <v>-5797299600</v>
      </c>
      <c r="O14" s="222"/>
      <c r="P14" s="103"/>
      <c r="Q14" s="222"/>
      <c r="R14" s="103">
        <f t="shared" ref="R14:R19" si="5">L14+N14+P14</f>
        <v>-4376898657</v>
      </c>
      <c r="S14" s="111">
        <f>R14/درآمدها!$E$11</f>
        <v>-1.3823185183027093E-3</v>
      </c>
    </row>
    <row r="15" spans="1:19" ht="40.5" customHeight="1">
      <c r="A15" s="320" t="s">
        <v>118</v>
      </c>
      <c r="B15" s="320"/>
      <c r="C15" s="181">
        <v>8023192954</v>
      </c>
      <c r="D15" s="222"/>
      <c r="E15" s="233">
        <v>-2349695628</v>
      </c>
      <c r="F15" s="222"/>
      <c r="G15" s="9"/>
      <c r="H15" s="222"/>
      <c r="I15" s="103">
        <f t="shared" si="4"/>
        <v>5673497326</v>
      </c>
      <c r="J15" s="109">
        <f>I15/درآمدها!$E$11</f>
        <v>1.7918122012553382E-3</v>
      </c>
      <c r="K15" s="222"/>
      <c r="L15" s="9">
        <v>8023192954</v>
      </c>
      <c r="M15" s="222"/>
      <c r="N15" s="245">
        <v>-9542641428</v>
      </c>
      <c r="O15" s="222"/>
      <c r="P15" s="103"/>
      <c r="Q15" s="222"/>
      <c r="R15" s="103">
        <f t="shared" si="5"/>
        <v>-1519448474</v>
      </c>
      <c r="S15" s="111">
        <f>R15/درآمدها!$E$11</f>
        <v>-4.798744334319625E-4</v>
      </c>
    </row>
    <row r="16" spans="1:19" ht="40.5" customHeight="1">
      <c r="A16" s="320" t="s">
        <v>124</v>
      </c>
      <c r="B16" s="320"/>
      <c r="C16" s="9"/>
      <c r="D16" s="222"/>
      <c r="E16" s="233">
        <v>37313178</v>
      </c>
      <c r="F16" s="222"/>
      <c r="G16" s="9"/>
      <c r="H16" s="222"/>
      <c r="I16" s="103">
        <f t="shared" si="4"/>
        <v>37313178</v>
      </c>
      <c r="J16" s="109">
        <f>I16/درآمدها!$E$11</f>
        <v>1.1784302303558054E-5</v>
      </c>
      <c r="K16" s="222"/>
      <c r="L16" s="9">
        <v>263161197</v>
      </c>
      <c r="M16" s="222"/>
      <c r="N16" s="245">
        <v>-3661355561</v>
      </c>
      <c r="O16" s="222"/>
      <c r="P16" s="103"/>
      <c r="Q16" s="222"/>
      <c r="R16" s="103">
        <f t="shared" si="5"/>
        <v>-3398194364</v>
      </c>
      <c r="S16" s="111">
        <f>R16/درآمدها!$E$11</f>
        <v>-1.0732227008812595E-3</v>
      </c>
    </row>
    <row r="17" spans="1:19" ht="40.5" customHeight="1">
      <c r="A17" s="320" t="s">
        <v>122</v>
      </c>
      <c r="B17" s="320"/>
      <c r="C17" s="9"/>
      <c r="D17" s="222"/>
      <c r="E17" s="233">
        <v>-16875867563</v>
      </c>
      <c r="F17" s="222"/>
      <c r="G17" s="9"/>
      <c r="H17" s="222"/>
      <c r="I17" s="103">
        <f t="shared" si="4"/>
        <v>-16875867563</v>
      </c>
      <c r="J17" s="109">
        <f>I17/درآمدها!$E$11</f>
        <v>-5.3297611100614779E-3</v>
      </c>
      <c r="K17" s="222"/>
      <c r="L17" s="9">
        <v>19502975944</v>
      </c>
      <c r="M17" s="222"/>
      <c r="N17" s="245">
        <v>-32401665722</v>
      </c>
      <c r="O17" s="222"/>
      <c r="P17" s="103"/>
      <c r="Q17" s="222"/>
      <c r="R17" s="103">
        <f t="shared" si="5"/>
        <v>-12898689778</v>
      </c>
      <c r="S17" s="111">
        <f>R17/درآمدها!$E$11</f>
        <v>-4.0736830206144891E-3</v>
      </c>
    </row>
    <row r="18" spans="1:19" ht="40.5" customHeight="1">
      <c r="A18" s="320" t="s">
        <v>195</v>
      </c>
      <c r="B18" s="320"/>
      <c r="C18" s="9"/>
      <c r="D18" s="60"/>
      <c r="E18" s="233">
        <v>-7050088071</v>
      </c>
      <c r="F18" s="60"/>
      <c r="G18" s="9"/>
      <c r="H18" s="60"/>
      <c r="I18" s="103">
        <f t="shared" si="4"/>
        <v>-7050088071</v>
      </c>
      <c r="J18" s="109">
        <f>I18/درآمدها!$E$11</f>
        <v>-2.2265690983322957E-3</v>
      </c>
      <c r="K18" s="60"/>
      <c r="L18" s="9"/>
      <c r="M18" s="60"/>
      <c r="N18" s="245">
        <v>-53983763806</v>
      </c>
      <c r="O18" s="60"/>
      <c r="P18" s="103"/>
      <c r="Q18" s="60"/>
      <c r="R18" s="103">
        <f t="shared" si="5"/>
        <v>-53983763806</v>
      </c>
      <c r="S18" s="111">
        <f>R18/درآمدها!$E$11</f>
        <v>-1.7049231029685533E-2</v>
      </c>
    </row>
    <row r="19" spans="1:19" ht="40.5" customHeight="1">
      <c r="A19" s="321" t="s">
        <v>120</v>
      </c>
      <c r="B19" s="321"/>
      <c r="C19" s="103"/>
      <c r="D19" s="60"/>
      <c r="E19" s="233">
        <v>8127948328</v>
      </c>
      <c r="F19" s="60"/>
      <c r="G19" s="9"/>
      <c r="H19" s="60"/>
      <c r="I19" s="103">
        <f t="shared" si="4"/>
        <v>8127948328</v>
      </c>
      <c r="J19" s="109">
        <f>I19/درآمدها!$E$11</f>
        <v>2.5669804969400147E-3</v>
      </c>
      <c r="K19" s="60"/>
      <c r="L19" s="103"/>
      <c r="M19" s="60"/>
      <c r="N19" s="245">
        <v>-9371214937</v>
      </c>
      <c r="O19" s="60"/>
      <c r="P19" s="103"/>
      <c r="Q19" s="60"/>
      <c r="R19" s="103">
        <f t="shared" si="5"/>
        <v>-9371214937</v>
      </c>
      <c r="S19" s="111">
        <f>R19/درآمدها!$E$11</f>
        <v>-2.9596307709095896E-3</v>
      </c>
    </row>
    <row r="20" spans="1:19" ht="16.5" thickBot="1">
      <c r="A20" s="7" t="s">
        <v>3</v>
      </c>
      <c r="B20" s="8"/>
      <c r="C20" s="95">
        <f>SUM(C11:C19)</f>
        <v>146089846500</v>
      </c>
      <c r="D20" s="8"/>
      <c r="E20" s="105">
        <f>SUM(E11:E19)</f>
        <v>-157690308333</v>
      </c>
      <c r="F20" s="8"/>
      <c r="G20" s="95" t="s">
        <v>20</v>
      </c>
      <c r="H20" s="8"/>
      <c r="I20" s="105">
        <f>SUM(I11:I19)</f>
        <v>-11600461833</v>
      </c>
      <c r="J20" s="110">
        <f>SUM(J11:J19)</f>
        <v>-3.6636747773389658E-3</v>
      </c>
      <c r="K20" s="8"/>
      <c r="L20" s="97">
        <f>SUM(L11:L19)</f>
        <v>185363255261</v>
      </c>
      <c r="M20" s="8"/>
      <c r="N20" s="105">
        <f>SUM(N11:N19)</f>
        <v>-173441848717</v>
      </c>
      <c r="O20" s="8"/>
      <c r="P20" s="105">
        <f>SUM(P11:P19)</f>
        <v>-6233</v>
      </c>
      <c r="Q20" s="8"/>
      <c r="R20" s="105">
        <f>SUM(R11:R19)</f>
        <v>11921400311</v>
      </c>
      <c r="S20" s="110">
        <f>SUM(S11:S19)</f>
        <v>3.765034035604129E-3</v>
      </c>
    </row>
    <row r="21" spans="1:19" ht="16.5" thickTop="1"/>
    <row r="26" spans="1:19">
      <c r="S26" s="174"/>
    </row>
  </sheetData>
  <mergeCells count="32">
    <mergeCell ref="A16:B16"/>
    <mergeCell ref="A17:B17"/>
    <mergeCell ref="A18:B18"/>
    <mergeCell ref="A19:B19"/>
    <mergeCell ref="A11:B11"/>
    <mergeCell ref="A12:B12"/>
    <mergeCell ref="A13:B13"/>
    <mergeCell ref="A14:B14"/>
    <mergeCell ref="A15:B15"/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  <mergeCell ref="L7:S7"/>
    <mergeCell ref="C7:J7"/>
    <mergeCell ref="K8:K10"/>
    <mergeCell ref="A8:A10"/>
    <mergeCell ref="B8:B10"/>
    <mergeCell ref="D8:D10"/>
    <mergeCell ref="F8:F10"/>
  </mergeCells>
  <conditionalFormatting sqref="A1:A1048576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scale="47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S30"/>
  <sheetViews>
    <sheetView rightToLeft="1" view="pageBreakPreview" zoomScaleNormal="100" zoomScaleSheetLayoutView="100" workbookViewId="0">
      <pane ySplit="9" topLeftCell="A10" activePane="bottomLeft" state="frozen"/>
      <selection activeCell="J16" sqref="J16"/>
      <selection pane="bottomLeft" activeCell="E27" sqref="E27"/>
    </sheetView>
  </sheetViews>
  <sheetFormatPr defaultColWidth="9.125" defaultRowHeight="18"/>
  <cols>
    <col min="1" max="1" width="24.25" style="11" bestFit="1" customWidth="1"/>
    <col min="2" max="2" width="0.375" style="11" customWidth="1"/>
    <col min="3" max="3" width="18" style="123" bestFit="1" customWidth="1"/>
    <col min="4" max="4" width="0.75" style="123" customWidth="1"/>
    <col min="5" max="5" width="18.125" style="123" bestFit="1" customWidth="1"/>
    <col min="6" max="6" width="0.625" style="123" customWidth="1"/>
    <col min="7" max="7" width="14.75" style="123" bestFit="1" customWidth="1"/>
    <col min="8" max="8" width="0.625" style="123" customWidth="1"/>
    <col min="9" max="9" width="15.75" style="123" bestFit="1" customWidth="1"/>
    <col min="10" max="10" width="0.375" style="123" customWidth="1"/>
    <col min="11" max="11" width="18.25" style="123" bestFit="1" customWidth="1"/>
    <col min="12" max="12" width="0.625" style="123" customWidth="1"/>
    <col min="13" max="13" width="15.625" style="123" bestFit="1" customWidth="1"/>
    <col min="14" max="14" width="0.25" style="123" customWidth="1"/>
    <col min="15" max="15" width="19.375" style="140" bestFit="1" customWidth="1"/>
    <col min="16" max="16" width="0.625" style="123" customWidth="1"/>
    <col min="17" max="17" width="19.625" style="123" bestFit="1" customWidth="1"/>
    <col min="18" max="18" width="9.125" style="123"/>
    <col min="19" max="19" width="13.375" style="11" bestFit="1" customWidth="1"/>
    <col min="20" max="20" width="15.625" style="11" bestFit="1" customWidth="1"/>
    <col min="21" max="16384" width="9.125" style="11"/>
  </cols>
  <sheetData>
    <row r="1" spans="1:17" ht="21">
      <c r="A1" s="277" t="s">
        <v>126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</row>
    <row r="2" spans="1:17" ht="21">
      <c r="A2" s="277" t="s">
        <v>84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</row>
    <row r="3" spans="1:17" ht="21">
      <c r="A3" s="277" t="s">
        <v>308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</row>
    <row r="4" spans="1:17" ht="25.5">
      <c r="A4" s="288" t="s">
        <v>103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</row>
    <row r="6" spans="1:17" ht="19.5" customHeight="1" thickBot="1">
      <c r="A6" s="10"/>
      <c r="B6" s="5"/>
      <c r="C6" s="322" t="s">
        <v>343</v>
      </c>
      <c r="D6" s="322"/>
      <c r="E6" s="322"/>
      <c r="F6" s="322"/>
      <c r="G6" s="322"/>
      <c r="H6" s="322"/>
      <c r="I6" s="322"/>
      <c r="J6" s="124"/>
      <c r="K6" s="322" t="s">
        <v>344</v>
      </c>
      <c r="L6" s="322"/>
      <c r="M6" s="322"/>
      <c r="N6" s="322"/>
      <c r="O6" s="322"/>
      <c r="P6" s="322"/>
      <c r="Q6" s="322"/>
    </row>
    <row r="7" spans="1:17" ht="20.25" customHeight="1">
      <c r="A7" s="311"/>
      <c r="B7" s="312"/>
      <c r="C7" s="318" t="s">
        <v>21</v>
      </c>
      <c r="D7" s="318"/>
      <c r="E7" s="318" t="s">
        <v>17</v>
      </c>
      <c r="F7" s="323"/>
      <c r="G7" s="318" t="s">
        <v>18</v>
      </c>
      <c r="H7" s="323"/>
      <c r="I7" s="318" t="s">
        <v>3</v>
      </c>
      <c r="J7" s="125"/>
      <c r="K7" s="318" t="s">
        <v>21</v>
      </c>
      <c r="L7" s="318"/>
      <c r="M7" s="318" t="s">
        <v>17</v>
      </c>
      <c r="N7" s="323"/>
      <c r="O7" s="325" t="s">
        <v>18</v>
      </c>
      <c r="P7" s="323"/>
      <c r="Q7" s="318" t="s">
        <v>3</v>
      </c>
    </row>
    <row r="8" spans="1:17" ht="20.25" customHeight="1">
      <c r="A8" s="312"/>
      <c r="B8" s="312"/>
      <c r="C8" s="319"/>
      <c r="D8" s="319"/>
      <c r="E8" s="319"/>
      <c r="F8" s="324"/>
      <c r="G8" s="319"/>
      <c r="H8" s="324"/>
      <c r="I8" s="319"/>
      <c r="J8" s="125"/>
      <c r="K8" s="319"/>
      <c r="L8" s="319"/>
      <c r="M8" s="319"/>
      <c r="N8" s="324"/>
      <c r="O8" s="326"/>
      <c r="P8" s="324"/>
      <c r="Q8" s="319"/>
    </row>
    <row r="9" spans="1:17" ht="18.75" thickBot="1">
      <c r="A9" s="312"/>
      <c r="B9" s="312"/>
      <c r="C9" s="122" t="s">
        <v>87</v>
      </c>
      <c r="D9" s="319"/>
      <c r="E9" s="122" t="s">
        <v>86</v>
      </c>
      <c r="F9" s="324"/>
      <c r="G9" s="122" t="s">
        <v>87</v>
      </c>
      <c r="H9" s="324"/>
      <c r="I9" s="322"/>
      <c r="J9" s="103"/>
      <c r="K9" s="122" t="s">
        <v>87</v>
      </c>
      <c r="L9" s="319"/>
      <c r="M9" s="122" t="s">
        <v>87</v>
      </c>
      <c r="N9" s="324"/>
      <c r="O9" s="138" t="s">
        <v>87</v>
      </c>
      <c r="P9" s="324"/>
      <c r="Q9" s="322"/>
    </row>
    <row r="10" spans="1:17" ht="18" customHeight="1">
      <c r="A10" s="11" t="s">
        <v>144</v>
      </c>
      <c r="B10" s="14"/>
      <c r="C10" s="233">
        <v>0</v>
      </c>
      <c r="D10" s="183"/>
      <c r="E10" s="233">
        <v>1611346650</v>
      </c>
      <c r="F10" s="184"/>
      <c r="G10" s="233">
        <v>0</v>
      </c>
      <c r="H10" s="184"/>
      <c r="I10" s="183">
        <f>C10+E10+G10</f>
        <v>1611346650</v>
      </c>
      <c r="J10" s="184"/>
      <c r="K10" s="233">
        <v>0</v>
      </c>
      <c r="L10" s="183"/>
      <c r="M10" s="245">
        <v>7319659831</v>
      </c>
      <c r="N10" s="184"/>
      <c r="O10" s="233">
        <v>0</v>
      </c>
      <c r="P10" s="184"/>
      <c r="Q10" s="183">
        <f>K10+M10+O10</f>
        <v>7319659831</v>
      </c>
    </row>
    <row r="11" spans="1:17" ht="18" customHeight="1">
      <c r="A11" s="11" t="s">
        <v>148</v>
      </c>
      <c r="B11" s="14"/>
      <c r="C11" s="101">
        <v>31477373921</v>
      </c>
      <c r="D11" s="183"/>
      <c r="E11" s="233">
        <v>0</v>
      </c>
      <c r="F11" s="184"/>
      <c r="G11" s="233">
        <v>0</v>
      </c>
      <c r="H11" s="184"/>
      <c r="I11" s="183">
        <f t="shared" ref="I11:I28" si="0">C11+E11+G11</f>
        <v>31477373921</v>
      </c>
      <c r="J11" s="184"/>
      <c r="K11" s="101">
        <v>125259572120</v>
      </c>
      <c r="L11" s="183"/>
      <c r="M11" s="245">
        <v>194239787656</v>
      </c>
      <c r="N11" s="184"/>
      <c r="O11" s="233">
        <v>0</v>
      </c>
      <c r="P11" s="184"/>
      <c r="Q11" s="183">
        <f t="shared" ref="Q11:Q28" si="1">K11+M11+O11</f>
        <v>319499359776</v>
      </c>
    </row>
    <row r="12" spans="1:17" ht="18" customHeight="1">
      <c r="A12" s="11" t="s">
        <v>211</v>
      </c>
      <c r="B12" s="14"/>
      <c r="C12" s="101">
        <v>17609404687</v>
      </c>
      <c r="D12" s="183"/>
      <c r="E12" s="233">
        <v>0</v>
      </c>
      <c r="F12" s="184"/>
      <c r="G12" s="233">
        <v>0</v>
      </c>
      <c r="H12" s="184"/>
      <c r="I12" s="183">
        <f t="shared" si="0"/>
        <v>17609404687</v>
      </c>
      <c r="J12" s="184"/>
      <c r="K12" s="101">
        <v>23171178515</v>
      </c>
      <c r="L12" s="183"/>
      <c r="M12" s="245">
        <v>210322710070</v>
      </c>
      <c r="N12" s="184"/>
      <c r="O12" s="233">
        <v>0</v>
      </c>
      <c r="P12" s="184"/>
      <c r="Q12" s="183">
        <f t="shared" si="1"/>
        <v>233493888585</v>
      </c>
    </row>
    <row r="13" spans="1:17" ht="18" customHeight="1">
      <c r="A13" s="11" t="s">
        <v>142</v>
      </c>
      <c r="B13" s="14"/>
      <c r="C13" s="233">
        <v>0</v>
      </c>
      <c r="D13" s="183"/>
      <c r="E13" s="233">
        <v>623334000</v>
      </c>
      <c r="F13" s="184"/>
      <c r="G13" s="233">
        <v>0</v>
      </c>
      <c r="H13" s="184"/>
      <c r="I13" s="183">
        <f t="shared" si="0"/>
        <v>623334000</v>
      </c>
      <c r="J13" s="184"/>
      <c r="K13" s="233">
        <v>0</v>
      </c>
      <c r="L13" s="183"/>
      <c r="M13" s="245">
        <v>2688601602</v>
      </c>
      <c r="N13" s="184"/>
      <c r="O13" s="233">
        <v>0</v>
      </c>
      <c r="P13" s="184"/>
      <c r="Q13" s="183">
        <f t="shared" si="1"/>
        <v>2688601602</v>
      </c>
    </row>
    <row r="14" spans="1:17" ht="18" customHeight="1">
      <c r="A14" s="11" t="s">
        <v>209</v>
      </c>
      <c r="B14" s="14"/>
      <c r="C14" s="101">
        <v>3493564452</v>
      </c>
      <c r="D14" s="183"/>
      <c r="E14" s="233">
        <v>0</v>
      </c>
      <c r="F14" s="184"/>
      <c r="G14" s="233">
        <v>0</v>
      </c>
      <c r="H14" s="184"/>
      <c r="I14" s="183">
        <f t="shared" si="0"/>
        <v>3493564452</v>
      </c>
      <c r="J14" s="184"/>
      <c r="K14" s="101">
        <v>3936749413</v>
      </c>
      <c r="L14" s="183"/>
      <c r="M14" s="245">
        <v>-49562778</v>
      </c>
      <c r="N14" s="184"/>
      <c r="O14" s="233">
        <v>0</v>
      </c>
      <c r="P14" s="184"/>
      <c r="Q14" s="183">
        <f t="shared" si="1"/>
        <v>3887186635</v>
      </c>
    </row>
    <row r="15" spans="1:17" ht="18" customHeight="1">
      <c r="A15" t="s">
        <v>143</v>
      </c>
      <c r="B15" s="14"/>
      <c r="C15" s="233">
        <v>0</v>
      </c>
      <c r="D15" s="183"/>
      <c r="E15" s="233">
        <v>-23145964033</v>
      </c>
      <c r="F15" s="184"/>
      <c r="G15" s="233">
        <v>0</v>
      </c>
      <c r="H15" s="184"/>
      <c r="I15" s="183">
        <f t="shared" si="0"/>
        <v>-23145964033</v>
      </c>
      <c r="J15" s="184"/>
      <c r="K15" s="233">
        <v>0</v>
      </c>
      <c r="L15" s="183"/>
      <c r="M15" s="245">
        <v>-34935826733</v>
      </c>
      <c r="N15" s="184"/>
      <c r="O15" s="233">
        <v>0</v>
      </c>
      <c r="P15" s="184"/>
      <c r="Q15" s="183">
        <f t="shared" si="1"/>
        <v>-34935826733</v>
      </c>
    </row>
    <row r="16" spans="1:17" ht="18" customHeight="1">
      <c r="A16" t="s">
        <v>145</v>
      </c>
      <c r="B16" s="14"/>
      <c r="C16" s="233">
        <v>0</v>
      </c>
      <c r="D16" s="183"/>
      <c r="E16" s="233">
        <v>-2946308783</v>
      </c>
      <c r="F16" s="184"/>
      <c r="G16" s="233">
        <v>0</v>
      </c>
      <c r="H16" s="184"/>
      <c r="I16" s="183">
        <f t="shared" si="0"/>
        <v>-2946308783</v>
      </c>
      <c r="J16" s="184"/>
      <c r="K16" s="233">
        <v>0</v>
      </c>
      <c r="L16" s="183"/>
      <c r="M16" s="245">
        <v>54026513020</v>
      </c>
      <c r="N16" s="184"/>
      <c r="O16" s="233">
        <v>0</v>
      </c>
      <c r="P16" s="184"/>
      <c r="Q16" s="183">
        <f t="shared" si="1"/>
        <v>54026513020</v>
      </c>
    </row>
    <row r="17" spans="1:19" ht="18" customHeight="1">
      <c r="A17" t="s">
        <v>146</v>
      </c>
      <c r="B17" s="14"/>
      <c r="C17" s="233">
        <v>0</v>
      </c>
      <c r="D17" s="183"/>
      <c r="E17" s="233">
        <v>-58538698936</v>
      </c>
      <c r="F17" s="184"/>
      <c r="G17" s="233">
        <v>0</v>
      </c>
      <c r="H17" s="184"/>
      <c r="I17" s="183">
        <f t="shared" si="0"/>
        <v>-58538698936</v>
      </c>
      <c r="J17" s="184"/>
      <c r="K17" s="233">
        <v>0</v>
      </c>
      <c r="L17" s="183"/>
      <c r="M17" s="245">
        <v>-902758344</v>
      </c>
      <c r="N17" s="184"/>
      <c r="O17" s="233">
        <v>0</v>
      </c>
      <c r="P17" s="184"/>
      <c r="Q17" s="183">
        <f t="shared" si="1"/>
        <v>-902758344</v>
      </c>
    </row>
    <row r="18" spans="1:19" ht="18" customHeight="1">
      <c r="A18" t="s">
        <v>147</v>
      </c>
      <c r="B18" s="14"/>
      <c r="C18" s="233">
        <v>0</v>
      </c>
      <c r="D18" s="183"/>
      <c r="E18" s="233">
        <v>92547910650</v>
      </c>
      <c r="F18" s="184"/>
      <c r="G18" s="233">
        <v>0</v>
      </c>
      <c r="H18" s="184"/>
      <c r="I18" s="183">
        <f t="shared" si="0"/>
        <v>92547910650</v>
      </c>
      <c r="J18" s="184"/>
      <c r="K18" s="233">
        <v>0</v>
      </c>
      <c r="L18" s="183"/>
      <c r="M18" s="245">
        <v>182809059852</v>
      </c>
      <c r="N18" s="184"/>
      <c r="O18" s="185">
        <v>10888028</v>
      </c>
      <c r="P18" s="184"/>
      <c r="Q18" s="183">
        <f t="shared" si="1"/>
        <v>182819947880</v>
      </c>
    </row>
    <row r="19" spans="1:19" ht="18" customHeight="1">
      <c r="A19" t="s">
        <v>208</v>
      </c>
      <c r="B19" s="14"/>
      <c r="C19" s="101">
        <v>7405789016</v>
      </c>
      <c r="D19" s="183"/>
      <c r="E19" s="233">
        <v>-38183677953</v>
      </c>
      <c r="F19" s="184"/>
      <c r="G19" s="233">
        <v>0</v>
      </c>
      <c r="H19" s="184"/>
      <c r="I19" s="183">
        <f t="shared" si="0"/>
        <v>-30777888937</v>
      </c>
      <c r="J19" s="184"/>
      <c r="K19" s="101">
        <v>7874955918</v>
      </c>
      <c r="L19" s="183"/>
      <c r="M19" s="245">
        <v>-30634817086</v>
      </c>
      <c r="N19" s="184"/>
      <c r="O19" s="233">
        <v>0</v>
      </c>
      <c r="P19" s="184"/>
      <c r="Q19" s="183">
        <f t="shared" si="1"/>
        <v>-22759861168</v>
      </c>
    </row>
    <row r="20" spans="1:19" ht="18" customHeight="1">
      <c r="A20" s="13" t="s">
        <v>151</v>
      </c>
      <c r="B20" s="14"/>
      <c r="C20" s="101">
        <v>16775950955</v>
      </c>
      <c r="D20" s="183"/>
      <c r="E20" s="233">
        <v>95616666338</v>
      </c>
      <c r="F20" s="184"/>
      <c r="G20" s="233">
        <v>0</v>
      </c>
      <c r="H20" s="184"/>
      <c r="I20" s="183">
        <f t="shared" si="0"/>
        <v>112392617293</v>
      </c>
      <c r="J20" s="184"/>
      <c r="K20" s="101">
        <v>68358854301</v>
      </c>
      <c r="L20" s="183"/>
      <c r="M20" s="245">
        <v>40649950861</v>
      </c>
      <c r="N20" s="184"/>
      <c r="O20" s="185">
        <v>380611002</v>
      </c>
      <c r="P20" s="184"/>
      <c r="Q20" s="183">
        <f t="shared" si="1"/>
        <v>109389416164</v>
      </c>
    </row>
    <row r="21" spans="1:19" ht="18" customHeight="1">
      <c r="A21" s="13" t="s">
        <v>152</v>
      </c>
      <c r="B21" s="14"/>
      <c r="C21" s="101">
        <v>20758121141</v>
      </c>
      <c r="D21" s="183"/>
      <c r="E21" s="233">
        <v>-33140042277</v>
      </c>
      <c r="F21" s="184"/>
      <c r="G21" s="233">
        <v>0</v>
      </c>
      <c r="H21" s="184"/>
      <c r="I21" s="183">
        <f t="shared" si="0"/>
        <v>-12381921136</v>
      </c>
      <c r="J21" s="184"/>
      <c r="K21" s="101">
        <v>72650666138</v>
      </c>
      <c r="L21" s="183"/>
      <c r="M21" s="245">
        <v>10971802026</v>
      </c>
      <c r="N21" s="184"/>
      <c r="O21" s="185">
        <v>339938375</v>
      </c>
      <c r="P21" s="184"/>
      <c r="Q21" s="183">
        <f t="shared" si="1"/>
        <v>83962406539</v>
      </c>
    </row>
    <row r="22" spans="1:19" ht="18" customHeight="1">
      <c r="A22" s="13" t="s">
        <v>150</v>
      </c>
      <c r="B22" s="14"/>
      <c r="C22" s="101">
        <v>10951509943</v>
      </c>
      <c r="D22" s="183"/>
      <c r="E22" s="233">
        <v>0</v>
      </c>
      <c r="F22" s="184"/>
      <c r="G22" s="233">
        <v>0</v>
      </c>
      <c r="H22" s="184"/>
      <c r="I22" s="183">
        <f t="shared" si="0"/>
        <v>10951509943</v>
      </c>
      <c r="J22" s="184"/>
      <c r="K22" s="101">
        <v>48919145726</v>
      </c>
      <c r="L22" s="183"/>
      <c r="M22" s="245">
        <v>44991843750</v>
      </c>
      <c r="N22" s="184"/>
      <c r="O22" s="233">
        <v>0</v>
      </c>
      <c r="P22" s="184"/>
      <c r="Q22" s="183">
        <f t="shared" si="1"/>
        <v>93910989476</v>
      </c>
    </row>
    <row r="23" spans="1:19" ht="18" customHeight="1">
      <c r="A23" s="13" t="s">
        <v>149</v>
      </c>
      <c r="B23" s="14"/>
      <c r="C23" s="101">
        <v>23418867178</v>
      </c>
      <c r="D23" s="183"/>
      <c r="E23" s="233">
        <v>0</v>
      </c>
      <c r="F23" s="184"/>
      <c r="G23" s="233">
        <v>0</v>
      </c>
      <c r="H23" s="184"/>
      <c r="I23" s="183">
        <f t="shared" si="0"/>
        <v>23418867178</v>
      </c>
      <c r="J23" s="184"/>
      <c r="K23" s="101">
        <v>95710630187</v>
      </c>
      <c r="L23" s="183"/>
      <c r="M23" s="245">
        <v>0</v>
      </c>
      <c r="N23" s="184"/>
      <c r="O23" s="233">
        <v>0</v>
      </c>
      <c r="P23" s="184"/>
      <c r="Q23" s="183">
        <f t="shared" si="1"/>
        <v>95710630187</v>
      </c>
    </row>
    <row r="24" spans="1:19" ht="18" customHeight="1">
      <c r="A24" s="13" t="s">
        <v>210</v>
      </c>
      <c r="B24" s="14"/>
      <c r="C24" s="233">
        <v>0</v>
      </c>
      <c r="D24" s="183"/>
      <c r="E24" s="233">
        <v>2516253246</v>
      </c>
      <c r="F24" s="184"/>
      <c r="G24" s="233">
        <v>0</v>
      </c>
      <c r="H24" s="184"/>
      <c r="I24" s="183">
        <f t="shared" si="0"/>
        <v>2516253246</v>
      </c>
      <c r="J24" s="184"/>
      <c r="K24" s="233">
        <v>0</v>
      </c>
      <c r="L24" s="183"/>
      <c r="M24" s="245">
        <v>4148820004</v>
      </c>
      <c r="N24" s="184"/>
      <c r="O24" s="233">
        <v>0</v>
      </c>
      <c r="P24" s="184"/>
      <c r="Q24" s="183">
        <f t="shared" si="1"/>
        <v>4148820004</v>
      </c>
    </row>
    <row r="25" spans="1:19" ht="18" customHeight="1">
      <c r="A25" s="13" t="s">
        <v>189</v>
      </c>
      <c r="B25" s="14"/>
      <c r="C25" s="233">
        <v>0</v>
      </c>
      <c r="D25" s="183"/>
      <c r="E25" s="233">
        <v>0</v>
      </c>
      <c r="F25" s="184"/>
      <c r="G25" s="183">
        <v>-1450958842</v>
      </c>
      <c r="H25" s="184"/>
      <c r="I25" s="183">
        <f t="shared" si="0"/>
        <v>-1450958842</v>
      </c>
      <c r="J25" s="184"/>
      <c r="K25" s="233">
        <v>0</v>
      </c>
      <c r="L25" s="183"/>
      <c r="M25" s="233">
        <v>0</v>
      </c>
      <c r="N25" s="184"/>
      <c r="O25" s="185">
        <v>-30426872523</v>
      </c>
      <c r="P25" s="184"/>
      <c r="Q25" s="183">
        <f t="shared" si="1"/>
        <v>-30426872523</v>
      </c>
    </row>
    <row r="26" spans="1:19" ht="18" customHeight="1">
      <c r="A26" s="13" t="s">
        <v>154</v>
      </c>
      <c r="B26" s="14"/>
      <c r="C26" s="233">
        <v>0</v>
      </c>
      <c r="D26" s="183"/>
      <c r="E26" s="233">
        <v>0</v>
      </c>
      <c r="F26" s="184"/>
      <c r="G26" s="233">
        <v>0</v>
      </c>
      <c r="H26" s="184"/>
      <c r="I26" s="183">
        <f t="shared" si="0"/>
        <v>0</v>
      </c>
      <c r="J26" s="184"/>
      <c r="K26" s="233">
        <v>0</v>
      </c>
      <c r="L26" s="183"/>
      <c r="M26" s="233">
        <v>0</v>
      </c>
      <c r="N26" s="184"/>
      <c r="O26" s="185">
        <v>870697998</v>
      </c>
      <c r="P26" s="184"/>
      <c r="Q26" s="183">
        <f t="shared" si="1"/>
        <v>870697998</v>
      </c>
    </row>
    <row r="27" spans="1:19" ht="18" customHeight="1">
      <c r="A27" s="13" t="s">
        <v>349</v>
      </c>
      <c r="B27" s="14"/>
      <c r="C27" s="101">
        <v>6214689250</v>
      </c>
      <c r="D27" s="183"/>
      <c r="E27" s="233">
        <v>11183062500</v>
      </c>
      <c r="F27" s="184"/>
      <c r="G27" s="233">
        <v>0</v>
      </c>
      <c r="H27" s="184"/>
      <c r="I27" s="183">
        <f t="shared" si="0"/>
        <v>17397751750</v>
      </c>
      <c r="J27" s="184"/>
      <c r="K27" s="101">
        <v>6463276820</v>
      </c>
      <c r="L27" s="183"/>
      <c r="M27" s="245">
        <v>8899791500</v>
      </c>
      <c r="N27" s="184"/>
      <c r="O27" s="233">
        <v>0</v>
      </c>
      <c r="P27" s="184"/>
      <c r="Q27" s="183">
        <f t="shared" si="1"/>
        <v>15363068320</v>
      </c>
    </row>
    <row r="28" spans="1:19" ht="18" customHeight="1">
      <c r="A28" s="13" t="s">
        <v>153</v>
      </c>
      <c r="B28" s="14"/>
      <c r="C28" s="101">
        <v>1969594131</v>
      </c>
      <c r="D28" s="183"/>
      <c r="E28" s="233">
        <v>0</v>
      </c>
      <c r="F28" s="184"/>
      <c r="G28" s="183">
        <v>76123975000</v>
      </c>
      <c r="H28" s="184"/>
      <c r="I28" s="183">
        <f t="shared" si="0"/>
        <v>78093569131</v>
      </c>
      <c r="J28" s="184"/>
      <c r="K28" s="101">
        <v>37119311055</v>
      </c>
      <c r="L28" s="183"/>
      <c r="M28" s="233">
        <v>0</v>
      </c>
      <c r="N28" s="184"/>
      <c r="O28" s="185">
        <v>76123975000</v>
      </c>
      <c r="P28" s="184"/>
      <c r="Q28" s="183">
        <f t="shared" si="1"/>
        <v>113243286055</v>
      </c>
    </row>
    <row r="29" spans="1:19" ht="19.5" thickBot="1">
      <c r="A29" s="13" t="s">
        <v>3</v>
      </c>
      <c r="B29" s="14"/>
      <c r="C29" s="186">
        <f>SUM(C10:C28)</f>
        <v>140074864674</v>
      </c>
      <c r="D29" s="183"/>
      <c r="E29" s="186">
        <f>SUM(E10:E28)</f>
        <v>48143881402</v>
      </c>
      <c r="F29" s="184"/>
      <c r="G29" s="186">
        <f>SUM(G10:G28)</f>
        <v>74673016158</v>
      </c>
      <c r="H29" s="184"/>
      <c r="I29" s="186">
        <f>SUM(I10:I28)</f>
        <v>262891762234</v>
      </c>
      <c r="J29" s="184"/>
      <c r="K29" s="186">
        <f>SUM(K10:K28)</f>
        <v>489464340193</v>
      </c>
      <c r="L29" s="183"/>
      <c r="M29" s="186">
        <f>SUM(M10:M28)</f>
        <v>694545575231</v>
      </c>
      <c r="N29" s="184"/>
      <c r="O29" s="187">
        <f>SUM(O10:O28)</f>
        <v>47299237880</v>
      </c>
      <c r="P29" s="184"/>
      <c r="Q29" s="186">
        <f>SUM(Q10:Q28)</f>
        <v>1231309153304</v>
      </c>
      <c r="S29" s="193"/>
    </row>
    <row r="30" spans="1:19" ht="18.75" thickTop="1">
      <c r="S30" s="193"/>
    </row>
  </sheetData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honeticPr fontId="32" type="noConversion"/>
  <conditionalFormatting sqref="A1:A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49" orientation="portrait" horizontalDpi="4294967295" verticalDpi="4294967295" r:id="rId1"/>
  <colBreaks count="1" manualBreakCount="1">
    <brk id="17" max="7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104"/>
  <sheetViews>
    <sheetView rightToLeft="1" view="pageBreakPreview" zoomScaleNormal="100" zoomScaleSheetLayoutView="100" workbookViewId="0">
      <selection activeCell="P92" sqref="P92"/>
    </sheetView>
  </sheetViews>
  <sheetFormatPr defaultColWidth="9.125" defaultRowHeight="15.75"/>
  <cols>
    <col min="1" max="1" width="29.625" style="6" customWidth="1"/>
    <col min="2" max="2" width="0.75" style="6" customWidth="1"/>
    <col min="3" max="3" width="16.625" style="6" bestFit="1" customWidth="1"/>
    <col min="4" max="4" width="0.25" style="6" customWidth="1"/>
    <col min="5" max="5" width="9.125" style="6" customWidth="1"/>
    <col min="6" max="6" width="0.625" style="6" customWidth="1"/>
    <col min="7" max="7" width="16.375" style="6" customWidth="1"/>
    <col min="8" max="8" width="0.625" style="6" customWidth="1"/>
    <col min="9" max="9" width="9.125" style="6" customWidth="1"/>
    <col min="10" max="10" width="0.75" style="6" customWidth="1"/>
    <col min="11" max="16384" width="9.125" style="6"/>
  </cols>
  <sheetData>
    <row r="1" spans="1:11" ht="21">
      <c r="A1" s="277" t="s">
        <v>126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1" ht="21">
      <c r="A2" s="277" t="s">
        <v>84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1" ht="21">
      <c r="A3" s="277" t="s">
        <v>308</v>
      </c>
      <c r="B3" s="277"/>
      <c r="C3" s="277"/>
      <c r="D3" s="277"/>
      <c r="E3" s="277"/>
      <c r="F3" s="277"/>
      <c r="G3" s="277"/>
      <c r="H3" s="277"/>
      <c r="I3" s="277"/>
      <c r="J3" s="277"/>
    </row>
    <row r="4" spans="1:11" ht="25.5">
      <c r="A4" s="288" t="s">
        <v>105</v>
      </c>
      <c r="B4" s="288"/>
      <c r="C4" s="288"/>
      <c r="D4" s="288"/>
      <c r="E4" s="288"/>
      <c r="F4" s="288"/>
      <c r="G4" s="288"/>
      <c r="H4" s="288"/>
      <c r="I4" s="288"/>
      <c r="J4" s="288"/>
    </row>
    <row r="5" spans="1:11" ht="16.5" thickBo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37.5" customHeight="1" thickBot="1">
      <c r="A6" s="328" t="s">
        <v>26</v>
      </c>
      <c r="B6" s="328"/>
      <c r="C6" s="329" t="s">
        <v>343</v>
      </c>
      <c r="D6" s="329"/>
      <c r="E6" s="329"/>
      <c r="F6" s="329"/>
      <c r="G6" s="328" t="s">
        <v>344</v>
      </c>
      <c r="H6" s="328"/>
      <c r="I6" s="328"/>
      <c r="J6" s="328"/>
      <c r="K6" s="5"/>
    </row>
    <row r="7" spans="1:11" ht="59.25" customHeight="1">
      <c r="A7" s="28" t="s">
        <v>22</v>
      </c>
      <c r="B7" s="8"/>
      <c r="C7" s="12" t="s">
        <v>23</v>
      </c>
      <c r="D7" s="8"/>
      <c r="E7" s="12" t="s">
        <v>24</v>
      </c>
      <c r="F7" s="23"/>
      <c r="G7" s="12" t="s">
        <v>23</v>
      </c>
      <c r="H7" s="8"/>
      <c r="I7" s="12" t="s">
        <v>24</v>
      </c>
      <c r="J7" s="8"/>
      <c r="K7" s="8"/>
    </row>
    <row r="8" spans="1:11" ht="25.5" customHeight="1" thickBot="1">
      <c r="A8" s="22"/>
      <c r="B8" s="8"/>
      <c r="C8" s="47" t="s">
        <v>182</v>
      </c>
      <c r="D8" s="8"/>
      <c r="E8" s="22"/>
      <c r="F8" s="8"/>
      <c r="G8" s="47" t="s">
        <v>182</v>
      </c>
      <c r="H8" s="8"/>
      <c r="I8" s="22"/>
      <c r="J8" s="8"/>
      <c r="K8" s="8"/>
    </row>
    <row r="9" spans="1:11" ht="18.75">
      <c r="A9" s="327" t="s">
        <v>221</v>
      </c>
      <c r="B9" s="327"/>
      <c r="C9" s="232">
        <v>13346</v>
      </c>
      <c r="D9" s="9"/>
      <c r="E9" s="9"/>
      <c r="F9" s="9"/>
      <c r="G9" s="232">
        <v>52205</v>
      </c>
      <c r="H9" s="9"/>
      <c r="I9" s="9"/>
      <c r="J9" s="9"/>
      <c r="K9" s="8"/>
    </row>
    <row r="10" spans="1:11" ht="18.75">
      <c r="A10" s="320" t="s">
        <v>222</v>
      </c>
      <c r="B10" s="320"/>
      <c r="C10" s="233">
        <v>3975</v>
      </c>
      <c r="D10" s="98"/>
      <c r="E10" s="96"/>
      <c r="F10" s="98"/>
      <c r="G10" s="233">
        <v>15730</v>
      </c>
      <c r="H10" s="98"/>
      <c r="I10" s="96"/>
      <c r="J10" s="8"/>
      <c r="K10" s="8"/>
    </row>
    <row r="11" spans="1:11" ht="18.75">
      <c r="A11" s="320" t="s">
        <v>226</v>
      </c>
      <c r="B11" s="320"/>
      <c r="C11" s="233">
        <v>39535</v>
      </c>
      <c r="D11" s="98"/>
      <c r="E11" s="96"/>
      <c r="F11" s="98"/>
      <c r="G11" s="233">
        <v>154633</v>
      </c>
      <c r="H11" s="98"/>
      <c r="I11" s="96"/>
      <c r="J11" s="8"/>
      <c r="K11" s="8"/>
    </row>
    <row r="12" spans="1:11" ht="18.75">
      <c r="A12" s="320" t="s">
        <v>227</v>
      </c>
      <c r="B12" s="320"/>
      <c r="C12" s="233">
        <v>3142</v>
      </c>
      <c r="D12" s="55"/>
      <c r="E12" s="55"/>
      <c r="F12" s="55"/>
      <c r="G12" s="233">
        <v>8656</v>
      </c>
      <c r="H12" s="55"/>
      <c r="I12" s="55"/>
    </row>
    <row r="13" spans="1:11" ht="18.75">
      <c r="A13" s="320" t="s">
        <v>228</v>
      </c>
      <c r="B13" s="320"/>
      <c r="C13" s="233">
        <v>0</v>
      </c>
      <c r="G13" s="233">
        <v>2317</v>
      </c>
    </row>
    <row r="14" spans="1:11" ht="18.75">
      <c r="A14" s="320" t="s">
        <v>229</v>
      </c>
      <c r="B14" s="320"/>
      <c r="C14" s="233">
        <v>2157</v>
      </c>
      <c r="G14" s="233">
        <v>14278</v>
      </c>
    </row>
    <row r="15" spans="1:11" ht="18.75">
      <c r="A15" s="320" t="s">
        <v>231</v>
      </c>
      <c r="B15" s="320"/>
      <c r="C15" s="233">
        <v>1884</v>
      </c>
      <c r="G15" s="233">
        <v>5630</v>
      </c>
    </row>
    <row r="16" spans="1:11" ht="18.75">
      <c r="A16" s="320" t="s">
        <v>232</v>
      </c>
      <c r="B16" s="320"/>
      <c r="C16" s="233">
        <v>4597</v>
      </c>
      <c r="G16" s="233">
        <v>18290</v>
      </c>
    </row>
    <row r="17" spans="1:7" ht="18.75">
      <c r="A17" s="320" t="s">
        <v>233</v>
      </c>
      <c r="B17" s="320"/>
      <c r="C17" s="233">
        <v>0</v>
      </c>
      <c r="G17" s="233">
        <v>2794</v>
      </c>
    </row>
    <row r="18" spans="1:7" ht="18.75">
      <c r="A18" s="320" t="s">
        <v>234</v>
      </c>
      <c r="B18" s="320"/>
      <c r="C18" s="233">
        <v>0</v>
      </c>
      <c r="G18" s="233">
        <v>10538</v>
      </c>
    </row>
    <row r="19" spans="1:7" ht="18.75">
      <c r="A19" s="320" t="s">
        <v>235</v>
      </c>
      <c r="B19" s="320"/>
      <c r="C19" s="233">
        <v>0</v>
      </c>
      <c r="G19" s="233">
        <v>2956843</v>
      </c>
    </row>
    <row r="20" spans="1:7" ht="18.75">
      <c r="A20" s="320" t="s">
        <v>289</v>
      </c>
      <c r="B20" s="320"/>
      <c r="C20" s="233">
        <v>0</v>
      </c>
      <c r="G20" s="233">
        <v>907311493</v>
      </c>
    </row>
    <row r="21" spans="1:7" ht="18.75">
      <c r="A21" s="320" t="s">
        <v>237</v>
      </c>
      <c r="B21" s="320"/>
      <c r="C21" s="233">
        <v>1119</v>
      </c>
      <c r="G21" s="233">
        <v>4438</v>
      </c>
    </row>
    <row r="22" spans="1:7" ht="18.75">
      <c r="A22" s="320" t="s">
        <v>238</v>
      </c>
      <c r="B22" s="320"/>
      <c r="C22" s="233">
        <v>126298438</v>
      </c>
      <c r="G22" s="233">
        <v>3332162596</v>
      </c>
    </row>
    <row r="23" spans="1:7" ht="18.75">
      <c r="A23" s="320" t="s">
        <v>239</v>
      </c>
      <c r="B23" s="320"/>
      <c r="C23" s="233">
        <v>38998582</v>
      </c>
      <c r="G23" s="233">
        <v>3101128774</v>
      </c>
    </row>
    <row r="24" spans="1:7" ht="18.75">
      <c r="A24" s="320" t="s">
        <v>240</v>
      </c>
      <c r="B24" s="320"/>
      <c r="C24" s="233">
        <v>150213118</v>
      </c>
      <c r="G24" s="233">
        <v>16333688506</v>
      </c>
    </row>
    <row r="25" spans="1:7" ht="18.75">
      <c r="A25" s="320" t="s">
        <v>242</v>
      </c>
      <c r="B25" s="320"/>
      <c r="C25" s="233">
        <v>0</v>
      </c>
      <c r="G25" s="233">
        <v>878555191</v>
      </c>
    </row>
    <row r="26" spans="1:7" ht="18.75">
      <c r="A26" s="320" t="s">
        <v>243</v>
      </c>
      <c r="B26" s="320"/>
      <c r="C26" s="233">
        <v>0</v>
      </c>
      <c r="G26" s="233">
        <v>4588</v>
      </c>
    </row>
    <row r="27" spans="1:7" ht="18.75">
      <c r="A27" s="320" t="s">
        <v>244</v>
      </c>
      <c r="B27" s="320"/>
      <c r="C27" s="233">
        <v>1018643</v>
      </c>
      <c r="G27" s="233">
        <v>4214958907</v>
      </c>
    </row>
    <row r="28" spans="1:7" ht="18.75">
      <c r="A28" s="320" t="s">
        <v>245</v>
      </c>
      <c r="B28" s="320"/>
      <c r="C28" s="233">
        <v>68590465</v>
      </c>
      <c r="G28" s="233">
        <v>7752054863</v>
      </c>
    </row>
    <row r="29" spans="1:7" ht="18.75">
      <c r="A29" s="320" t="s">
        <v>246</v>
      </c>
      <c r="B29" s="320"/>
      <c r="C29" s="233">
        <v>36850719</v>
      </c>
      <c r="G29" s="233">
        <v>5208339399</v>
      </c>
    </row>
    <row r="30" spans="1:7" ht="18.75">
      <c r="A30" s="320" t="s">
        <v>290</v>
      </c>
      <c r="B30" s="320"/>
      <c r="C30" s="233">
        <v>0</v>
      </c>
      <c r="G30" s="233">
        <v>3327753425</v>
      </c>
    </row>
    <row r="31" spans="1:7" ht="18.75">
      <c r="A31" s="320" t="s">
        <v>291</v>
      </c>
      <c r="B31" s="320"/>
      <c r="C31" s="233">
        <v>0</v>
      </c>
      <c r="G31" s="233">
        <v>3069315069</v>
      </c>
    </row>
    <row r="32" spans="1:7" ht="18.75">
      <c r="A32" s="320" t="s">
        <v>292</v>
      </c>
      <c r="B32" s="320"/>
      <c r="C32" s="233">
        <v>0</v>
      </c>
      <c r="G32" s="233">
        <v>1407123288</v>
      </c>
    </row>
    <row r="33" spans="1:7" ht="18.75">
      <c r="A33" s="320" t="s">
        <v>247</v>
      </c>
      <c r="B33" s="320"/>
      <c r="C33" s="233">
        <v>4906</v>
      </c>
      <c r="G33" s="233">
        <v>23313</v>
      </c>
    </row>
    <row r="34" spans="1:7" ht="18.75">
      <c r="A34" s="320" t="s">
        <v>293</v>
      </c>
      <c r="B34" s="320"/>
      <c r="C34" s="233">
        <v>0</v>
      </c>
      <c r="G34" s="233">
        <v>37341901636</v>
      </c>
    </row>
    <row r="35" spans="1:7" ht="18.75">
      <c r="A35" s="320" t="s">
        <v>248</v>
      </c>
      <c r="B35" s="320"/>
      <c r="C35" s="233">
        <v>0</v>
      </c>
      <c r="G35" s="233">
        <v>66478</v>
      </c>
    </row>
    <row r="36" spans="1:7" ht="18.75">
      <c r="A36" s="320" t="s">
        <v>294</v>
      </c>
      <c r="B36" s="320"/>
      <c r="C36" s="233">
        <v>0</v>
      </c>
      <c r="G36" s="233">
        <v>29340065576</v>
      </c>
    </row>
    <row r="37" spans="1:7" ht="18.75">
      <c r="A37" s="320" t="s">
        <v>249</v>
      </c>
      <c r="B37" s="320"/>
      <c r="C37" s="233">
        <v>0</v>
      </c>
      <c r="G37" s="233">
        <v>28392804227</v>
      </c>
    </row>
    <row r="38" spans="1:7" ht="18.75">
      <c r="A38" s="320" t="s">
        <v>250</v>
      </c>
      <c r="B38" s="320"/>
      <c r="C38" s="233">
        <v>124452897</v>
      </c>
      <c r="G38" s="233">
        <v>6273830584</v>
      </c>
    </row>
    <row r="39" spans="1:7" ht="18.75">
      <c r="A39" s="320" t="s">
        <v>251</v>
      </c>
      <c r="B39" s="320"/>
      <c r="C39" s="233">
        <v>308767124</v>
      </c>
      <c r="G39" s="233">
        <v>5757260300</v>
      </c>
    </row>
    <row r="40" spans="1:7" ht="18.75">
      <c r="A40" s="320" t="s">
        <v>252</v>
      </c>
      <c r="B40" s="320"/>
      <c r="C40" s="233">
        <v>10793800</v>
      </c>
      <c r="G40" s="233">
        <v>7289874704</v>
      </c>
    </row>
    <row r="41" spans="1:7" ht="18.75">
      <c r="A41" s="320" t="s">
        <v>295</v>
      </c>
      <c r="B41" s="320"/>
      <c r="C41" s="233">
        <v>0</v>
      </c>
      <c r="G41" s="233">
        <v>2837108968</v>
      </c>
    </row>
    <row r="42" spans="1:7" ht="18.75">
      <c r="A42" s="320" t="s">
        <v>296</v>
      </c>
      <c r="B42" s="320"/>
      <c r="C42" s="233">
        <v>0</v>
      </c>
      <c r="G42" s="233">
        <v>11418956145</v>
      </c>
    </row>
    <row r="43" spans="1:7" ht="18.75">
      <c r="A43" s="320" t="s">
        <v>297</v>
      </c>
      <c r="B43" s="320"/>
      <c r="C43" s="233">
        <v>0</v>
      </c>
      <c r="G43" s="233">
        <v>34842140728</v>
      </c>
    </row>
    <row r="44" spans="1:7" ht="18.75">
      <c r="A44" s="320" t="s">
        <v>298</v>
      </c>
      <c r="B44" s="320"/>
      <c r="C44" s="233">
        <v>0</v>
      </c>
      <c r="G44" s="233">
        <v>8215748550</v>
      </c>
    </row>
    <row r="45" spans="1:7" ht="18.75">
      <c r="A45" s="320" t="s">
        <v>299</v>
      </c>
      <c r="B45" s="320"/>
      <c r="C45" s="233">
        <v>0</v>
      </c>
      <c r="G45" s="233">
        <v>789047461</v>
      </c>
    </row>
    <row r="46" spans="1:7" ht="18.75">
      <c r="A46" s="320" t="s">
        <v>253</v>
      </c>
      <c r="B46" s="320"/>
      <c r="C46" s="233">
        <v>2932830332</v>
      </c>
      <c r="D46" s="99"/>
      <c r="E46" s="99"/>
      <c r="F46" s="99"/>
      <c r="G46" s="233">
        <v>26872808345</v>
      </c>
    </row>
    <row r="47" spans="1:7" ht="18.75">
      <c r="A47" s="320" t="s">
        <v>300</v>
      </c>
      <c r="B47" s="320"/>
      <c r="C47" s="233">
        <v>0</v>
      </c>
      <c r="D47" s="99"/>
      <c r="E47" s="99"/>
      <c r="F47" s="99"/>
      <c r="G47" s="233">
        <v>52738646097</v>
      </c>
    </row>
    <row r="48" spans="1:7" ht="18.75">
      <c r="A48" s="320" t="s">
        <v>254</v>
      </c>
      <c r="B48" s="320"/>
      <c r="C48" s="233">
        <v>0</v>
      </c>
      <c r="D48" s="99"/>
      <c r="E48" s="99"/>
      <c r="F48" s="99"/>
      <c r="G48" s="233">
        <v>18467755706</v>
      </c>
    </row>
    <row r="49" spans="1:7" ht="18.75">
      <c r="A49" s="320" t="s">
        <v>255</v>
      </c>
      <c r="B49" s="320"/>
      <c r="C49" s="233">
        <v>3113589040</v>
      </c>
      <c r="D49" s="99"/>
      <c r="E49" s="99"/>
      <c r="F49" s="99"/>
      <c r="G49" s="233">
        <v>95418113814</v>
      </c>
    </row>
    <row r="50" spans="1:7" ht="18.75">
      <c r="A50" s="320" t="s">
        <v>256</v>
      </c>
      <c r="B50" s="320"/>
      <c r="C50" s="233">
        <v>69749739283</v>
      </c>
      <c r="D50" s="99"/>
      <c r="E50" s="99"/>
      <c r="F50" s="99"/>
      <c r="G50" s="233">
        <v>275773795872</v>
      </c>
    </row>
    <row r="51" spans="1:7" ht="18.75">
      <c r="A51" s="320" t="s">
        <v>301</v>
      </c>
      <c r="B51" s="320"/>
      <c r="C51" s="233">
        <v>0</v>
      </c>
      <c r="D51" s="99"/>
      <c r="E51" s="99"/>
      <c r="F51" s="99"/>
      <c r="G51" s="233">
        <v>117427370406</v>
      </c>
    </row>
    <row r="52" spans="1:7" ht="19.5" thickBot="1">
      <c r="A52" s="320" t="s">
        <v>257</v>
      </c>
      <c r="B52" s="320"/>
      <c r="C52" s="233">
        <v>1796079135</v>
      </c>
      <c r="D52" s="99"/>
      <c r="E52" s="99"/>
      <c r="F52" s="99"/>
      <c r="G52" s="233">
        <v>91260448547</v>
      </c>
    </row>
    <row r="53" spans="1:7" ht="18.75">
      <c r="A53" s="320" t="s">
        <v>258</v>
      </c>
      <c r="B53" s="320"/>
      <c r="C53" s="233">
        <v>9201379469</v>
      </c>
      <c r="D53" s="99"/>
      <c r="E53" s="99"/>
      <c r="F53" s="99"/>
      <c r="G53" s="233">
        <v>32305514145</v>
      </c>
    </row>
    <row r="54" spans="1:7" ht="18.75">
      <c r="A54" s="320" t="s">
        <v>259</v>
      </c>
      <c r="B54" s="320"/>
      <c r="C54" s="233">
        <v>0</v>
      </c>
      <c r="D54" s="99"/>
      <c r="E54" s="99"/>
      <c r="F54" s="99"/>
      <c r="G54" s="233">
        <v>28103436021</v>
      </c>
    </row>
    <row r="55" spans="1:7" ht="18.75">
      <c r="A55" s="320" t="s">
        <v>260</v>
      </c>
      <c r="B55" s="320"/>
      <c r="C55" s="233">
        <v>683381207</v>
      </c>
      <c r="D55" s="99"/>
      <c r="E55" s="99"/>
      <c r="F55" s="99"/>
      <c r="G55" s="233">
        <v>5224284251</v>
      </c>
    </row>
    <row r="56" spans="1:7" ht="18.75">
      <c r="A56" s="320" t="s">
        <v>261</v>
      </c>
      <c r="B56" s="320"/>
      <c r="C56" s="233">
        <v>0</v>
      </c>
      <c r="D56" s="99"/>
      <c r="E56" s="99"/>
      <c r="F56" s="99"/>
      <c r="G56" s="233">
        <v>2792921136</v>
      </c>
    </row>
    <row r="57" spans="1:7" ht="18.75">
      <c r="A57" s="320" t="s">
        <v>262</v>
      </c>
      <c r="B57" s="320"/>
      <c r="C57" s="233">
        <v>0</v>
      </c>
      <c r="D57" s="99"/>
      <c r="E57" s="99"/>
      <c r="F57" s="99"/>
      <c r="G57" s="233">
        <v>3657344257</v>
      </c>
    </row>
    <row r="58" spans="1:7" ht="18.75">
      <c r="A58" s="320" t="s">
        <v>263</v>
      </c>
      <c r="B58" s="320"/>
      <c r="C58" s="233">
        <v>-103951912</v>
      </c>
      <c r="D58" s="99"/>
      <c r="E58" s="99"/>
      <c r="F58" s="99"/>
      <c r="G58" s="233">
        <v>26947501635</v>
      </c>
    </row>
    <row r="59" spans="1:7" ht="18.75">
      <c r="A59" s="320" t="s">
        <v>264</v>
      </c>
      <c r="B59" s="320"/>
      <c r="C59" s="233">
        <v>0</v>
      </c>
      <c r="D59" s="99"/>
      <c r="E59" s="99"/>
      <c r="F59" s="99"/>
      <c r="G59" s="233">
        <v>5459087801</v>
      </c>
    </row>
    <row r="60" spans="1:7" ht="18.75">
      <c r="A60" s="320" t="s">
        <v>265</v>
      </c>
      <c r="B60" s="320"/>
      <c r="C60" s="233">
        <v>0</v>
      </c>
      <c r="D60" s="99"/>
      <c r="E60" s="99"/>
      <c r="F60" s="99"/>
      <c r="G60" s="233">
        <v>38401018696</v>
      </c>
    </row>
    <row r="61" spans="1:7" ht="18.75">
      <c r="A61" s="320" t="s">
        <v>266</v>
      </c>
      <c r="B61" s="320"/>
      <c r="C61" s="233">
        <v>689969901</v>
      </c>
      <c r="D61" s="99"/>
      <c r="E61" s="99"/>
      <c r="F61" s="99"/>
      <c r="G61" s="233">
        <v>2954952246</v>
      </c>
    </row>
    <row r="62" spans="1:7" ht="18.75">
      <c r="A62" s="320" t="s">
        <v>267</v>
      </c>
      <c r="B62" s="320"/>
      <c r="C62" s="233">
        <v>22380946699</v>
      </c>
      <c r="D62" s="99"/>
      <c r="E62" s="99"/>
      <c r="F62" s="99"/>
      <c r="G62" s="233">
        <v>78634048334</v>
      </c>
    </row>
    <row r="63" spans="1:7" ht="18.75">
      <c r="A63" s="320" t="s">
        <v>268</v>
      </c>
      <c r="B63" s="320"/>
      <c r="C63" s="233">
        <v>0</v>
      </c>
      <c r="D63" s="99"/>
      <c r="E63" s="99"/>
      <c r="F63" s="99"/>
      <c r="G63" s="233">
        <v>36118175341</v>
      </c>
    </row>
    <row r="64" spans="1:7" ht="18.75">
      <c r="A64" s="320" t="s">
        <v>269</v>
      </c>
      <c r="B64" s="320"/>
      <c r="C64" s="233">
        <v>3935284242</v>
      </c>
      <c r="D64" s="99"/>
      <c r="E64" s="99"/>
      <c r="F64" s="99"/>
      <c r="G64" s="233">
        <v>19043545537</v>
      </c>
    </row>
    <row r="65" spans="1:7" ht="18.75">
      <c r="A65" s="320" t="s">
        <v>270</v>
      </c>
      <c r="B65" s="320"/>
      <c r="C65" s="233">
        <v>77282177305</v>
      </c>
      <c r="D65" s="99"/>
      <c r="E65" s="99"/>
      <c r="F65" s="99"/>
      <c r="G65" s="233">
        <v>171167459861</v>
      </c>
    </row>
    <row r="66" spans="1:7" ht="18.75">
      <c r="A66" s="320" t="s">
        <v>271</v>
      </c>
      <c r="B66" s="320"/>
      <c r="C66" s="233">
        <v>807692664</v>
      </c>
      <c r="D66" s="99"/>
      <c r="E66" s="99"/>
      <c r="F66" s="99"/>
      <c r="G66" s="233">
        <v>3433196253</v>
      </c>
    </row>
    <row r="67" spans="1:7" ht="18.75">
      <c r="A67" s="320" t="s">
        <v>272</v>
      </c>
      <c r="B67" s="320"/>
      <c r="C67" s="233">
        <v>774584283</v>
      </c>
      <c r="D67" s="99"/>
      <c r="E67" s="99"/>
      <c r="F67" s="99"/>
      <c r="G67" s="233">
        <v>2806719210</v>
      </c>
    </row>
    <row r="68" spans="1:7" ht="18.75">
      <c r="A68" s="320" t="s">
        <v>273</v>
      </c>
      <c r="B68" s="320"/>
      <c r="C68" s="233">
        <v>40564709508</v>
      </c>
      <c r="D68" s="99"/>
      <c r="E68" s="99"/>
      <c r="F68" s="99"/>
      <c r="G68" s="233">
        <v>97243505309</v>
      </c>
    </row>
    <row r="69" spans="1:7" ht="18.75">
      <c r="A69" s="320" t="s">
        <v>274</v>
      </c>
      <c r="B69" s="320"/>
      <c r="C69" s="233">
        <v>1514768408</v>
      </c>
      <c r="D69" s="99"/>
      <c r="E69" s="99"/>
      <c r="F69" s="99"/>
      <c r="G69" s="233">
        <v>12800595739</v>
      </c>
    </row>
    <row r="70" spans="1:7" ht="18.75">
      <c r="A70" s="320" t="s">
        <v>275</v>
      </c>
      <c r="B70" s="320"/>
      <c r="C70" s="233">
        <v>13635221248</v>
      </c>
      <c r="D70" s="99"/>
      <c r="E70" s="99"/>
      <c r="F70" s="99"/>
      <c r="G70" s="233">
        <v>29627935710</v>
      </c>
    </row>
    <row r="71" spans="1:7" ht="18.75">
      <c r="A71" s="320" t="s">
        <v>276</v>
      </c>
      <c r="B71" s="320"/>
      <c r="C71" s="233">
        <v>16887508192</v>
      </c>
      <c r="D71" s="99"/>
      <c r="E71" s="99"/>
      <c r="F71" s="99"/>
      <c r="G71" s="233">
        <v>29645588826</v>
      </c>
    </row>
    <row r="72" spans="1:7" ht="18.75">
      <c r="A72" s="320" t="s">
        <v>277</v>
      </c>
      <c r="B72" s="320"/>
      <c r="C72" s="233">
        <v>12474231917</v>
      </c>
      <c r="D72" s="99"/>
      <c r="E72" s="99"/>
      <c r="F72" s="99"/>
      <c r="G72" s="233">
        <v>22820770457</v>
      </c>
    </row>
    <row r="73" spans="1:7" ht="18.75">
      <c r="A73" s="320" t="s">
        <v>278</v>
      </c>
      <c r="B73" s="320"/>
      <c r="C73" s="233">
        <v>34187952301</v>
      </c>
      <c r="D73" s="99"/>
      <c r="E73" s="99"/>
      <c r="F73" s="99"/>
      <c r="G73" s="233">
        <v>58321446826</v>
      </c>
    </row>
    <row r="74" spans="1:7" ht="18.75">
      <c r="A74" s="320" t="s">
        <v>279</v>
      </c>
      <c r="B74" s="320"/>
      <c r="C74" s="233">
        <v>1475349351</v>
      </c>
      <c r="D74" s="99"/>
      <c r="E74" s="99"/>
      <c r="F74" s="99"/>
      <c r="G74" s="233">
        <v>3016818183</v>
      </c>
    </row>
    <row r="75" spans="1:7" ht="18.75">
      <c r="A75" s="320" t="s">
        <v>280</v>
      </c>
      <c r="B75" s="320"/>
      <c r="C75" s="233">
        <v>28355734179</v>
      </c>
      <c r="D75" s="99"/>
      <c r="E75" s="99"/>
      <c r="F75" s="99"/>
      <c r="G75" s="233">
        <v>48533142129</v>
      </c>
    </row>
    <row r="76" spans="1:7" ht="18.75">
      <c r="A76" s="320" t="s">
        <v>281</v>
      </c>
      <c r="B76" s="320"/>
      <c r="C76" s="233">
        <v>41103394998</v>
      </c>
      <c r="D76" s="99"/>
      <c r="E76" s="99"/>
      <c r="F76" s="99"/>
      <c r="G76" s="233">
        <v>63868532582</v>
      </c>
    </row>
    <row r="77" spans="1:7" ht="18.75">
      <c r="A77" s="320" t="s">
        <v>282</v>
      </c>
      <c r="B77" s="320"/>
      <c r="C77" s="233">
        <v>6189934688</v>
      </c>
      <c r="D77" s="99"/>
      <c r="E77" s="99"/>
      <c r="F77" s="99"/>
      <c r="G77" s="233">
        <v>8799901898</v>
      </c>
    </row>
    <row r="78" spans="1:7" ht="18.75">
      <c r="A78" s="320" t="s">
        <v>283</v>
      </c>
      <c r="B78" s="320"/>
      <c r="C78" s="233">
        <v>38549443603</v>
      </c>
      <c r="D78" s="99"/>
      <c r="E78" s="99"/>
      <c r="F78" s="99"/>
      <c r="G78" s="233">
        <v>50338084687</v>
      </c>
    </row>
    <row r="79" spans="1:7" ht="18.75">
      <c r="A79" s="320" t="s">
        <v>284</v>
      </c>
      <c r="B79" s="320"/>
      <c r="C79" s="233">
        <v>39822455916</v>
      </c>
      <c r="D79" s="99"/>
      <c r="E79" s="99"/>
      <c r="F79" s="99"/>
      <c r="G79" s="233">
        <v>52485126948</v>
      </c>
    </row>
    <row r="80" spans="1:7" ht="18.75">
      <c r="A80" s="320" t="s">
        <v>285</v>
      </c>
      <c r="B80" s="320"/>
      <c r="C80" s="233">
        <v>4369933350</v>
      </c>
      <c r="D80" s="99"/>
      <c r="E80" s="99"/>
      <c r="F80" s="99"/>
      <c r="G80" s="233">
        <v>5187551380</v>
      </c>
    </row>
    <row r="81" spans="1:7" ht="18.75">
      <c r="A81" s="320" t="s">
        <v>286</v>
      </c>
      <c r="B81" s="320"/>
      <c r="C81" s="233">
        <v>1260249074</v>
      </c>
      <c r="D81" s="99"/>
      <c r="E81" s="99"/>
      <c r="F81" s="99"/>
      <c r="G81" s="233">
        <v>1554331690</v>
      </c>
    </row>
    <row r="82" spans="1:7" ht="18.75">
      <c r="A82" s="320" t="s">
        <v>319</v>
      </c>
      <c r="B82" s="320"/>
      <c r="C82" s="233">
        <v>10300055716</v>
      </c>
      <c r="D82" s="99"/>
      <c r="E82" s="99"/>
      <c r="F82" s="99"/>
      <c r="G82" s="233">
        <v>12780800628</v>
      </c>
    </row>
    <row r="83" spans="1:7" ht="18.75">
      <c r="A83" s="320" t="s">
        <v>320</v>
      </c>
      <c r="B83" s="320"/>
      <c r="C83" s="233">
        <v>11741783632</v>
      </c>
      <c r="D83" s="99"/>
      <c r="E83" s="99"/>
      <c r="F83" s="99"/>
      <c r="G83" s="233">
        <v>13454041007</v>
      </c>
    </row>
    <row r="84" spans="1:7" ht="18.75">
      <c r="A84" s="320" t="s">
        <v>321</v>
      </c>
      <c r="B84" s="320"/>
      <c r="C84" s="233">
        <v>3732735244</v>
      </c>
      <c r="D84" s="99"/>
      <c r="E84" s="99"/>
      <c r="F84" s="99"/>
      <c r="G84" s="233">
        <v>3732735244</v>
      </c>
    </row>
    <row r="85" spans="1:7" ht="18.75">
      <c r="A85" s="320" t="s">
        <v>322</v>
      </c>
      <c r="B85" s="320"/>
      <c r="C85" s="233">
        <v>14171849608</v>
      </c>
      <c r="D85" s="99"/>
      <c r="E85" s="99"/>
      <c r="F85" s="99"/>
      <c r="G85" s="233">
        <v>14171849608</v>
      </c>
    </row>
    <row r="86" spans="1:7" ht="18.75">
      <c r="A86" s="320" t="s">
        <v>323</v>
      </c>
      <c r="B86" s="320"/>
      <c r="C86" s="233">
        <v>7504892741</v>
      </c>
      <c r="D86" s="99"/>
      <c r="E86" s="99"/>
      <c r="F86" s="99"/>
      <c r="G86" s="233">
        <v>7504892741</v>
      </c>
    </row>
    <row r="87" spans="1:7" ht="18.75">
      <c r="A87" s="320" t="s">
        <v>324</v>
      </c>
      <c r="B87" s="320"/>
      <c r="C87" s="233">
        <v>13826009835</v>
      </c>
      <c r="D87" s="99"/>
      <c r="E87" s="99"/>
      <c r="F87" s="99"/>
      <c r="G87" s="233">
        <v>13826009835</v>
      </c>
    </row>
    <row r="88" spans="1:7" ht="18.75">
      <c r="A88" s="320" t="s">
        <v>325</v>
      </c>
      <c r="B88" s="320"/>
      <c r="C88" s="233">
        <v>3910819656</v>
      </c>
      <c r="D88" s="99"/>
      <c r="E88" s="99"/>
      <c r="F88" s="99"/>
      <c r="G88" s="233">
        <v>3910819656</v>
      </c>
    </row>
    <row r="89" spans="1:7" ht="18.75">
      <c r="A89" s="320" t="s">
        <v>326</v>
      </c>
      <c r="B89" s="320"/>
      <c r="C89" s="233">
        <v>5588968477</v>
      </c>
      <c r="D89" s="99"/>
      <c r="E89" s="99"/>
      <c r="F89" s="99"/>
      <c r="G89" s="233">
        <v>5588968477</v>
      </c>
    </row>
    <row r="90" spans="1:7" ht="18.75">
      <c r="A90" s="320" t="s">
        <v>327</v>
      </c>
      <c r="B90" s="320"/>
      <c r="C90" s="233">
        <v>3415316058</v>
      </c>
      <c r="D90" s="99"/>
      <c r="E90" s="99"/>
      <c r="F90" s="99"/>
      <c r="G90" s="233">
        <v>3415316058</v>
      </c>
    </row>
    <row r="91" spans="1:7" ht="18.75">
      <c r="A91" s="320" t="s">
        <v>328</v>
      </c>
      <c r="B91" s="320"/>
      <c r="C91" s="233">
        <v>2500048080</v>
      </c>
      <c r="D91" s="99"/>
      <c r="E91" s="99"/>
      <c r="F91" s="99"/>
      <c r="G91" s="233">
        <v>2500048080</v>
      </c>
    </row>
    <row r="92" spans="1:7" ht="18.75">
      <c r="A92" s="320" t="s">
        <v>329</v>
      </c>
      <c r="B92" s="320"/>
      <c r="C92" s="233">
        <v>5567712786</v>
      </c>
      <c r="D92" s="99"/>
      <c r="E92" s="99"/>
      <c r="F92" s="99"/>
      <c r="G92" s="233">
        <v>5567712786</v>
      </c>
    </row>
    <row r="93" spans="1:7" ht="18.75">
      <c r="A93" s="320" t="s">
        <v>330</v>
      </c>
      <c r="B93" s="320"/>
      <c r="C93" s="233">
        <v>8898937045</v>
      </c>
      <c r="D93" s="99"/>
      <c r="E93" s="99"/>
      <c r="F93" s="99"/>
      <c r="G93" s="233">
        <v>8898937045</v>
      </c>
    </row>
    <row r="94" spans="1:7" ht="18.75">
      <c r="A94" s="320" t="s">
        <v>331</v>
      </c>
      <c r="B94" s="320"/>
      <c r="C94" s="233">
        <v>6539754098</v>
      </c>
      <c r="D94" s="99"/>
      <c r="E94" s="99"/>
      <c r="F94" s="99"/>
      <c r="G94" s="233">
        <v>6539754098</v>
      </c>
    </row>
    <row r="95" spans="1:7" ht="18.75">
      <c r="A95" s="320" t="s">
        <v>332</v>
      </c>
      <c r="B95" s="320"/>
      <c r="C95" s="233">
        <v>1606557372</v>
      </c>
      <c r="D95" s="99"/>
      <c r="E95" s="99"/>
      <c r="F95" s="99"/>
      <c r="G95" s="233">
        <v>1606557372</v>
      </c>
    </row>
    <row r="96" spans="1:7" ht="18.75">
      <c r="A96" s="320" t="s">
        <v>333</v>
      </c>
      <c r="B96" s="320"/>
      <c r="C96" s="233">
        <v>2895444804</v>
      </c>
      <c r="D96" s="99"/>
      <c r="E96" s="99"/>
      <c r="F96" s="99"/>
      <c r="G96" s="233">
        <v>2895444804</v>
      </c>
    </row>
    <row r="97" spans="1:7" ht="18.75">
      <c r="A97" s="320" t="s">
        <v>334</v>
      </c>
      <c r="B97" s="320"/>
      <c r="C97" s="233">
        <v>882422292</v>
      </c>
      <c r="D97" s="99"/>
      <c r="E97" s="99"/>
      <c r="F97" s="99"/>
      <c r="G97" s="233">
        <v>882422292</v>
      </c>
    </row>
    <row r="98" spans="1:7" ht="18.75">
      <c r="A98" s="320" t="s">
        <v>335</v>
      </c>
      <c r="B98" s="320"/>
      <c r="C98" s="233">
        <v>390326882</v>
      </c>
      <c r="D98" s="99"/>
      <c r="E98" s="99"/>
      <c r="F98" s="99"/>
      <c r="G98" s="233">
        <v>390326882</v>
      </c>
    </row>
    <row r="99" spans="1:7" ht="18.75">
      <c r="A99" s="320" t="s">
        <v>336</v>
      </c>
      <c r="B99" s="320"/>
      <c r="C99" s="233">
        <v>4235211148</v>
      </c>
      <c r="D99" s="99"/>
      <c r="E99" s="99"/>
      <c r="F99" s="99"/>
      <c r="G99" s="233">
        <v>4235211148</v>
      </c>
    </row>
    <row r="100" spans="1:7" ht="18.75">
      <c r="A100" s="320" t="s">
        <v>337</v>
      </c>
      <c r="B100" s="320"/>
      <c r="C100" s="233">
        <v>2531339016</v>
      </c>
      <c r="D100" s="99"/>
      <c r="E100" s="99"/>
      <c r="F100" s="99"/>
      <c r="G100" s="233">
        <v>2531339016</v>
      </c>
    </row>
    <row r="101" spans="1:7" ht="18.75">
      <c r="A101" s="320" t="s">
        <v>338</v>
      </c>
      <c r="B101" s="320"/>
      <c r="C101" s="233">
        <v>1686885242</v>
      </c>
      <c r="D101" s="99"/>
      <c r="E101" s="99"/>
      <c r="F101" s="99"/>
      <c r="G101" s="233">
        <v>1686885242</v>
      </c>
    </row>
    <row r="102" spans="1:7" ht="18.75">
      <c r="A102" s="321" t="s">
        <v>339</v>
      </c>
      <c r="B102" s="321"/>
      <c r="C102" s="234">
        <v>294786885</v>
      </c>
      <c r="D102" s="99"/>
      <c r="E102" s="99"/>
      <c r="F102" s="99"/>
      <c r="G102" s="234">
        <v>294786885</v>
      </c>
    </row>
    <row r="103" spans="1:7" ht="16.5" thickBot="1">
      <c r="C103" s="172">
        <f>SUM(C9:C102)</f>
        <v>586722503445</v>
      </c>
      <c r="G103" s="172">
        <f>SUM(G9:G102)</f>
        <v>1957700805900</v>
      </c>
    </row>
    <row r="104" spans="1:7" ht="16.5" thickTop="1"/>
  </sheetData>
  <mergeCells count="101">
    <mergeCell ref="A1:J1"/>
    <mergeCell ref="A2:J2"/>
    <mergeCell ref="A3:J3"/>
    <mergeCell ref="A9:B9"/>
    <mergeCell ref="A10:B10"/>
    <mergeCell ref="A11:B11"/>
    <mergeCell ref="A12:B12"/>
    <mergeCell ref="A13:B13"/>
    <mergeCell ref="A6:B6"/>
    <mergeCell ref="C6:F6"/>
    <mergeCell ref="A4:J4"/>
    <mergeCell ref="G6:J6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99:B99"/>
    <mergeCell ref="A100:B100"/>
    <mergeCell ref="A101:B101"/>
    <mergeCell ref="A102:B102"/>
    <mergeCell ref="A94:B94"/>
    <mergeCell ref="A95:B95"/>
    <mergeCell ref="A96:B96"/>
    <mergeCell ref="A97:B97"/>
    <mergeCell ref="A98:B98"/>
  </mergeCells>
  <pageMargins left="0.70866141732283472" right="0.70866141732283472" top="0.74803149606299213" bottom="0.74803149606299213" header="0.31496062992125984" footer="0.31496062992125984"/>
  <pageSetup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Q11"/>
  <sheetViews>
    <sheetView rightToLeft="1" view="pageBreakPreview" zoomScale="130" zoomScaleNormal="100" zoomScaleSheetLayoutView="130" workbookViewId="0">
      <selection activeCell="J10" sqref="J10"/>
    </sheetView>
  </sheetViews>
  <sheetFormatPr defaultRowHeight="14.25"/>
  <cols>
    <col min="1" max="1" width="17.75" bestFit="1" customWidth="1"/>
    <col min="2" max="2" width="18.25" bestFit="1" customWidth="1"/>
    <col min="3" max="3" width="7.625" bestFit="1" customWidth="1"/>
    <col min="4" max="4" width="8.375" bestFit="1" customWidth="1"/>
    <col min="5" max="5" width="11" bestFit="1" customWidth="1"/>
    <col min="6" max="6" width="16.25" bestFit="1" customWidth="1"/>
    <col min="7" max="7" width="5.375" bestFit="1" customWidth="1"/>
    <col min="8" max="8" width="16.875" bestFit="1" customWidth="1"/>
  </cols>
  <sheetData>
    <row r="1" spans="1:17" ht="21">
      <c r="A1" s="330" t="s">
        <v>126</v>
      </c>
      <c r="B1" s="330"/>
      <c r="C1" s="330"/>
      <c r="D1" s="330"/>
      <c r="E1" s="330"/>
      <c r="F1" s="330"/>
      <c r="G1" s="330"/>
      <c r="H1" s="330"/>
      <c r="I1" s="51"/>
      <c r="J1" s="51"/>
      <c r="K1" s="51"/>
      <c r="L1" s="51"/>
      <c r="M1" s="51"/>
      <c r="N1" s="51"/>
      <c r="O1" s="51"/>
      <c r="P1" s="51"/>
      <c r="Q1" s="51"/>
    </row>
    <row r="2" spans="1:17" ht="21">
      <c r="A2" s="330" t="s">
        <v>84</v>
      </c>
      <c r="B2" s="330"/>
      <c r="C2" s="330"/>
      <c r="D2" s="330"/>
      <c r="E2" s="330"/>
      <c r="F2" s="330"/>
      <c r="G2" s="330"/>
      <c r="H2" s="330"/>
      <c r="I2" s="51"/>
      <c r="J2" s="51"/>
      <c r="K2" s="51"/>
      <c r="L2" s="51"/>
      <c r="M2" s="51"/>
      <c r="N2" s="51"/>
      <c r="O2" s="51"/>
      <c r="P2" s="51"/>
      <c r="Q2" s="51"/>
    </row>
    <row r="3" spans="1:17" ht="21">
      <c r="A3" s="330" t="s">
        <v>308</v>
      </c>
      <c r="B3" s="330"/>
      <c r="C3" s="330"/>
      <c r="D3" s="330"/>
      <c r="E3" s="330"/>
      <c r="F3" s="330"/>
      <c r="G3" s="330"/>
      <c r="H3" s="330"/>
      <c r="I3" s="51"/>
      <c r="J3" s="51"/>
      <c r="K3" s="51"/>
      <c r="L3" s="51"/>
      <c r="M3" s="51"/>
      <c r="N3" s="51"/>
      <c r="O3" s="51"/>
      <c r="P3" s="51"/>
      <c r="Q3" s="51"/>
    </row>
    <row r="5" spans="1:17" ht="25.5">
      <c r="A5" s="288" t="s">
        <v>104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</row>
    <row r="7" spans="1:17" ht="30">
      <c r="A7" s="52" t="s">
        <v>90</v>
      </c>
      <c r="B7" s="52" t="s">
        <v>91</v>
      </c>
      <c r="C7" s="52" t="s">
        <v>92</v>
      </c>
      <c r="D7" s="52" t="s">
        <v>93</v>
      </c>
      <c r="E7" s="52" t="s">
        <v>184</v>
      </c>
      <c r="F7" s="53" t="s">
        <v>94</v>
      </c>
      <c r="G7" s="52" t="s">
        <v>95</v>
      </c>
      <c r="H7" s="53" t="s">
        <v>96</v>
      </c>
    </row>
    <row r="8" spans="1:17" ht="42.75">
      <c r="A8" s="54" t="s">
        <v>185</v>
      </c>
      <c r="B8" s="142" t="s">
        <v>97</v>
      </c>
      <c r="C8" s="141" t="s">
        <v>186</v>
      </c>
      <c r="D8" s="143">
        <v>500000</v>
      </c>
      <c r="E8" s="143">
        <v>1000000</v>
      </c>
      <c r="F8" s="143">
        <v>17214000000</v>
      </c>
      <c r="G8" s="144">
        <v>0.23</v>
      </c>
      <c r="H8" s="144">
        <v>0.28999999999999998</v>
      </c>
    </row>
    <row r="9" spans="1:17" ht="17.25">
      <c r="A9" s="54" t="s">
        <v>340</v>
      </c>
      <c r="B9" s="142" t="s">
        <v>341</v>
      </c>
      <c r="C9" s="141" t="s">
        <v>342</v>
      </c>
      <c r="D9" s="143">
        <v>500000</v>
      </c>
      <c r="E9" s="143">
        <v>9990</v>
      </c>
      <c r="F9" s="143">
        <v>44000000000</v>
      </c>
      <c r="G9" s="144">
        <v>0.3</v>
      </c>
      <c r="H9" s="144">
        <v>0.38140000000000002</v>
      </c>
    </row>
    <row r="10" spans="1:17" ht="42.75">
      <c r="A10" s="54" t="s">
        <v>187</v>
      </c>
      <c r="B10" s="142" t="s">
        <v>97</v>
      </c>
      <c r="C10" s="141" t="s">
        <v>188</v>
      </c>
      <c r="D10" s="143">
        <v>1000000</v>
      </c>
      <c r="E10" s="143">
        <v>1000000</v>
      </c>
      <c r="F10" s="143">
        <v>46952000000</v>
      </c>
      <c r="G10" s="144">
        <v>0.26</v>
      </c>
      <c r="H10" s="144">
        <v>0.32</v>
      </c>
    </row>
    <row r="11" spans="1:17" ht="17.25">
      <c r="A11" s="331" t="s">
        <v>98</v>
      </c>
      <c r="B11" s="331"/>
      <c r="C11" s="331"/>
      <c r="D11" s="331"/>
      <c r="E11" s="331"/>
      <c r="F11" s="331"/>
    </row>
  </sheetData>
  <mergeCells count="5">
    <mergeCell ref="A3:H3"/>
    <mergeCell ref="A11:F11"/>
    <mergeCell ref="A5:Q5"/>
    <mergeCell ref="A1:H1"/>
    <mergeCell ref="A2:H2"/>
  </mergeCells>
  <pageMargins left="0.7" right="0.7" top="0.75" bottom="0.75" header="0.3" footer="0.3"/>
  <pageSetup scale="7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E11"/>
  <sheetViews>
    <sheetView rightToLeft="1" view="pageBreakPreview" zoomScaleNormal="100" zoomScaleSheetLayoutView="100" workbookViewId="0">
      <selection activeCell="F18" sqref="F18"/>
    </sheetView>
  </sheetViews>
  <sheetFormatPr defaultRowHeight="14.25"/>
  <cols>
    <col min="1" max="1" width="32.375" customWidth="1"/>
    <col min="2" max="2" width="1.375" customWidth="1"/>
    <col min="3" max="3" width="13.25" customWidth="1"/>
    <col min="4" max="4" width="1.25" customWidth="1"/>
    <col min="5" max="5" width="13.75" customWidth="1"/>
  </cols>
  <sheetData>
    <row r="1" spans="1:5" ht="21">
      <c r="A1" s="277" t="s">
        <v>126</v>
      </c>
      <c r="B1" s="277"/>
      <c r="C1" s="277"/>
      <c r="D1" s="277"/>
      <c r="E1" s="277"/>
    </row>
    <row r="2" spans="1:5" ht="21">
      <c r="A2" s="277" t="s">
        <v>84</v>
      </c>
      <c r="B2" s="277"/>
      <c r="C2" s="277"/>
      <c r="D2" s="277"/>
      <c r="E2" s="277"/>
    </row>
    <row r="3" spans="1:5" ht="21">
      <c r="A3" s="277" t="s">
        <v>308</v>
      </c>
      <c r="B3" s="277"/>
      <c r="C3" s="277"/>
      <c r="D3" s="277"/>
      <c r="E3" s="277"/>
    </row>
    <row r="4" spans="1:5" ht="25.5">
      <c r="A4" s="288" t="s">
        <v>106</v>
      </c>
      <c r="B4" s="288"/>
      <c r="C4" s="288"/>
      <c r="D4" s="288"/>
      <c r="E4" s="288"/>
    </row>
    <row r="5" spans="1:5" ht="16.5" thickBot="1">
      <c r="A5" s="10"/>
      <c r="B5" s="5"/>
      <c r="C5" s="22" t="s">
        <v>190</v>
      </c>
      <c r="D5" s="8"/>
      <c r="E5" s="22" t="s">
        <v>309</v>
      </c>
    </row>
    <row r="6" spans="1:5" ht="16.5" customHeight="1">
      <c r="A6" s="311" t="s">
        <v>38</v>
      </c>
      <c r="B6" s="312"/>
      <c r="C6" s="313" t="s">
        <v>7</v>
      </c>
      <c r="D6" s="12"/>
      <c r="E6" s="313" t="s">
        <v>7</v>
      </c>
    </row>
    <row r="7" spans="1:5" ht="16.5" thickBot="1">
      <c r="A7" s="312"/>
      <c r="B7" s="312"/>
      <c r="C7" s="315"/>
      <c r="D7" s="9"/>
      <c r="E7" s="315"/>
    </row>
    <row r="8" spans="1:5" s="11" customFormat="1" ht="21">
      <c r="A8" s="61" t="s">
        <v>180</v>
      </c>
      <c r="B8" s="63"/>
      <c r="C8" s="62">
        <v>0</v>
      </c>
      <c r="D8" s="63"/>
      <c r="E8" s="62">
        <v>321660290</v>
      </c>
    </row>
    <row r="9" spans="1:5" s="11" customFormat="1" ht="21">
      <c r="A9" s="61" t="s">
        <v>181</v>
      </c>
      <c r="B9" s="63"/>
      <c r="C9" s="62">
        <v>12710328</v>
      </c>
      <c r="D9" s="63"/>
      <c r="E9" s="62">
        <v>114802728</v>
      </c>
    </row>
    <row r="10" spans="1:5" s="11" customFormat="1" ht="19.5" thickBot="1">
      <c r="A10" s="13" t="s">
        <v>3</v>
      </c>
      <c r="B10" s="14"/>
      <c r="C10" s="93">
        <f>SUM(C8:C9)</f>
        <v>12710328</v>
      </c>
      <c r="D10" s="14"/>
      <c r="E10" s="93">
        <f>SUM(E8:E9)</f>
        <v>436463018</v>
      </c>
    </row>
    <row r="11" spans="1:5" ht="15" thickTop="1"/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V18"/>
  <sheetViews>
    <sheetView rightToLeft="1" view="pageBreakPreview" zoomScale="98" zoomScaleNormal="100" zoomScaleSheetLayoutView="98" workbookViewId="0">
      <selection activeCell="Q14" sqref="Q14"/>
    </sheetView>
  </sheetViews>
  <sheetFormatPr defaultColWidth="9.125" defaultRowHeight="12.75"/>
  <cols>
    <col min="1" max="1" width="22.125" style="29" bestFit="1" customWidth="1"/>
    <col min="2" max="2" width="0.875" style="29" customWidth="1"/>
    <col min="3" max="3" width="10.875" style="29" bestFit="1" customWidth="1"/>
    <col min="4" max="4" width="1" style="29" customWidth="1"/>
    <col min="5" max="5" width="14.75" style="29" customWidth="1"/>
    <col min="6" max="6" width="1" style="29" customWidth="1"/>
    <col min="7" max="7" width="9.625" style="29" bestFit="1" customWidth="1"/>
    <col min="8" max="8" width="0.875" style="29" customWidth="1"/>
    <col min="9" max="9" width="16.25" style="29" bestFit="1" customWidth="1"/>
    <col min="10" max="10" width="1" style="29" customWidth="1"/>
    <col min="11" max="11" width="15.125" style="29" bestFit="1" customWidth="1"/>
    <col min="12" max="12" width="1.125" style="29" customWidth="1"/>
    <col min="13" max="13" width="16.125" style="29" bestFit="1" customWidth="1"/>
    <col min="14" max="14" width="0.875" style="29" customWidth="1"/>
    <col min="15" max="15" width="16.25" style="29" bestFit="1" customWidth="1"/>
    <col min="16" max="16" width="1" style="29" customWidth="1"/>
    <col min="17" max="17" width="15.125" style="29" bestFit="1" customWidth="1"/>
    <col min="18" max="18" width="0.75" style="29" customWidth="1"/>
    <col min="19" max="19" width="16" style="29" bestFit="1" customWidth="1"/>
    <col min="20" max="16384" width="9.125" style="29"/>
  </cols>
  <sheetData>
    <row r="1" spans="1:22" ht="21">
      <c r="A1" s="332" t="s">
        <v>126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</row>
    <row r="2" spans="1:22" ht="21">
      <c r="A2" s="332" t="s">
        <v>84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</row>
    <row r="3" spans="1:22" ht="21">
      <c r="A3" s="332" t="s">
        <v>308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22" ht="25.5">
      <c r="A4" s="288" t="s">
        <v>16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31"/>
      <c r="U4" s="31"/>
      <c r="V4" s="31"/>
    </row>
    <row r="5" spans="1:22" ht="16.5" customHeight="1" thickBot="1">
      <c r="A5" s="6"/>
      <c r="B5" s="6"/>
      <c r="C5" s="289" t="s">
        <v>64</v>
      </c>
      <c r="D5" s="289"/>
      <c r="E5" s="289"/>
      <c r="F5" s="289"/>
      <c r="G5" s="289"/>
      <c r="H5" s="6"/>
      <c r="I5" s="315" t="s">
        <v>343</v>
      </c>
      <c r="J5" s="315"/>
      <c r="K5" s="315"/>
      <c r="L5" s="315"/>
      <c r="M5" s="315"/>
      <c r="N5" s="5"/>
      <c r="O5" s="315" t="s">
        <v>344</v>
      </c>
      <c r="P5" s="315"/>
      <c r="Q5" s="315"/>
      <c r="R5" s="315"/>
      <c r="S5" s="315"/>
      <c r="T5" s="5"/>
      <c r="U5" s="5"/>
      <c r="V5" s="5"/>
    </row>
    <row r="6" spans="1:22" ht="47.25" customHeight="1" thickBot="1">
      <c r="A6" s="39" t="s">
        <v>42</v>
      </c>
      <c r="B6" s="40"/>
      <c r="C6" s="41" t="s">
        <v>58</v>
      </c>
      <c r="D6" s="42"/>
      <c r="E6" s="39" t="s">
        <v>63</v>
      </c>
      <c r="F6" s="40"/>
      <c r="G6" s="39" t="s">
        <v>59</v>
      </c>
      <c r="H6" s="40"/>
      <c r="I6" s="39" t="s">
        <v>60</v>
      </c>
      <c r="J6" s="40"/>
      <c r="K6" s="21" t="s">
        <v>61</v>
      </c>
      <c r="L6" s="40"/>
      <c r="M6" s="39" t="s">
        <v>62</v>
      </c>
      <c r="N6" s="6"/>
      <c r="O6" s="39" t="s">
        <v>60</v>
      </c>
      <c r="P6" s="40"/>
      <c r="Q6" s="43" t="s">
        <v>61</v>
      </c>
      <c r="R6" s="40"/>
      <c r="S6" s="39" t="s">
        <v>62</v>
      </c>
    </row>
    <row r="7" spans="1:22" ht="41.25" customHeight="1">
      <c r="A7" s="236" t="s">
        <v>123</v>
      </c>
      <c r="C7" s="181" t="s">
        <v>192</v>
      </c>
      <c r="D7" s="182"/>
      <c r="E7" s="181">
        <v>10300000</v>
      </c>
      <c r="F7" s="181"/>
      <c r="G7" s="181">
        <v>2130</v>
      </c>
      <c r="H7" s="182"/>
      <c r="I7" s="181">
        <v>0</v>
      </c>
      <c r="J7" s="181"/>
      <c r="K7" s="181">
        <v>0</v>
      </c>
      <c r="L7" s="181"/>
      <c r="M7" s="181">
        <v>0</v>
      </c>
      <c r="N7" s="181"/>
      <c r="O7" s="181">
        <v>21939000000</v>
      </c>
      <c r="P7" s="181"/>
      <c r="Q7" s="181">
        <v>2431728380</v>
      </c>
      <c r="R7" s="181"/>
      <c r="S7" s="181">
        <f>O7-Q7</f>
        <v>19507271620</v>
      </c>
    </row>
    <row r="8" spans="1:22" ht="41.25" customHeight="1">
      <c r="A8" s="237" t="s">
        <v>119</v>
      </c>
      <c r="C8" s="181" t="s">
        <v>345</v>
      </c>
      <c r="D8" s="182"/>
      <c r="E8" s="181">
        <v>29431752</v>
      </c>
      <c r="F8" s="181"/>
      <c r="G8" s="181">
        <v>1680</v>
      </c>
      <c r="H8" s="182"/>
      <c r="I8" s="181">
        <v>49445343360</v>
      </c>
      <c r="J8" s="181"/>
      <c r="K8" s="181">
        <v>6980519063</v>
      </c>
      <c r="L8" s="181"/>
      <c r="M8" s="181">
        <v>42464824297</v>
      </c>
      <c r="N8" s="181"/>
      <c r="O8" s="181">
        <v>49445343360</v>
      </c>
      <c r="P8" s="181"/>
      <c r="Q8" s="181">
        <v>6980519063</v>
      </c>
      <c r="R8" s="181"/>
      <c r="S8" s="181">
        <f t="shared" ref="S8:S13" si="0">O8-Q8</f>
        <v>42464824297</v>
      </c>
    </row>
    <row r="9" spans="1:22" ht="41.25" customHeight="1">
      <c r="A9" s="237" t="s">
        <v>125</v>
      </c>
      <c r="C9" s="181" t="s">
        <v>178</v>
      </c>
      <c r="D9" s="182"/>
      <c r="E9" s="181">
        <v>285192501</v>
      </c>
      <c r="F9" s="181"/>
      <c r="G9" s="181">
        <v>380</v>
      </c>
      <c r="H9" s="182"/>
      <c r="I9" s="181">
        <v>108373150380</v>
      </c>
      <c r="J9" s="181"/>
      <c r="K9" s="181">
        <v>14191722074</v>
      </c>
      <c r="L9" s="181"/>
      <c r="M9" s="181">
        <v>94181428306</v>
      </c>
      <c r="N9" s="181"/>
      <c r="O9" s="181">
        <v>108373150380</v>
      </c>
      <c r="P9" s="181"/>
      <c r="Q9" s="181">
        <v>14191722074</v>
      </c>
      <c r="R9" s="181"/>
      <c r="S9" s="181">
        <f t="shared" si="0"/>
        <v>94181428306</v>
      </c>
    </row>
    <row r="10" spans="1:22" ht="41.25" customHeight="1">
      <c r="A10" s="237" t="s">
        <v>121</v>
      </c>
      <c r="C10" s="181" t="s">
        <v>346</v>
      </c>
      <c r="D10" s="182"/>
      <c r="E10" s="181">
        <v>150000</v>
      </c>
      <c r="F10" s="181"/>
      <c r="G10" s="181">
        <v>11000</v>
      </c>
      <c r="H10" s="182"/>
      <c r="I10" s="181">
        <v>1650000000</v>
      </c>
      <c r="J10" s="181"/>
      <c r="K10" s="181">
        <v>229599057</v>
      </c>
      <c r="L10" s="181"/>
      <c r="M10" s="181">
        <v>1420400943</v>
      </c>
      <c r="N10" s="181"/>
      <c r="O10" s="181">
        <v>1650000000</v>
      </c>
      <c r="P10" s="181"/>
      <c r="Q10" s="181">
        <v>229599057</v>
      </c>
      <c r="R10" s="181"/>
      <c r="S10" s="181">
        <f t="shared" si="0"/>
        <v>1420400943</v>
      </c>
    </row>
    <row r="11" spans="1:22" ht="41.25" customHeight="1">
      <c r="A11" s="237" t="s">
        <v>118</v>
      </c>
      <c r="C11" s="181" t="s">
        <v>309</v>
      </c>
      <c r="D11" s="182"/>
      <c r="E11" s="181">
        <v>24120000</v>
      </c>
      <c r="F11" s="181"/>
      <c r="G11" s="181">
        <v>388</v>
      </c>
      <c r="H11" s="182"/>
      <c r="I11" s="181">
        <v>9358560000</v>
      </c>
      <c r="J11" s="181"/>
      <c r="K11" s="181">
        <v>1335367046</v>
      </c>
      <c r="L11" s="181"/>
      <c r="M11" s="181">
        <v>8023192954</v>
      </c>
      <c r="N11" s="181"/>
      <c r="O11" s="181">
        <v>9358560000</v>
      </c>
      <c r="P11" s="181"/>
      <c r="Q11" s="181">
        <v>1335367046</v>
      </c>
      <c r="R11" s="181"/>
      <c r="S11" s="181">
        <f t="shared" si="0"/>
        <v>8023192954</v>
      </c>
    </row>
    <row r="12" spans="1:22" ht="41.25" customHeight="1">
      <c r="A12" s="237" t="s">
        <v>124</v>
      </c>
      <c r="C12" s="181" t="s">
        <v>287</v>
      </c>
      <c r="D12" s="182"/>
      <c r="E12" s="181">
        <v>4692065</v>
      </c>
      <c r="F12" s="181"/>
      <c r="G12" s="181">
        <v>64</v>
      </c>
      <c r="H12" s="182"/>
      <c r="I12" s="181">
        <v>0</v>
      </c>
      <c r="J12" s="181"/>
      <c r="K12" s="181">
        <v>0</v>
      </c>
      <c r="L12" s="181"/>
      <c r="M12" s="181">
        <v>0</v>
      </c>
      <c r="N12" s="181"/>
      <c r="O12" s="181">
        <v>300292160</v>
      </c>
      <c r="P12" s="181"/>
      <c r="Q12" s="181">
        <v>37130963</v>
      </c>
      <c r="R12" s="181"/>
      <c r="S12" s="181">
        <f t="shared" si="0"/>
        <v>263161197</v>
      </c>
    </row>
    <row r="13" spans="1:22" ht="18.75">
      <c r="A13" s="229" t="s">
        <v>122</v>
      </c>
      <c r="C13" s="181" t="s">
        <v>347</v>
      </c>
      <c r="D13" s="182"/>
      <c r="E13" s="181">
        <v>33953760</v>
      </c>
      <c r="F13" s="181"/>
      <c r="G13" s="181">
        <v>670</v>
      </c>
      <c r="H13" s="182"/>
      <c r="I13" s="181">
        <v>22749019200</v>
      </c>
      <c r="J13" s="181"/>
      <c r="K13" s="181">
        <v>3246043256</v>
      </c>
      <c r="L13" s="181"/>
      <c r="M13" s="181">
        <v>19502975944</v>
      </c>
      <c r="N13" s="181"/>
      <c r="O13" s="181">
        <v>22749019200</v>
      </c>
      <c r="P13" s="181"/>
      <c r="Q13" s="181">
        <v>3246043256</v>
      </c>
      <c r="R13" s="181"/>
      <c r="S13" s="181">
        <f t="shared" si="0"/>
        <v>19502975944</v>
      </c>
    </row>
    <row r="14" spans="1:22" ht="19.5" thickBot="1">
      <c r="A14" s="181" t="s">
        <v>3</v>
      </c>
      <c r="B14" s="182"/>
      <c r="C14" s="181"/>
      <c r="D14" s="181"/>
      <c r="E14" s="181"/>
      <c r="F14" s="182"/>
      <c r="G14" s="181"/>
      <c r="H14" s="181"/>
      <c r="I14" s="221">
        <f>SUM(I7:I13)</f>
        <v>191576072940</v>
      </c>
      <c r="J14" s="181"/>
      <c r="K14" s="221">
        <f>SUM(K7:K13)</f>
        <v>25983250496</v>
      </c>
      <c r="L14" s="181"/>
      <c r="M14" s="221">
        <f>SUM(M7:M13)</f>
        <v>165592822444</v>
      </c>
      <c r="N14" s="181"/>
      <c r="O14" s="221">
        <f>SUM(O7:O13)</f>
        <v>213815365100</v>
      </c>
      <c r="P14" s="181"/>
      <c r="Q14" s="221">
        <f>SUM(Q7:Q13)</f>
        <v>28452109839</v>
      </c>
      <c r="R14" s="181"/>
      <c r="S14" s="221">
        <f>SUM(S7:S13)</f>
        <v>185363255261</v>
      </c>
    </row>
    <row r="15" spans="1:22" ht="13.5" thickTop="1"/>
    <row r="17" spans="19:19">
      <c r="S17" s="225"/>
    </row>
    <row r="18" spans="19:19">
      <c r="S18" s="225"/>
    </row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70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R18"/>
  <sheetViews>
    <sheetView rightToLeft="1" view="pageBreakPreview" zoomScaleNormal="100" zoomScaleSheetLayoutView="100" workbookViewId="0">
      <selection activeCell="R16" sqref="R16"/>
    </sheetView>
  </sheetViews>
  <sheetFormatPr defaultRowHeight="14.25"/>
  <cols>
    <col min="1" max="1" width="24.75" style="145" bestFit="1" customWidth="1"/>
    <col min="2" max="2" width="11.375" style="145" bestFit="1" customWidth="1"/>
    <col min="3" max="3" width="0.875" style="145" customWidth="1"/>
    <col min="4" max="4" width="9.625" style="145" bestFit="1" customWidth="1"/>
    <col min="5" max="5" width="1.25" style="145" customWidth="1"/>
    <col min="6" max="6" width="9" style="145" bestFit="1" customWidth="1"/>
    <col min="7" max="7" width="1" style="145" customWidth="1"/>
    <col min="8" max="8" width="15.125" style="145" bestFit="1" customWidth="1"/>
    <col min="9" max="9" width="0.875" style="145" customWidth="1"/>
    <col min="10" max="10" width="14.375" style="145" bestFit="1" customWidth="1"/>
    <col min="11" max="11" width="0.75" style="145" customWidth="1"/>
    <col min="12" max="12" width="15.125" style="145" bestFit="1" customWidth="1"/>
    <col min="13" max="13" width="0.75" style="145" customWidth="1"/>
    <col min="14" max="14" width="16" style="145" bestFit="1" customWidth="1"/>
    <col min="15" max="15" width="0.625" style="145" customWidth="1"/>
    <col min="16" max="16" width="14.375" style="145" bestFit="1" customWidth="1"/>
    <col min="17" max="17" width="0.625" style="145" customWidth="1"/>
    <col min="18" max="18" width="16" style="145" bestFit="1" customWidth="1"/>
    <col min="19" max="16384" width="9" style="145"/>
  </cols>
  <sheetData>
    <row r="1" spans="1:18" ht="21">
      <c r="A1" s="336" t="s">
        <v>126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</row>
    <row r="2" spans="1:18" ht="21">
      <c r="A2" s="336" t="s">
        <v>84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</row>
    <row r="3" spans="1:18" ht="21">
      <c r="A3" s="336" t="s">
        <v>308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</row>
    <row r="4" spans="1:18" ht="25.5">
      <c r="A4" s="335" t="s">
        <v>115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</row>
    <row r="5" spans="1:18" ht="16.5" customHeight="1" thickBot="1">
      <c r="A5" s="238"/>
      <c r="B5" s="333"/>
      <c r="C5" s="333"/>
      <c r="D5" s="333"/>
      <c r="E5" s="333"/>
      <c r="F5" s="333"/>
      <c r="G5" s="146"/>
      <c r="H5" s="334" t="s">
        <v>343</v>
      </c>
      <c r="I5" s="334"/>
      <c r="J5" s="334"/>
      <c r="K5" s="334"/>
      <c r="L5" s="334"/>
      <c r="M5" s="146"/>
      <c r="N5" s="334" t="s">
        <v>344</v>
      </c>
      <c r="O5" s="334"/>
      <c r="P5" s="334"/>
      <c r="Q5" s="334"/>
      <c r="R5" s="334"/>
    </row>
    <row r="6" spans="1:18" ht="38.25" customHeight="1" thickBot="1">
      <c r="A6" s="146" t="s">
        <v>56</v>
      </c>
      <c r="B6" s="239" t="s">
        <v>65</v>
      </c>
      <c r="C6" s="240"/>
      <c r="D6" s="239" t="s">
        <v>31</v>
      </c>
      <c r="E6" s="240"/>
      <c r="F6" s="239" t="s">
        <v>53</v>
      </c>
      <c r="G6" s="240"/>
      <c r="H6" s="239" t="s">
        <v>85</v>
      </c>
      <c r="I6" s="240"/>
      <c r="J6" s="239" t="s">
        <v>61</v>
      </c>
      <c r="K6" s="240"/>
      <c r="L6" s="239" t="s">
        <v>66</v>
      </c>
      <c r="M6" s="146"/>
      <c r="N6" s="239" t="s">
        <v>85</v>
      </c>
      <c r="O6" s="240"/>
      <c r="P6" s="239" t="s">
        <v>61</v>
      </c>
      <c r="Q6" s="240"/>
      <c r="R6" s="239" t="s">
        <v>66</v>
      </c>
    </row>
    <row r="7" spans="1:18" ht="18.75">
      <c r="A7" s="146" t="s">
        <v>149</v>
      </c>
      <c r="B7" s="241" t="s">
        <v>20</v>
      </c>
      <c r="C7" s="146"/>
      <c r="D7" s="100" t="s">
        <v>171</v>
      </c>
      <c r="E7" s="100"/>
      <c r="F7" s="101">
        <v>26</v>
      </c>
      <c r="G7" s="146"/>
      <c r="H7" s="101">
        <v>23418867178</v>
      </c>
      <c r="I7" s="100"/>
      <c r="J7" s="100">
        <v>0</v>
      </c>
      <c r="K7" s="100"/>
      <c r="L7" s="101">
        <v>23418867178</v>
      </c>
      <c r="M7" s="100"/>
      <c r="N7" s="101">
        <v>95710630187</v>
      </c>
      <c r="O7" s="100"/>
      <c r="P7" s="100">
        <v>0</v>
      </c>
      <c r="Q7" s="100"/>
      <c r="R7" s="101">
        <v>95710630187</v>
      </c>
    </row>
    <row r="8" spans="1:18" ht="18.75">
      <c r="A8" s="146" t="s">
        <v>150</v>
      </c>
      <c r="B8" s="241" t="s">
        <v>20</v>
      </c>
      <c r="C8" s="146"/>
      <c r="D8" s="100" t="s">
        <v>173</v>
      </c>
      <c r="E8" s="100"/>
      <c r="F8" s="101">
        <v>23</v>
      </c>
      <c r="G8" s="146"/>
      <c r="H8" s="101">
        <v>10951509943</v>
      </c>
      <c r="I8" s="100"/>
      <c r="J8" s="100">
        <v>0</v>
      </c>
      <c r="K8" s="100"/>
      <c r="L8" s="101">
        <v>10951509943</v>
      </c>
      <c r="M8" s="100"/>
      <c r="N8" s="101">
        <v>48919145726</v>
      </c>
      <c r="O8" s="100"/>
      <c r="P8" s="100">
        <v>0</v>
      </c>
      <c r="Q8" s="100"/>
      <c r="R8" s="101">
        <v>48919145726</v>
      </c>
    </row>
    <row r="9" spans="1:18" ht="18.75">
      <c r="A9" s="146" t="s">
        <v>151</v>
      </c>
      <c r="B9" s="146"/>
      <c r="C9" s="146"/>
      <c r="D9" s="100" t="s">
        <v>175</v>
      </c>
      <c r="E9" s="100"/>
      <c r="F9" s="101">
        <v>20.5</v>
      </c>
      <c r="G9" s="146"/>
      <c r="H9" s="101">
        <v>16775950955</v>
      </c>
      <c r="I9" s="100"/>
      <c r="J9" s="100">
        <v>0</v>
      </c>
      <c r="K9" s="100"/>
      <c r="L9" s="101">
        <v>16775950955</v>
      </c>
      <c r="M9" s="100"/>
      <c r="N9" s="101">
        <v>68358854301</v>
      </c>
      <c r="O9" s="100"/>
      <c r="P9" s="100">
        <v>0</v>
      </c>
      <c r="Q9" s="100"/>
      <c r="R9" s="101">
        <v>68358854301</v>
      </c>
    </row>
    <row r="10" spans="1:18" ht="18.75">
      <c r="A10" s="146" t="s">
        <v>152</v>
      </c>
      <c r="B10" s="146"/>
      <c r="C10" s="146"/>
      <c r="D10" s="100" t="s">
        <v>176</v>
      </c>
      <c r="E10" s="100"/>
      <c r="F10" s="101">
        <v>20.5</v>
      </c>
      <c r="G10" s="146"/>
      <c r="H10" s="101">
        <v>20758121141</v>
      </c>
      <c r="I10" s="100"/>
      <c r="J10" s="100">
        <v>0</v>
      </c>
      <c r="K10" s="100"/>
      <c r="L10" s="101">
        <v>20758121141</v>
      </c>
      <c r="M10" s="100"/>
      <c r="N10" s="101">
        <v>72650666138</v>
      </c>
      <c r="O10" s="100"/>
      <c r="P10" s="100">
        <v>0</v>
      </c>
      <c r="Q10" s="100"/>
      <c r="R10" s="101">
        <v>72650666138</v>
      </c>
    </row>
    <row r="11" spans="1:18" ht="18.75">
      <c r="A11" s="145" t="s">
        <v>208</v>
      </c>
      <c r="D11" s="100" t="s">
        <v>213</v>
      </c>
      <c r="E11" s="100"/>
      <c r="F11" s="101">
        <v>20.5</v>
      </c>
      <c r="H11" s="101">
        <v>7405789016</v>
      </c>
      <c r="I11" s="100"/>
      <c r="J11" s="100">
        <v>0</v>
      </c>
      <c r="K11" s="100"/>
      <c r="L11" s="101">
        <v>7405789016</v>
      </c>
      <c r="M11" s="100"/>
      <c r="N11" s="101">
        <v>7874955918</v>
      </c>
      <c r="O11" s="100"/>
      <c r="P11" s="100">
        <v>0</v>
      </c>
      <c r="Q11" s="100"/>
      <c r="R11" s="101">
        <v>7874955918</v>
      </c>
    </row>
    <row r="12" spans="1:18" ht="18.75">
      <c r="A12" s="145" t="s">
        <v>209</v>
      </c>
      <c r="D12" s="100" t="s">
        <v>215</v>
      </c>
      <c r="E12" s="100"/>
      <c r="F12" s="101">
        <v>18</v>
      </c>
      <c r="H12" s="101">
        <v>3493564452</v>
      </c>
      <c r="I12" s="100"/>
      <c r="J12" s="100">
        <v>0</v>
      </c>
      <c r="K12" s="100"/>
      <c r="L12" s="101">
        <v>3493564452</v>
      </c>
      <c r="M12" s="100"/>
      <c r="N12" s="101">
        <v>3936749413</v>
      </c>
      <c r="O12" s="100"/>
      <c r="P12" s="100">
        <v>0</v>
      </c>
      <c r="Q12" s="100"/>
      <c r="R12" s="101">
        <v>3936749413</v>
      </c>
    </row>
    <row r="13" spans="1:18" ht="18.75">
      <c r="A13" s="145" t="s">
        <v>211</v>
      </c>
      <c r="D13" s="100" t="s">
        <v>167</v>
      </c>
      <c r="E13" s="100"/>
      <c r="F13" s="101">
        <v>18</v>
      </c>
      <c r="H13" s="101">
        <v>17609404687</v>
      </c>
      <c r="I13" s="100"/>
      <c r="J13" s="100">
        <v>0</v>
      </c>
      <c r="K13" s="100"/>
      <c r="L13" s="101">
        <v>17609404687</v>
      </c>
      <c r="M13" s="100"/>
      <c r="N13" s="101">
        <v>23171178515</v>
      </c>
      <c r="O13" s="100"/>
      <c r="P13" s="100">
        <v>0</v>
      </c>
      <c r="Q13" s="100"/>
      <c r="R13" s="101">
        <v>23171178515</v>
      </c>
    </row>
    <row r="14" spans="1:18" ht="18.75">
      <c r="A14" s="145" t="s">
        <v>148</v>
      </c>
      <c r="D14" s="100" t="s">
        <v>169</v>
      </c>
      <c r="E14" s="100"/>
      <c r="F14" s="101">
        <v>18</v>
      </c>
      <c r="H14" s="101">
        <v>31477373921</v>
      </c>
      <c r="I14" s="100"/>
      <c r="J14" s="100">
        <v>0</v>
      </c>
      <c r="K14" s="100"/>
      <c r="L14" s="101">
        <v>31477373921</v>
      </c>
      <c r="M14" s="100"/>
      <c r="N14" s="101">
        <v>125259572120</v>
      </c>
      <c r="O14" s="100"/>
      <c r="P14" s="100">
        <v>0</v>
      </c>
      <c r="Q14" s="100"/>
      <c r="R14" s="101">
        <v>125259572120</v>
      </c>
    </row>
    <row r="15" spans="1:18" ht="18.75">
      <c r="A15" s="145" t="s">
        <v>153</v>
      </c>
      <c r="D15" s="100" t="s">
        <v>178</v>
      </c>
      <c r="E15" s="100"/>
      <c r="F15" s="101">
        <v>18</v>
      </c>
      <c r="H15" s="101">
        <v>1969594131</v>
      </c>
      <c r="I15" s="100"/>
      <c r="J15" s="100">
        <v>0</v>
      </c>
      <c r="K15" s="100"/>
      <c r="L15" s="101">
        <v>1969594131</v>
      </c>
      <c r="M15" s="100"/>
      <c r="N15" s="101">
        <v>37119311055</v>
      </c>
      <c r="O15" s="100"/>
      <c r="P15" s="100">
        <v>0</v>
      </c>
      <c r="Q15" s="100"/>
      <c r="R15" s="101">
        <v>37119311055</v>
      </c>
    </row>
    <row r="16" spans="1:18" ht="18.75">
      <c r="A16" s="145" t="s">
        <v>288</v>
      </c>
      <c r="D16" s="100" t="s">
        <v>197</v>
      </c>
      <c r="E16" s="100"/>
      <c r="F16" s="101"/>
      <c r="H16" s="101">
        <v>6214689250</v>
      </c>
      <c r="I16" s="100"/>
      <c r="J16" s="100">
        <v>0</v>
      </c>
      <c r="K16" s="100"/>
      <c r="L16" s="101">
        <v>6214689250</v>
      </c>
      <c r="M16" s="100"/>
      <c r="N16" s="101">
        <v>6463276820</v>
      </c>
      <c r="O16" s="100"/>
      <c r="P16" s="100">
        <v>0</v>
      </c>
      <c r="Q16" s="100"/>
      <c r="R16" s="101">
        <f>N16</f>
        <v>6463276820</v>
      </c>
    </row>
    <row r="17" spans="8:18" ht="19.5" thickBot="1">
      <c r="H17" s="242">
        <f>SUM(H7:H16)</f>
        <v>140074864674</v>
      </c>
      <c r="I17" s="243"/>
      <c r="J17" s="242">
        <v>0</v>
      </c>
      <c r="K17" s="243"/>
      <c r="L17" s="242">
        <f>SUM(L7:L16)</f>
        <v>140074864674</v>
      </c>
      <c r="M17" s="243"/>
      <c r="N17" s="242">
        <f>SUM(N7:N16)</f>
        <v>489464340193</v>
      </c>
      <c r="O17" s="243"/>
      <c r="P17" s="242">
        <v>0</v>
      </c>
      <c r="Q17" s="243"/>
      <c r="R17" s="242">
        <f>SUM(R7:R16)</f>
        <v>489464340193</v>
      </c>
    </row>
    <row r="18" spans="8:18" ht="15" thickTop="1"/>
  </sheetData>
  <mergeCells count="7">
    <mergeCell ref="B5:F5"/>
    <mergeCell ref="H5:L5"/>
    <mergeCell ref="N5:R5"/>
    <mergeCell ref="A4:R4"/>
    <mergeCell ref="A1:R1"/>
    <mergeCell ref="A2:R2"/>
    <mergeCell ref="A3:R3"/>
  </mergeCells>
  <pageMargins left="0.7" right="0.7" top="0.75" bottom="0.75" header="0.3" footer="0.3"/>
  <pageSetup scale="73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O103"/>
  <sheetViews>
    <sheetView rightToLeft="1" view="pageBreakPreview" topLeftCell="A2" zoomScaleNormal="100" zoomScaleSheetLayoutView="100" workbookViewId="0">
      <selection activeCell="R16" sqref="R16"/>
    </sheetView>
  </sheetViews>
  <sheetFormatPr defaultRowHeight="18"/>
  <cols>
    <col min="1" max="1" width="26.25" style="11" customWidth="1"/>
    <col min="2" max="2" width="14.5" style="11" bestFit="1" customWidth="1"/>
    <col min="3" max="3" width="0.875" style="11" customWidth="1"/>
    <col min="4" max="4" width="11.25" style="11" bestFit="1" customWidth="1"/>
    <col min="5" max="5" width="0.75" style="11" customWidth="1"/>
    <col min="6" max="6" width="14.5" style="11" bestFit="1" customWidth="1"/>
    <col min="7" max="7" width="0.75" style="11" customWidth="1"/>
    <col min="8" max="8" width="14.5" style="11" bestFit="1" customWidth="1"/>
    <col min="9" max="9" width="0.625" style="11" customWidth="1"/>
    <col min="10" max="10" width="10.875" style="11" bestFit="1" customWidth="1"/>
    <col min="11" max="11" width="0.625" style="11" customWidth="1"/>
    <col min="12" max="12" width="14.5" style="11" bestFit="1" customWidth="1"/>
    <col min="13" max="13" width="12.5" style="11" bestFit="1" customWidth="1"/>
    <col min="14" max="14" width="10.25" style="11" bestFit="1" customWidth="1"/>
    <col min="15" max="16384" width="9" style="11"/>
  </cols>
  <sheetData>
    <row r="1" spans="1:15" ht="19.5">
      <c r="A1" s="337" t="s">
        <v>126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</row>
    <row r="2" spans="1:15" ht="19.5">
      <c r="A2" s="337" t="s">
        <v>84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</row>
    <row r="3" spans="1:15" ht="19.5">
      <c r="A3" s="337" t="s">
        <v>308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</row>
    <row r="4" spans="1:15" ht="21">
      <c r="A4" s="338" t="s">
        <v>116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</row>
    <row r="5" spans="1:15" ht="16.5" customHeight="1" thickBot="1">
      <c r="A5" s="35"/>
      <c r="B5" s="315" t="s">
        <v>343</v>
      </c>
      <c r="C5" s="315"/>
      <c r="D5" s="315"/>
      <c r="E5" s="315"/>
      <c r="F5" s="315"/>
      <c r="H5" s="315" t="s">
        <v>348</v>
      </c>
      <c r="I5" s="315"/>
      <c r="J5" s="315"/>
      <c r="K5" s="315"/>
      <c r="L5" s="315"/>
    </row>
    <row r="6" spans="1:15" ht="38.25" customHeight="1" thickBot="1">
      <c r="A6" s="11" t="s">
        <v>56</v>
      </c>
      <c r="B6" s="44" t="s">
        <v>85</v>
      </c>
      <c r="C6" s="45"/>
      <c r="D6" s="44" t="s">
        <v>61</v>
      </c>
      <c r="E6" s="45"/>
      <c r="F6" s="44" t="s">
        <v>66</v>
      </c>
      <c r="H6" s="44" t="s">
        <v>85</v>
      </c>
      <c r="I6" s="45"/>
      <c r="J6" s="44" t="s">
        <v>61</v>
      </c>
      <c r="K6" s="45"/>
      <c r="L6" s="44" t="s">
        <v>66</v>
      </c>
    </row>
    <row r="7" spans="1:15" ht="18" customHeight="1">
      <c r="A7" s="236" t="s">
        <v>221</v>
      </c>
      <c r="B7" s="62">
        <v>13346</v>
      </c>
      <c r="C7" s="45"/>
      <c r="D7" s="62">
        <v>0</v>
      </c>
      <c r="E7" s="45"/>
      <c r="F7" s="62">
        <v>13346</v>
      </c>
      <c r="H7" s="62">
        <v>52205</v>
      </c>
      <c r="I7" s="45"/>
      <c r="J7" s="62">
        <v>0</v>
      </c>
      <c r="K7" s="45"/>
      <c r="L7" s="62">
        <v>52205</v>
      </c>
      <c r="M7" s="173"/>
      <c r="N7" s="173"/>
    </row>
    <row r="8" spans="1:15" ht="18" customHeight="1">
      <c r="A8" s="237" t="s">
        <v>222</v>
      </c>
      <c r="B8" s="62">
        <v>3975</v>
      </c>
      <c r="C8" s="45"/>
      <c r="D8" s="62">
        <v>0</v>
      </c>
      <c r="E8" s="45"/>
      <c r="F8" s="62">
        <v>3975</v>
      </c>
      <c r="H8" s="62">
        <v>15730</v>
      </c>
      <c r="I8" s="45"/>
      <c r="J8" s="62">
        <v>0</v>
      </c>
      <c r="K8" s="45"/>
      <c r="L8" s="62">
        <v>15730</v>
      </c>
      <c r="M8" s="173"/>
      <c r="N8" s="173"/>
    </row>
    <row r="9" spans="1:15" ht="18" customHeight="1">
      <c r="A9" s="237" t="s">
        <v>226</v>
      </c>
      <c r="B9" s="62">
        <v>39535</v>
      </c>
      <c r="C9" s="45"/>
      <c r="D9" s="62">
        <v>0</v>
      </c>
      <c r="E9" s="45"/>
      <c r="F9" s="62">
        <v>39535</v>
      </c>
      <c r="H9" s="62">
        <v>154633</v>
      </c>
      <c r="I9" s="45"/>
      <c r="J9" s="62">
        <v>0</v>
      </c>
      <c r="K9" s="45"/>
      <c r="L9" s="62">
        <v>154633</v>
      </c>
      <c r="M9" s="173"/>
      <c r="N9" s="173"/>
    </row>
    <row r="10" spans="1:15" ht="18" customHeight="1">
      <c r="A10" s="237" t="s">
        <v>227</v>
      </c>
      <c r="B10" s="62">
        <v>3142</v>
      </c>
      <c r="C10" s="45"/>
      <c r="D10" s="62">
        <v>0</v>
      </c>
      <c r="E10" s="45"/>
      <c r="F10" s="62">
        <v>3142</v>
      </c>
      <c r="H10" s="62">
        <v>8656</v>
      </c>
      <c r="I10" s="45"/>
      <c r="J10" s="62">
        <v>0</v>
      </c>
      <c r="K10" s="45"/>
      <c r="L10" s="62">
        <v>8656</v>
      </c>
      <c r="M10" s="173"/>
      <c r="N10" s="173"/>
    </row>
    <row r="11" spans="1:15" ht="18" customHeight="1">
      <c r="A11" s="237" t="s">
        <v>228</v>
      </c>
      <c r="B11" s="62">
        <v>0</v>
      </c>
      <c r="C11" s="45"/>
      <c r="D11" s="62">
        <v>0</v>
      </c>
      <c r="E11" s="45"/>
      <c r="F11" s="62">
        <v>0</v>
      </c>
      <c r="H11" s="62">
        <v>2317</v>
      </c>
      <c r="I11" s="45"/>
      <c r="J11" s="62">
        <v>0</v>
      </c>
      <c r="K11" s="45"/>
      <c r="L11" s="62">
        <v>2317</v>
      </c>
      <c r="M11" s="173"/>
      <c r="N11" s="173"/>
    </row>
    <row r="12" spans="1:15" ht="18" customHeight="1">
      <c r="A12" s="237" t="s">
        <v>229</v>
      </c>
      <c r="B12" s="62">
        <v>2157</v>
      </c>
      <c r="C12" s="45"/>
      <c r="D12" s="62">
        <v>0</v>
      </c>
      <c r="E12" s="45"/>
      <c r="F12" s="62">
        <v>2157</v>
      </c>
      <c r="H12" s="62">
        <v>14278</v>
      </c>
      <c r="I12" s="45"/>
      <c r="J12" s="62">
        <v>0</v>
      </c>
      <c r="K12" s="45"/>
      <c r="L12" s="62">
        <v>14278</v>
      </c>
      <c r="M12" s="173"/>
      <c r="N12" s="173"/>
    </row>
    <row r="13" spans="1:15" ht="18" customHeight="1">
      <c r="A13" s="237" t="s">
        <v>231</v>
      </c>
      <c r="B13" s="62">
        <v>1884</v>
      </c>
      <c r="C13" s="45"/>
      <c r="D13" s="62">
        <v>0</v>
      </c>
      <c r="E13" s="45"/>
      <c r="F13" s="62">
        <v>1884</v>
      </c>
      <c r="H13" s="62">
        <v>5630</v>
      </c>
      <c r="I13" s="45"/>
      <c r="J13" s="62">
        <v>0</v>
      </c>
      <c r="K13" s="45"/>
      <c r="L13" s="62">
        <v>5630</v>
      </c>
      <c r="M13" s="173"/>
      <c r="N13" s="173"/>
      <c r="O13" s="173"/>
    </row>
    <row r="14" spans="1:15" ht="18" customHeight="1">
      <c r="A14" s="237" t="s">
        <v>232</v>
      </c>
      <c r="B14" s="62">
        <v>4597</v>
      </c>
      <c r="C14" s="45"/>
      <c r="D14" s="62">
        <v>0</v>
      </c>
      <c r="E14" s="45"/>
      <c r="F14" s="62">
        <v>4597</v>
      </c>
      <c r="H14" s="62">
        <v>18290</v>
      </c>
      <c r="I14" s="45"/>
      <c r="J14" s="62">
        <v>0</v>
      </c>
      <c r="K14" s="45"/>
      <c r="L14" s="62">
        <v>18290</v>
      </c>
      <c r="M14" s="173"/>
      <c r="N14" s="173"/>
      <c r="O14" s="173"/>
    </row>
    <row r="15" spans="1:15" ht="18" customHeight="1">
      <c r="A15" s="237" t="s">
        <v>233</v>
      </c>
      <c r="B15" s="62">
        <v>0</v>
      </c>
      <c r="C15" s="45"/>
      <c r="D15" s="62">
        <v>0</v>
      </c>
      <c r="E15" s="45"/>
      <c r="F15" s="62">
        <v>0</v>
      </c>
      <c r="H15" s="62">
        <v>2794</v>
      </c>
      <c r="I15" s="45"/>
      <c r="J15" s="62">
        <v>0</v>
      </c>
      <c r="K15" s="45"/>
      <c r="L15" s="62">
        <v>2794</v>
      </c>
      <c r="M15" s="173"/>
      <c r="N15" s="173"/>
      <c r="O15" s="173"/>
    </row>
    <row r="16" spans="1:15" ht="18" customHeight="1">
      <c r="A16" s="237" t="s">
        <v>234</v>
      </c>
      <c r="B16" s="62">
        <v>0</v>
      </c>
      <c r="C16" s="45"/>
      <c r="D16" s="62">
        <v>0</v>
      </c>
      <c r="E16" s="45"/>
      <c r="F16" s="62">
        <v>0</v>
      </c>
      <c r="H16" s="62">
        <v>10538</v>
      </c>
      <c r="I16" s="45"/>
      <c r="J16" s="62">
        <v>0</v>
      </c>
      <c r="K16" s="45"/>
      <c r="L16" s="62">
        <v>10538</v>
      </c>
      <c r="M16" s="173"/>
      <c r="N16" s="173"/>
      <c r="O16" s="173"/>
    </row>
    <row r="17" spans="1:15" ht="18" customHeight="1">
      <c r="A17" s="237" t="s">
        <v>235</v>
      </c>
      <c r="B17" s="62">
        <v>0</v>
      </c>
      <c r="C17" s="45"/>
      <c r="D17" s="62">
        <v>0</v>
      </c>
      <c r="E17" s="45"/>
      <c r="F17" s="62">
        <v>0</v>
      </c>
      <c r="H17" s="62">
        <v>2956843</v>
      </c>
      <c r="I17" s="45"/>
      <c r="J17" s="62">
        <v>0</v>
      </c>
      <c r="K17" s="45"/>
      <c r="L17" s="62">
        <v>2956843</v>
      </c>
      <c r="M17" s="173"/>
      <c r="N17" s="173"/>
      <c r="O17" s="173"/>
    </row>
    <row r="18" spans="1:15" ht="18" customHeight="1">
      <c r="A18" s="237" t="s">
        <v>289</v>
      </c>
      <c r="B18" s="62">
        <v>0</v>
      </c>
      <c r="C18" s="45"/>
      <c r="D18" s="62">
        <v>0</v>
      </c>
      <c r="E18" s="45"/>
      <c r="F18" s="62">
        <v>0</v>
      </c>
      <c r="H18" s="62">
        <v>907311493</v>
      </c>
      <c r="I18" s="45"/>
      <c r="J18" s="62">
        <v>0</v>
      </c>
      <c r="K18" s="45"/>
      <c r="L18" s="62">
        <v>907311493</v>
      </c>
      <c r="M18" s="173"/>
      <c r="N18" s="173"/>
      <c r="O18" s="173"/>
    </row>
    <row r="19" spans="1:15" ht="18" customHeight="1">
      <c r="A19" s="237" t="s">
        <v>237</v>
      </c>
      <c r="B19" s="62">
        <v>1119</v>
      </c>
      <c r="C19" s="45"/>
      <c r="D19" s="62">
        <v>0</v>
      </c>
      <c r="E19" s="45"/>
      <c r="F19" s="62">
        <v>1119</v>
      </c>
      <c r="H19" s="62">
        <v>4438</v>
      </c>
      <c r="I19" s="45"/>
      <c r="J19" s="62">
        <v>0</v>
      </c>
      <c r="K19" s="45"/>
      <c r="L19" s="62">
        <v>4438</v>
      </c>
      <c r="M19" s="173"/>
      <c r="N19" s="173"/>
      <c r="O19" s="173"/>
    </row>
    <row r="20" spans="1:15" ht="18" customHeight="1">
      <c r="A20" s="237" t="s">
        <v>238</v>
      </c>
      <c r="B20" s="62">
        <v>126298438</v>
      </c>
      <c r="C20" s="45"/>
      <c r="D20" s="62">
        <v>-1596275</v>
      </c>
      <c r="E20" s="45"/>
      <c r="F20" s="62">
        <v>127894713</v>
      </c>
      <c r="H20" s="62">
        <v>3332162596</v>
      </c>
      <c r="I20" s="45"/>
      <c r="J20" s="62">
        <v>0</v>
      </c>
      <c r="K20" s="45"/>
      <c r="L20" s="62">
        <v>3332162596</v>
      </c>
      <c r="M20" s="173"/>
      <c r="N20" s="173"/>
      <c r="O20" s="173"/>
    </row>
    <row r="21" spans="1:15" ht="18" customHeight="1">
      <c r="A21" s="237" t="s">
        <v>239</v>
      </c>
      <c r="B21" s="62">
        <v>38998582</v>
      </c>
      <c r="C21" s="45"/>
      <c r="D21" s="62">
        <v>-1237857</v>
      </c>
      <c r="E21" s="45"/>
      <c r="F21" s="62">
        <v>40236439</v>
      </c>
      <c r="H21" s="62">
        <v>3101128774</v>
      </c>
      <c r="I21" s="45"/>
      <c r="J21" s="62">
        <v>0</v>
      </c>
      <c r="K21" s="45"/>
      <c r="L21" s="62">
        <v>3101128774</v>
      </c>
      <c r="M21" s="173"/>
      <c r="N21" s="173"/>
      <c r="O21" s="173"/>
    </row>
    <row r="22" spans="1:15" ht="18" customHeight="1">
      <c r="A22" s="237" t="s">
        <v>240</v>
      </c>
      <c r="B22" s="62">
        <v>150213118</v>
      </c>
      <c r="C22" s="45"/>
      <c r="D22" s="62">
        <v>-5754343</v>
      </c>
      <c r="E22" s="45"/>
      <c r="F22" s="62">
        <v>155967461</v>
      </c>
      <c r="H22" s="62">
        <v>16333688506</v>
      </c>
      <c r="I22" s="45"/>
      <c r="J22" s="62">
        <v>6624144</v>
      </c>
      <c r="K22" s="45"/>
      <c r="L22" s="62">
        <v>16327064362</v>
      </c>
      <c r="M22" s="173"/>
      <c r="N22" s="173"/>
      <c r="O22" s="173"/>
    </row>
    <row r="23" spans="1:15" ht="18" customHeight="1">
      <c r="A23" s="237" t="s">
        <v>242</v>
      </c>
      <c r="B23" s="62">
        <v>0</v>
      </c>
      <c r="C23" s="45"/>
      <c r="D23" s="62">
        <v>-165919</v>
      </c>
      <c r="E23" s="45"/>
      <c r="F23" s="62">
        <v>165919</v>
      </c>
      <c r="H23" s="62">
        <v>878555191</v>
      </c>
      <c r="I23" s="45"/>
      <c r="J23" s="62">
        <v>0</v>
      </c>
      <c r="K23" s="45"/>
      <c r="L23" s="62">
        <v>878555191</v>
      </c>
      <c r="M23" s="173"/>
      <c r="N23" s="173"/>
      <c r="O23" s="173"/>
    </row>
    <row r="24" spans="1:15" ht="18" customHeight="1">
      <c r="A24" s="237" t="s">
        <v>243</v>
      </c>
      <c r="B24" s="62">
        <v>0</v>
      </c>
      <c r="C24" s="45"/>
      <c r="D24" s="62">
        <v>0</v>
      </c>
      <c r="E24" s="45"/>
      <c r="F24" s="62">
        <v>0</v>
      </c>
      <c r="H24" s="62">
        <v>4588</v>
      </c>
      <c r="I24" s="45"/>
      <c r="J24" s="62">
        <v>0</v>
      </c>
      <c r="K24" s="45"/>
      <c r="L24" s="62">
        <v>4588</v>
      </c>
      <c r="M24" s="173"/>
      <c r="N24" s="173"/>
      <c r="O24" s="173"/>
    </row>
    <row r="25" spans="1:15" ht="18" customHeight="1">
      <c r="A25" s="237" t="s">
        <v>244</v>
      </c>
      <c r="B25" s="62">
        <v>1018643</v>
      </c>
      <c r="C25" s="45"/>
      <c r="D25" s="62">
        <v>-2135998</v>
      </c>
      <c r="E25" s="45"/>
      <c r="F25" s="62">
        <v>3154641</v>
      </c>
      <c r="H25" s="62">
        <v>4214958907</v>
      </c>
      <c r="I25" s="45"/>
      <c r="J25" s="62">
        <v>5033731</v>
      </c>
      <c r="K25" s="45"/>
      <c r="L25" s="62">
        <v>4209925176</v>
      </c>
      <c r="M25" s="173"/>
      <c r="N25" s="173"/>
      <c r="O25" s="173"/>
    </row>
    <row r="26" spans="1:15" ht="18" customHeight="1">
      <c r="A26" s="237" t="s">
        <v>245</v>
      </c>
      <c r="B26" s="62">
        <v>68590465</v>
      </c>
      <c r="C26" s="45"/>
      <c r="D26" s="62">
        <v>-2515203</v>
      </c>
      <c r="E26" s="45"/>
      <c r="F26" s="62">
        <v>71105668</v>
      </c>
      <c r="H26" s="62">
        <v>7752054863</v>
      </c>
      <c r="I26" s="45"/>
      <c r="J26" s="62">
        <v>11542479</v>
      </c>
      <c r="K26" s="45"/>
      <c r="L26" s="62">
        <v>7740512384</v>
      </c>
      <c r="M26" s="173"/>
      <c r="N26" s="173"/>
      <c r="O26" s="173"/>
    </row>
    <row r="27" spans="1:15" ht="18" customHeight="1">
      <c r="A27" s="237" t="s">
        <v>246</v>
      </c>
      <c r="B27" s="62">
        <v>36850719</v>
      </c>
      <c r="C27" s="45"/>
      <c r="D27" s="62">
        <v>-1411672</v>
      </c>
      <c r="E27" s="45"/>
      <c r="F27" s="62">
        <v>38262391</v>
      </c>
      <c r="H27" s="62">
        <v>5208339399</v>
      </c>
      <c r="I27" s="45"/>
      <c r="J27" s="62">
        <v>1942836</v>
      </c>
      <c r="K27" s="45"/>
      <c r="L27" s="62">
        <v>5206396563</v>
      </c>
      <c r="M27" s="173"/>
      <c r="N27" s="173"/>
      <c r="O27" s="173"/>
    </row>
    <row r="28" spans="1:15" ht="18" customHeight="1">
      <c r="A28" s="237" t="s">
        <v>290</v>
      </c>
      <c r="B28" s="62">
        <v>0</v>
      </c>
      <c r="C28" s="45"/>
      <c r="D28" s="62">
        <v>0</v>
      </c>
      <c r="E28" s="45"/>
      <c r="F28" s="62">
        <v>0</v>
      </c>
      <c r="H28" s="62">
        <v>3327753425</v>
      </c>
      <c r="I28" s="45"/>
      <c r="J28" s="62">
        <v>0</v>
      </c>
      <c r="K28" s="45"/>
      <c r="L28" s="62">
        <v>3327753425</v>
      </c>
      <c r="M28" s="173"/>
      <c r="N28" s="173"/>
      <c r="O28" s="173"/>
    </row>
    <row r="29" spans="1:15" ht="18" customHeight="1">
      <c r="A29" s="237" t="s">
        <v>291</v>
      </c>
      <c r="B29" s="62">
        <v>0</v>
      </c>
      <c r="C29" s="45"/>
      <c r="D29" s="62">
        <v>0</v>
      </c>
      <c r="E29" s="45"/>
      <c r="F29" s="62">
        <v>0</v>
      </c>
      <c r="H29" s="62">
        <v>3069315069</v>
      </c>
      <c r="I29" s="45"/>
      <c r="J29" s="62">
        <v>0</v>
      </c>
      <c r="K29" s="45"/>
      <c r="L29" s="62">
        <v>3069315069</v>
      </c>
      <c r="M29" s="173"/>
      <c r="N29" s="173"/>
      <c r="O29" s="173"/>
    </row>
    <row r="30" spans="1:15" ht="18" customHeight="1">
      <c r="A30" s="237" t="s">
        <v>292</v>
      </c>
      <c r="B30" s="62">
        <v>0</v>
      </c>
      <c r="C30" s="45"/>
      <c r="D30" s="62">
        <v>0</v>
      </c>
      <c r="E30" s="45"/>
      <c r="F30" s="62">
        <v>0</v>
      </c>
      <c r="H30" s="62">
        <v>1407123288</v>
      </c>
      <c r="I30" s="45"/>
      <c r="J30" s="62">
        <v>0</v>
      </c>
      <c r="K30" s="45"/>
      <c r="L30" s="62">
        <v>1407123288</v>
      </c>
      <c r="M30" s="173"/>
      <c r="N30" s="173"/>
      <c r="O30" s="173"/>
    </row>
    <row r="31" spans="1:15" ht="18" customHeight="1">
      <c r="A31" s="237" t="s">
        <v>247</v>
      </c>
      <c r="B31" s="62">
        <v>4906</v>
      </c>
      <c r="C31" s="45"/>
      <c r="D31" s="62">
        <v>0</v>
      </c>
      <c r="E31" s="45"/>
      <c r="F31" s="62">
        <v>4906</v>
      </c>
      <c r="H31" s="62">
        <v>23313</v>
      </c>
      <c r="I31" s="45"/>
      <c r="J31" s="62">
        <v>0</v>
      </c>
      <c r="K31" s="45"/>
      <c r="L31" s="62">
        <v>23313</v>
      </c>
      <c r="M31" s="173"/>
      <c r="N31" s="173"/>
      <c r="O31" s="173"/>
    </row>
    <row r="32" spans="1:15" ht="18" customHeight="1">
      <c r="A32" s="237" t="s">
        <v>293</v>
      </c>
      <c r="B32" s="62">
        <v>0</v>
      </c>
      <c r="C32" s="45"/>
      <c r="D32" s="62">
        <v>0</v>
      </c>
      <c r="E32" s="45"/>
      <c r="F32" s="62">
        <v>0</v>
      </c>
      <c r="H32" s="62">
        <v>37341901636</v>
      </c>
      <c r="I32" s="45"/>
      <c r="J32" s="62">
        <v>0</v>
      </c>
      <c r="K32" s="45"/>
      <c r="L32" s="62">
        <v>37341901636</v>
      </c>
      <c r="M32" s="173"/>
      <c r="N32" s="173"/>
      <c r="O32" s="173"/>
    </row>
    <row r="33" spans="1:15" ht="18" customHeight="1">
      <c r="A33" s="237" t="s">
        <v>248</v>
      </c>
      <c r="B33" s="62">
        <v>0</v>
      </c>
      <c r="C33" s="45"/>
      <c r="D33" s="62">
        <v>0</v>
      </c>
      <c r="E33" s="45"/>
      <c r="F33" s="62">
        <v>0</v>
      </c>
      <c r="H33" s="62">
        <v>66478</v>
      </c>
      <c r="I33" s="45"/>
      <c r="J33" s="62">
        <v>0</v>
      </c>
      <c r="K33" s="45"/>
      <c r="L33" s="62">
        <v>66478</v>
      </c>
      <c r="M33" s="173"/>
      <c r="N33" s="173"/>
      <c r="O33" s="173"/>
    </row>
    <row r="34" spans="1:15" ht="18" customHeight="1">
      <c r="A34" s="237" t="s">
        <v>294</v>
      </c>
      <c r="B34" s="62">
        <v>0</v>
      </c>
      <c r="C34" s="45"/>
      <c r="D34" s="62">
        <v>0</v>
      </c>
      <c r="E34" s="45"/>
      <c r="F34" s="62">
        <v>0</v>
      </c>
      <c r="H34" s="62">
        <v>29340065576</v>
      </c>
      <c r="I34" s="45"/>
      <c r="J34" s="62">
        <v>0</v>
      </c>
      <c r="K34" s="45"/>
      <c r="L34" s="62">
        <v>29340065576</v>
      </c>
      <c r="M34" s="173"/>
      <c r="N34" s="173"/>
      <c r="O34" s="173"/>
    </row>
    <row r="35" spans="1:15" ht="18" customHeight="1">
      <c r="A35" s="237" t="s">
        <v>249</v>
      </c>
      <c r="B35" s="62">
        <v>0</v>
      </c>
      <c r="C35" s="45"/>
      <c r="D35" s="62">
        <v>-1271206</v>
      </c>
      <c r="E35" s="45"/>
      <c r="F35" s="62">
        <v>1271206</v>
      </c>
      <c r="H35" s="62">
        <v>28392804227</v>
      </c>
      <c r="I35" s="45"/>
      <c r="J35" s="62">
        <v>0</v>
      </c>
      <c r="K35" s="45"/>
      <c r="L35" s="62">
        <v>28392804227</v>
      </c>
      <c r="M35" s="173"/>
      <c r="N35" s="173"/>
      <c r="O35" s="173"/>
    </row>
    <row r="36" spans="1:15" ht="18" customHeight="1">
      <c r="A36" s="237" t="s">
        <v>250</v>
      </c>
      <c r="B36" s="62">
        <v>124452897</v>
      </c>
      <c r="C36" s="45"/>
      <c r="D36" s="62">
        <v>-1259803</v>
      </c>
      <c r="E36" s="45"/>
      <c r="F36" s="62">
        <v>125712700</v>
      </c>
      <c r="H36" s="62">
        <v>6273830584</v>
      </c>
      <c r="I36" s="45"/>
      <c r="J36" s="62">
        <v>0</v>
      </c>
      <c r="K36" s="45"/>
      <c r="L36" s="62">
        <v>6273830584</v>
      </c>
      <c r="M36" s="173"/>
      <c r="N36" s="173"/>
      <c r="O36" s="173"/>
    </row>
    <row r="37" spans="1:15" ht="18" customHeight="1">
      <c r="A37" s="237" t="s">
        <v>251</v>
      </c>
      <c r="B37" s="62">
        <v>308767124</v>
      </c>
      <c r="C37" s="45"/>
      <c r="D37" s="62">
        <v>0</v>
      </c>
      <c r="E37" s="45"/>
      <c r="F37" s="62">
        <v>308767124</v>
      </c>
      <c r="H37" s="62">
        <v>5757260300</v>
      </c>
      <c r="I37" s="45"/>
      <c r="J37" s="62">
        <v>0</v>
      </c>
      <c r="K37" s="45"/>
      <c r="L37" s="62">
        <v>5757260300</v>
      </c>
      <c r="M37" s="173"/>
      <c r="N37" s="173"/>
      <c r="O37" s="173"/>
    </row>
    <row r="38" spans="1:15" ht="18" customHeight="1">
      <c r="A38" s="237" t="s">
        <v>252</v>
      </c>
      <c r="B38" s="62">
        <v>10793800</v>
      </c>
      <c r="C38" s="45"/>
      <c r="D38" s="62">
        <v>-3784681</v>
      </c>
      <c r="E38" s="45"/>
      <c r="F38" s="62">
        <v>14578481</v>
      </c>
      <c r="H38" s="62">
        <v>7289874704</v>
      </c>
      <c r="I38" s="45"/>
      <c r="J38" s="62">
        <v>7688132</v>
      </c>
      <c r="K38" s="45"/>
      <c r="L38" s="62">
        <v>7282186572</v>
      </c>
      <c r="M38" s="173"/>
      <c r="N38" s="173"/>
      <c r="O38" s="173"/>
    </row>
    <row r="39" spans="1:15" ht="18" customHeight="1">
      <c r="A39" s="237" t="s">
        <v>295</v>
      </c>
      <c r="B39" s="62">
        <v>0</v>
      </c>
      <c r="C39" s="45"/>
      <c r="D39" s="62">
        <v>0</v>
      </c>
      <c r="E39" s="45"/>
      <c r="F39" s="62">
        <v>0</v>
      </c>
      <c r="H39" s="62">
        <v>2837108968</v>
      </c>
      <c r="I39" s="45"/>
      <c r="J39" s="62">
        <v>0</v>
      </c>
      <c r="K39" s="45"/>
      <c r="L39" s="62">
        <v>2837108968</v>
      </c>
      <c r="M39" s="173"/>
      <c r="N39" s="173"/>
      <c r="O39" s="173"/>
    </row>
    <row r="40" spans="1:15" ht="18" customHeight="1">
      <c r="A40" s="237" t="s">
        <v>296</v>
      </c>
      <c r="B40" s="62">
        <v>0</v>
      </c>
      <c r="C40" s="45"/>
      <c r="D40" s="62">
        <v>0</v>
      </c>
      <c r="E40" s="45"/>
      <c r="F40" s="62">
        <v>0</v>
      </c>
      <c r="H40" s="62">
        <v>11418956145</v>
      </c>
      <c r="I40" s="45"/>
      <c r="J40" s="62">
        <v>0</v>
      </c>
      <c r="K40" s="45"/>
      <c r="L40" s="62">
        <v>11418956145</v>
      </c>
      <c r="M40" s="173"/>
      <c r="N40" s="173"/>
      <c r="O40" s="173"/>
    </row>
    <row r="41" spans="1:15" ht="18" customHeight="1">
      <c r="A41" s="237" t="s">
        <v>297</v>
      </c>
      <c r="B41" s="62">
        <v>0</v>
      </c>
      <c r="C41" s="45"/>
      <c r="D41" s="62">
        <v>0</v>
      </c>
      <c r="E41" s="45"/>
      <c r="F41" s="62">
        <v>0</v>
      </c>
      <c r="H41" s="62">
        <v>34842140728</v>
      </c>
      <c r="I41" s="45"/>
      <c r="J41" s="62">
        <v>0</v>
      </c>
      <c r="K41" s="45"/>
      <c r="L41" s="62">
        <v>34842140728</v>
      </c>
      <c r="M41" s="173"/>
      <c r="N41" s="173"/>
      <c r="O41" s="173"/>
    </row>
    <row r="42" spans="1:15" ht="18" customHeight="1">
      <c r="A42" s="237" t="s">
        <v>298</v>
      </c>
      <c r="B42" s="62">
        <v>0</v>
      </c>
      <c r="C42" s="45"/>
      <c r="D42" s="62">
        <v>0</v>
      </c>
      <c r="E42" s="45"/>
      <c r="F42" s="62">
        <v>0</v>
      </c>
      <c r="H42" s="62">
        <v>8215748550</v>
      </c>
      <c r="I42" s="45"/>
      <c r="J42" s="62">
        <v>0</v>
      </c>
      <c r="K42" s="45"/>
      <c r="L42" s="62">
        <v>8215748550</v>
      </c>
      <c r="M42" s="173"/>
      <c r="N42" s="173"/>
      <c r="O42" s="173"/>
    </row>
    <row r="43" spans="1:15" ht="18" customHeight="1">
      <c r="A43" s="237" t="s">
        <v>299</v>
      </c>
      <c r="B43" s="62">
        <v>0</v>
      </c>
      <c r="C43" s="45"/>
      <c r="D43" s="62">
        <v>0</v>
      </c>
      <c r="E43" s="45"/>
      <c r="F43" s="62">
        <v>0</v>
      </c>
      <c r="H43" s="62">
        <v>789047461</v>
      </c>
      <c r="I43" s="45"/>
      <c r="J43" s="62">
        <v>0</v>
      </c>
      <c r="K43" s="45"/>
      <c r="L43" s="62">
        <v>789047461</v>
      </c>
      <c r="M43" s="173"/>
      <c r="N43" s="173"/>
      <c r="O43" s="173"/>
    </row>
    <row r="44" spans="1:15" ht="18" customHeight="1">
      <c r="A44" s="237" t="s">
        <v>253</v>
      </c>
      <c r="B44" s="62">
        <v>2932830332</v>
      </c>
      <c r="C44" s="45"/>
      <c r="D44" s="62">
        <v>-41967301</v>
      </c>
      <c r="E44" s="45"/>
      <c r="F44" s="62">
        <v>2974797633</v>
      </c>
      <c r="H44" s="62">
        <v>26872808345</v>
      </c>
      <c r="I44" s="45"/>
      <c r="J44" s="62">
        <v>0</v>
      </c>
      <c r="K44" s="45"/>
      <c r="L44" s="62">
        <v>26872808345</v>
      </c>
      <c r="M44" s="173"/>
      <c r="N44" s="173"/>
      <c r="O44" s="173"/>
    </row>
    <row r="45" spans="1:15" ht="18" customHeight="1">
      <c r="A45" s="237" t="s">
        <v>300</v>
      </c>
      <c r="B45" s="62">
        <v>0</v>
      </c>
      <c r="C45" s="45"/>
      <c r="D45" s="62">
        <v>0</v>
      </c>
      <c r="E45" s="45"/>
      <c r="F45" s="62">
        <v>0</v>
      </c>
      <c r="H45" s="62">
        <v>52738646097</v>
      </c>
      <c r="I45" s="45"/>
      <c r="J45" s="62">
        <v>2960383</v>
      </c>
      <c r="K45" s="45"/>
      <c r="L45" s="62">
        <v>52735685714</v>
      </c>
      <c r="M45" s="173"/>
      <c r="N45" s="173"/>
      <c r="O45" s="173"/>
    </row>
    <row r="46" spans="1:15" ht="18" customHeight="1">
      <c r="A46" s="237" t="s">
        <v>254</v>
      </c>
      <c r="B46" s="62">
        <v>0</v>
      </c>
      <c r="C46" s="45"/>
      <c r="D46" s="62">
        <v>0</v>
      </c>
      <c r="E46" s="45"/>
      <c r="F46" s="62">
        <v>0</v>
      </c>
      <c r="H46" s="62">
        <v>18467755706</v>
      </c>
      <c r="I46" s="45"/>
      <c r="J46" s="62">
        <v>599759</v>
      </c>
      <c r="K46" s="45"/>
      <c r="L46" s="62">
        <v>18467155947</v>
      </c>
      <c r="M46" s="173"/>
      <c r="N46" s="173"/>
      <c r="O46" s="173"/>
    </row>
    <row r="47" spans="1:15" ht="18" customHeight="1">
      <c r="A47" s="237" t="s">
        <v>255</v>
      </c>
      <c r="B47" s="62">
        <v>3113589040</v>
      </c>
      <c r="C47" s="45"/>
      <c r="D47" s="62">
        <v>0</v>
      </c>
      <c r="E47" s="45"/>
      <c r="F47" s="62">
        <v>3113589040</v>
      </c>
      <c r="H47" s="62">
        <v>95418113814</v>
      </c>
      <c r="I47" s="45"/>
      <c r="J47" s="62">
        <v>10989352</v>
      </c>
      <c r="K47" s="45"/>
      <c r="L47" s="62">
        <v>95407124462</v>
      </c>
      <c r="M47" s="173"/>
      <c r="N47" s="173"/>
      <c r="O47" s="173"/>
    </row>
    <row r="48" spans="1:15" ht="18" customHeight="1">
      <c r="A48" s="237" t="s">
        <v>256</v>
      </c>
      <c r="B48" s="62">
        <v>69749739283</v>
      </c>
      <c r="C48" s="45"/>
      <c r="D48" s="62">
        <v>56201431</v>
      </c>
      <c r="E48" s="45"/>
      <c r="F48" s="62">
        <v>69693537852</v>
      </c>
      <c r="H48" s="62">
        <v>275773795872</v>
      </c>
      <c r="I48" s="45"/>
      <c r="J48" s="62">
        <v>187343247</v>
      </c>
      <c r="K48" s="45"/>
      <c r="L48" s="62">
        <v>275586452625</v>
      </c>
      <c r="M48" s="173"/>
      <c r="N48" s="173"/>
      <c r="O48" s="173"/>
    </row>
    <row r="49" spans="1:15" ht="18" customHeight="1">
      <c r="A49" s="237" t="s">
        <v>301</v>
      </c>
      <c r="B49" s="62">
        <v>0</v>
      </c>
      <c r="C49" s="45"/>
      <c r="D49" s="62">
        <v>0</v>
      </c>
      <c r="E49" s="45"/>
      <c r="F49" s="62">
        <v>0</v>
      </c>
      <c r="H49" s="62">
        <v>117427370406</v>
      </c>
      <c r="I49" s="45"/>
      <c r="J49" s="62">
        <v>0</v>
      </c>
      <c r="K49" s="45"/>
      <c r="L49" s="62">
        <v>117427370406</v>
      </c>
      <c r="M49" s="173"/>
      <c r="N49" s="173"/>
      <c r="O49" s="173"/>
    </row>
    <row r="50" spans="1:15" ht="18" customHeight="1">
      <c r="A50" s="237" t="s">
        <v>257</v>
      </c>
      <c r="B50" s="62">
        <v>1796079135</v>
      </c>
      <c r="C50" s="45"/>
      <c r="D50" s="62">
        <v>-25643410</v>
      </c>
      <c r="E50" s="45"/>
      <c r="F50" s="62">
        <v>1821722545</v>
      </c>
      <c r="H50" s="62">
        <v>91260448547</v>
      </c>
      <c r="I50" s="45"/>
      <c r="J50" s="62">
        <v>0</v>
      </c>
      <c r="K50" s="45"/>
      <c r="L50" s="62">
        <v>91260448547</v>
      </c>
      <c r="M50" s="173"/>
      <c r="N50" s="173"/>
      <c r="O50" s="173"/>
    </row>
    <row r="51" spans="1:15" ht="18" customHeight="1">
      <c r="A51" s="237" t="s">
        <v>258</v>
      </c>
      <c r="B51" s="62">
        <v>9201379469</v>
      </c>
      <c r="C51" s="45"/>
      <c r="D51" s="62">
        <v>2651444</v>
      </c>
      <c r="E51" s="45"/>
      <c r="F51" s="62">
        <v>9198728025</v>
      </c>
      <c r="H51" s="62">
        <v>32305514145</v>
      </c>
      <c r="I51" s="45"/>
      <c r="J51" s="62">
        <v>34468776</v>
      </c>
      <c r="K51" s="45"/>
      <c r="L51" s="62">
        <v>32271045369</v>
      </c>
      <c r="M51" s="173"/>
      <c r="N51" s="173"/>
      <c r="O51" s="173"/>
    </row>
    <row r="52" spans="1:15" ht="18" customHeight="1">
      <c r="A52" s="237" t="s">
        <v>259</v>
      </c>
      <c r="B52" s="62">
        <v>0</v>
      </c>
      <c r="C52" s="45"/>
      <c r="D52" s="62">
        <v>0</v>
      </c>
      <c r="E52" s="45"/>
      <c r="F52" s="62">
        <v>0</v>
      </c>
      <c r="H52" s="62">
        <v>28103436021</v>
      </c>
      <c r="I52" s="45"/>
      <c r="J52" s="62">
        <v>0</v>
      </c>
      <c r="K52" s="45"/>
      <c r="L52" s="62">
        <v>28103436021</v>
      </c>
      <c r="M52" s="173"/>
      <c r="N52" s="173"/>
      <c r="O52" s="173"/>
    </row>
    <row r="53" spans="1:15" ht="18" customHeight="1">
      <c r="A53" s="237" t="s">
        <v>260</v>
      </c>
      <c r="B53" s="62">
        <v>683381207</v>
      </c>
      <c r="C53" s="45"/>
      <c r="D53" s="62">
        <v>-7101131</v>
      </c>
      <c r="E53" s="45"/>
      <c r="F53" s="62">
        <v>690482338</v>
      </c>
      <c r="H53" s="62">
        <v>5224284251</v>
      </c>
      <c r="I53" s="45"/>
      <c r="J53" s="62">
        <v>40179</v>
      </c>
      <c r="K53" s="45"/>
      <c r="L53" s="62">
        <v>5224244072</v>
      </c>
      <c r="M53" s="173"/>
      <c r="N53" s="173"/>
      <c r="O53" s="173"/>
    </row>
    <row r="54" spans="1:15" ht="18" customHeight="1">
      <c r="A54" s="237" t="s">
        <v>261</v>
      </c>
      <c r="B54" s="62">
        <v>0</v>
      </c>
      <c r="C54" s="45"/>
      <c r="D54" s="62">
        <v>0</v>
      </c>
      <c r="E54" s="45"/>
      <c r="F54" s="62">
        <v>0</v>
      </c>
      <c r="H54" s="62">
        <v>2792921136</v>
      </c>
      <c r="I54" s="45"/>
      <c r="J54" s="62">
        <v>0</v>
      </c>
      <c r="K54" s="45"/>
      <c r="L54" s="62">
        <v>2792921136</v>
      </c>
      <c r="M54" s="173"/>
      <c r="N54" s="173"/>
      <c r="O54" s="173"/>
    </row>
    <row r="55" spans="1:15" ht="18" customHeight="1">
      <c r="A55" s="237" t="s">
        <v>262</v>
      </c>
      <c r="B55" s="62">
        <v>0</v>
      </c>
      <c r="C55" s="45"/>
      <c r="D55" s="62">
        <v>0</v>
      </c>
      <c r="E55" s="45"/>
      <c r="F55" s="62">
        <v>0</v>
      </c>
      <c r="H55" s="62">
        <v>3657344257</v>
      </c>
      <c r="I55" s="45"/>
      <c r="J55" s="62">
        <v>0</v>
      </c>
      <c r="K55" s="45"/>
      <c r="L55" s="62">
        <v>3657344257</v>
      </c>
      <c r="M55" s="173"/>
      <c r="N55" s="173"/>
      <c r="O55" s="173"/>
    </row>
    <row r="56" spans="1:15" ht="18" customHeight="1">
      <c r="A56" s="237" t="s">
        <v>263</v>
      </c>
      <c r="B56" s="62">
        <v>-103951912</v>
      </c>
      <c r="C56" s="45"/>
      <c r="D56" s="62">
        <v>-1412025</v>
      </c>
      <c r="E56" s="45"/>
      <c r="F56" s="62">
        <v>-102539887</v>
      </c>
      <c r="H56" s="62">
        <v>26947501635</v>
      </c>
      <c r="I56" s="45"/>
      <c r="J56" s="62">
        <v>0</v>
      </c>
      <c r="K56" s="45"/>
      <c r="L56" s="62">
        <v>26947501635</v>
      </c>
      <c r="M56" s="173"/>
      <c r="N56" s="173"/>
      <c r="O56" s="173"/>
    </row>
    <row r="57" spans="1:15" ht="18" customHeight="1">
      <c r="A57" s="237" t="s">
        <v>264</v>
      </c>
      <c r="B57" s="62">
        <v>0</v>
      </c>
      <c r="C57" s="45"/>
      <c r="D57" s="62">
        <v>0</v>
      </c>
      <c r="E57" s="45"/>
      <c r="F57" s="62">
        <v>0</v>
      </c>
      <c r="H57" s="62">
        <v>5459087801</v>
      </c>
      <c r="I57" s="45"/>
      <c r="J57" s="62">
        <v>0</v>
      </c>
      <c r="K57" s="45"/>
      <c r="L57" s="62">
        <v>5459087801</v>
      </c>
      <c r="M57" s="173"/>
      <c r="N57" s="173"/>
      <c r="O57" s="173"/>
    </row>
    <row r="58" spans="1:15" ht="18" customHeight="1">
      <c r="A58" s="237" t="s">
        <v>265</v>
      </c>
      <c r="B58" s="62">
        <v>0</v>
      </c>
      <c r="C58" s="45"/>
      <c r="D58" s="62">
        <v>0</v>
      </c>
      <c r="E58" s="45"/>
      <c r="F58" s="62">
        <v>0</v>
      </c>
      <c r="H58" s="62">
        <v>38401018696</v>
      </c>
      <c r="I58" s="45"/>
      <c r="J58" s="62">
        <v>0</v>
      </c>
      <c r="K58" s="45"/>
      <c r="L58" s="62">
        <v>38401018696</v>
      </c>
      <c r="M58" s="173"/>
      <c r="N58" s="173"/>
      <c r="O58" s="173"/>
    </row>
    <row r="59" spans="1:15" ht="18" customHeight="1">
      <c r="A59" s="237" t="s">
        <v>266</v>
      </c>
      <c r="B59" s="62">
        <v>689969901</v>
      </c>
      <c r="C59" s="45"/>
      <c r="D59" s="62">
        <v>-1999282</v>
      </c>
      <c r="E59" s="45"/>
      <c r="F59" s="62">
        <v>691969183</v>
      </c>
      <c r="H59" s="62">
        <v>2954952246</v>
      </c>
      <c r="I59" s="45"/>
      <c r="J59" s="62">
        <v>0</v>
      </c>
      <c r="K59" s="45"/>
      <c r="L59" s="62">
        <v>2954952246</v>
      </c>
      <c r="M59" s="173"/>
      <c r="N59" s="173"/>
      <c r="O59" s="173"/>
    </row>
    <row r="60" spans="1:15" ht="18" customHeight="1">
      <c r="A60" s="237" t="s">
        <v>267</v>
      </c>
      <c r="B60" s="62">
        <v>22380946699</v>
      </c>
      <c r="C60" s="45"/>
      <c r="D60" s="62">
        <v>0</v>
      </c>
      <c r="E60" s="45"/>
      <c r="F60" s="62">
        <v>22380946699</v>
      </c>
      <c r="H60" s="62">
        <v>78634048334</v>
      </c>
      <c r="I60" s="45"/>
      <c r="J60" s="62">
        <v>0</v>
      </c>
      <c r="K60" s="45"/>
      <c r="L60" s="62">
        <v>78634048334</v>
      </c>
      <c r="M60" s="173"/>
      <c r="N60" s="173"/>
      <c r="O60" s="173"/>
    </row>
    <row r="61" spans="1:15" ht="18" customHeight="1">
      <c r="A61" s="237" t="s">
        <v>268</v>
      </c>
      <c r="B61" s="62">
        <v>0</v>
      </c>
      <c r="C61" s="45"/>
      <c r="D61" s="62">
        <v>0</v>
      </c>
      <c r="E61" s="45"/>
      <c r="F61" s="62">
        <v>0</v>
      </c>
      <c r="H61" s="62">
        <v>36118175341</v>
      </c>
      <c r="I61" s="45"/>
      <c r="J61" s="62">
        <v>0</v>
      </c>
      <c r="K61" s="45"/>
      <c r="L61" s="62">
        <v>36118175341</v>
      </c>
      <c r="M61" s="173"/>
      <c r="N61" s="173"/>
      <c r="O61" s="173"/>
    </row>
    <row r="62" spans="1:15" ht="18" customHeight="1">
      <c r="A62" s="237" t="s">
        <v>269</v>
      </c>
      <c r="B62" s="62">
        <v>3935284242</v>
      </c>
      <c r="C62" s="45"/>
      <c r="D62" s="62">
        <v>1504582</v>
      </c>
      <c r="E62" s="45"/>
      <c r="F62" s="62">
        <v>3933779660</v>
      </c>
      <c r="H62" s="62">
        <v>19043545537</v>
      </c>
      <c r="I62" s="45"/>
      <c r="J62" s="62">
        <v>6761573</v>
      </c>
      <c r="K62" s="45"/>
      <c r="L62" s="62">
        <v>19036783964</v>
      </c>
      <c r="M62" s="173"/>
      <c r="N62" s="173"/>
      <c r="O62" s="173"/>
    </row>
    <row r="63" spans="1:15" ht="18" customHeight="1">
      <c r="A63" s="237" t="s">
        <v>270</v>
      </c>
      <c r="B63" s="62">
        <v>77282177305</v>
      </c>
      <c r="C63" s="45"/>
      <c r="D63" s="62">
        <v>0</v>
      </c>
      <c r="E63" s="45"/>
      <c r="F63" s="62">
        <v>77282177305</v>
      </c>
      <c r="H63" s="62">
        <v>171167459861</v>
      </c>
      <c r="I63" s="45"/>
      <c r="J63" s="62">
        <v>0</v>
      </c>
      <c r="K63" s="45"/>
      <c r="L63" s="62">
        <v>171167459861</v>
      </c>
      <c r="M63" s="173"/>
      <c r="N63" s="173"/>
      <c r="O63" s="173"/>
    </row>
    <row r="64" spans="1:15" ht="18" customHeight="1">
      <c r="A64" s="237" t="s">
        <v>271</v>
      </c>
      <c r="B64" s="62">
        <v>807692664</v>
      </c>
      <c r="C64" s="45"/>
      <c r="D64" s="62">
        <v>-6214414</v>
      </c>
      <c r="E64" s="45"/>
      <c r="F64" s="62">
        <v>813907078</v>
      </c>
      <c r="H64" s="62">
        <v>3433196253</v>
      </c>
      <c r="I64" s="45"/>
      <c r="J64" s="62">
        <v>347237</v>
      </c>
      <c r="K64" s="45"/>
      <c r="L64" s="62">
        <v>3432849016</v>
      </c>
      <c r="M64" s="173"/>
      <c r="N64" s="173"/>
      <c r="O64" s="173"/>
    </row>
    <row r="65" spans="1:15" ht="18" customHeight="1">
      <c r="A65" s="237" t="s">
        <v>272</v>
      </c>
      <c r="B65" s="62">
        <v>774584283</v>
      </c>
      <c r="C65" s="45"/>
      <c r="D65" s="62">
        <v>-5722577</v>
      </c>
      <c r="E65" s="45"/>
      <c r="F65" s="62">
        <v>780306860</v>
      </c>
      <c r="H65" s="62">
        <v>2806719210</v>
      </c>
      <c r="I65" s="45"/>
      <c r="J65" s="62">
        <v>510327</v>
      </c>
      <c r="K65" s="45"/>
      <c r="L65" s="62">
        <v>2806208883</v>
      </c>
      <c r="M65" s="173"/>
      <c r="N65" s="173"/>
      <c r="O65" s="173"/>
    </row>
    <row r="66" spans="1:15" ht="18" customHeight="1">
      <c r="A66" s="237" t="s">
        <v>273</v>
      </c>
      <c r="B66" s="62">
        <v>40564709508</v>
      </c>
      <c r="C66" s="45"/>
      <c r="D66" s="62">
        <v>0</v>
      </c>
      <c r="E66" s="45"/>
      <c r="F66" s="62">
        <v>40564709508</v>
      </c>
      <c r="H66" s="62">
        <v>97243505309</v>
      </c>
      <c r="I66" s="45"/>
      <c r="J66" s="62">
        <v>0</v>
      </c>
      <c r="K66" s="45"/>
      <c r="L66" s="62">
        <v>97243505309</v>
      </c>
      <c r="M66" s="173"/>
      <c r="N66" s="173"/>
      <c r="O66" s="173"/>
    </row>
    <row r="67" spans="1:15" ht="18" customHeight="1">
      <c r="A67" s="237" t="s">
        <v>274</v>
      </c>
      <c r="B67" s="62">
        <v>1514768408</v>
      </c>
      <c r="C67" s="45"/>
      <c r="D67" s="62">
        <v>0</v>
      </c>
      <c r="E67" s="45"/>
      <c r="F67" s="62">
        <v>1514768408</v>
      </c>
      <c r="H67" s="62">
        <v>12800595739</v>
      </c>
      <c r="I67" s="45"/>
      <c r="J67" s="62">
        <v>0</v>
      </c>
      <c r="K67" s="45"/>
      <c r="L67" s="62">
        <v>12800595739</v>
      </c>
      <c r="M67" s="173"/>
      <c r="N67" s="173"/>
      <c r="O67" s="173"/>
    </row>
    <row r="68" spans="1:15" ht="18" customHeight="1">
      <c r="A68" s="237" t="s">
        <v>275</v>
      </c>
      <c r="B68" s="62">
        <v>13635221248</v>
      </c>
      <c r="C68" s="45"/>
      <c r="D68" s="62">
        <v>0</v>
      </c>
      <c r="E68" s="45"/>
      <c r="F68" s="62">
        <v>13635221248</v>
      </c>
      <c r="H68" s="62">
        <v>29627935710</v>
      </c>
      <c r="I68" s="45"/>
      <c r="J68" s="62">
        <v>0</v>
      </c>
      <c r="K68" s="45"/>
      <c r="L68" s="62">
        <v>29627935710</v>
      </c>
      <c r="M68" s="173"/>
      <c r="N68" s="173"/>
      <c r="O68" s="173"/>
    </row>
    <row r="69" spans="1:15" ht="18" customHeight="1">
      <c r="A69" s="237" t="s">
        <v>276</v>
      </c>
      <c r="B69" s="62">
        <v>16887508192</v>
      </c>
      <c r="C69" s="45"/>
      <c r="D69" s="62">
        <v>-1037918</v>
      </c>
      <c r="E69" s="45"/>
      <c r="F69" s="62">
        <v>16888546110</v>
      </c>
      <c r="H69" s="62">
        <v>29645588826</v>
      </c>
      <c r="I69" s="45"/>
      <c r="J69" s="62">
        <v>47577523</v>
      </c>
      <c r="K69" s="45"/>
      <c r="L69" s="62">
        <v>29598011303</v>
      </c>
      <c r="M69" s="173"/>
      <c r="N69" s="173"/>
      <c r="O69" s="173"/>
    </row>
    <row r="70" spans="1:15" ht="18" customHeight="1">
      <c r="A70" s="237" t="s">
        <v>277</v>
      </c>
      <c r="B70" s="62">
        <v>12474231917</v>
      </c>
      <c r="C70" s="45"/>
      <c r="D70" s="62">
        <v>0</v>
      </c>
      <c r="E70" s="45"/>
      <c r="F70" s="62">
        <v>12474231917</v>
      </c>
      <c r="H70" s="62">
        <v>22820770457</v>
      </c>
      <c r="I70" s="45"/>
      <c r="J70" s="62">
        <v>0</v>
      </c>
      <c r="K70" s="45"/>
      <c r="L70" s="62">
        <v>22820770457</v>
      </c>
      <c r="M70" s="173"/>
      <c r="N70" s="173"/>
      <c r="O70" s="173"/>
    </row>
    <row r="71" spans="1:15" ht="18" customHeight="1">
      <c r="A71" s="237" t="s">
        <v>278</v>
      </c>
      <c r="B71" s="62">
        <v>34187952301</v>
      </c>
      <c r="C71" s="45"/>
      <c r="D71" s="62">
        <v>1962427</v>
      </c>
      <c r="E71" s="45"/>
      <c r="F71" s="62">
        <v>34185989874</v>
      </c>
      <c r="H71" s="62">
        <v>58321446826</v>
      </c>
      <c r="I71" s="45"/>
      <c r="J71" s="62">
        <v>112232963</v>
      </c>
      <c r="K71" s="45"/>
      <c r="L71" s="62">
        <v>58209213863</v>
      </c>
      <c r="M71" s="173"/>
      <c r="N71" s="173"/>
      <c r="O71" s="173"/>
    </row>
    <row r="72" spans="1:15" ht="18" customHeight="1">
      <c r="A72" s="237" t="s">
        <v>279</v>
      </c>
      <c r="B72" s="62">
        <v>1475349351</v>
      </c>
      <c r="C72" s="45"/>
      <c r="D72" s="62">
        <v>-6800899</v>
      </c>
      <c r="E72" s="45"/>
      <c r="F72" s="62">
        <v>1482150250</v>
      </c>
      <c r="H72" s="62">
        <v>3016818183</v>
      </c>
      <c r="I72" s="45"/>
      <c r="J72" s="62">
        <v>1409991</v>
      </c>
      <c r="K72" s="45"/>
      <c r="L72" s="62">
        <v>3015408192</v>
      </c>
      <c r="M72" s="173"/>
      <c r="N72" s="173"/>
      <c r="O72" s="173"/>
    </row>
    <row r="73" spans="1:15" ht="18" customHeight="1">
      <c r="A73" s="237" t="s">
        <v>280</v>
      </c>
      <c r="B73" s="62">
        <v>28355734179</v>
      </c>
      <c r="C73" s="45"/>
      <c r="D73" s="62">
        <v>0</v>
      </c>
      <c r="E73" s="45"/>
      <c r="F73" s="62">
        <v>28355734179</v>
      </c>
      <c r="H73" s="62">
        <v>48533142129</v>
      </c>
      <c r="I73" s="45"/>
      <c r="J73" s="62">
        <v>0</v>
      </c>
      <c r="K73" s="45"/>
      <c r="L73" s="62">
        <v>48533142129</v>
      </c>
      <c r="M73" s="173"/>
      <c r="N73" s="173"/>
      <c r="O73" s="173"/>
    </row>
    <row r="74" spans="1:15" ht="18" customHeight="1">
      <c r="A74" s="237" t="s">
        <v>281</v>
      </c>
      <c r="B74" s="62">
        <v>41103394998</v>
      </c>
      <c r="C74" s="45"/>
      <c r="D74" s="62">
        <v>10899488</v>
      </c>
      <c r="E74" s="45"/>
      <c r="F74" s="62">
        <v>41092495510</v>
      </c>
      <c r="H74" s="62">
        <v>63868532582</v>
      </c>
      <c r="I74" s="45"/>
      <c r="J74" s="62">
        <v>217989758</v>
      </c>
      <c r="K74" s="45"/>
      <c r="L74" s="62">
        <v>63650542824</v>
      </c>
      <c r="M74" s="173"/>
      <c r="N74" s="173"/>
      <c r="O74" s="173"/>
    </row>
    <row r="75" spans="1:15" ht="18" customHeight="1">
      <c r="A75" s="237" t="s">
        <v>282</v>
      </c>
      <c r="B75" s="62">
        <v>6189934688</v>
      </c>
      <c r="C75" s="45"/>
      <c r="D75" s="62">
        <v>2104055</v>
      </c>
      <c r="E75" s="45"/>
      <c r="F75" s="62">
        <v>6187830633</v>
      </c>
      <c r="H75" s="62">
        <v>8799901898</v>
      </c>
      <c r="I75" s="45"/>
      <c r="J75" s="62">
        <v>33664876</v>
      </c>
      <c r="K75" s="45"/>
      <c r="L75" s="62">
        <v>8766237022</v>
      </c>
      <c r="M75" s="173"/>
      <c r="N75" s="173"/>
      <c r="O75" s="173"/>
    </row>
    <row r="76" spans="1:15" ht="18" customHeight="1">
      <c r="A76" s="237" t="s">
        <v>283</v>
      </c>
      <c r="B76" s="62">
        <v>38549443603</v>
      </c>
      <c r="C76" s="45"/>
      <c r="D76" s="62">
        <v>16150404</v>
      </c>
      <c r="E76" s="45"/>
      <c r="F76" s="62">
        <v>38533293199</v>
      </c>
      <c r="H76" s="62">
        <v>50338084687</v>
      </c>
      <c r="I76" s="45"/>
      <c r="J76" s="62">
        <v>193804844</v>
      </c>
      <c r="K76" s="45"/>
      <c r="L76" s="62">
        <v>50144279843</v>
      </c>
      <c r="M76" s="173"/>
      <c r="N76" s="173"/>
      <c r="O76" s="173"/>
    </row>
    <row r="77" spans="1:15" ht="18" customHeight="1">
      <c r="A77" s="237" t="s">
        <v>284</v>
      </c>
      <c r="B77" s="62">
        <v>39822455916</v>
      </c>
      <c r="C77" s="45"/>
      <c r="D77" s="62">
        <v>-23543473</v>
      </c>
      <c r="E77" s="45"/>
      <c r="F77" s="62">
        <v>39845999389</v>
      </c>
      <c r="H77" s="62">
        <v>52485126948</v>
      </c>
      <c r="I77" s="45"/>
      <c r="J77" s="62">
        <v>0</v>
      </c>
      <c r="K77" s="45"/>
      <c r="L77" s="62">
        <v>52485126948</v>
      </c>
      <c r="M77" s="173"/>
      <c r="N77" s="173"/>
      <c r="O77" s="173"/>
    </row>
    <row r="78" spans="1:15" ht="18" customHeight="1">
      <c r="A78" s="237" t="s">
        <v>285</v>
      </c>
      <c r="B78" s="62">
        <v>4369933350</v>
      </c>
      <c r="C78" s="45"/>
      <c r="D78" s="62">
        <v>0</v>
      </c>
      <c r="E78" s="45"/>
      <c r="F78" s="62">
        <v>4369933350</v>
      </c>
      <c r="H78" s="62">
        <v>5187551380</v>
      </c>
      <c r="I78" s="45"/>
      <c r="J78" s="62">
        <v>0</v>
      </c>
      <c r="K78" s="45"/>
      <c r="L78" s="62">
        <v>5187551380</v>
      </c>
      <c r="M78" s="173"/>
      <c r="N78" s="173"/>
      <c r="O78" s="173"/>
    </row>
    <row r="79" spans="1:15" ht="18" customHeight="1">
      <c r="A79" s="237" t="s">
        <v>286</v>
      </c>
      <c r="B79" s="62">
        <v>1260249074</v>
      </c>
      <c r="C79" s="45"/>
      <c r="D79" s="62">
        <v>-488078</v>
      </c>
      <c r="E79" s="45"/>
      <c r="F79" s="62">
        <v>1260737152</v>
      </c>
      <c r="H79" s="62">
        <v>1554331690</v>
      </c>
      <c r="I79" s="45"/>
      <c r="J79" s="62">
        <v>0</v>
      </c>
      <c r="K79" s="45"/>
      <c r="L79" s="62">
        <v>1554331690</v>
      </c>
      <c r="M79" s="173"/>
      <c r="N79" s="173"/>
      <c r="O79" s="173"/>
    </row>
    <row r="80" spans="1:15" ht="18" customHeight="1">
      <c r="A80" s="237" t="s">
        <v>319</v>
      </c>
      <c r="B80" s="62">
        <v>10300055716</v>
      </c>
      <c r="C80" s="45"/>
      <c r="D80" s="62">
        <v>-5927068</v>
      </c>
      <c r="E80" s="45"/>
      <c r="F80" s="62">
        <v>10305982784</v>
      </c>
      <c r="H80" s="62">
        <v>12780800628</v>
      </c>
      <c r="I80" s="45"/>
      <c r="J80" s="62">
        <v>5945791</v>
      </c>
      <c r="K80" s="45"/>
      <c r="L80" s="62">
        <v>12774854837</v>
      </c>
      <c r="M80" s="173"/>
      <c r="N80" s="173"/>
      <c r="O80" s="173"/>
    </row>
    <row r="81" spans="1:15" ht="18" customHeight="1">
      <c r="A81" s="237" t="s">
        <v>320</v>
      </c>
      <c r="B81" s="62">
        <v>11741783632</v>
      </c>
      <c r="C81" s="45"/>
      <c r="D81" s="62">
        <v>-220976</v>
      </c>
      <c r="E81" s="45"/>
      <c r="F81" s="62">
        <v>11742004608</v>
      </c>
      <c r="H81" s="62">
        <v>13454041007</v>
      </c>
      <c r="I81" s="45"/>
      <c r="J81" s="62">
        <v>7411890</v>
      </c>
      <c r="K81" s="45"/>
      <c r="L81" s="62">
        <v>13446629117</v>
      </c>
      <c r="M81" s="173"/>
      <c r="N81" s="173"/>
      <c r="O81" s="173"/>
    </row>
    <row r="82" spans="1:15" ht="18" customHeight="1">
      <c r="A82" s="237" t="s">
        <v>321</v>
      </c>
      <c r="B82" s="62">
        <v>3732735244</v>
      </c>
      <c r="C82" s="45"/>
      <c r="D82" s="62">
        <v>0</v>
      </c>
      <c r="E82" s="45"/>
      <c r="F82" s="62">
        <v>3732735244</v>
      </c>
      <c r="H82" s="62">
        <v>3732735244</v>
      </c>
      <c r="I82" s="45"/>
      <c r="J82" s="62">
        <v>0</v>
      </c>
      <c r="K82" s="45"/>
      <c r="L82" s="62">
        <v>3732735244</v>
      </c>
      <c r="M82" s="173"/>
      <c r="N82" s="173"/>
      <c r="O82" s="173"/>
    </row>
    <row r="83" spans="1:15" ht="18" customHeight="1">
      <c r="A83" s="237" t="s">
        <v>322</v>
      </c>
      <c r="B83" s="62">
        <v>14171849608</v>
      </c>
      <c r="C83" s="45"/>
      <c r="D83" s="62">
        <v>32451079</v>
      </c>
      <c r="E83" s="45"/>
      <c r="F83" s="62">
        <v>14139398529</v>
      </c>
      <c r="H83" s="62">
        <v>14171849608</v>
      </c>
      <c r="I83" s="45"/>
      <c r="J83" s="62">
        <v>32451079</v>
      </c>
      <c r="K83" s="45"/>
      <c r="L83" s="62">
        <v>14139398529</v>
      </c>
      <c r="M83" s="173"/>
      <c r="N83" s="173"/>
      <c r="O83" s="173"/>
    </row>
    <row r="84" spans="1:15" ht="18" customHeight="1">
      <c r="A84" s="237" t="s">
        <v>323</v>
      </c>
      <c r="B84" s="62">
        <v>7504892741</v>
      </c>
      <c r="C84" s="45"/>
      <c r="D84" s="62">
        <v>0</v>
      </c>
      <c r="E84" s="45"/>
      <c r="F84" s="62">
        <v>7504892741</v>
      </c>
      <c r="H84" s="62">
        <v>7504892741</v>
      </c>
      <c r="I84" s="45"/>
      <c r="J84" s="62">
        <v>0</v>
      </c>
      <c r="K84" s="45"/>
      <c r="L84" s="62">
        <v>7504892741</v>
      </c>
      <c r="M84" s="173"/>
      <c r="N84" s="173"/>
      <c r="O84" s="173"/>
    </row>
    <row r="85" spans="1:15" ht="18" customHeight="1">
      <c r="A85" s="237" t="s">
        <v>324</v>
      </c>
      <c r="B85" s="62">
        <v>13826009835</v>
      </c>
      <c r="C85" s="45"/>
      <c r="D85" s="62">
        <v>0</v>
      </c>
      <c r="E85" s="45"/>
      <c r="F85" s="62">
        <v>13826009835</v>
      </c>
      <c r="H85" s="62">
        <v>13826009835</v>
      </c>
      <c r="I85" s="45"/>
      <c r="J85" s="62">
        <v>0</v>
      </c>
      <c r="K85" s="45"/>
      <c r="L85" s="62">
        <v>13826009835</v>
      </c>
      <c r="M85" s="173"/>
      <c r="N85" s="173"/>
      <c r="O85" s="173"/>
    </row>
    <row r="86" spans="1:15" ht="18" customHeight="1">
      <c r="A86" s="237" t="s">
        <v>325</v>
      </c>
      <c r="B86" s="62">
        <v>3910819656</v>
      </c>
      <c r="C86" s="45"/>
      <c r="D86" s="62">
        <v>17869280</v>
      </c>
      <c r="E86" s="45"/>
      <c r="F86" s="62">
        <v>3892950376</v>
      </c>
      <c r="H86" s="62">
        <v>3910819656</v>
      </c>
      <c r="I86" s="45"/>
      <c r="J86" s="62">
        <v>17869280</v>
      </c>
      <c r="K86" s="45"/>
      <c r="L86" s="62">
        <v>3892950376</v>
      </c>
      <c r="M86" s="173"/>
      <c r="N86" s="173"/>
      <c r="O86" s="173"/>
    </row>
    <row r="87" spans="1:15" ht="18" customHeight="1">
      <c r="A87" s="237" t="s">
        <v>326</v>
      </c>
      <c r="B87" s="62">
        <v>5588968477</v>
      </c>
      <c r="C87" s="45"/>
      <c r="D87" s="62">
        <v>0</v>
      </c>
      <c r="E87" s="45"/>
      <c r="F87" s="62">
        <v>5588968477</v>
      </c>
      <c r="H87" s="62">
        <v>5588968477</v>
      </c>
      <c r="I87" s="45"/>
      <c r="J87" s="62">
        <v>0</v>
      </c>
      <c r="K87" s="45"/>
      <c r="L87" s="62">
        <v>5588968477</v>
      </c>
      <c r="M87" s="173"/>
      <c r="N87" s="173"/>
      <c r="O87" s="173"/>
    </row>
    <row r="88" spans="1:15" ht="18" customHeight="1">
      <c r="A88" s="237" t="s">
        <v>327</v>
      </c>
      <c r="B88" s="62">
        <v>3415316058</v>
      </c>
      <c r="C88" s="45"/>
      <c r="D88" s="62">
        <v>23354489</v>
      </c>
      <c r="E88" s="45"/>
      <c r="F88" s="62">
        <v>3391961569</v>
      </c>
      <c r="H88" s="62">
        <v>3415316058</v>
      </c>
      <c r="I88" s="45"/>
      <c r="J88" s="62">
        <v>23354489</v>
      </c>
      <c r="K88" s="45"/>
      <c r="L88" s="62">
        <v>3391961569</v>
      </c>
      <c r="M88" s="173"/>
      <c r="N88" s="173"/>
      <c r="O88" s="173"/>
    </row>
    <row r="89" spans="1:15" ht="18" customHeight="1">
      <c r="A89" s="237" t="s">
        <v>328</v>
      </c>
      <c r="B89" s="62">
        <v>2500048080</v>
      </c>
      <c r="C89" s="45"/>
      <c r="D89" s="62">
        <v>20863087</v>
      </c>
      <c r="E89" s="45"/>
      <c r="F89" s="62">
        <v>2479184993</v>
      </c>
      <c r="H89" s="62">
        <v>2500048080</v>
      </c>
      <c r="I89" s="45"/>
      <c r="J89" s="62">
        <v>20863087</v>
      </c>
      <c r="K89" s="45"/>
      <c r="L89" s="62">
        <v>2479184993</v>
      </c>
      <c r="M89" s="173"/>
      <c r="N89" s="173"/>
      <c r="O89" s="173"/>
    </row>
    <row r="90" spans="1:15" ht="18" customHeight="1">
      <c r="A90" s="237" t="s">
        <v>329</v>
      </c>
      <c r="B90" s="62">
        <v>5567712786</v>
      </c>
      <c r="C90" s="45"/>
      <c r="D90" s="62">
        <v>54827601</v>
      </c>
      <c r="E90" s="45"/>
      <c r="F90" s="62">
        <v>5512885185</v>
      </c>
      <c r="H90" s="62">
        <v>5567712786</v>
      </c>
      <c r="I90" s="45"/>
      <c r="J90" s="62">
        <v>54827601</v>
      </c>
      <c r="K90" s="45"/>
      <c r="L90" s="62">
        <v>5512885185</v>
      </c>
      <c r="M90" s="173"/>
      <c r="N90" s="173"/>
      <c r="O90" s="173"/>
    </row>
    <row r="91" spans="1:15" ht="18" customHeight="1">
      <c r="A91" s="237" t="s">
        <v>330</v>
      </c>
      <c r="B91" s="62">
        <v>8898937045</v>
      </c>
      <c r="C91" s="45"/>
      <c r="D91" s="62">
        <v>13071094</v>
      </c>
      <c r="E91" s="45"/>
      <c r="F91" s="62">
        <v>8885865951</v>
      </c>
      <c r="H91" s="62">
        <v>8898937045</v>
      </c>
      <c r="I91" s="45"/>
      <c r="J91" s="62">
        <v>13071094</v>
      </c>
      <c r="K91" s="45"/>
      <c r="L91" s="62">
        <v>8885865951</v>
      </c>
      <c r="M91" s="173"/>
      <c r="N91" s="173"/>
      <c r="O91" s="173"/>
    </row>
    <row r="92" spans="1:15" ht="18" customHeight="1">
      <c r="A92" s="237" t="s">
        <v>331</v>
      </c>
      <c r="B92" s="62">
        <v>6539754098</v>
      </c>
      <c r="C92" s="45"/>
      <c r="D92" s="62">
        <v>0</v>
      </c>
      <c r="E92" s="45"/>
      <c r="F92" s="62">
        <v>6539754098</v>
      </c>
      <c r="H92" s="62">
        <v>6539754098</v>
      </c>
      <c r="I92" s="45"/>
      <c r="J92" s="62">
        <v>0</v>
      </c>
      <c r="K92" s="45"/>
      <c r="L92" s="62">
        <v>6539754098</v>
      </c>
      <c r="M92" s="173"/>
      <c r="N92" s="173"/>
      <c r="O92" s="173"/>
    </row>
    <row r="93" spans="1:15" ht="18" customHeight="1">
      <c r="A93" s="237" t="s">
        <v>332</v>
      </c>
      <c r="B93" s="62">
        <v>1606557372</v>
      </c>
      <c r="C93" s="45"/>
      <c r="D93" s="62">
        <v>2867614</v>
      </c>
      <c r="E93" s="45"/>
      <c r="F93" s="62">
        <v>1603689758</v>
      </c>
      <c r="H93" s="62">
        <v>1606557372</v>
      </c>
      <c r="I93" s="45"/>
      <c r="J93" s="62">
        <v>2867614</v>
      </c>
      <c r="K93" s="45"/>
      <c r="L93" s="62">
        <v>1603689758</v>
      </c>
      <c r="M93" s="173"/>
      <c r="N93" s="173"/>
      <c r="O93" s="173"/>
    </row>
    <row r="94" spans="1:15" ht="18" customHeight="1">
      <c r="A94" s="237" t="s">
        <v>333</v>
      </c>
      <c r="B94" s="62">
        <v>2895444804</v>
      </c>
      <c r="C94" s="45"/>
      <c r="D94" s="62">
        <v>37173150</v>
      </c>
      <c r="E94" s="45"/>
      <c r="F94" s="62">
        <v>2858271654</v>
      </c>
      <c r="H94" s="62">
        <v>2895444804</v>
      </c>
      <c r="I94" s="45"/>
      <c r="J94" s="62">
        <v>37173150</v>
      </c>
      <c r="K94" s="45"/>
      <c r="L94" s="62">
        <v>2858271654</v>
      </c>
      <c r="M94" s="173"/>
      <c r="N94" s="173"/>
      <c r="O94" s="173"/>
    </row>
    <row r="95" spans="1:15" ht="18" customHeight="1">
      <c r="A95" s="237" t="s">
        <v>334</v>
      </c>
      <c r="B95" s="62">
        <v>882422292</v>
      </c>
      <c r="C95" s="45"/>
      <c r="D95" s="62">
        <v>12642698</v>
      </c>
      <c r="E95" s="45"/>
      <c r="F95" s="62">
        <v>869779594</v>
      </c>
      <c r="H95" s="62">
        <v>882422292</v>
      </c>
      <c r="I95" s="45"/>
      <c r="J95" s="62">
        <v>12642698</v>
      </c>
      <c r="K95" s="45"/>
      <c r="L95" s="62">
        <v>869779594</v>
      </c>
      <c r="M95" s="173"/>
      <c r="N95" s="173"/>
      <c r="O95" s="173"/>
    </row>
    <row r="96" spans="1:15" ht="18" customHeight="1">
      <c r="A96" s="237" t="s">
        <v>335</v>
      </c>
      <c r="B96" s="62">
        <v>390326882</v>
      </c>
      <c r="C96" s="45"/>
      <c r="D96" s="62">
        <v>5882214</v>
      </c>
      <c r="E96" s="45"/>
      <c r="F96" s="62">
        <v>384444668</v>
      </c>
      <c r="H96" s="62">
        <v>390326882</v>
      </c>
      <c r="I96" s="45"/>
      <c r="J96" s="62">
        <v>5882214</v>
      </c>
      <c r="K96" s="45"/>
      <c r="L96" s="62">
        <v>384444668</v>
      </c>
      <c r="M96" s="173"/>
      <c r="N96" s="173"/>
      <c r="O96" s="173"/>
    </row>
    <row r="97" spans="1:15" ht="18" customHeight="1">
      <c r="A97" s="237" t="s">
        <v>336</v>
      </c>
      <c r="B97" s="62">
        <v>4235211148</v>
      </c>
      <c r="C97" s="45"/>
      <c r="D97" s="62">
        <v>0</v>
      </c>
      <c r="E97" s="45"/>
      <c r="F97" s="62">
        <v>4235211148</v>
      </c>
      <c r="H97" s="62">
        <v>4235211148</v>
      </c>
      <c r="I97" s="45"/>
      <c r="J97" s="62">
        <v>0</v>
      </c>
      <c r="K97" s="45"/>
      <c r="L97" s="62">
        <v>4235211148</v>
      </c>
      <c r="M97" s="173"/>
      <c r="N97" s="173"/>
      <c r="O97" s="173"/>
    </row>
    <row r="98" spans="1:15" ht="18" customHeight="1">
      <c r="A98" s="237" t="s">
        <v>337</v>
      </c>
      <c r="B98" s="62">
        <v>2531339016</v>
      </c>
      <c r="C98" s="45"/>
      <c r="D98" s="62">
        <v>0</v>
      </c>
      <c r="E98" s="45"/>
      <c r="F98" s="62">
        <v>2531339016</v>
      </c>
      <c r="H98" s="62">
        <v>2531339016</v>
      </c>
      <c r="I98" s="45"/>
      <c r="J98" s="62">
        <v>0</v>
      </c>
      <c r="K98" s="45"/>
      <c r="L98" s="62">
        <v>2531339016</v>
      </c>
      <c r="M98" s="173"/>
      <c r="N98" s="173"/>
      <c r="O98" s="173"/>
    </row>
    <row r="99" spans="1:15" ht="18" customHeight="1">
      <c r="A99" s="237" t="s">
        <v>338</v>
      </c>
      <c r="B99" s="62">
        <v>1686885242</v>
      </c>
      <c r="C99" s="45"/>
      <c r="D99" s="62">
        <v>30413900</v>
      </c>
      <c r="E99" s="45"/>
      <c r="F99" s="62">
        <v>1656471342</v>
      </c>
      <c r="H99" s="62">
        <v>1686885242</v>
      </c>
      <c r="I99" s="45"/>
      <c r="J99" s="62">
        <v>30413900</v>
      </c>
      <c r="K99" s="45"/>
      <c r="L99" s="62">
        <v>1656471342</v>
      </c>
      <c r="M99" s="173"/>
      <c r="N99" s="173"/>
      <c r="O99" s="173"/>
    </row>
    <row r="100" spans="1:15" ht="18" customHeight="1">
      <c r="A100" s="229" t="s">
        <v>339</v>
      </c>
      <c r="B100" s="62">
        <v>294786885</v>
      </c>
      <c r="C100" s="45"/>
      <c r="D100" s="62">
        <v>0</v>
      </c>
      <c r="E100" s="45"/>
      <c r="F100" s="62">
        <v>294786885</v>
      </c>
      <c r="H100" s="62">
        <v>294786885</v>
      </c>
      <c r="I100" s="45"/>
      <c r="J100" s="62">
        <v>0</v>
      </c>
      <c r="K100" s="45"/>
      <c r="L100" s="62">
        <v>294786885</v>
      </c>
      <c r="M100" s="173"/>
      <c r="N100" s="173"/>
      <c r="O100" s="173"/>
    </row>
    <row r="101" spans="1:15" ht="18.75" thickBot="1">
      <c r="B101" s="171">
        <f>SUM(B7:B100)</f>
        <v>586722503445</v>
      </c>
      <c r="D101" s="171">
        <f>SUM(D7:D100)</f>
        <v>193678528</v>
      </c>
      <c r="F101" s="171">
        <f>SUM(F7:F100)</f>
        <v>586528824917</v>
      </c>
      <c r="H101" s="171">
        <f>SUM(H7:H100)</f>
        <v>1957700805900</v>
      </c>
      <c r="J101" s="171">
        <f>SUM(J7:J100)</f>
        <v>1148305997</v>
      </c>
      <c r="L101" s="171">
        <f>SUM(L7:L100)</f>
        <v>1956552499903</v>
      </c>
    </row>
    <row r="102" spans="1:15" ht="18.75" thickTop="1"/>
    <row r="103" spans="1:15">
      <c r="L103" s="173">
        <f>H101-J101</f>
        <v>1956552499903</v>
      </c>
    </row>
  </sheetData>
  <mergeCells count="6">
    <mergeCell ref="A1:L1"/>
    <mergeCell ref="A2:L2"/>
    <mergeCell ref="A3:L3"/>
    <mergeCell ref="A4:L4"/>
    <mergeCell ref="B5:F5"/>
    <mergeCell ref="H5:L5"/>
  </mergeCells>
  <pageMargins left="0.70866141732283472" right="0.70866141732283472" top="0.74803149606299213" bottom="0.74803149606299213" header="0.31496062992125984" footer="0.31496062992125984"/>
  <pageSetup scale="56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U21"/>
  <sheetViews>
    <sheetView rightToLeft="1" view="pageBreakPreview" zoomScaleNormal="100" zoomScaleSheetLayoutView="100" workbookViewId="0">
      <selection activeCell="P13" sqref="P13"/>
    </sheetView>
  </sheetViews>
  <sheetFormatPr defaultRowHeight="18"/>
  <cols>
    <col min="1" max="1" width="25.875" style="140" bestFit="1" customWidth="1"/>
    <col min="2" max="2" width="10.5" style="140" bestFit="1" customWidth="1"/>
    <col min="3" max="3" width="0.875" style="140" customWidth="1"/>
    <col min="4" max="4" width="14" style="140" bestFit="1" customWidth="1"/>
    <col min="5" max="5" width="0.625" style="140" customWidth="1"/>
    <col min="6" max="6" width="14" style="140" bestFit="1" customWidth="1"/>
    <col min="7" max="7" width="0.875" style="140" customWidth="1"/>
    <col min="8" max="8" width="11.375" style="140" bestFit="1" customWidth="1"/>
    <col min="9" max="9" width="0.625" style="140" customWidth="1"/>
    <col min="10" max="10" width="13.75" style="140" bestFit="1" customWidth="1"/>
    <col min="11" max="11" width="0.375" style="140" customWidth="1"/>
    <col min="12" max="12" width="18.375" style="140" bestFit="1" customWidth="1"/>
    <col min="13" max="13" width="0.375" style="140" customWidth="1"/>
    <col min="14" max="14" width="18.375" style="140" bestFit="1" customWidth="1"/>
    <col min="15" max="15" width="0.625" style="140" customWidth="1"/>
    <col min="16" max="16" width="17.875" style="140" bestFit="1" customWidth="1"/>
    <col min="17" max="17" width="17.875" style="140" customWidth="1"/>
    <col min="18" max="19" width="13.5" style="140" bestFit="1" customWidth="1"/>
    <col min="20" max="21" width="16" style="140" bestFit="1" customWidth="1"/>
    <col min="22" max="24" width="10.375" style="140" bestFit="1" customWidth="1"/>
    <col min="25" max="25" width="11.25" style="140" bestFit="1" customWidth="1"/>
    <col min="26" max="16384" width="9" style="140"/>
  </cols>
  <sheetData>
    <row r="1" spans="1:21" ht="21">
      <c r="A1" s="339" t="s">
        <v>126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227"/>
    </row>
    <row r="2" spans="1:21" ht="21">
      <c r="A2" s="339" t="s">
        <v>84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227"/>
    </row>
    <row r="3" spans="1:21" ht="21">
      <c r="A3" s="339" t="s">
        <v>308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227"/>
    </row>
    <row r="4" spans="1:21" ht="21">
      <c r="A4" s="344" t="s">
        <v>76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228"/>
    </row>
    <row r="5" spans="1:21" ht="16.5" customHeight="1" thickBot="1">
      <c r="B5" s="343" t="s">
        <v>343</v>
      </c>
      <c r="C5" s="343"/>
      <c r="D5" s="343"/>
      <c r="E5" s="343"/>
      <c r="F5" s="343"/>
      <c r="G5" s="343"/>
      <c r="H5" s="343"/>
      <c r="J5" s="343" t="s">
        <v>344</v>
      </c>
      <c r="K5" s="343"/>
      <c r="L5" s="343"/>
      <c r="M5" s="343"/>
      <c r="N5" s="343"/>
      <c r="O5" s="343"/>
      <c r="P5" s="343"/>
      <c r="Q5" s="258"/>
    </row>
    <row r="6" spans="1:21" ht="36.75" thickBot="1">
      <c r="A6" s="164" t="s">
        <v>56</v>
      </c>
      <c r="B6" s="165" t="s">
        <v>4</v>
      </c>
      <c r="C6" s="164"/>
      <c r="D6" s="166" t="s">
        <v>71</v>
      </c>
      <c r="E6" s="164"/>
      <c r="F6" s="165" t="s">
        <v>68</v>
      </c>
      <c r="G6" s="164"/>
      <c r="H6" s="167" t="s">
        <v>72</v>
      </c>
      <c r="J6" s="165" t="s">
        <v>4</v>
      </c>
      <c r="K6" s="164"/>
      <c r="L6" s="166" t="s">
        <v>29</v>
      </c>
      <c r="M6" s="164"/>
      <c r="N6" s="165" t="s">
        <v>68</v>
      </c>
      <c r="O6" s="164"/>
      <c r="P6" s="167" t="s">
        <v>72</v>
      </c>
      <c r="Q6" s="259"/>
      <c r="R6" s="140" t="s">
        <v>303</v>
      </c>
      <c r="S6" s="140" t="s">
        <v>304</v>
      </c>
    </row>
    <row r="7" spans="1:21" ht="21">
      <c r="A7" s="191" t="s">
        <v>131</v>
      </c>
      <c r="B7" s="135">
        <v>1000000</v>
      </c>
      <c r="D7" s="135">
        <v>14283018750</v>
      </c>
      <c r="F7" s="135">
        <v>15079586186</v>
      </c>
      <c r="H7" s="135">
        <v>-796567436</v>
      </c>
      <c r="J7" s="192">
        <v>1000000</v>
      </c>
      <c r="K7" s="192"/>
      <c r="L7" s="192">
        <v>14283018750</v>
      </c>
      <c r="M7" s="192"/>
      <c r="N7" s="192">
        <v>15079586186</v>
      </c>
      <c r="O7" s="192"/>
      <c r="P7" s="192">
        <v>-796567436</v>
      </c>
      <c r="Q7" s="192">
        <v>-779586186</v>
      </c>
      <c r="S7" s="140">
        <v>16981250</v>
      </c>
      <c r="T7" s="140">
        <f>Q7-S7</f>
        <v>-796567436</v>
      </c>
      <c r="U7" s="140">
        <f>T7-P7</f>
        <v>0</v>
      </c>
    </row>
    <row r="8" spans="1:21" ht="21">
      <c r="A8" s="191" t="s">
        <v>189</v>
      </c>
      <c r="B8" s="135">
        <v>20395</v>
      </c>
      <c r="D8" s="135">
        <v>24620989408</v>
      </c>
      <c r="F8" s="135">
        <v>26071948250</v>
      </c>
      <c r="H8" s="135">
        <v>-1450958842</v>
      </c>
      <c r="J8" s="192">
        <v>62456</v>
      </c>
      <c r="K8" s="192"/>
      <c r="L8" s="192">
        <v>75829976656</v>
      </c>
      <c r="M8" s="192"/>
      <c r="N8" s="192">
        <v>111168337305</v>
      </c>
      <c r="O8" s="192"/>
      <c r="P8" s="192">
        <v>-30426872523</v>
      </c>
      <c r="Q8" s="192">
        <v>-29972984041</v>
      </c>
      <c r="R8" s="140">
        <v>381419324</v>
      </c>
      <c r="S8" s="140">
        <v>72469158</v>
      </c>
      <c r="T8" s="140">
        <f>Q8-R8-S8</f>
        <v>-30426872523</v>
      </c>
      <c r="U8" s="140">
        <f t="shared" ref="U8:U17" si="0">T8-P8</f>
        <v>0</v>
      </c>
    </row>
    <row r="9" spans="1:21" ht="21">
      <c r="A9" s="191" t="s">
        <v>154</v>
      </c>
      <c r="B9" s="135">
        <v>0</v>
      </c>
      <c r="D9" s="135">
        <v>0</v>
      </c>
      <c r="F9" s="135">
        <v>0</v>
      </c>
      <c r="H9" s="135">
        <v>0</v>
      </c>
      <c r="J9" s="192">
        <v>11380</v>
      </c>
      <c r="K9" s="192"/>
      <c r="L9" s="192">
        <v>13100428390</v>
      </c>
      <c r="M9" s="192"/>
      <c r="N9" s="192">
        <v>13761082824</v>
      </c>
      <c r="O9" s="192"/>
      <c r="P9" s="192">
        <v>870697998</v>
      </c>
      <c r="Q9" s="192">
        <v>949112007</v>
      </c>
      <c r="R9" s="140">
        <v>65894210</v>
      </c>
      <c r="S9" s="140">
        <v>12519799</v>
      </c>
      <c r="T9" s="140">
        <f t="shared" ref="T9:T17" si="1">Q9-R9-S9</f>
        <v>870697998</v>
      </c>
      <c r="U9" s="140">
        <f t="shared" si="0"/>
        <v>0</v>
      </c>
    </row>
    <row r="10" spans="1:21" ht="21">
      <c r="A10" s="191" t="s">
        <v>136</v>
      </c>
      <c r="B10" s="135">
        <v>0</v>
      </c>
      <c r="D10" s="135">
        <v>0</v>
      </c>
      <c r="F10" s="135">
        <v>0</v>
      </c>
      <c r="H10" s="135">
        <v>0</v>
      </c>
      <c r="J10" s="192">
        <v>16500000</v>
      </c>
      <c r="K10" s="192"/>
      <c r="L10" s="192">
        <v>245702483924</v>
      </c>
      <c r="M10" s="192"/>
      <c r="N10" s="192">
        <v>229414284007</v>
      </c>
      <c r="O10" s="192"/>
      <c r="P10" s="192">
        <v>16288199917</v>
      </c>
      <c r="Q10" s="192">
        <v>16583395281</v>
      </c>
      <c r="S10" s="140">
        <v>295195364</v>
      </c>
      <c r="T10" s="140">
        <f t="shared" si="1"/>
        <v>16288199917</v>
      </c>
      <c r="U10" s="140">
        <f t="shared" si="0"/>
        <v>0</v>
      </c>
    </row>
    <row r="11" spans="1:21" ht="21">
      <c r="A11" s="191" t="s">
        <v>129</v>
      </c>
      <c r="B11" s="135">
        <v>0</v>
      </c>
      <c r="D11" s="135">
        <v>0</v>
      </c>
      <c r="F11" s="135">
        <v>0</v>
      </c>
      <c r="H11" s="135">
        <v>0</v>
      </c>
      <c r="J11" s="192">
        <v>176818</v>
      </c>
      <c r="K11" s="192"/>
      <c r="L11" s="192">
        <v>3205435722</v>
      </c>
      <c r="M11" s="192"/>
      <c r="N11" s="192">
        <v>3225893495</v>
      </c>
      <c r="O11" s="192"/>
      <c r="P11" s="192">
        <v>-20457773</v>
      </c>
      <c r="Q11" s="192">
        <v>-16646795</v>
      </c>
      <c r="S11" s="140">
        <v>3810978</v>
      </c>
      <c r="T11" s="140">
        <f t="shared" si="1"/>
        <v>-20457773</v>
      </c>
      <c r="U11" s="140">
        <f t="shared" si="0"/>
        <v>0</v>
      </c>
    </row>
    <row r="12" spans="1:21" ht="21">
      <c r="A12" s="191" t="s">
        <v>135</v>
      </c>
      <c r="B12" s="135">
        <v>0</v>
      </c>
      <c r="D12" s="135">
        <v>0</v>
      </c>
      <c r="F12" s="135">
        <v>0</v>
      </c>
      <c r="H12" s="135">
        <v>0</v>
      </c>
      <c r="J12" s="192">
        <v>4000000</v>
      </c>
      <c r="K12" s="192"/>
      <c r="L12" s="192">
        <v>74996924832</v>
      </c>
      <c r="M12" s="192"/>
      <c r="N12" s="192">
        <v>76429132500</v>
      </c>
      <c r="O12" s="192"/>
      <c r="P12" s="192">
        <v>-1432207668</v>
      </c>
      <c r="Q12" s="192">
        <v>-1343042980</v>
      </c>
      <c r="S12" s="140">
        <v>89164688</v>
      </c>
      <c r="T12" s="140">
        <f t="shared" si="1"/>
        <v>-1432207668</v>
      </c>
      <c r="U12" s="140">
        <f t="shared" si="0"/>
        <v>0</v>
      </c>
    </row>
    <row r="13" spans="1:21" ht="21">
      <c r="A13" s="191" t="s">
        <v>125</v>
      </c>
      <c r="B13" s="135">
        <v>0</v>
      </c>
      <c r="D13" s="135">
        <v>0</v>
      </c>
      <c r="F13" s="135">
        <v>0</v>
      </c>
      <c r="H13" s="135">
        <v>0</v>
      </c>
      <c r="J13" s="192">
        <v>1</v>
      </c>
      <c r="K13" s="192"/>
      <c r="L13" s="192">
        <v>1</v>
      </c>
      <c r="M13" s="192"/>
      <c r="N13" s="192">
        <v>6234</v>
      </c>
      <c r="O13" s="192"/>
      <c r="P13" s="192">
        <v>-6233</v>
      </c>
      <c r="Q13" s="192"/>
      <c r="T13" s="140">
        <f t="shared" si="1"/>
        <v>0</v>
      </c>
      <c r="U13" s="140">
        <f t="shared" si="0"/>
        <v>6233</v>
      </c>
    </row>
    <row r="14" spans="1:21" ht="21">
      <c r="A14" s="191" t="s">
        <v>153</v>
      </c>
      <c r="B14" s="135">
        <v>760000</v>
      </c>
      <c r="D14" s="135">
        <v>760000000000</v>
      </c>
      <c r="F14" s="135">
        <v>683876025000</v>
      </c>
      <c r="H14" s="135">
        <v>76123975000</v>
      </c>
      <c r="J14" s="192">
        <v>760000</v>
      </c>
      <c r="K14" s="192"/>
      <c r="L14" s="192">
        <v>760000000000</v>
      </c>
      <c r="M14" s="192"/>
      <c r="N14" s="192">
        <v>683876025000</v>
      </c>
      <c r="O14" s="192"/>
      <c r="P14" s="192">
        <v>76123975000</v>
      </c>
      <c r="Q14" s="192">
        <v>76123975000</v>
      </c>
      <c r="T14" s="140">
        <f t="shared" si="1"/>
        <v>76123975000</v>
      </c>
      <c r="U14" s="140">
        <f t="shared" si="0"/>
        <v>0</v>
      </c>
    </row>
    <row r="15" spans="1:21" ht="21">
      <c r="A15" s="191" t="s">
        <v>147</v>
      </c>
      <c r="B15" s="135">
        <v>0</v>
      </c>
      <c r="D15" s="135">
        <v>0</v>
      </c>
      <c r="F15" s="135">
        <v>0</v>
      </c>
      <c r="H15" s="135">
        <v>0</v>
      </c>
      <c r="J15" s="192">
        <v>600</v>
      </c>
      <c r="K15" s="192"/>
      <c r="L15" s="192">
        <v>373882224</v>
      </c>
      <c r="M15" s="192"/>
      <c r="N15" s="192">
        <v>362994196</v>
      </c>
      <c r="O15" s="192"/>
      <c r="P15" s="192">
        <v>10888028</v>
      </c>
      <c r="Q15" s="192">
        <v>10955804</v>
      </c>
      <c r="S15" s="140">
        <v>67776</v>
      </c>
      <c r="T15" s="140">
        <f t="shared" si="1"/>
        <v>10888028</v>
      </c>
      <c r="U15" s="140">
        <f t="shared" si="0"/>
        <v>0</v>
      </c>
    </row>
    <row r="16" spans="1:21" ht="21">
      <c r="A16" s="191" t="s">
        <v>152</v>
      </c>
      <c r="B16" s="135">
        <v>0</v>
      </c>
      <c r="D16" s="135">
        <v>0</v>
      </c>
      <c r="F16" s="135">
        <v>0</v>
      </c>
      <c r="H16" s="135">
        <v>0</v>
      </c>
      <c r="J16" s="192">
        <v>5000</v>
      </c>
      <c r="K16" s="192"/>
      <c r="L16" s="192">
        <v>4599166250</v>
      </c>
      <c r="M16" s="192"/>
      <c r="N16" s="192">
        <v>4259227875</v>
      </c>
      <c r="O16" s="192"/>
      <c r="P16" s="192">
        <v>339938375</v>
      </c>
      <c r="Q16" s="192">
        <v>340772125</v>
      </c>
      <c r="S16" s="140">
        <v>833750</v>
      </c>
      <c r="T16" s="140">
        <f t="shared" si="1"/>
        <v>339938375</v>
      </c>
      <c r="U16" s="140">
        <f t="shared" si="0"/>
        <v>0</v>
      </c>
    </row>
    <row r="17" spans="1:21" ht="21">
      <c r="A17" s="191" t="s">
        <v>151</v>
      </c>
      <c r="B17" s="135">
        <v>0</v>
      </c>
      <c r="D17" s="135">
        <v>0</v>
      </c>
      <c r="F17" s="135">
        <v>0</v>
      </c>
      <c r="H17" s="135">
        <v>0</v>
      </c>
      <c r="J17" s="192">
        <v>10000</v>
      </c>
      <c r="K17" s="192"/>
      <c r="L17" s="192">
        <v>9628254563</v>
      </c>
      <c r="M17" s="192"/>
      <c r="N17" s="192">
        <v>9247643561</v>
      </c>
      <c r="O17" s="192"/>
      <c r="P17" s="192">
        <v>380611002</v>
      </c>
      <c r="Q17" s="192">
        <v>382356439</v>
      </c>
      <c r="S17" s="140">
        <v>1745437</v>
      </c>
      <c r="T17" s="140">
        <f t="shared" si="1"/>
        <v>380611002</v>
      </c>
      <c r="U17" s="140">
        <f t="shared" si="0"/>
        <v>0</v>
      </c>
    </row>
    <row r="18" spans="1:21" ht="42.75" customHeight="1" thickBot="1">
      <c r="B18" s="170"/>
      <c r="D18" s="168">
        <f>SUM(D7:D17)</f>
        <v>798904008158</v>
      </c>
      <c r="F18" s="168">
        <f>SUM(F7:F17)</f>
        <v>725027559436</v>
      </c>
      <c r="H18" s="168">
        <f>SUM(H7:H17)</f>
        <v>73876448722</v>
      </c>
      <c r="J18" s="139">
        <f>SUM(J7:J17)</f>
        <v>22526255</v>
      </c>
      <c r="K18" s="169"/>
      <c r="L18" s="139">
        <f>SUM(L7:L17)</f>
        <v>1201719571312</v>
      </c>
      <c r="M18" s="169"/>
      <c r="N18" s="139">
        <f>SUM(N7:N17)</f>
        <v>1146824213183</v>
      </c>
      <c r="O18" s="169"/>
      <c r="P18" s="139">
        <f>SUM(P7:P17)</f>
        <v>61338198687</v>
      </c>
      <c r="Q18" s="260"/>
    </row>
    <row r="19" spans="1:21" ht="18.75" thickTop="1">
      <c r="R19" s="140">
        <v>62278300421</v>
      </c>
    </row>
    <row r="20" spans="1:21">
      <c r="R20" s="140">
        <v>492788200</v>
      </c>
    </row>
    <row r="21" spans="1:21">
      <c r="A21" s="340" t="s">
        <v>70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2"/>
      <c r="Q21" s="261">
        <f>R21-P18</f>
        <v>447313534</v>
      </c>
      <c r="R21" s="140">
        <f>R19-R20</f>
        <v>61785512221</v>
      </c>
    </row>
  </sheetData>
  <mergeCells count="8">
    <mergeCell ref="A1:P1"/>
    <mergeCell ref="A2:P2"/>
    <mergeCell ref="A3:P3"/>
    <mergeCell ref="A21:P21"/>
    <mergeCell ref="B5:H5"/>
    <mergeCell ref="J5:P5"/>
    <mergeCell ref="A4:H4"/>
    <mergeCell ref="I4:P4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X51"/>
  <sheetViews>
    <sheetView rightToLeft="1" view="pageBreakPreview" zoomScaleNormal="100" zoomScaleSheetLayoutView="100" workbookViewId="0">
      <pane ySplit="6" topLeftCell="A7" activePane="bottomLeft" state="frozen"/>
      <selection activeCell="J16" sqref="J16"/>
      <selection pane="bottomLeft" activeCell="I8" sqref="I8"/>
    </sheetView>
  </sheetViews>
  <sheetFormatPr defaultRowHeight="14.25"/>
  <cols>
    <col min="1" max="1" width="26.75" style="145" bestFit="1" customWidth="1"/>
    <col min="2" max="2" width="0.625" style="145" customWidth="1"/>
    <col min="3" max="3" width="10.625" style="145" bestFit="1" customWidth="1"/>
    <col min="4" max="4" width="0.75" style="145" customWidth="1"/>
    <col min="5" max="5" width="15.375" style="145" bestFit="1" customWidth="1"/>
    <col min="6" max="6" width="0.625" style="145" customWidth="1"/>
    <col min="7" max="7" width="15.375" style="145" bestFit="1" customWidth="1"/>
    <col min="8" max="8" width="0.75" style="145" customWidth="1"/>
    <col min="9" max="9" width="14.625" style="145" bestFit="1" customWidth="1"/>
    <col min="10" max="10" width="1" style="145" customWidth="1"/>
    <col min="11" max="11" width="10.625" style="145" bestFit="1" customWidth="1"/>
    <col min="12" max="12" width="0.75" style="145" customWidth="1"/>
    <col min="13" max="13" width="15.375" style="145" bestFit="1" customWidth="1"/>
    <col min="14" max="14" width="1" style="145" customWidth="1"/>
    <col min="15" max="15" width="15.375" style="145" bestFit="1" customWidth="1"/>
    <col min="16" max="16" width="1" style="145" customWidth="1"/>
    <col min="17" max="17" width="17" style="145" bestFit="1" customWidth="1"/>
    <col min="18" max="18" width="18.75" style="189" bestFit="1" customWidth="1"/>
    <col min="19" max="19" width="12.375" style="145" bestFit="1" customWidth="1"/>
    <col min="20" max="20" width="30.625" style="189" bestFit="1" customWidth="1"/>
    <col min="21" max="21" width="16" style="145" bestFit="1" customWidth="1"/>
    <col min="22" max="22" width="17.75" style="189" bestFit="1" customWidth="1"/>
    <col min="23" max="23" width="9" style="145"/>
    <col min="24" max="24" width="15.125" style="145" bestFit="1" customWidth="1"/>
    <col min="25" max="16384" width="9" style="145"/>
  </cols>
  <sheetData>
    <row r="1" spans="1:22" ht="21">
      <c r="A1" s="336" t="s">
        <v>126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</row>
    <row r="2" spans="1:22" ht="21">
      <c r="A2" s="336" t="s">
        <v>84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</row>
    <row r="3" spans="1:22" ht="21">
      <c r="A3" s="336" t="s">
        <v>308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</row>
    <row r="4" spans="1:22" ht="25.5">
      <c r="A4" s="335" t="s">
        <v>67</v>
      </c>
      <c r="B4" s="335"/>
      <c r="C4" s="335"/>
      <c r="D4" s="335"/>
      <c r="E4" s="335"/>
      <c r="F4" s="335"/>
      <c r="G4" s="335"/>
      <c r="H4" s="335"/>
    </row>
    <row r="5" spans="1:22" ht="16.5" customHeight="1" thickBot="1">
      <c r="A5" s="146"/>
      <c r="B5" s="146"/>
      <c r="C5" s="333" t="s">
        <v>343</v>
      </c>
      <c r="D5" s="333"/>
      <c r="E5" s="333"/>
      <c r="F5" s="333"/>
      <c r="G5" s="333"/>
      <c r="H5" s="333"/>
      <c r="I5" s="333"/>
      <c r="J5" s="146"/>
      <c r="K5" s="334" t="s">
        <v>344</v>
      </c>
      <c r="L5" s="334"/>
      <c r="M5" s="334"/>
      <c r="N5" s="334"/>
      <c r="O5" s="334"/>
      <c r="P5" s="334"/>
      <c r="Q5" s="334"/>
    </row>
    <row r="6" spans="1:22" ht="53.25" customHeight="1" thickBot="1">
      <c r="A6" s="147" t="s">
        <v>56</v>
      </c>
      <c r="B6" s="147"/>
      <c r="C6" s="148" t="s">
        <v>4</v>
      </c>
      <c r="D6" s="147"/>
      <c r="E6" s="149" t="s">
        <v>29</v>
      </c>
      <c r="F6" s="147"/>
      <c r="G6" s="148" t="s">
        <v>68</v>
      </c>
      <c r="H6" s="147"/>
      <c r="I6" s="150" t="s">
        <v>69</v>
      </c>
      <c r="J6" s="146"/>
      <c r="K6" s="148" t="s">
        <v>4</v>
      </c>
      <c r="L6" s="147"/>
      <c r="M6" s="149" t="s">
        <v>29</v>
      </c>
      <c r="N6" s="147"/>
      <c r="O6" s="148" t="s">
        <v>68</v>
      </c>
      <c r="P6" s="147"/>
      <c r="Q6" s="150" t="s">
        <v>69</v>
      </c>
    </row>
    <row r="7" spans="1:22" ht="18.75">
      <c r="A7" s="236" t="s">
        <v>138</v>
      </c>
      <c r="B7" s="146"/>
      <c r="C7" s="232">
        <v>6791000</v>
      </c>
      <c r="D7" s="249"/>
      <c r="E7" s="232">
        <v>159805964797</v>
      </c>
      <c r="F7" s="249"/>
      <c r="G7" s="232">
        <v>149495902552</v>
      </c>
      <c r="H7" s="249"/>
      <c r="I7" s="232">
        <v>10310062245</v>
      </c>
      <c r="J7" s="249"/>
      <c r="K7" s="232">
        <v>6791000</v>
      </c>
      <c r="L7" s="249"/>
      <c r="M7" s="232">
        <v>159805964797</v>
      </c>
      <c r="N7" s="249"/>
      <c r="O7" s="232">
        <v>162485224394</v>
      </c>
      <c r="P7" s="100"/>
      <c r="Q7" s="244">
        <v>-2679259596</v>
      </c>
    </row>
    <row r="8" spans="1:22" ht="18.75">
      <c r="A8" s="237" t="s">
        <v>194</v>
      </c>
      <c r="B8" s="146"/>
      <c r="C8" s="233">
        <v>50000000</v>
      </c>
      <c r="D8" s="249"/>
      <c r="E8" s="233">
        <v>508555980000</v>
      </c>
      <c r="F8" s="249"/>
      <c r="G8" s="233">
        <v>497372917500</v>
      </c>
      <c r="H8" s="249"/>
      <c r="I8" s="233">
        <v>11183062500</v>
      </c>
      <c r="J8" s="249"/>
      <c r="K8" s="233">
        <v>50000000</v>
      </c>
      <c r="L8" s="249"/>
      <c r="M8" s="233">
        <v>508555980000</v>
      </c>
      <c r="N8" s="249"/>
      <c r="O8" s="233">
        <v>499656188500</v>
      </c>
      <c r="P8" s="100"/>
      <c r="Q8" s="245">
        <v>8899791500</v>
      </c>
    </row>
    <row r="9" spans="1:22" ht="18.75">
      <c r="A9" s="237" t="s">
        <v>134</v>
      </c>
      <c r="B9" s="146"/>
      <c r="C9" s="233">
        <v>9570000</v>
      </c>
      <c r="D9" s="249"/>
      <c r="E9" s="233">
        <v>170267976388</v>
      </c>
      <c r="F9" s="249"/>
      <c r="G9" s="233">
        <v>163921042333</v>
      </c>
      <c r="H9" s="249"/>
      <c r="I9" s="233">
        <v>6346934055</v>
      </c>
      <c r="J9" s="249"/>
      <c r="K9" s="233">
        <v>9570000</v>
      </c>
      <c r="L9" s="249"/>
      <c r="M9" s="233">
        <v>170267976388</v>
      </c>
      <c r="N9" s="249"/>
      <c r="O9" s="233">
        <v>180658213312</v>
      </c>
      <c r="P9" s="100"/>
      <c r="Q9" s="245">
        <v>-10390236923</v>
      </c>
    </row>
    <row r="10" spans="1:22" ht="18.75">
      <c r="A10" s="237" t="s">
        <v>139</v>
      </c>
      <c r="B10" s="146"/>
      <c r="C10" s="233">
        <v>21564</v>
      </c>
      <c r="D10" s="249"/>
      <c r="E10" s="233">
        <v>65394555120</v>
      </c>
      <c r="F10" s="249"/>
      <c r="G10" s="233">
        <v>61426153764</v>
      </c>
      <c r="H10" s="249"/>
      <c r="I10" s="233">
        <v>3968401356</v>
      </c>
      <c r="J10" s="249"/>
      <c r="K10" s="233">
        <v>21564</v>
      </c>
      <c r="L10" s="249"/>
      <c r="M10" s="233">
        <v>65394555120</v>
      </c>
      <c r="N10" s="249"/>
      <c r="O10" s="233">
        <v>65670639012</v>
      </c>
      <c r="P10" s="100"/>
      <c r="Q10" s="245">
        <v>-276083892</v>
      </c>
    </row>
    <row r="11" spans="1:22" ht="18.75">
      <c r="A11" s="237" t="s">
        <v>131</v>
      </c>
      <c r="B11" s="146"/>
      <c r="C11" s="233">
        <v>2000000</v>
      </c>
      <c r="D11" s="249"/>
      <c r="E11" s="233">
        <v>28895645625</v>
      </c>
      <c r="F11" s="249"/>
      <c r="G11" s="233">
        <v>24113816314</v>
      </c>
      <c r="H11" s="249"/>
      <c r="I11" s="233">
        <v>4781829311</v>
      </c>
      <c r="J11" s="249"/>
      <c r="K11" s="233">
        <v>2000000</v>
      </c>
      <c r="L11" s="249"/>
      <c r="M11" s="233">
        <v>28895645625</v>
      </c>
      <c r="N11" s="249"/>
      <c r="O11" s="233">
        <v>29777083189</v>
      </c>
      <c r="P11" s="100"/>
      <c r="Q11" s="245">
        <v>-881437564</v>
      </c>
    </row>
    <row r="12" spans="1:22" ht="18.75">
      <c r="A12" s="237" t="s">
        <v>119</v>
      </c>
      <c r="B12" s="146"/>
      <c r="C12" s="233">
        <v>29431752</v>
      </c>
      <c r="D12" s="249"/>
      <c r="E12" s="233">
        <v>322700662823</v>
      </c>
      <c r="F12" s="249"/>
      <c r="G12" s="233">
        <v>356345790860</v>
      </c>
      <c r="H12" s="249"/>
      <c r="I12" s="233">
        <v>-33645128036</v>
      </c>
      <c r="J12" s="249"/>
      <c r="K12" s="233">
        <v>29431752</v>
      </c>
      <c r="L12" s="249"/>
      <c r="M12" s="233">
        <v>322700662823</v>
      </c>
      <c r="N12" s="249"/>
      <c r="O12" s="233">
        <v>365415347114</v>
      </c>
      <c r="P12" s="100"/>
      <c r="Q12" s="245">
        <v>-42714684290</v>
      </c>
    </row>
    <row r="13" spans="1:22" s="256" customFormat="1" ht="18.75">
      <c r="A13" s="250" t="s">
        <v>312</v>
      </c>
      <c r="B13" s="251"/>
      <c r="C13" s="252">
        <v>74959298</v>
      </c>
      <c r="D13" s="253"/>
      <c r="E13" s="252">
        <v>903026563653</v>
      </c>
      <c r="F13" s="253"/>
      <c r="G13" s="252">
        <f>E13-I13</f>
        <v>894594823853</v>
      </c>
      <c r="H13" s="253"/>
      <c r="I13" s="254">
        <v>8431739800</v>
      </c>
      <c r="J13" s="253"/>
      <c r="K13" s="252">
        <v>74959298</v>
      </c>
      <c r="L13" s="253"/>
      <c r="M13" s="252">
        <v>903026563653</v>
      </c>
      <c r="N13" s="253"/>
      <c r="O13" s="252">
        <f>M13-Q13</f>
        <v>894594823853</v>
      </c>
      <c r="P13" s="100"/>
      <c r="Q13" s="254">
        <v>8431739800</v>
      </c>
      <c r="R13" s="255"/>
      <c r="T13" s="255"/>
      <c r="V13" s="255"/>
    </row>
    <row r="14" spans="1:22" ht="18.75">
      <c r="A14" s="237" t="s">
        <v>118</v>
      </c>
      <c r="B14" s="146"/>
      <c r="C14" s="233">
        <v>24120000</v>
      </c>
      <c r="D14" s="249"/>
      <c r="E14" s="233">
        <v>52076927592</v>
      </c>
      <c r="F14" s="249"/>
      <c r="G14" s="233">
        <v>54426623220</v>
      </c>
      <c r="H14" s="249"/>
      <c r="I14" s="233">
        <v>-2349695628</v>
      </c>
      <c r="J14" s="249"/>
      <c r="K14" s="233">
        <v>24120000</v>
      </c>
      <c r="L14" s="249"/>
      <c r="M14" s="233">
        <v>52076927592</v>
      </c>
      <c r="N14" s="249"/>
      <c r="O14" s="233">
        <v>61619569020</v>
      </c>
      <c r="P14" s="100"/>
      <c r="Q14" s="245">
        <v>-9542641428</v>
      </c>
    </row>
    <row r="15" spans="1:22" ht="18.75">
      <c r="A15" s="237" t="s">
        <v>195</v>
      </c>
      <c r="B15" s="146"/>
      <c r="C15" s="233">
        <v>37525329</v>
      </c>
      <c r="D15" s="249"/>
      <c r="E15" s="233">
        <v>91501936726</v>
      </c>
      <c r="F15" s="249"/>
      <c r="G15" s="233">
        <v>98552024798</v>
      </c>
      <c r="H15" s="249"/>
      <c r="I15" s="233">
        <v>-7050088071</v>
      </c>
      <c r="J15" s="249"/>
      <c r="K15" s="233">
        <v>37525329</v>
      </c>
      <c r="L15" s="249"/>
      <c r="M15" s="233">
        <v>91501936726</v>
      </c>
      <c r="N15" s="249"/>
      <c r="O15" s="233">
        <v>145485700533</v>
      </c>
      <c r="P15" s="100"/>
      <c r="Q15" s="245">
        <v>-53983763806</v>
      </c>
    </row>
    <row r="16" spans="1:22" ht="18.75">
      <c r="A16" s="237" t="s">
        <v>124</v>
      </c>
      <c r="B16" s="146"/>
      <c r="C16" s="233">
        <v>4692065</v>
      </c>
      <c r="D16" s="249"/>
      <c r="E16" s="233">
        <v>14622101513</v>
      </c>
      <c r="F16" s="249"/>
      <c r="G16" s="233">
        <v>14584788335</v>
      </c>
      <c r="H16" s="249"/>
      <c r="I16" s="233">
        <v>37313178</v>
      </c>
      <c r="J16" s="249"/>
      <c r="K16" s="233">
        <v>4692065</v>
      </c>
      <c r="L16" s="249"/>
      <c r="M16" s="233">
        <v>14622101513</v>
      </c>
      <c r="N16" s="249"/>
      <c r="O16" s="233">
        <v>18283457075</v>
      </c>
      <c r="P16" s="100"/>
      <c r="Q16" s="245">
        <v>-3661355561</v>
      </c>
    </row>
    <row r="17" spans="1:24" ht="18.75">
      <c r="A17" s="237" t="s">
        <v>121</v>
      </c>
      <c r="B17" s="146"/>
      <c r="C17" s="233">
        <v>150000</v>
      </c>
      <c r="D17" s="249"/>
      <c r="E17" s="233">
        <v>20858648175</v>
      </c>
      <c r="F17" s="249"/>
      <c r="G17" s="233">
        <v>20198101950</v>
      </c>
      <c r="H17" s="249"/>
      <c r="I17" s="233">
        <v>660546225</v>
      </c>
      <c r="J17" s="249"/>
      <c r="K17" s="233">
        <v>150000</v>
      </c>
      <c r="L17" s="249"/>
      <c r="M17" s="233">
        <v>20858648175</v>
      </c>
      <c r="N17" s="249"/>
      <c r="O17" s="233">
        <v>26655947775</v>
      </c>
      <c r="P17" s="100"/>
      <c r="Q17" s="245">
        <v>-5797299600</v>
      </c>
    </row>
    <row r="18" spans="1:24" s="256" customFormat="1" ht="18.75">
      <c r="A18" s="250" t="s">
        <v>141</v>
      </c>
      <c r="B18" s="251"/>
      <c r="C18" s="252">
        <v>10000</v>
      </c>
      <c r="D18" s="253"/>
      <c r="E18" s="252">
        <v>10455149506</v>
      </c>
      <c r="F18" s="253"/>
      <c r="G18" s="252">
        <f>E18-I18</f>
        <v>9810809506</v>
      </c>
      <c r="H18" s="253"/>
      <c r="I18" s="252">
        <v>644340000</v>
      </c>
      <c r="J18" s="253"/>
      <c r="K18" s="252">
        <v>10000</v>
      </c>
      <c r="L18" s="253"/>
      <c r="M18" s="252">
        <v>10455149506</v>
      </c>
      <c r="N18" s="253"/>
      <c r="O18" s="252">
        <f>M18-Q18</f>
        <v>10236939506</v>
      </c>
      <c r="P18" s="100"/>
      <c r="Q18" s="254">
        <v>218210000</v>
      </c>
      <c r="R18" s="255"/>
      <c r="T18" s="255"/>
      <c r="V18" s="255"/>
    </row>
    <row r="19" spans="1:24" ht="18.75">
      <c r="A19" s="237" t="s">
        <v>120</v>
      </c>
      <c r="B19" s="146"/>
      <c r="C19" s="233">
        <v>209656387</v>
      </c>
      <c r="D19" s="249"/>
      <c r="E19" s="233">
        <v>91699929858</v>
      </c>
      <c r="F19" s="249"/>
      <c r="G19" s="233">
        <v>83571981530</v>
      </c>
      <c r="H19" s="249"/>
      <c r="I19" s="233">
        <v>8127948328</v>
      </c>
      <c r="J19" s="249"/>
      <c r="K19" s="233">
        <v>209656387</v>
      </c>
      <c r="L19" s="249"/>
      <c r="M19" s="233">
        <v>91699929858</v>
      </c>
      <c r="N19" s="249"/>
      <c r="O19" s="233">
        <v>101071144796</v>
      </c>
      <c r="P19" s="100"/>
      <c r="Q19" s="245">
        <v>-9371214937</v>
      </c>
      <c r="U19" s="246"/>
      <c r="W19" s="246"/>
      <c r="X19" s="247"/>
    </row>
    <row r="20" spans="1:24" ht="18.75">
      <c r="A20" s="237" t="s">
        <v>130</v>
      </c>
      <c r="B20" s="146"/>
      <c r="C20" s="233">
        <v>3000000</v>
      </c>
      <c r="D20" s="249"/>
      <c r="E20" s="233">
        <v>35058318750</v>
      </c>
      <c r="F20" s="249"/>
      <c r="G20" s="233">
        <v>31702308750</v>
      </c>
      <c r="H20" s="249"/>
      <c r="I20" s="233">
        <v>3356010000</v>
      </c>
      <c r="J20" s="249"/>
      <c r="K20" s="233">
        <v>3000000</v>
      </c>
      <c r="L20" s="249"/>
      <c r="M20" s="233">
        <v>35058318750</v>
      </c>
      <c r="N20" s="249"/>
      <c r="O20" s="233">
        <v>33170563125</v>
      </c>
      <c r="P20" s="100"/>
      <c r="Q20" s="245">
        <v>1887755625</v>
      </c>
      <c r="U20" s="246"/>
      <c r="W20" s="246"/>
      <c r="X20" s="247"/>
    </row>
    <row r="21" spans="1:24" ht="18.75">
      <c r="A21" s="237" t="s">
        <v>136</v>
      </c>
      <c r="B21" s="146"/>
      <c r="C21" s="233">
        <v>55800619</v>
      </c>
      <c r="D21" s="249"/>
      <c r="E21" s="233">
        <v>758479355222</v>
      </c>
      <c r="F21" s="249"/>
      <c r="G21" s="233">
        <v>756194275233</v>
      </c>
      <c r="H21" s="249"/>
      <c r="I21" s="233">
        <v>2285079989</v>
      </c>
      <c r="J21" s="249"/>
      <c r="K21" s="233">
        <v>55800619</v>
      </c>
      <c r="L21" s="249"/>
      <c r="M21" s="233">
        <v>758479355222</v>
      </c>
      <c r="N21" s="249"/>
      <c r="O21" s="233">
        <v>778589613321</v>
      </c>
      <c r="P21" s="100"/>
      <c r="Q21" s="245">
        <v>-20110258098</v>
      </c>
      <c r="U21" s="246"/>
      <c r="X21" s="247"/>
    </row>
    <row r="22" spans="1:24" ht="18.75">
      <c r="A22" s="237" t="s">
        <v>123</v>
      </c>
      <c r="B22" s="146"/>
      <c r="C22" s="233">
        <v>10300000</v>
      </c>
      <c r="D22" s="249"/>
      <c r="E22" s="233">
        <v>167198215950</v>
      </c>
      <c r="F22" s="249"/>
      <c r="G22" s="233">
        <v>174570090750</v>
      </c>
      <c r="H22" s="249"/>
      <c r="I22" s="233">
        <v>-7371874800</v>
      </c>
      <c r="J22" s="249"/>
      <c r="K22" s="233">
        <v>10300000</v>
      </c>
      <c r="L22" s="249"/>
      <c r="M22" s="233">
        <v>167198215950</v>
      </c>
      <c r="N22" s="249"/>
      <c r="O22" s="233">
        <v>171029583133</v>
      </c>
      <c r="P22" s="100"/>
      <c r="Q22" s="245">
        <v>-3831367183</v>
      </c>
      <c r="U22" s="246"/>
      <c r="X22" s="247"/>
    </row>
    <row r="23" spans="1:24" ht="18.75">
      <c r="A23" s="237" t="s">
        <v>129</v>
      </c>
      <c r="B23" s="146"/>
      <c r="C23" s="233">
        <v>19893712</v>
      </c>
      <c r="D23" s="249"/>
      <c r="E23" s="233">
        <v>324875942347</v>
      </c>
      <c r="F23" s="249"/>
      <c r="G23" s="233">
        <v>316309537617</v>
      </c>
      <c r="H23" s="249"/>
      <c r="I23" s="233">
        <v>8566404730</v>
      </c>
      <c r="J23" s="249"/>
      <c r="K23" s="233">
        <v>19893712</v>
      </c>
      <c r="L23" s="249"/>
      <c r="M23" s="233">
        <v>324875942347</v>
      </c>
      <c r="N23" s="249"/>
      <c r="O23" s="233">
        <v>344977147387</v>
      </c>
      <c r="P23" s="100"/>
      <c r="Q23" s="245">
        <v>-20101205039</v>
      </c>
      <c r="U23" s="246"/>
    </row>
    <row r="24" spans="1:24" ht="18.75">
      <c r="A24" s="237" t="s">
        <v>132</v>
      </c>
      <c r="B24" s="146"/>
      <c r="C24" s="233">
        <v>1335000</v>
      </c>
      <c r="D24" s="249"/>
      <c r="E24" s="233">
        <v>14546220825</v>
      </c>
      <c r="F24" s="249"/>
      <c r="G24" s="233">
        <v>14443547895</v>
      </c>
      <c r="H24" s="249"/>
      <c r="I24" s="233">
        <v>102672930</v>
      </c>
      <c r="J24" s="249"/>
      <c r="K24" s="233">
        <v>1335000</v>
      </c>
      <c r="L24" s="249"/>
      <c r="M24" s="233">
        <v>14546220825</v>
      </c>
      <c r="N24" s="249"/>
      <c r="O24" s="233">
        <v>18017099257</v>
      </c>
      <c r="P24" s="100"/>
      <c r="Q24" s="245">
        <v>-3470878431</v>
      </c>
    </row>
    <row r="25" spans="1:24" ht="18.75">
      <c r="A25" s="237" t="s">
        <v>137</v>
      </c>
      <c r="B25" s="146"/>
      <c r="C25" s="233">
        <v>5500000</v>
      </c>
      <c r="D25" s="249"/>
      <c r="E25" s="233">
        <v>89180971687</v>
      </c>
      <c r="F25" s="249"/>
      <c r="G25" s="233">
        <v>81303337500</v>
      </c>
      <c r="H25" s="249"/>
      <c r="I25" s="233">
        <v>7877634187</v>
      </c>
      <c r="J25" s="249"/>
      <c r="K25" s="233">
        <v>5500000</v>
      </c>
      <c r="L25" s="249"/>
      <c r="M25" s="233">
        <v>89180971687</v>
      </c>
      <c r="N25" s="249"/>
      <c r="O25" s="233">
        <v>90285158906</v>
      </c>
      <c r="P25" s="100"/>
      <c r="Q25" s="245">
        <v>-1104187218</v>
      </c>
    </row>
    <row r="26" spans="1:24" ht="18.75">
      <c r="A26" s="237" t="s">
        <v>313</v>
      </c>
      <c r="B26" s="146"/>
      <c r="C26" s="233">
        <v>1000000</v>
      </c>
      <c r="D26" s="249"/>
      <c r="E26" s="233">
        <v>10008101250</v>
      </c>
      <c r="F26" s="249"/>
      <c r="G26" s="233">
        <v>10011600000</v>
      </c>
      <c r="H26" s="249"/>
      <c r="I26" s="233">
        <v>-3498750</v>
      </c>
      <c r="J26" s="249"/>
      <c r="K26" s="233">
        <v>1000000</v>
      </c>
      <c r="L26" s="249"/>
      <c r="M26" s="233">
        <v>10008101250</v>
      </c>
      <c r="N26" s="249"/>
      <c r="O26" s="233">
        <v>10011600000</v>
      </c>
      <c r="P26" s="100"/>
      <c r="Q26" s="245">
        <v>-3498750</v>
      </c>
    </row>
    <row r="27" spans="1:24" ht="18.75">
      <c r="A27" s="237" t="s">
        <v>125</v>
      </c>
      <c r="B27" s="146"/>
      <c r="C27" s="233">
        <v>285192501</v>
      </c>
      <c r="D27" s="249"/>
      <c r="E27" s="233">
        <v>1620177386112</v>
      </c>
      <c r="F27" s="249"/>
      <c r="G27" s="233">
        <v>1719400848079</v>
      </c>
      <c r="H27" s="249"/>
      <c r="I27" s="233">
        <v>-99223461966</v>
      </c>
      <c r="J27" s="249"/>
      <c r="K27" s="233">
        <v>285192501</v>
      </c>
      <c r="L27" s="249"/>
      <c r="M27" s="233">
        <v>1620177386112</v>
      </c>
      <c r="N27" s="249"/>
      <c r="O27" s="233">
        <v>1632315242303</v>
      </c>
      <c r="P27" s="100"/>
      <c r="Q27" s="245">
        <v>-12137856190</v>
      </c>
    </row>
    <row r="28" spans="1:24" s="256" customFormat="1" ht="18.75">
      <c r="A28" s="250" t="s">
        <v>140</v>
      </c>
      <c r="B28" s="251"/>
      <c r="C28" s="252">
        <v>130571</v>
      </c>
      <c r="D28" s="253"/>
      <c r="E28" s="252">
        <v>92916093574</v>
      </c>
      <c r="F28" s="253"/>
      <c r="G28" s="252">
        <f>E28-I28</f>
        <v>85281607204</v>
      </c>
      <c r="H28" s="253"/>
      <c r="I28" s="252">
        <v>7634486370</v>
      </c>
      <c r="J28" s="253"/>
      <c r="K28" s="252">
        <v>130571</v>
      </c>
      <c r="L28" s="253"/>
      <c r="M28" s="252">
        <v>92916093574</v>
      </c>
      <c r="N28" s="253"/>
      <c r="O28" s="252">
        <f>M28-Q28</f>
        <v>92159173487</v>
      </c>
      <c r="P28" s="100"/>
      <c r="Q28" s="254">
        <v>756920087</v>
      </c>
      <c r="R28" s="255"/>
      <c r="T28" s="255"/>
      <c r="V28" s="255"/>
    </row>
    <row r="29" spans="1:24" ht="18.75">
      <c r="A29" s="237" t="s">
        <v>122</v>
      </c>
      <c r="B29" s="146"/>
      <c r="C29" s="233">
        <v>33953760</v>
      </c>
      <c r="D29" s="249"/>
      <c r="E29" s="233">
        <v>174158953260</v>
      </c>
      <c r="F29" s="249"/>
      <c r="G29" s="233">
        <v>191034820824</v>
      </c>
      <c r="H29" s="249"/>
      <c r="I29" s="233">
        <v>-16875867563</v>
      </c>
      <c r="J29" s="249"/>
      <c r="K29" s="233">
        <v>33953760</v>
      </c>
      <c r="L29" s="249"/>
      <c r="M29" s="233">
        <v>174158953260</v>
      </c>
      <c r="N29" s="249"/>
      <c r="O29" s="233">
        <v>206560618983</v>
      </c>
      <c r="P29" s="100"/>
      <c r="Q29" s="245">
        <v>-32401665722</v>
      </c>
    </row>
    <row r="30" spans="1:24" ht="18.75">
      <c r="A30" s="237" t="s">
        <v>311</v>
      </c>
      <c r="B30" s="146"/>
      <c r="C30" s="233">
        <v>2000000</v>
      </c>
      <c r="D30" s="249"/>
      <c r="E30" s="233">
        <v>23272331250</v>
      </c>
      <c r="F30" s="249"/>
      <c r="G30" s="233">
        <v>22153661250</v>
      </c>
      <c r="H30" s="249"/>
      <c r="I30" s="233">
        <v>1118670000</v>
      </c>
      <c r="J30" s="249"/>
      <c r="K30" s="233">
        <v>2000000</v>
      </c>
      <c r="L30" s="249"/>
      <c r="M30" s="233">
        <v>23272331250</v>
      </c>
      <c r="N30" s="249"/>
      <c r="O30" s="233">
        <v>23871618750</v>
      </c>
      <c r="P30" s="100"/>
      <c r="Q30" s="245">
        <v>-599287500</v>
      </c>
    </row>
    <row r="31" spans="1:24" ht="18.75">
      <c r="A31" s="237" t="s">
        <v>133</v>
      </c>
      <c r="B31" s="146"/>
      <c r="C31" s="233">
        <v>2000000</v>
      </c>
      <c r="D31" s="249"/>
      <c r="E31" s="233">
        <v>19237128750</v>
      </c>
      <c r="F31" s="249"/>
      <c r="G31" s="233">
        <v>18218340000</v>
      </c>
      <c r="H31" s="249"/>
      <c r="I31" s="233">
        <v>1018788750</v>
      </c>
      <c r="J31" s="249"/>
      <c r="K31" s="233">
        <v>2000000</v>
      </c>
      <c r="L31" s="249"/>
      <c r="M31" s="233">
        <v>19237128750</v>
      </c>
      <c r="N31" s="249"/>
      <c r="O31" s="233">
        <v>19976250000</v>
      </c>
      <c r="P31" s="100"/>
      <c r="Q31" s="245">
        <v>-739121250</v>
      </c>
    </row>
    <row r="32" spans="1:24" ht="18.75">
      <c r="A32" s="237" t="s">
        <v>144</v>
      </c>
      <c r="B32" s="146"/>
      <c r="C32" s="233">
        <v>100164</v>
      </c>
      <c r="D32" s="249"/>
      <c r="E32" s="233">
        <v>87937065277</v>
      </c>
      <c r="F32" s="249"/>
      <c r="G32" s="233">
        <v>86325718627</v>
      </c>
      <c r="H32" s="249"/>
      <c r="I32" s="233">
        <v>1611346650</v>
      </c>
      <c r="J32" s="249"/>
      <c r="K32" s="233">
        <v>100164</v>
      </c>
      <c r="L32" s="249"/>
      <c r="M32" s="233">
        <v>87937065277</v>
      </c>
      <c r="N32" s="249"/>
      <c r="O32" s="233">
        <v>80617405446</v>
      </c>
      <c r="P32" s="100"/>
      <c r="Q32" s="245">
        <v>7319659831</v>
      </c>
    </row>
    <row r="33" spans="1:19" ht="18.75">
      <c r="A33" s="237" t="s">
        <v>148</v>
      </c>
      <c r="B33" s="146"/>
      <c r="C33" s="233">
        <v>2045000</v>
      </c>
      <c r="D33" s="249"/>
      <c r="E33" s="233">
        <v>1942397876562</v>
      </c>
      <c r="F33" s="249"/>
      <c r="G33" s="233">
        <v>1942397876562</v>
      </c>
      <c r="H33" s="249"/>
      <c r="I33" s="233">
        <v>0</v>
      </c>
      <c r="J33" s="249"/>
      <c r="K33" s="233">
        <v>2045000</v>
      </c>
      <c r="L33" s="249"/>
      <c r="M33" s="233">
        <v>1942397876562</v>
      </c>
      <c r="N33" s="249"/>
      <c r="O33" s="233">
        <v>1748158088906</v>
      </c>
      <c r="P33" s="100"/>
      <c r="Q33" s="245">
        <v>194239787656</v>
      </c>
    </row>
    <row r="34" spans="1:19" ht="18.75">
      <c r="A34" s="237" t="s">
        <v>211</v>
      </c>
      <c r="B34" s="146"/>
      <c r="C34" s="233">
        <v>1200000</v>
      </c>
      <c r="D34" s="249"/>
      <c r="E34" s="233">
        <v>1194210710070</v>
      </c>
      <c r="F34" s="249"/>
      <c r="G34" s="233">
        <v>1194210710070</v>
      </c>
      <c r="H34" s="249"/>
      <c r="I34" s="233">
        <v>0</v>
      </c>
      <c r="J34" s="249"/>
      <c r="K34" s="233">
        <v>1200000</v>
      </c>
      <c r="L34" s="249"/>
      <c r="M34" s="233">
        <v>1194210710070</v>
      </c>
      <c r="N34" s="249"/>
      <c r="O34" s="233">
        <v>983888000000</v>
      </c>
      <c r="P34" s="100"/>
      <c r="Q34" s="245">
        <v>210322710070</v>
      </c>
    </row>
    <row r="35" spans="1:19" ht="18.75">
      <c r="A35" s="237" t="s">
        <v>142</v>
      </c>
      <c r="B35" s="146"/>
      <c r="C35" s="233">
        <v>36100</v>
      </c>
      <c r="D35" s="249"/>
      <c r="E35" s="233">
        <v>28440561213</v>
      </c>
      <c r="F35" s="249"/>
      <c r="G35" s="233">
        <v>27817227213</v>
      </c>
      <c r="H35" s="249"/>
      <c r="I35" s="233">
        <v>623334000</v>
      </c>
      <c r="J35" s="249"/>
      <c r="K35" s="233">
        <v>36100</v>
      </c>
      <c r="L35" s="249"/>
      <c r="M35" s="233">
        <v>28440561213</v>
      </c>
      <c r="N35" s="249"/>
      <c r="O35" s="233">
        <v>25751959611</v>
      </c>
      <c r="P35" s="100"/>
      <c r="Q35" s="245">
        <v>2688601602</v>
      </c>
    </row>
    <row r="36" spans="1:19" ht="18.75">
      <c r="A36" s="237" t="s">
        <v>209</v>
      </c>
      <c r="B36" s="146"/>
      <c r="C36" s="233">
        <v>225000</v>
      </c>
      <c r="D36" s="249"/>
      <c r="E36" s="233">
        <v>169077099220</v>
      </c>
      <c r="F36" s="249"/>
      <c r="G36" s="233">
        <v>169077099220</v>
      </c>
      <c r="H36" s="249"/>
      <c r="I36" s="233">
        <v>0</v>
      </c>
      <c r="J36" s="249"/>
      <c r="K36" s="233">
        <v>225000</v>
      </c>
      <c r="L36" s="249"/>
      <c r="M36" s="233">
        <v>169077099220</v>
      </c>
      <c r="N36" s="249"/>
      <c r="O36" s="233">
        <v>169126661999</v>
      </c>
      <c r="P36" s="100"/>
      <c r="Q36" s="245">
        <v>-49562778</v>
      </c>
    </row>
    <row r="37" spans="1:19" ht="18.75">
      <c r="A37" s="237" t="s">
        <v>143</v>
      </c>
      <c r="B37" s="146"/>
      <c r="C37" s="233">
        <v>880000</v>
      </c>
      <c r="D37" s="249"/>
      <c r="E37" s="233">
        <v>562035952516</v>
      </c>
      <c r="F37" s="249"/>
      <c r="G37" s="233">
        <v>585181916550</v>
      </c>
      <c r="H37" s="249"/>
      <c r="I37" s="233">
        <v>-23145964033</v>
      </c>
      <c r="J37" s="249"/>
      <c r="K37" s="233">
        <v>880000</v>
      </c>
      <c r="L37" s="249"/>
      <c r="M37" s="233">
        <v>562035952516</v>
      </c>
      <c r="N37" s="249"/>
      <c r="O37" s="233">
        <v>596971779250</v>
      </c>
      <c r="P37" s="100"/>
      <c r="Q37" s="245">
        <v>-34935826733</v>
      </c>
    </row>
    <row r="38" spans="1:19" ht="18.75">
      <c r="A38" s="237" t="s">
        <v>145</v>
      </c>
      <c r="B38" s="146"/>
      <c r="C38" s="233">
        <v>957700</v>
      </c>
      <c r="D38" s="249"/>
      <c r="E38" s="233">
        <v>638117627313</v>
      </c>
      <c r="F38" s="249"/>
      <c r="G38" s="233">
        <v>641063936097</v>
      </c>
      <c r="H38" s="249"/>
      <c r="I38" s="233">
        <v>-2946308783</v>
      </c>
      <c r="J38" s="249"/>
      <c r="K38" s="233">
        <v>957700</v>
      </c>
      <c r="L38" s="249"/>
      <c r="M38" s="233">
        <v>638117627313</v>
      </c>
      <c r="N38" s="249"/>
      <c r="O38" s="233">
        <v>584091114293</v>
      </c>
      <c r="P38" s="100"/>
      <c r="Q38" s="245">
        <v>54026513020</v>
      </c>
    </row>
    <row r="39" spans="1:19" ht="18.75">
      <c r="A39" s="237" t="s">
        <v>146</v>
      </c>
      <c r="B39" s="146"/>
      <c r="C39" s="233">
        <v>740100</v>
      </c>
      <c r="D39" s="249"/>
      <c r="E39" s="233">
        <v>613291101836</v>
      </c>
      <c r="F39" s="249"/>
      <c r="G39" s="233">
        <v>671829800773</v>
      </c>
      <c r="H39" s="249"/>
      <c r="I39" s="233">
        <v>-58538698936</v>
      </c>
      <c r="J39" s="249"/>
      <c r="K39" s="233">
        <v>740100</v>
      </c>
      <c r="L39" s="249"/>
      <c r="M39" s="233">
        <v>613291101836</v>
      </c>
      <c r="N39" s="249"/>
      <c r="O39" s="233">
        <v>614193860181</v>
      </c>
      <c r="P39" s="100"/>
      <c r="Q39" s="245">
        <v>-902758344</v>
      </c>
    </row>
    <row r="40" spans="1:19" ht="18.75">
      <c r="A40" s="237" t="s">
        <v>147</v>
      </c>
      <c r="B40" s="146"/>
      <c r="C40" s="233">
        <v>1884000</v>
      </c>
      <c r="D40" s="249"/>
      <c r="E40" s="233">
        <v>1322610833328</v>
      </c>
      <c r="F40" s="249"/>
      <c r="G40" s="233">
        <v>1230062922678</v>
      </c>
      <c r="H40" s="249"/>
      <c r="I40" s="233">
        <v>92547910650</v>
      </c>
      <c r="J40" s="249"/>
      <c r="K40" s="233">
        <v>1884000</v>
      </c>
      <c r="L40" s="249"/>
      <c r="M40" s="233">
        <v>1322610833328</v>
      </c>
      <c r="N40" s="249"/>
      <c r="O40" s="233">
        <v>1139801773476</v>
      </c>
      <c r="P40" s="100"/>
      <c r="Q40" s="245">
        <v>182809059852</v>
      </c>
    </row>
    <row r="41" spans="1:19" ht="18.75">
      <c r="A41" s="237" t="s">
        <v>208</v>
      </c>
      <c r="B41" s="146"/>
      <c r="C41" s="233">
        <v>420000</v>
      </c>
      <c r="D41" s="249"/>
      <c r="E41" s="233">
        <v>352232146350</v>
      </c>
      <c r="F41" s="249"/>
      <c r="G41" s="233">
        <v>390415824303</v>
      </c>
      <c r="H41" s="249"/>
      <c r="I41" s="233">
        <v>-38183677953</v>
      </c>
      <c r="J41" s="249"/>
      <c r="K41" s="233">
        <v>420000</v>
      </c>
      <c r="L41" s="249"/>
      <c r="M41" s="233">
        <v>352232146350</v>
      </c>
      <c r="N41" s="249"/>
      <c r="O41" s="233">
        <v>382866963436</v>
      </c>
      <c r="P41" s="100"/>
      <c r="Q41" s="245">
        <v>-30634817086</v>
      </c>
    </row>
    <row r="42" spans="1:19" ht="18.75">
      <c r="A42" s="237" t="s">
        <v>151</v>
      </c>
      <c r="B42" s="146"/>
      <c r="C42" s="233">
        <v>990000</v>
      </c>
      <c r="D42" s="249"/>
      <c r="E42" s="233">
        <v>956166663375</v>
      </c>
      <c r="F42" s="249"/>
      <c r="G42" s="233">
        <v>860549997037</v>
      </c>
      <c r="H42" s="249"/>
      <c r="I42" s="233">
        <v>95616666338</v>
      </c>
      <c r="J42" s="249"/>
      <c r="K42" s="233">
        <v>990000</v>
      </c>
      <c r="L42" s="249"/>
      <c r="M42" s="233">
        <v>956166663375</v>
      </c>
      <c r="N42" s="249"/>
      <c r="O42" s="233">
        <v>915516712514</v>
      </c>
      <c r="P42" s="100"/>
      <c r="Q42" s="245">
        <v>40649950861</v>
      </c>
    </row>
    <row r="43" spans="1:19" ht="18.75">
      <c r="A43" s="237" t="s">
        <v>152</v>
      </c>
      <c r="B43" s="146"/>
      <c r="C43" s="233">
        <v>1225000</v>
      </c>
      <c r="D43" s="249"/>
      <c r="E43" s="233">
        <v>1066036945776</v>
      </c>
      <c r="F43" s="249"/>
      <c r="G43" s="233">
        <v>1099176988054</v>
      </c>
      <c r="H43" s="249"/>
      <c r="I43" s="233">
        <v>-33140042277</v>
      </c>
      <c r="J43" s="249"/>
      <c r="K43" s="233">
        <v>1225000</v>
      </c>
      <c r="L43" s="249"/>
      <c r="M43" s="233">
        <v>1066036945776</v>
      </c>
      <c r="N43" s="249"/>
      <c r="O43" s="233">
        <v>1055065143750</v>
      </c>
      <c r="P43" s="100"/>
      <c r="Q43" s="245">
        <v>10971802026</v>
      </c>
    </row>
    <row r="44" spans="1:19" ht="18.75">
      <c r="A44" s="237" t="s">
        <v>150</v>
      </c>
      <c r="B44" s="146"/>
      <c r="C44" s="233">
        <v>500000</v>
      </c>
      <c r="D44" s="249"/>
      <c r="E44" s="233">
        <v>517406203125</v>
      </c>
      <c r="F44" s="249"/>
      <c r="G44" s="233">
        <v>517406203125</v>
      </c>
      <c r="H44" s="249"/>
      <c r="I44" s="233">
        <v>0</v>
      </c>
      <c r="J44" s="249"/>
      <c r="K44" s="233">
        <v>500000</v>
      </c>
      <c r="L44" s="249"/>
      <c r="M44" s="233">
        <v>517406203125</v>
      </c>
      <c r="N44" s="249"/>
      <c r="O44" s="233">
        <v>472414359375</v>
      </c>
      <c r="P44" s="100"/>
      <c r="Q44" s="245">
        <v>44991843750</v>
      </c>
    </row>
    <row r="45" spans="1:19" ht="18.75">
      <c r="A45" s="237" t="s">
        <v>149</v>
      </c>
      <c r="B45" s="146"/>
      <c r="C45" s="233">
        <v>1000000</v>
      </c>
      <c r="D45" s="249"/>
      <c r="E45" s="233">
        <v>999818750000</v>
      </c>
      <c r="F45" s="249"/>
      <c r="G45" s="233">
        <v>999818750000</v>
      </c>
      <c r="H45" s="249"/>
      <c r="I45" s="233">
        <v>0</v>
      </c>
      <c r="J45" s="249"/>
      <c r="K45" s="233">
        <v>1000000</v>
      </c>
      <c r="L45" s="249"/>
      <c r="M45" s="233">
        <v>999818750000</v>
      </c>
      <c r="N45" s="249"/>
      <c r="O45" s="233">
        <v>999818750000</v>
      </c>
      <c r="P45" s="100"/>
      <c r="Q45" s="245">
        <v>0</v>
      </c>
    </row>
    <row r="46" spans="1:19" ht="18.75">
      <c r="A46" s="237" t="s">
        <v>210</v>
      </c>
      <c r="B46" s="146"/>
      <c r="C46" s="233">
        <v>151609</v>
      </c>
      <c r="D46" s="249"/>
      <c r="E46" s="233">
        <v>105136942874</v>
      </c>
      <c r="F46" s="249"/>
      <c r="G46" s="233">
        <v>102620689628</v>
      </c>
      <c r="H46" s="249"/>
      <c r="I46" s="233">
        <v>2516253246</v>
      </c>
      <c r="J46" s="249"/>
      <c r="K46" s="233">
        <v>151609</v>
      </c>
      <c r="L46" s="249"/>
      <c r="M46" s="233">
        <v>105136942874</v>
      </c>
      <c r="N46" s="249"/>
      <c r="O46" s="233">
        <v>100988122870</v>
      </c>
      <c r="P46" s="100"/>
      <c r="Q46" s="245">
        <v>4148820004</v>
      </c>
    </row>
    <row r="47" spans="1:19" ht="18.75">
      <c r="A47" s="229" t="s">
        <v>302</v>
      </c>
      <c r="B47" s="146"/>
      <c r="C47" s="234">
        <v>243277847</v>
      </c>
      <c r="D47" s="249"/>
      <c r="E47" s="234">
        <v>243215202</v>
      </c>
      <c r="F47" s="249"/>
      <c r="G47" s="234">
        <v>-243215202</v>
      </c>
      <c r="H47" s="249"/>
      <c r="I47" s="234">
        <v>0</v>
      </c>
      <c r="J47" s="249"/>
      <c r="K47" s="234">
        <v>243277847</v>
      </c>
      <c r="L47" s="249"/>
      <c r="M47" s="234">
        <v>243215202</v>
      </c>
      <c r="N47" s="249"/>
      <c r="O47" s="234">
        <v>-243215202</v>
      </c>
      <c r="P47" s="100"/>
      <c r="Q47" s="248">
        <v>0</v>
      </c>
    </row>
    <row r="48" spans="1:19" ht="18.75" thickBot="1">
      <c r="A48" s="146"/>
      <c r="B48" s="146"/>
      <c r="C48" s="151">
        <f>SUM(C7:C47)</f>
        <v>1124666078</v>
      </c>
      <c r="D48" s="146"/>
      <c r="E48" s="151">
        <f>SUM(E7:E47)</f>
        <v>16324130754790</v>
      </c>
      <c r="F48" s="146"/>
      <c r="G48" s="151">
        <f>SUM(G7:G47)</f>
        <v>16366751196352</v>
      </c>
      <c r="H48" s="146"/>
      <c r="I48" s="151">
        <f>SUM(I7:I47)</f>
        <v>-43106871958</v>
      </c>
      <c r="J48" s="146"/>
      <c r="K48" s="151">
        <f>SUM(K7:K47)</f>
        <v>1124666078</v>
      </c>
      <c r="L48" s="146"/>
      <c r="M48" s="151">
        <f>SUM(M7:M47)</f>
        <v>16324130754790</v>
      </c>
      <c r="N48" s="146"/>
      <c r="O48" s="151">
        <f>SUM(O7:O47)</f>
        <v>15851601426636</v>
      </c>
      <c r="P48" s="146"/>
      <c r="Q48" s="151">
        <f>SUM(Q7:Q47)</f>
        <v>472042897765</v>
      </c>
      <c r="S48" s="246">
        <f>Q48-'درآمد سرمایه گذاری در اوراق بها'!M29-'درآمد سرمایه گذاری در سهام '!N20-'درآمد سرمایه گذاری در صندوق'!N26</f>
        <v>0</v>
      </c>
    </row>
    <row r="49" spans="1:17" ht="18.75" thickTop="1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</row>
    <row r="50" spans="1:17" ht="18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</row>
    <row r="51" spans="1:17" ht="18">
      <c r="A51" s="345" t="s">
        <v>70</v>
      </c>
      <c r="B51" s="345"/>
      <c r="C51" s="345"/>
      <c r="D51" s="345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</row>
  </sheetData>
  <mergeCells count="7">
    <mergeCell ref="A51:Q51"/>
    <mergeCell ref="C5:I5"/>
    <mergeCell ref="K5:Q5"/>
    <mergeCell ref="A4:H4"/>
    <mergeCell ref="A1:Q1"/>
    <mergeCell ref="A2:Q2"/>
    <mergeCell ref="A3:Q3"/>
  </mergeCells>
  <pageMargins left="0.70866141732283472" right="0.70866141732283472" top="0.74803149606299213" bottom="0.74803149606299213" header="0.31496062992125984" footer="0.31496062992125984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C30"/>
  <sheetViews>
    <sheetView rightToLeft="1" view="pageBreakPreview" zoomScaleNormal="100" zoomScaleSheetLayoutView="100" workbookViewId="0">
      <selection activeCell="K23" sqref="K23"/>
    </sheetView>
  </sheetViews>
  <sheetFormatPr defaultColWidth="9.125" defaultRowHeight="22.5"/>
  <cols>
    <col min="1" max="1" width="28.625" style="199" bestFit="1" customWidth="1"/>
    <col min="2" max="2" width="1.125" style="199" customWidth="1"/>
    <col min="3" max="3" width="12.25" style="199" bestFit="1" customWidth="1"/>
    <col min="4" max="4" width="0.875" style="199" customWidth="1"/>
    <col min="5" max="5" width="17.875" style="199" bestFit="1" customWidth="1"/>
    <col min="6" max="6" width="1.25" style="199" customWidth="1"/>
    <col min="7" max="7" width="18" style="199" bestFit="1" customWidth="1"/>
    <col min="8" max="8" width="0.625" style="199" customWidth="1"/>
    <col min="9" max="9" width="11.125" style="199" bestFit="1" customWidth="1"/>
    <col min="10" max="10" width="1" style="199" customWidth="1"/>
    <col min="11" max="11" width="16" style="199" bestFit="1" customWidth="1"/>
    <col min="12" max="12" width="0.625" style="199" customWidth="1"/>
    <col min="13" max="13" width="9.25" style="199" bestFit="1" customWidth="1"/>
    <col min="14" max="14" width="1" style="199" customWidth="1"/>
    <col min="15" max="15" width="13.125" style="199" bestFit="1" customWidth="1"/>
    <col min="16" max="16" width="0.625" style="199" customWidth="1"/>
    <col min="17" max="17" width="12.25" style="199" bestFit="1" customWidth="1"/>
    <col min="18" max="18" width="0.75" style="199" customWidth="1"/>
    <col min="19" max="19" width="10.5" style="199" bestFit="1" customWidth="1"/>
    <col min="20" max="20" width="0.625" style="199" customWidth="1"/>
    <col min="21" max="21" width="17.875" style="199" bestFit="1" customWidth="1"/>
    <col min="22" max="22" width="0.375" style="199" customWidth="1"/>
    <col min="23" max="23" width="18" style="199" bestFit="1" customWidth="1"/>
    <col min="24" max="24" width="0.75" style="199" customWidth="1"/>
    <col min="25" max="25" width="12.25" style="199" bestFit="1" customWidth="1"/>
    <col min="26" max="26" width="10.25" style="199" bestFit="1" customWidth="1"/>
    <col min="27" max="27" width="18" style="199" bestFit="1" customWidth="1"/>
    <col min="28" max="28" width="11" style="199" bestFit="1" customWidth="1"/>
    <col min="29" max="29" width="18.875" style="199" bestFit="1" customWidth="1"/>
    <col min="30" max="16384" width="9.125" style="199"/>
  </cols>
  <sheetData>
    <row r="1" spans="1:29" ht="24">
      <c r="A1" s="265" t="s">
        <v>117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</row>
    <row r="2" spans="1:29" ht="24">
      <c r="A2" s="265" t="s">
        <v>78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</row>
    <row r="3" spans="1:29" ht="24">
      <c r="A3" s="265" t="s">
        <v>308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</row>
    <row r="4" spans="1:29" ht="28.5">
      <c r="A4" s="266" t="s">
        <v>34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AC4" s="200">
        <v>41501752289658</v>
      </c>
    </row>
    <row r="5" spans="1:29" ht="28.5">
      <c r="A5" s="266" t="s">
        <v>35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</row>
    <row r="7" spans="1:29" ht="18.75" customHeight="1" thickBot="1">
      <c r="A7" s="201"/>
      <c r="B7" s="202"/>
      <c r="C7" s="267" t="s">
        <v>193</v>
      </c>
      <c r="D7" s="267"/>
      <c r="E7" s="267"/>
      <c r="F7" s="267"/>
      <c r="G7" s="267"/>
      <c r="H7" s="203"/>
      <c r="I7" s="268" t="s">
        <v>12</v>
      </c>
      <c r="J7" s="268"/>
      <c r="K7" s="268"/>
      <c r="L7" s="268"/>
      <c r="M7" s="268"/>
      <c r="N7" s="268"/>
      <c r="O7" s="268"/>
      <c r="Q7" s="267" t="s">
        <v>309</v>
      </c>
      <c r="R7" s="267"/>
      <c r="S7" s="267"/>
      <c r="T7" s="267"/>
      <c r="U7" s="267"/>
      <c r="V7" s="267"/>
      <c r="W7" s="267"/>
      <c r="X7" s="267"/>
      <c r="Y7" s="267"/>
    </row>
    <row r="8" spans="1:29" ht="17.25" customHeight="1">
      <c r="A8" s="269" t="s">
        <v>1</v>
      </c>
      <c r="B8" s="204"/>
      <c r="C8" s="270" t="s">
        <v>4</v>
      </c>
      <c r="D8" s="269"/>
      <c r="E8" s="270" t="s">
        <v>0</v>
      </c>
      <c r="F8" s="269"/>
      <c r="G8" s="263" t="s">
        <v>29</v>
      </c>
      <c r="H8" s="205"/>
      <c r="I8" s="273" t="s">
        <v>5</v>
      </c>
      <c r="J8" s="273"/>
      <c r="K8" s="273"/>
      <c r="L8" s="206"/>
      <c r="M8" s="273" t="s">
        <v>6</v>
      </c>
      <c r="N8" s="273"/>
      <c r="O8" s="273"/>
      <c r="Q8" s="274" t="s">
        <v>4</v>
      </c>
      <c r="R8" s="269"/>
      <c r="S8" s="263" t="s">
        <v>39</v>
      </c>
      <c r="T8" s="207"/>
      <c r="U8" s="274" t="s">
        <v>0</v>
      </c>
      <c r="V8" s="269"/>
      <c r="W8" s="263" t="s">
        <v>29</v>
      </c>
      <c r="X8" s="205"/>
      <c r="Y8" s="263" t="s">
        <v>32</v>
      </c>
    </row>
    <row r="9" spans="1:29" ht="20.25" customHeight="1" thickBot="1">
      <c r="A9" s="264"/>
      <c r="B9" s="204"/>
      <c r="C9" s="271"/>
      <c r="D9" s="272"/>
      <c r="E9" s="271"/>
      <c r="F9" s="272"/>
      <c r="G9" s="264"/>
      <c r="H9" s="205"/>
      <c r="I9" s="208" t="s">
        <v>4</v>
      </c>
      <c r="J9" s="208"/>
      <c r="K9" s="208" t="s">
        <v>0</v>
      </c>
      <c r="L9" s="206"/>
      <c r="M9" s="208" t="s">
        <v>4</v>
      </c>
      <c r="N9" s="208"/>
      <c r="O9" s="208" t="s">
        <v>77</v>
      </c>
      <c r="Q9" s="271"/>
      <c r="R9" s="269"/>
      <c r="S9" s="264"/>
      <c r="T9" s="207"/>
      <c r="U9" s="271"/>
      <c r="V9" s="269"/>
      <c r="W9" s="264"/>
      <c r="X9" s="205"/>
      <c r="Y9" s="264"/>
    </row>
    <row r="10" spans="1:29" ht="24">
      <c r="A10" s="209" t="s">
        <v>118</v>
      </c>
      <c r="B10" s="204"/>
      <c r="C10" s="210">
        <v>24120000</v>
      </c>
      <c r="D10" s="211"/>
      <c r="E10" s="210">
        <v>65769320858</v>
      </c>
      <c r="F10" s="212"/>
      <c r="G10" s="210">
        <v>54426623220</v>
      </c>
      <c r="H10" s="212"/>
      <c r="I10" s="210"/>
      <c r="J10" s="210"/>
      <c r="K10" s="212"/>
      <c r="L10" s="210"/>
      <c r="M10" s="212"/>
      <c r="N10" s="212"/>
      <c r="O10" s="210"/>
      <c r="P10" s="212"/>
      <c r="Q10" s="210">
        <v>24120000</v>
      </c>
      <c r="R10" s="212"/>
      <c r="S10" s="210">
        <v>2172</v>
      </c>
      <c r="T10" s="212"/>
      <c r="U10" s="210">
        <v>65769320858</v>
      </c>
      <c r="V10" s="212"/>
      <c r="W10" s="210">
        <v>52076927592</v>
      </c>
      <c r="X10" s="199">
        <v>54426623220</v>
      </c>
      <c r="Y10" s="213">
        <f>W10/$AC$4</f>
        <v>1.2548127420869714E-3</v>
      </c>
      <c r="Z10" s="200"/>
      <c r="AA10" s="200"/>
      <c r="AB10" s="200"/>
      <c r="AC10" s="200"/>
    </row>
    <row r="11" spans="1:29" ht="24">
      <c r="A11" s="209" t="s">
        <v>119</v>
      </c>
      <c r="B11" s="204"/>
      <c r="C11" s="210">
        <v>29431752</v>
      </c>
      <c r="D11" s="211"/>
      <c r="E11" s="210">
        <v>429947991199</v>
      </c>
      <c r="F11" s="212"/>
      <c r="G11" s="210">
        <v>356345790860.80798</v>
      </c>
      <c r="H11" s="212"/>
      <c r="I11" s="210"/>
      <c r="J11" s="210"/>
      <c r="K11" s="212"/>
      <c r="L11" s="210"/>
      <c r="M11" s="212"/>
      <c r="N11" s="212"/>
      <c r="O11" s="210"/>
      <c r="P11" s="212"/>
      <c r="Q11" s="210">
        <v>29431752</v>
      </c>
      <c r="R11" s="212"/>
      <c r="S11" s="210">
        <v>11030</v>
      </c>
      <c r="T11" s="212"/>
      <c r="U11" s="210">
        <v>429947991199</v>
      </c>
      <c r="V11" s="212"/>
      <c r="W11" s="210">
        <v>322700662823.86798</v>
      </c>
      <c r="X11" s="199">
        <v>356345790860.80798</v>
      </c>
      <c r="Y11" s="213">
        <f t="shared" ref="Y11:Y19" si="0">W11/$AC$4</f>
        <v>7.775591270739745E-3</v>
      </c>
      <c r="Z11" s="200"/>
      <c r="AA11" s="200"/>
      <c r="AB11" s="200"/>
      <c r="AC11" s="200"/>
    </row>
    <row r="12" spans="1:29" ht="24">
      <c r="A12" s="209" t="s">
        <v>195</v>
      </c>
      <c r="B12" s="204"/>
      <c r="C12" s="210">
        <v>37525329</v>
      </c>
      <c r="D12" s="211"/>
      <c r="E12" s="210">
        <v>145485700533</v>
      </c>
      <c r="F12" s="212"/>
      <c r="G12" s="210">
        <v>98552024798.652893</v>
      </c>
      <c r="H12" s="212"/>
      <c r="I12" s="210"/>
      <c r="J12" s="210"/>
      <c r="K12" s="212"/>
      <c r="L12" s="210"/>
      <c r="M12" s="212"/>
      <c r="N12" s="212"/>
      <c r="O12" s="210"/>
      <c r="P12" s="212"/>
      <c r="Q12" s="210">
        <v>37525329</v>
      </c>
      <c r="R12" s="212"/>
      <c r="S12" s="210">
        <v>2453</v>
      </c>
      <c r="T12" s="212"/>
      <c r="U12" s="210">
        <v>145485700533</v>
      </c>
      <c r="V12" s="212"/>
      <c r="W12" s="210">
        <v>91501936726.379898</v>
      </c>
      <c r="X12" s="199">
        <v>83571981530.437302</v>
      </c>
      <c r="Y12" s="213">
        <f t="shared" si="0"/>
        <v>2.2047728512220354E-3</v>
      </c>
      <c r="Z12" s="200"/>
      <c r="AA12" s="200"/>
      <c r="AB12" s="200"/>
      <c r="AC12" s="200"/>
    </row>
    <row r="13" spans="1:29" ht="24">
      <c r="A13" s="209" t="s">
        <v>194</v>
      </c>
      <c r="B13" s="204"/>
      <c r="C13" s="210">
        <v>50000000</v>
      </c>
      <c r="D13" s="211"/>
      <c r="E13" s="210">
        <v>499656188500</v>
      </c>
      <c r="F13" s="212"/>
      <c r="G13" s="210">
        <v>497372917500</v>
      </c>
      <c r="H13" s="212"/>
      <c r="I13" s="210"/>
      <c r="J13" s="210"/>
      <c r="K13" s="212"/>
      <c r="L13" s="210"/>
      <c r="M13" s="212"/>
      <c r="N13" s="212"/>
      <c r="O13" s="210"/>
      <c r="P13" s="212"/>
      <c r="Q13" s="210">
        <v>50000000</v>
      </c>
      <c r="R13" s="212"/>
      <c r="S13" s="210">
        <v>10232</v>
      </c>
      <c r="T13" s="212"/>
      <c r="U13" s="210">
        <v>499656188500</v>
      </c>
      <c r="V13" s="212"/>
      <c r="W13" s="210">
        <v>508555980000</v>
      </c>
      <c r="X13" s="199">
        <v>20198101950</v>
      </c>
      <c r="Y13" s="213">
        <f t="shared" si="0"/>
        <v>1.2253843559437592E-2</v>
      </c>
      <c r="Z13" s="200"/>
      <c r="AA13" s="200"/>
      <c r="AB13" s="200"/>
      <c r="AC13" s="200"/>
    </row>
    <row r="14" spans="1:29" ht="24">
      <c r="A14" s="209" t="s">
        <v>120</v>
      </c>
      <c r="B14" s="204"/>
      <c r="C14" s="210">
        <v>209656387</v>
      </c>
      <c r="D14" s="211"/>
      <c r="E14" s="210">
        <v>100125744487</v>
      </c>
      <c r="F14" s="212"/>
      <c r="G14" s="210">
        <v>83571981530.437302</v>
      </c>
      <c r="H14" s="212"/>
      <c r="I14" s="210"/>
      <c r="J14" s="210"/>
      <c r="K14" s="212"/>
      <c r="L14" s="210"/>
      <c r="M14" s="212"/>
      <c r="N14" s="212"/>
      <c r="O14" s="210"/>
      <c r="P14" s="212"/>
      <c r="Q14" s="210">
        <v>209656387</v>
      </c>
      <c r="R14" s="212"/>
      <c r="S14" s="210">
        <v>440</v>
      </c>
      <c r="T14" s="212"/>
      <c r="U14" s="210">
        <v>100125744487</v>
      </c>
      <c r="V14" s="212"/>
      <c r="W14" s="210">
        <v>91699929858.834</v>
      </c>
      <c r="X14" s="199">
        <v>191034820824.48001</v>
      </c>
      <c r="Y14" s="213">
        <f t="shared" si="0"/>
        <v>2.2095435686383079E-3</v>
      </c>
      <c r="Z14" s="200"/>
      <c r="AA14" s="200"/>
      <c r="AB14" s="200"/>
      <c r="AC14" s="200"/>
    </row>
    <row r="15" spans="1:29" ht="24">
      <c r="A15" s="209" t="s">
        <v>121</v>
      </c>
      <c r="B15" s="204"/>
      <c r="C15" s="210">
        <v>150000</v>
      </c>
      <c r="D15" s="211"/>
      <c r="E15" s="210">
        <v>26622616519</v>
      </c>
      <c r="F15" s="212"/>
      <c r="G15" s="210">
        <v>20198101950</v>
      </c>
      <c r="H15" s="212"/>
      <c r="I15" s="210"/>
      <c r="J15" s="210"/>
      <c r="K15" s="210"/>
      <c r="M15" s="212"/>
      <c r="N15" s="212"/>
      <c r="O15" s="210"/>
      <c r="P15" s="212"/>
      <c r="Q15" s="210">
        <v>150000</v>
      </c>
      <c r="R15" s="212"/>
      <c r="S15" s="210">
        <v>139890</v>
      </c>
      <c r="T15" s="212"/>
      <c r="U15" s="210">
        <v>26622616519</v>
      </c>
      <c r="V15" s="212"/>
      <c r="W15" s="210">
        <v>20858648175</v>
      </c>
      <c r="X15" s="199">
        <v>174570090750</v>
      </c>
      <c r="Y15" s="213">
        <f t="shared" si="0"/>
        <v>5.0259680674249161E-4</v>
      </c>
      <c r="Z15" s="200"/>
      <c r="AA15" s="200"/>
      <c r="AB15" s="200"/>
      <c r="AC15" s="200"/>
    </row>
    <row r="16" spans="1:29" ht="24">
      <c r="A16" s="209" t="s">
        <v>122</v>
      </c>
      <c r="B16" s="204"/>
      <c r="C16" s="210">
        <v>33953760</v>
      </c>
      <c r="D16" s="211"/>
      <c r="E16" s="210">
        <v>178928178285</v>
      </c>
      <c r="F16" s="212"/>
      <c r="G16" s="210">
        <v>191034820824.48001</v>
      </c>
      <c r="H16" s="212"/>
      <c r="I16" s="210"/>
      <c r="J16" s="210"/>
      <c r="K16" s="210"/>
      <c r="M16" s="212"/>
      <c r="N16" s="212"/>
      <c r="O16" s="210"/>
      <c r="P16" s="212"/>
      <c r="Q16" s="210">
        <v>33953760</v>
      </c>
      <c r="R16" s="212"/>
      <c r="S16" s="210">
        <v>5160</v>
      </c>
      <c r="T16" s="212"/>
      <c r="U16" s="210">
        <v>178928178285</v>
      </c>
      <c r="V16" s="212"/>
      <c r="W16" s="210">
        <v>174158953260.48001</v>
      </c>
      <c r="X16" s="199">
        <v>14584788335.8328</v>
      </c>
      <c r="Y16" s="213">
        <f t="shared" si="0"/>
        <v>4.1964240942154009E-3</v>
      </c>
      <c r="Z16" s="200"/>
      <c r="AA16" s="200"/>
      <c r="AB16" s="200"/>
      <c r="AC16" s="200"/>
    </row>
    <row r="17" spans="1:29" ht="24">
      <c r="A17" s="209" t="s">
        <v>123</v>
      </c>
      <c r="B17" s="204"/>
      <c r="C17" s="210">
        <v>10300000</v>
      </c>
      <c r="D17" s="211"/>
      <c r="E17" s="210">
        <v>150450833661</v>
      </c>
      <c r="F17" s="212"/>
      <c r="G17" s="210">
        <v>174570090750</v>
      </c>
      <c r="H17" s="212"/>
      <c r="I17" s="210"/>
      <c r="J17" s="210"/>
      <c r="K17" s="210"/>
      <c r="M17" s="212"/>
      <c r="N17" s="212"/>
      <c r="O17" s="210"/>
      <c r="P17" s="212"/>
      <c r="Q17" s="210">
        <v>10300000</v>
      </c>
      <c r="R17" s="212"/>
      <c r="S17" s="210">
        <v>16330</v>
      </c>
      <c r="T17" s="212"/>
      <c r="U17" s="210">
        <v>150450833661</v>
      </c>
      <c r="V17" s="212"/>
      <c r="W17" s="210">
        <v>167198215950</v>
      </c>
      <c r="X17" s="199">
        <v>1719400848079.54</v>
      </c>
      <c r="Y17" s="213">
        <f t="shared" si="0"/>
        <v>4.0287025661724851E-3</v>
      </c>
      <c r="Z17" s="200"/>
      <c r="AA17" s="200"/>
      <c r="AB17" s="200"/>
      <c r="AC17" s="200"/>
    </row>
    <row r="18" spans="1:29" ht="24">
      <c r="A18" s="209" t="s">
        <v>124</v>
      </c>
      <c r="B18" s="204"/>
      <c r="C18" s="210">
        <v>4692065</v>
      </c>
      <c r="D18" s="211"/>
      <c r="E18" s="210">
        <v>16942496337</v>
      </c>
      <c r="F18" s="212"/>
      <c r="G18" s="210">
        <v>14584788335.8328</v>
      </c>
      <c r="H18" s="212"/>
      <c r="I18" s="210"/>
      <c r="J18" s="210"/>
      <c r="K18" s="210"/>
      <c r="M18" s="212"/>
      <c r="N18" s="212"/>
      <c r="O18" s="210"/>
      <c r="P18" s="212"/>
      <c r="Q18" s="210">
        <v>4692065</v>
      </c>
      <c r="R18" s="212"/>
      <c r="S18" s="210">
        <v>3135</v>
      </c>
      <c r="T18" s="212"/>
      <c r="U18" s="210">
        <v>16942496337</v>
      </c>
      <c r="V18" s="212"/>
      <c r="W18" s="210">
        <v>14622101513.5387</v>
      </c>
      <c r="X18" s="199">
        <v>497372917500</v>
      </c>
      <c r="Y18" s="213">
        <f t="shared" si="0"/>
        <v>3.5232491899341907E-4</v>
      </c>
      <c r="Z18" s="200"/>
      <c r="AA18" s="200"/>
      <c r="AB18" s="200"/>
      <c r="AC18" s="200"/>
    </row>
    <row r="19" spans="1:29" ht="24.75" thickBot="1">
      <c r="A19" s="209" t="s">
        <v>125</v>
      </c>
      <c r="B19" s="204"/>
      <c r="C19" s="210">
        <v>285192501</v>
      </c>
      <c r="D19" s="211"/>
      <c r="E19" s="210">
        <v>1391356174386</v>
      </c>
      <c r="F19" s="212"/>
      <c r="G19" s="210">
        <v>1719400848079.54</v>
      </c>
      <c r="H19" s="212"/>
      <c r="I19" s="210"/>
      <c r="J19" s="210"/>
      <c r="K19" s="212"/>
      <c r="L19" s="210"/>
      <c r="M19" s="212"/>
      <c r="N19" s="212"/>
      <c r="O19" s="210"/>
      <c r="P19" s="212"/>
      <c r="Q19" s="210">
        <v>285192501</v>
      </c>
      <c r="R19" s="212"/>
      <c r="S19" s="210">
        <v>5715</v>
      </c>
      <c r="T19" s="212"/>
      <c r="U19" s="210">
        <v>1391356174386</v>
      </c>
      <c r="V19" s="212"/>
      <c r="W19" s="210">
        <v>1620177386112.8701</v>
      </c>
      <c r="X19" s="199">
        <v>98552024798.652893</v>
      </c>
      <c r="Y19" s="213">
        <f t="shared" si="0"/>
        <v>3.9038770575395898E-2</v>
      </c>
      <c r="Z19" s="200"/>
      <c r="AA19" s="200"/>
      <c r="AB19" s="200"/>
      <c r="AC19" s="200"/>
    </row>
    <row r="20" spans="1:29" ht="23.25" thickBot="1">
      <c r="A20" s="204" t="s">
        <v>3</v>
      </c>
      <c r="B20" s="204"/>
      <c r="C20" s="214">
        <f>SUM(C10:C19)</f>
        <v>685021794</v>
      </c>
      <c r="D20" s="211"/>
      <c r="E20" s="214">
        <f>SUM(E10:E19)</f>
        <v>3005285244765</v>
      </c>
      <c r="F20" s="211"/>
      <c r="G20" s="215">
        <f>SUM(G10:G19)</f>
        <v>3210057987849.751</v>
      </c>
      <c r="H20" s="207"/>
      <c r="I20" s="214">
        <f>SUM(I10:I19)</f>
        <v>0</v>
      </c>
      <c r="J20" s="214"/>
      <c r="K20" s="214">
        <f>SUM(K10:K19)</f>
        <v>0</v>
      </c>
      <c r="M20" s="216">
        <v>0</v>
      </c>
      <c r="N20" s="216"/>
      <c r="O20" s="216">
        <v>0</v>
      </c>
      <c r="Q20" s="214">
        <f>SUM(Q10:Q19)</f>
        <v>685021794</v>
      </c>
      <c r="R20" s="211"/>
      <c r="S20" s="214">
        <f>SUM(S10:S19)</f>
        <v>196557</v>
      </c>
      <c r="T20" s="211"/>
      <c r="U20" s="214">
        <f>SUM(U10:U19)</f>
        <v>3005285244765</v>
      </c>
      <c r="V20" s="211"/>
      <c r="W20" s="215">
        <f>SUM(W10:W19)</f>
        <v>3063550742012.9707</v>
      </c>
      <c r="X20" s="207"/>
      <c r="Y20" s="217">
        <f>SUM(Y10:Y19)</f>
        <v>7.3817382953644345E-2</v>
      </c>
    </row>
    <row r="21" spans="1:29" ht="23.25" thickTop="1"/>
    <row r="23" spans="1:29">
      <c r="W23" s="200">
        <v>2859799544232</v>
      </c>
    </row>
    <row r="24" spans="1:29">
      <c r="W24" s="200">
        <v>112249261051</v>
      </c>
      <c r="Y24" s="200"/>
    </row>
    <row r="25" spans="1:29">
      <c r="W25" s="200">
        <f>SUM(W23:W24)</f>
        <v>2972048805283</v>
      </c>
      <c r="Y25" s="200"/>
    </row>
    <row r="26" spans="1:29">
      <c r="O26" s="200"/>
      <c r="W26" s="200">
        <v>145485700533</v>
      </c>
      <c r="Y26" s="200"/>
    </row>
    <row r="27" spans="1:29">
      <c r="O27" s="200"/>
      <c r="W27" s="200">
        <f>SUM(W25:W26)</f>
        <v>3117534505816</v>
      </c>
      <c r="Y27" s="200"/>
    </row>
    <row r="28" spans="1:29">
      <c r="O28" s="200"/>
      <c r="W28" s="200">
        <v>53983763807</v>
      </c>
      <c r="Y28" s="200"/>
    </row>
    <row r="29" spans="1:29">
      <c r="W29" s="200">
        <f>W27-W28</f>
        <v>3063550742009</v>
      </c>
    </row>
    <row r="30" spans="1:29">
      <c r="W30" s="200">
        <f>W20-W29</f>
        <v>3.970703125</v>
      </c>
    </row>
  </sheetData>
  <mergeCells count="23">
    <mergeCell ref="Y8:Y9"/>
    <mergeCell ref="I8:K8"/>
    <mergeCell ref="M8:O8"/>
    <mergeCell ref="Q8:Q9"/>
    <mergeCell ref="R8:R9"/>
    <mergeCell ref="S8:S9"/>
    <mergeCell ref="U8:U9"/>
    <mergeCell ref="G8:G9"/>
    <mergeCell ref="A1:Y1"/>
    <mergeCell ref="A2:Y2"/>
    <mergeCell ref="A3:Y3"/>
    <mergeCell ref="A4:Y4"/>
    <mergeCell ref="A5:Y5"/>
    <mergeCell ref="C7:G7"/>
    <mergeCell ref="I7:O7"/>
    <mergeCell ref="Q7:Y7"/>
    <mergeCell ref="A8:A9"/>
    <mergeCell ref="C8:C9"/>
    <mergeCell ref="D8:D9"/>
    <mergeCell ref="E8:E9"/>
    <mergeCell ref="F8:F9"/>
    <mergeCell ref="V8:V9"/>
    <mergeCell ref="W8:W9"/>
  </mergeCells>
  <pageMargins left="0.7" right="0.7" top="0.75" bottom="0.75" header="0.3" footer="0.3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Y16"/>
  <sheetViews>
    <sheetView rightToLeft="1" view="pageBreakPreview" zoomScaleNormal="100" zoomScaleSheetLayoutView="100" workbookViewId="0">
      <selection activeCell="C19" sqref="C19"/>
    </sheetView>
  </sheetViews>
  <sheetFormatPr defaultColWidth="9.125" defaultRowHeight="15.75"/>
  <cols>
    <col min="1" max="1" width="26" style="6" bestFit="1" customWidth="1"/>
    <col min="2" max="2" width="0.375" style="6" customWidth="1"/>
    <col min="3" max="3" width="13.25" style="6" customWidth="1"/>
    <col min="4" max="4" width="0.25" style="6" customWidth="1"/>
    <col min="5" max="5" width="12" style="6" customWidth="1"/>
    <col min="6" max="6" width="0.25" style="6" customWidth="1"/>
    <col min="7" max="7" width="11.625" style="6" customWidth="1"/>
    <col min="8" max="8" width="0.375" style="6" customWidth="1"/>
    <col min="9" max="9" width="11.75" style="6" customWidth="1"/>
    <col min="10" max="10" width="0.25" style="6" customWidth="1"/>
    <col min="11" max="11" width="12.625" style="6" customWidth="1"/>
    <col min="12" max="12" width="0.625" style="6" customWidth="1"/>
    <col min="13" max="13" width="9.125" style="6"/>
    <col min="14" max="14" width="0.375" style="6" customWidth="1"/>
    <col min="15" max="15" width="11" style="6" bestFit="1" customWidth="1"/>
    <col min="16" max="16" width="0.375" style="6" customWidth="1"/>
    <col min="17" max="17" width="9.125" style="6" customWidth="1"/>
    <col min="18" max="18" width="0.375" style="6" customWidth="1"/>
    <col min="19" max="19" width="10.625" style="6" bestFit="1" customWidth="1"/>
    <col min="20" max="20" width="9.125" style="6" hidden="1" customWidth="1"/>
    <col min="21" max="21" width="9.75" style="6" customWidth="1"/>
    <col min="22" max="22" width="0.375" style="6" customWidth="1"/>
    <col min="23" max="23" width="9.125" style="6"/>
    <col min="24" max="24" width="0.625" style="6" customWidth="1"/>
    <col min="25" max="25" width="9.125" style="6"/>
    <col min="26" max="26" width="0.625" style="6" customWidth="1"/>
    <col min="27" max="16384" width="9.125" style="6"/>
  </cols>
  <sheetData>
    <row r="1" spans="1:25" ht="21">
      <c r="A1" s="277" t="s">
        <v>126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</row>
    <row r="2" spans="1:25" ht="21">
      <c r="A2" s="277" t="s">
        <v>78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</row>
    <row r="3" spans="1:25" ht="21">
      <c r="A3" s="277" t="s">
        <v>308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</row>
    <row r="4" spans="1:25" ht="25.5">
      <c r="A4" s="278" t="s">
        <v>79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</row>
    <row r="5" spans="1:25">
      <c r="A5" s="1"/>
      <c r="B5" s="1"/>
      <c r="C5" s="219"/>
      <c r="D5" s="219"/>
      <c r="E5" s="219"/>
      <c r="F5" s="219"/>
      <c r="G5" s="219"/>
      <c r="H5" s="219"/>
      <c r="I5" s="219"/>
    </row>
    <row r="6" spans="1:25" ht="16.5" thickBot="1">
      <c r="A6" s="1"/>
      <c r="B6" s="1"/>
      <c r="C6" s="3"/>
      <c r="D6" s="3"/>
      <c r="E6" s="3"/>
      <c r="F6" s="3"/>
      <c r="G6" s="3"/>
      <c r="H6" s="3"/>
      <c r="I6" s="3"/>
    </row>
    <row r="7" spans="1:25" ht="16.5" thickBot="1">
      <c r="A7" s="1"/>
      <c r="B7" s="1"/>
      <c r="C7" s="276" t="s">
        <v>193</v>
      </c>
      <c r="D7" s="276"/>
      <c r="E7" s="276"/>
      <c r="F7" s="276"/>
      <c r="G7" s="276"/>
      <c r="H7" s="276"/>
      <c r="I7" s="276"/>
      <c r="K7" s="276" t="s">
        <v>309</v>
      </c>
      <c r="L7" s="276"/>
      <c r="M7" s="276"/>
      <c r="N7" s="276"/>
      <c r="O7" s="276"/>
      <c r="P7" s="276"/>
      <c r="Q7" s="276"/>
    </row>
    <row r="8" spans="1:25" ht="16.5" thickBot="1">
      <c r="A8" s="30" t="s">
        <v>42</v>
      </c>
      <c r="B8" s="1"/>
      <c r="C8" s="30" t="s">
        <v>43</v>
      </c>
      <c r="D8" s="1"/>
      <c r="E8" s="30" t="s">
        <v>44</v>
      </c>
      <c r="F8" s="1"/>
      <c r="G8" s="30" t="s">
        <v>45</v>
      </c>
      <c r="H8" s="1"/>
      <c r="I8" s="30" t="s">
        <v>46</v>
      </c>
      <c r="K8" s="30" t="s">
        <v>43</v>
      </c>
      <c r="L8" s="1"/>
      <c r="M8" s="30" t="s">
        <v>44</v>
      </c>
      <c r="N8" s="1"/>
      <c r="O8" s="30" t="s">
        <v>45</v>
      </c>
      <c r="P8" s="1"/>
      <c r="Q8" s="30" t="s">
        <v>46</v>
      </c>
    </row>
    <row r="9" spans="1:25" ht="21">
      <c r="A9" s="61" t="s">
        <v>127</v>
      </c>
      <c r="B9" s="63"/>
      <c r="C9" s="62">
        <v>285192501</v>
      </c>
      <c r="D9" s="63"/>
      <c r="E9" s="62">
        <v>6936</v>
      </c>
      <c r="F9" s="63"/>
      <c r="G9" s="63" t="s">
        <v>128</v>
      </c>
      <c r="H9" s="63"/>
      <c r="I9" s="218">
        <v>0.21937177882753001</v>
      </c>
      <c r="J9" s="63"/>
      <c r="K9" s="62">
        <v>285192501</v>
      </c>
      <c r="L9" s="63"/>
      <c r="M9" s="62">
        <v>6936</v>
      </c>
      <c r="N9" s="63"/>
      <c r="O9" s="63" t="s">
        <v>128</v>
      </c>
      <c r="P9" s="63"/>
      <c r="Q9" s="218">
        <v>0.22</v>
      </c>
    </row>
    <row r="10" spans="1:25" ht="21">
      <c r="A10" s="61" t="s">
        <v>196</v>
      </c>
      <c r="C10" s="6">
        <v>0</v>
      </c>
      <c r="E10" s="6">
        <v>0</v>
      </c>
      <c r="G10" s="6">
        <v>0</v>
      </c>
      <c r="I10" s="6">
        <v>0</v>
      </c>
      <c r="K10" s="62">
        <v>50000000</v>
      </c>
      <c r="L10" s="63"/>
      <c r="M10" s="62">
        <v>12900</v>
      </c>
      <c r="N10" s="63"/>
      <c r="O10" s="63" t="s">
        <v>197</v>
      </c>
      <c r="P10" s="63"/>
      <c r="Q10" s="218">
        <v>0.3</v>
      </c>
    </row>
    <row r="12" spans="1:25" ht="25.5" hidden="1">
      <c r="A12" s="278" t="s">
        <v>198</v>
      </c>
      <c r="B12" s="278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</row>
    <row r="13" spans="1:25" hidden="1">
      <c r="A13" s="1"/>
      <c r="B13" s="1"/>
      <c r="C13" s="275" t="s">
        <v>193</v>
      </c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1"/>
      <c r="O13" s="275" t="s">
        <v>309</v>
      </c>
      <c r="P13" s="275"/>
      <c r="Q13" s="275"/>
      <c r="R13" s="275"/>
      <c r="S13" s="275"/>
      <c r="T13" s="275"/>
      <c r="U13" s="275"/>
      <c r="V13" s="275"/>
      <c r="W13" s="275"/>
      <c r="X13" s="275"/>
      <c r="Y13" s="275"/>
    </row>
    <row r="14" spans="1:25" hidden="1">
      <c r="A14" s="220" t="s">
        <v>42</v>
      </c>
      <c r="B14" s="220"/>
      <c r="C14" s="220" t="s">
        <v>199</v>
      </c>
      <c r="D14" s="220"/>
      <c r="E14" s="220" t="s">
        <v>200</v>
      </c>
      <c r="F14" s="220"/>
      <c r="G14" s="220" t="s">
        <v>201</v>
      </c>
      <c r="H14" s="220"/>
      <c r="I14" s="220" t="s">
        <v>93</v>
      </c>
      <c r="J14" s="220"/>
      <c r="K14" s="220" t="s">
        <v>202</v>
      </c>
      <c r="L14" s="220"/>
      <c r="M14" s="220" t="s">
        <v>45</v>
      </c>
      <c r="N14" s="220"/>
      <c r="O14" s="220" t="s">
        <v>199</v>
      </c>
      <c r="P14" s="220"/>
      <c r="Q14" s="220" t="s">
        <v>200</v>
      </c>
      <c r="R14" s="220"/>
      <c r="S14" s="220" t="s">
        <v>201</v>
      </c>
      <c r="T14" s="220"/>
      <c r="U14" s="220" t="s">
        <v>93</v>
      </c>
      <c r="V14" s="220"/>
      <c r="W14" s="220" t="s">
        <v>202</v>
      </c>
      <c r="X14" s="220"/>
      <c r="Y14" s="220" t="s">
        <v>45</v>
      </c>
    </row>
    <row r="15" spans="1:25" hidden="1">
      <c r="A15" s="1" t="s">
        <v>203</v>
      </c>
      <c r="C15" s="6" t="s">
        <v>204</v>
      </c>
      <c r="E15" s="6" t="s">
        <v>205</v>
      </c>
      <c r="G15" s="6" t="s">
        <v>206</v>
      </c>
      <c r="I15" s="6">
        <v>243277847</v>
      </c>
      <c r="K15" s="6">
        <v>7057</v>
      </c>
      <c r="M15" s="6" t="s">
        <v>207</v>
      </c>
      <c r="O15" s="6" t="s">
        <v>204</v>
      </c>
      <c r="Q15" s="6" t="s">
        <v>205</v>
      </c>
      <c r="S15" s="6" t="s">
        <v>206</v>
      </c>
      <c r="U15" s="6">
        <v>243277847</v>
      </c>
      <c r="W15" s="6">
        <v>6441</v>
      </c>
      <c r="Y15" s="6" t="s">
        <v>207</v>
      </c>
    </row>
    <row r="16" spans="1:25" hidden="1"/>
  </sheetData>
  <mergeCells count="9">
    <mergeCell ref="C13:M13"/>
    <mergeCell ref="O13:Y13"/>
    <mergeCell ref="C7:I7"/>
    <mergeCell ref="K7:Q7"/>
    <mergeCell ref="A1:Q1"/>
    <mergeCell ref="A2:Q2"/>
    <mergeCell ref="A3:Q3"/>
    <mergeCell ref="A4:Q4"/>
    <mergeCell ref="A12:Q1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B30"/>
  <sheetViews>
    <sheetView rightToLeft="1" view="pageBreakPreview" zoomScale="106" zoomScaleNormal="100" zoomScaleSheetLayoutView="106" workbookViewId="0">
      <selection activeCell="AB9" sqref="AB9"/>
    </sheetView>
  </sheetViews>
  <sheetFormatPr defaultColWidth="9.125" defaultRowHeight="15.75"/>
  <cols>
    <col min="1" max="1" width="15.75" style="6" bestFit="1" customWidth="1"/>
    <col min="2" max="2" width="1.125" style="6" customWidth="1"/>
    <col min="3" max="3" width="9" style="6" bestFit="1" customWidth="1"/>
    <col min="4" max="4" width="0.875" style="6" customWidth="1"/>
    <col min="5" max="5" width="13" style="6" bestFit="1" customWidth="1"/>
    <col min="6" max="6" width="1.25" style="6" customWidth="1"/>
    <col min="7" max="7" width="12.875" style="6" bestFit="1" customWidth="1"/>
    <col min="8" max="8" width="0.625" style="6" customWidth="1"/>
    <col min="9" max="9" width="8" style="6" bestFit="1" customWidth="1"/>
    <col min="10" max="10" width="1.375" style="6" customWidth="1"/>
    <col min="11" max="11" width="12.875" style="6" bestFit="1" customWidth="1"/>
    <col min="12" max="12" width="0.625" style="6" customWidth="1"/>
    <col min="13" max="13" width="7.375" style="6" bestFit="1" customWidth="1"/>
    <col min="14" max="14" width="1.375" style="6" customWidth="1"/>
    <col min="15" max="15" width="10.625" style="6" bestFit="1" customWidth="1"/>
    <col min="16" max="16" width="0.625" style="6" customWidth="1"/>
    <col min="17" max="17" width="9" style="6" bestFit="1" customWidth="1"/>
    <col min="18" max="18" width="0.75" style="6" customWidth="1"/>
    <col min="19" max="19" width="13.875" style="6" bestFit="1" customWidth="1"/>
    <col min="20" max="20" width="0.625" style="6" customWidth="1"/>
    <col min="21" max="21" width="12.875" style="6" bestFit="1" customWidth="1"/>
    <col min="22" max="22" width="0.375" style="6" customWidth="1"/>
    <col min="23" max="23" width="12.875" style="6" bestFit="1" customWidth="1"/>
    <col min="24" max="24" width="0.75" style="6" customWidth="1"/>
    <col min="25" max="25" width="11.625" style="70" bestFit="1" customWidth="1"/>
    <col min="26" max="26" width="9.125" style="6"/>
    <col min="27" max="27" width="12.875" style="6" bestFit="1" customWidth="1"/>
    <col min="28" max="28" width="13" style="6" bestFit="1" customWidth="1"/>
    <col min="29" max="16384" width="9.125" style="6"/>
  </cols>
  <sheetData>
    <row r="1" spans="1:25" ht="21">
      <c r="A1" s="277" t="s">
        <v>117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</row>
    <row r="2" spans="1:25" ht="21">
      <c r="A2" s="277" t="s">
        <v>78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</row>
    <row r="3" spans="1:25" ht="21">
      <c r="A3" s="277" t="s">
        <v>308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</row>
    <row r="4" spans="1:25" ht="25.5">
      <c r="A4" s="288" t="s">
        <v>109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</row>
    <row r="6" spans="1:25" ht="18.75" customHeight="1" thickBot="1">
      <c r="A6" s="157"/>
      <c r="B6" s="16"/>
      <c r="C6" s="279" t="s">
        <v>193</v>
      </c>
      <c r="D6" s="279"/>
      <c r="E6" s="279"/>
      <c r="F6" s="279"/>
      <c r="G6" s="279"/>
      <c r="H6" s="16"/>
      <c r="I6" s="289" t="s">
        <v>12</v>
      </c>
      <c r="J6" s="289"/>
      <c r="K6" s="289"/>
      <c r="L6" s="289"/>
      <c r="M6" s="289"/>
      <c r="N6" s="289"/>
      <c r="O6" s="289"/>
      <c r="Q6" s="279" t="s">
        <v>309</v>
      </c>
      <c r="R6" s="279"/>
      <c r="S6" s="279"/>
      <c r="T6" s="279"/>
      <c r="U6" s="279"/>
      <c r="V6" s="279"/>
      <c r="W6" s="279"/>
      <c r="X6" s="279"/>
      <c r="Y6" s="279"/>
    </row>
    <row r="7" spans="1:25" ht="17.25" customHeight="1">
      <c r="A7" s="281" t="s">
        <v>99</v>
      </c>
      <c r="B7" s="17"/>
      <c r="C7" s="286" t="s">
        <v>100</v>
      </c>
      <c r="D7" s="280"/>
      <c r="E7" s="286" t="s">
        <v>0</v>
      </c>
      <c r="F7" s="280"/>
      <c r="G7" s="280" t="s">
        <v>29</v>
      </c>
      <c r="H7" s="155"/>
      <c r="I7" s="285" t="s">
        <v>112</v>
      </c>
      <c r="J7" s="285"/>
      <c r="K7" s="285"/>
      <c r="L7" s="152"/>
      <c r="M7" s="285" t="s">
        <v>113</v>
      </c>
      <c r="N7" s="285"/>
      <c r="O7" s="285"/>
      <c r="Q7" s="286" t="s">
        <v>4</v>
      </c>
      <c r="R7" s="280"/>
      <c r="S7" s="280" t="s">
        <v>114</v>
      </c>
      <c r="T7" s="154"/>
      <c r="U7" s="286" t="s">
        <v>0</v>
      </c>
      <c r="V7" s="280"/>
      <c r="W7" s="280" t="s">
        <v>29</v>
      </c>
      <c r="X7" s="155"/>
      <c r="Y7" s="283" t="s">
        <v>32</v>
      </c>
    </row>
    <row r="8" spans="1:25" ht="20.25" customHeight="1" thickBot="1">
      <c r="A8" s="282"/>
      <c r="B8" s="17"/>
      <c r="C8" s="287"/>
      <c r="D8" s="281"/>
      <c r="E8" s="287"/>
      <c r="F8" s="281"/>
      <c r="G8" s="282"/>
      <c r="H8" s="155"/>
      <c r="I8" s="153" t="s">
        <v>4</v>
      </c>
      <c r="J8" s="153"/>
      <c r="K8" s="153" t="s">
        <v>0</v>
      </c>
      <c r="L8" s="152"/>
      <c r="M8" s="153" t="s">
        <v>4</v>
      </c>
      <c r="N8" s="153"/>
      <c r="O8" s="153" t="s">
        <v>77</v>
      </c>
      <c r="Q8" s="287"/>
      <c r="R8" s="281"/>
      <c r="S8" s="282"/>
      <c r="T8" s="154"/>
      <c r="U8" s="287"/>
      <c r="V8" s="281"/>
      <c r="W8" s="282"/>
      <c r="X8" s="155"/>
      <c r="Y8" s="284"/>
    </row>
    <row r="9" spans="1:25" ht="31.5">
      <c r="A9" s="73" t="s">
        <v>129</v>
      </c>
      <c r="B9" s="64"/>
      <c r="C9" s="65">
        <v>13399461</v>
      </c>
      <c r="D9" s="66"/>
      <c r="E9" s="65">
        <v>238775576115</v>
      </c>
      <c r="F9" s="66"/>
      <c r="G9" s="65">
        <v>209184873059.177</v>
      </c>
      <c r="H9" s="66"/>
      <c r="I9" s="65">
        <v>6494251</v>
      </c>
      <c r="J9" s="65"/>
      <c r="K9" s="66">
        <v>107124664558</v>
      </c>
      <c r="L9" s="65"/>
      <c r="M9" s="66">
        <v>0</v>
      </c>
      <c r="N9" s="66"/>
      <c r="O9" s="65">
        <v>0</v>
      </c>
      <c r="P9" s="66"/>
      <c r="Q9" s="65">
        <v>19893712</v>
      </c>
      <c r="R9" s="66"/>
      <c r="S9" s="65">
        <v>16350</v>
      </c>
      <c r="T9" s="66"/>
      <c r="U9" s="65">
        <v>345900240673</v>
      </c>
      <c r="V9" s="66"/>
      <c r="W9" s="65">
        <v>324875942347.95001</v>
      </c>
      <c r="X9" s="72"/>
      <c r="Y9" s="74">
        <f>W9/' سهام'!$AC$4</f>
        <v>7.8280054316864894E-3</v>
      </c>
    </row>
    <row r="10" spans="1:25" ht="31.5">
      <c r="A10" s="73" t="s">
        <v>130</v>
      </c>
      <c r="B10" s="64"/>
      <c r="C10" s="65">
        <v>3000000</v>
      </c>
      <c r="D10" s="66"/>
      <c r="E10" s="65">
        <v>30034800000</v>
      </c>
      <c r="F10" s="66"/>
      <c r="G10" s="65">
        <v>31702308750</v>
      </c>
      <c r="H10" s="66"/>
      <c r="I10" s="65">
        <v>0</v>
      </c>
      <c r="J10" s="65"/>
      <c r="K10" s="66">
        <v>0</v>
      </c>
      <c r="L10" s="65"/>
      <c r="M10" s="66">
        <v>0</v>
      </c>
      <c r="N10" s="66"/>
      <c r="O10" s="65">
        <v>0</v>
      </c>
      <c r="P10" s="66"/>
      <c r="Q10" s="65">
        <v>3000000</v>
      </c>
      <c r="R10" s="66"/>
      <c r="S10" s="65">
        <v>11700</v>
      </c>
      <c r="T10" s="66"/>
      <c r="U10" s="65">
        <v>30034800000</v>
      </c>
      <c r="V10" s="66"/>
      <c r="W10" s="65">
        <v>35058318750</v>
      </c>
      <c r="X10" s="72"/>
      <c r="Y10" s="74">
        <f>W10/' سهام'!$AC$4</f>
        <v>8.4474309675681655E-4</v>
      </c>
    </row>
    <row r="11" spans="1:25" ht="31.5">
      <c r="A11" s="73" t="s">
        <v>311</v>
      </c>
      <c r="B11" s="64"/>
      <c r="C11" s="65">
        <v>2000000</v>
      </c>
      <c r="D11" s="66"/>
      <c r="E11" s="65">
        <v>20000000000</v>
      </c>
      <c r="F11" s="66"/>
      <c r="G11" s="65">
        <v>22153661250</v>
      </c>
      <c r="H11" s="66"/>
      <c r="I11" s="65">
        <v>0</v>
      </c>
      <c r="J11" s="65"/>
      <c r="K11" s="66">
        <v>0</v>
      </c>
      <c r="L11" s="65"/>
      <c r="M11" s="66">
        <v>0</v>
      </c>
      <c r="N11" s="66"/>
      <c r="O11" s="65">
        <v>0</v>
      </c>
      <c r="P11" s="66"/>
      <c r="Q11" s="65">
        <v>2000000</v>
      </c>
      <c r="R11" s="66"/>
      <c r="S11" s="65">
        <v>11650</v>
      </c>
      <c r="T11" s="66"/>
      <c r="U11" s="65">
        <v>20000000000</v>
      </c>
      <c r="V11" s="66"/>
      <c r="W11" s="65">
        <v>23272331250</v>
      </c>
      <c r="X11" s="72"/>
      <c r="Y11" s="74">
        <f>W11/' سهام'!$AC$4</f>
        <v>5.6075538901520874E-4</v>
      </c>
    </row>
    <row r="12" spans="1:25" ht="31.5">
      <c r="A12" s="73" t="s">
        <v>131</v>
      </c>
      <c r="B12" s="64"/>
      <c r="C12" s="65">
        <v>3000000</v>
      </c>
      <c r="D12" s="66"/>
      <c r="E12" s="65">
        <v>30034800000</v>
      </c>
      <c r="F12" s="66"/>
      <c r="G12" s="65">
        <v>39193402500</v>
      </c>
      <c r="H12" s="66"/>
      <c r="I12" s="65">
        <v>0</v>
      </c>
      <c r="J12" s="65"/>
      <c r="K12" s="66">
        <v>0</v>
      </c>
      <c r="L12" s="65"/>
      <c r="M12" s="66">
        <v>-1000000</v>
      </c>
      <c r="N12" s="66"/>
      <c r="O12" s="65">
        <v>14283018750</v>
      </c>
      <c r="P12" s="66"/>
      <c r="Q12" s="65">
        <v>2000000</v>
      </c>
      <c r="R12" s="66"/>
      <c r="S12" s="65">
        <v>14465</v>
      </c>
      <c r="T12" s="66"/>
      <c r="U12" s="65">
        <v>20023200000</v>
      </c>
      <c r="V12" s="66"/>
      <c r="W12" s="65">
        <v>28895645625</v>
      </c>
      <c r="X12" s="72"/>
      <c r="Y12" s="74">
        <f>W12/' سهام'!$AC$4</f>
        <v>6.9625121906480639E-4</v>
      </c>
    </row>
    <row r="13" spans="1:25" ht="31.5">
      <c r="A13" s="73" t="s">
        <v>132</v>
      </c>
      <c r="B13" s="64"/>
      <c r="C13" s="65">
        <v>1335000</v>
      </c>
      <c r="D13" s="66"/>
      <c r="E13" s="65">
        <v>20045555900</v>
      </c>
      <c r="F13" s="66"/>
      <c r="G13" s="65">
        <v>14443547895</v>
      </c>
      <c r="H13" s="66"/>
      <c r="I13" s="65">
        <v>0</v>
      </c>
      <c r="J13" s="65"/>
      <c r="K13" s="66">
        <v>0</v>
      </c>
      <c r="L13" s="65"/>
      <c r="M13" s="66">
        <v>0</v>
      </c>
      <c r="N13" s="66"/>
      <c r="O13" s="65">
        <v>0</v>
      </c>
      <c r="P13" s="66"/>
      <c r="Q13" s="65">
        <v>1335000</v>
      </c>
      <c r="R13" s="66"/>
      <c r="S13" s="65">
        <v>10909</v>
      </c>
      <c r="T13" s="66"/>
      <c r="U13" s="65">
        <v>20045555900</v>
      </c>
      <c r="V13" s="66"/>
      <c r="W13" s="65">
        <v>14546220825.9375</v>
      </c>
      <c r="X13" s="72"/>
      <c r="Y13" s="74">
        <f>W13/' سهام'!$AC$4</f>
        <v>3.5049654589072217E-4</v>
      </c>
    </row>
    <row r="14" spans="1:25" ht="31.5">
      <c r="A14" s="73" t="s">
        <v>133</v>
      </c>
      <c r="B14" s="64"/>
      <c r="C14" s="65">
        <v>2000000</v>
      </c>
      <c r="D14" s="66"/>
      <c r="E14" s="65">
        <v>20000000000</v>
      </c>
      <c r="F14" s="66"/>
      <c r="G14" s="65">
        <v>18218340000</v>
      </c>
      <c r="H14" s="66"/>
      <c r="I14" s="65">
        <v>0</v>
      </c>
      <c r="J14" s="65"/>
      <c r="K14" s="66">
        <v>0</v>
      </c>
      <c r="L14" s="65"/>
      <c r="M14" s="66">
        <v>0</v>
      </c>
      <c r="N14" s="66"/>
      <c r="O14" s="65">
        <v>0</v>
      </c>
      <c r="P14" s="66"/>
      <c r="Q14" s="65">
        <v>2000000</v>
      </c>
      <c r="R14" s="66"/>
      <c r="S14" s="65">
        <v>9630</v>
      </c>
      <c r="T14" s="66"/>
      <c r="U14" s="65">
        <v>20000000000</v>
      </c>
      <c r="V14" s="66"/>
      <c r="W14" s="65">
        <v>19237128750</v>
      </c>
      <c r="X14" s="72"/>
      <c r="Y14" s="74">
        <f>W14/' سهام'!$AC$4</f>
        <v>4.6352569924604806E-4</v>
      </c>
    </row>
    <row r="15" spans="1:25">
      <c r="A15" s="73" t="s">
        <v>134</v>
      </c>
      <c r="B15" s="64"/>
      <c r="C15" s="65">
        <v>9570000</v>
      </c>
      <c r="D15" s="66"/>
      <c r="E15" s="65">
        <v>110210395824</v>
      </c>
      <c r="F15" s="66"/>
      <c r="G15" s="65">
        <v>163921042333.125</v>
      </c>
      <c r="H15" s="66"/>
      <c r="I15" s="65">
        <v>0</v>
      </c>
      <c r="J15" s="65"/>
      <c r="K15" s="66">
        <v>0</v>
      </c>
      <c r="L15" s="65"/>
      <c r="M15" s="66">
        <v>0</v>
      </c>
      <c r="N15" s="66"/>
      <c r="O15" s="65">
        <v>0</v>
      </c>
      <c r="P15" s="66"/>
      <c r="Q15" s="65">
        <v>9570000</v>
      </c>
      <c r="R15" s="66"/>
      <c r="S15" s="65">
        <v>17813</v>
      </c>
      <c r="T15" s="66"/>
      <c r="U15" s="65">
        <v>110210395824</v>
      </c>
      <c r="V15" s="66"/>
      <c r="W15" s="65">
        <v>170267976388.125</v>
      </c>
      <c r="X15" s="72"/>
      <c r="Y15" s="74">
        <f>W15/' سهام'!$AC$4</f>
        <v>4.1026695740400054E-3</v>
      </c>
    </row>
    <row r="16" spans="1:25" ht="31.5">
      <c r="A16" s="73" t="s">
        <v>136</v>
      </c>
      <c r="B16" s="64"/>
      <c r="C16" s="65">
        <v>55800619</v>
      </c>
      <c r="D16" s="66"/>
      <c r="E16" s="65">
        <v>673985356838</v>
      </c>
      <c r="F16" s="66"/>
      <c r="G16" s="65">
        <v>756194275233.68994</v>
      </c>
      <c r="H16" s="66"/>
      <c r="I16" s="65">
        <v>0</v>
      </c>
      <c r="J16" s="65"/>
      <c r="K16" s="66">
        <v>0</v>
      </c>
      <c r="L16" s="65"/>
      <c r="M16" s="66">
        <v>0</v>
      </c>
      <c r="N16" s="66"/>
      <c r="O16" s="65">
        <v>0</v>
      </c>
      <c r="P16" s="66"/>
      <c r="Q16" s="65">
        <v>55800619</v>
      </c>
      <c r="R16" s="66"/>
      <c r="S16" s="65">
        <v>13609</v>
      </c>
      <c r="T16" s="66"/>
      <c r="U16" s="65">
        <v>673985356838</v>
      </c>
      <c r="V16" s="66"/>
      <c r="W16" s="65">
        <v>758479355222.23499</v>
      </c>
      <c r="X16" s="72"/>
      <c r="Y16" s="74">
        <f>W16/' سهام'!$AC$4</f>
        <v>1.8275839292965074E-2</v>
      </c>
    </row>
    <row r="17" spans="1:28" ht="31.5">
      <c r="A17" s="73" t="s">
        <v>137</v>
      </c>
      <c r="B17" s="64"/>
      <c r="C17" s="65">
        <v>5500000</v>
      </c>
      <c r="D17" s="66"/>
      <c r="E17" s="65">
        <v>56680673400</v>
      </c>
      <c r="F17" s="66"/>
      <c r="G17" s="65">
        <v>81303337500</v>
      </c>
      <c r="H17" s="66"/>
      <c r="I17" s="65">
        <v>0</v>
      </c>
      <c r="J17" s="65"/>
      <c r="K17" s="65">
        <v>0</v>
      </c>
      <c r="M17" s="66">
        <v>0</v>
      </c>
      <c r="N17" s="66"/>
      <c r="O17" s="65">
        <v>0</v>
      </c>
      <c r="P17" s="66"/>
      <c r="Q17" s="65">
        <v>5500000</v>
      </c>
      <c r="R17" s="66"/>
      <c r="S17" s="65">
        <v>16234</v>
      </c>
      <c r="T17" s="66"/>
      <c r="U17" s="65">
        <v>56680673400</v>
      </c>
      <c r="V17" s="66"/>
      <c r="W17" s="65">
        <v>89180971687.5</v>
      </c>
      <c r="X17" s="72"/>
      <c r="Y17" s="74">
        <f>W17/' سهام'!$AC$4</f>
        <v>2.1488483441631304E-3</v>
      </c>
      <c r="AA17" s="67"/>
    </row>
    <row r="18" spans="1:28" ht="31.5">
      <c r="A18" s="73" t="s">
        <v>138</v>
      </c>
      <c r="B18" s="64"/>
      <c r="C18" s="65">
        <v>6791000</v>
      </c>
      <c r="D18" s="66"/>
      <c r="E18" s="65">
        <v>109829073089</v>
      </c>
      <c r="F18" s="66"/>
      <c r="G18" s="65">
        <v>149495902552.5</v>
      </c>
      <c r="H18" s="66"/>
      <c r="I18" s="65">
        <v>0</v>
      </c>
      <c r="J18" s="65"/>
      <c r="K18" s="66">
        <v>0</v>
      </c>
      <c r="L18" s="65"/>
      <c r="M18" s="66">
        <v>0</v>
      </c>
      <c r="N18" s="66"/>
      <c r="O18" s="65">
        <v>0</v>
      </c>
      <c r="P18" s="66"/>
      <c r="Q18" s="65">
        <v>6791000</v>
      </c>
      <c r="R18" s="66"/>
      <c r="S18" s="65">
        <v>23560</v>
      </c>
      <c r="T18" s="66"/>
      <c r="U18" s="65">
        <v>109829073089</v>
      </c>
      <c r="V18" s="66"/>
      <c r="W18" s="65">
        <v>159805964797.5</v>
      </c>
      <c r="X18" s="72"/>
      <c r="Y18" s="74">
        <f>W18/' سهام'!$AC$4</f>
        <v>3.8505835532472864E-3</v>
      </c>
      <c r="AA18" s="67"/>
    </row>
    <row r="19" spans="1:28" ht="31.5">
      <c r="A19" s="73" t="s">
        <v>139</v>
      </c>
      <c r="B19" s="64"/>
      <c r="C19" s="65">
        <v>21564</v>
      </c>
      <c r="D19" s="66"/>
      <c r="E19" s="65">
        <v>39363632745</v>
      </c>
      <c r="F19" s="66"/>
      <c r="G19" s="65">
        <v>61426153764</v>
      </c>
      <c r="H19" s="66"/>
      <c r="I19" s="65">
        <v>0</v>
      </c>
      <c r="J19" s="65"/>
      <c r="K19" s="66">
        <v>0</v>
      </c>
      <c r="L19" s="65"/>
      <c r="M19" s="66">
        <v>0</v>
      </c>
      <c r="N19" s="66"/>
      <c r="O19" s="65">
        <v>0</v>
      </c>
      <c r="P19" s="66"/>
      <c r="Q19" s="65">
        <v>21564</v>
      </c>
      <c r="R19" s="66"/>
      <c r="S19" s="65">
        <v>3032580</v>
      </c>
      <c r="T19" s="66"/>
      <c r="U19" s="65">
        <v>39363632745</v>
      </c>
      <c r="V19" s="66"/>
      <c r="W19" s="65">
        <v>65394555120</v>
      </c>
      <c r="X19" s="72"/>
      <c r="Y19" s="74">
        <f>W19/' سهام'!$AC$4</f>
        <v>1.5757058801658347E-3</v>
      </c>
      <c r="AA19" s="67"/>
    </row>
    <row r="20" spans="1:28">
      <c r="A20" s="73" t="s">
        <v>140</v>
      </c>
      <c r="B20" s="64"/>
      <c r="C20" s="65">
        <v>130571</v>
      </c>
      <c r="D20" s="66"/>
      <c r="E20" s="65">
        <v>99999758915</v>
      </c>
      <c r="F20" s="66"/>
      <c r="G20" s="65">
        <v>85837747113</v>
      </c>
      <c r="H20" s="66"/>
      <c r="I20" s="65">
        <v>0</v>
      </c>
      <c r="J20" s="65"/>
      <c r="K20" s="66">
        <v>0</v>
      </c>
      <c r="L20" s="65"/>
      <c r="M20" s="66">
        <v>0</v>
      </c>
      <c r="N20" s="66"/>
      <c r="O20" s="65">
        <v>0</v>
      </c>
      <c r="P20" s="66"/>
      <c r="Q20" s="65">
        <v>130571</v>
      </c>
      <c r="R20" s="66"/>
      <c r="S20" s="65">
        <v>715873</v>
      </c>
      <c r="T20" s="66"/>
      <c r="U20" s="65">
        <v>99999758915</v>
      </c>
      <c r="V20" s="66"/>
      <c r="W20" s="65">
        <v>93472233483</v>
      </c>
      <c r="X20" s="72"/>
      <c r="Y20" s="74">
        <f>W20/' سهام'!$AC$4</f>
        <v>2.2522478769238076E-3</v>
      </c>
      <c r="AB20" s="67"/>
    </row>
    <row r="21" spans="1:28">
      <c r="A21" s="73" t="s">
        <v>141</v>
      </c>
      <c r="B21" s="64"/>
      <c r="C21" s="65">
        <v>10000</v>
      </c>
      <c r="D21" s="66"/>
      <c r="E21" s="65">
        <v>10000000000</v>
      </c>
      <c r="F21" s="66"/>
      <c r="G21" s="65">
        <v>9873390000</v>
      </c>
      <c r="H21" s="66"/>
      <c r="I21" s="65">
        <v>0</v>
      </c>
      <c r="J21" s="65"/>
      <c r="K21" s="66">
        <v>0</v>
      </c>
      <c r="L21" s="65"/>
      <c r="M21" s="66">
        <v>0</v>
      </c>
      <c r="N21" s="66"/>
      <c r="O21" s="65">
        <v>0</v>
      </c>
      <c r="P21" s="66"/>
      <c r="Q21" s="65">
        <v>10000</v>
      </c>
      <c r="R21" s="66"/>
      <c r="S21" s="65">
        <v>1051773</v>
      </c>
      <c r="T21" s="66"/>
      <c r="U21" s="65">
        <v>10000000000</v>
      </c>
      <c r="V21" s="66"/>
      <c r="W21" s="65">
        <v>10517730000</v>
      </c>
      <c r="X21" s="72"/>
      <c r="Y21" s="74">
        <f>W21/' سهام'!$AC$4</f>
        <v>2.534285763789535E-4</v>
      </c>
      <c r="AB21" s="67"/>
    </row>
    <row r="22" spans="1:28" ht="31.5">
      <c r="A22" s="73" t="s">
        <v>312</v>
      </c>
      <c r="B22" s="64"/>
      <c r="C22" s="65">
        <v>0</v>
      </c>
      <c r="D22" s="66"/>
      <c r="E22" s="65">
        <v>0</v>
      </c>
      <c r="F22" s="66"/>
      <c r="G22" s="65">
        <v>0</v>
      </c>
      <c r="H22" s="66"/>
      <c r="I22" s="65">
        <v>74959298</v>
      </c>
      <c r="J22" s="65"/>
      <c r="K22" s="65">
        <v>899999992662</v>
      </c>
      <c r="M22" s="66">
        <v>0</v>
      </c>
      <c r="N22" s="66"/>
      <c r="O22" s="65">
        <v>0</v>
      </c>
      <c r="P22" s="66"/>
      <c r="Q22" s="65">
        <v>74959298</v>
      </c>
      <c r="R22" s="66"/>
      <c r="S22" s="65">
        <v>12119</v>
      </c>
      <c r="T22" s="66"/>
      <c r="U22" s="65">
        <v>899999992662</v>
      </c>
      <c r="V22" s="66"/>
      <c r="W22" s="65">
        <v>908431732462</v>
      </c>
      <c r="X22" s="72"/>
      <c r="Y22" s="74">
        <f>W22/' سهام'!$AC$4</f>
        <v>2.1888997026479194E-2</v>
      </c>
      <c r="AB22" s="67"/>
    </row>
    <row r="23" spans="1:28" ht="32.25" thickBot="1">
      <c r="A23" s="73" t="s">
        <v>313</v>
      </c>
      <c r="B23" s="64"/>
      <c r="C23" s="65">
        <v>0</v>
      </c>
      <c r="D23" s="66"/>
      <c r="E23" s="65">
        <v>0</v>
      </c>
      <c r="F23" s="66"/>
      <c r="G23" s="65">
        <v>0</v>
      </c>
      <c r="H23" s="66"/>
      <c r="I23" s="65">
        <v>1000000</v>
      </c>
      <c r="J23" s="65"/>
      <c r="K23" s="65">
        <v>10011600000</v>
      </c>
      <c r="M23" s="66">
        <v>0</v>
      </c>
      <c r="N23" s="66"/>
      <c r="O23" s="65">
        <v>0</v>
      </c>
      <c r="P23" s="66"/>
      <c r="Q23" s="65">
        <v>1000000</v>
      </c>
      <c r="R23" s="66"/>
      <c r="S23" s="65">
        <v>10020</v>
      </c>
      <c r="T23" s="66"/>
      <c r="U23" s="65">
        <v>10011600000</v>
      </c>
      <c r="V23" s="66"/>
      <c r="W23" s="65">
        <v>10008101250</v>
      </c>
      <c r="X23" s="72"/>
      <c r="Y23" s="74">
        <f>W23/' سهام'!$AC$4</f>
        <v>2.411488840314331E-4</v>
      </c>
    </row>
    <row r="24" spans="1:28" ht="16.5" thickBot="1">
      <c r="A24" s="17" t="s">
        <v>3</v>
      </c>
      <c r="B24" s="17"/>
      <c r="C24" s="68">
        <f>SUM(C9:C23)</f>
        <v>102558215</v>
      </c>
      <c r="D24" s="154"/>
      <c r="E24" s="68">
        <f>SUM(E9:E23)</f>
        <v>1458959622826</v>
      </c>
      <c r="F24" s="154"/>
      <c r="G24" s="69">
        <f>SUM(G9:G23)</f>
        <v>1642947981950.4919</v>
      </c>
      <c r="H24" s="154"/>
      <c r="I24" s="68">
        <f>SUM(I9:I23)</f>
        <v>82453549</v>
      </c>
      <c r="J24" s="68"/>
      <c r="K24" s="68">
        <f>SUM(K9:K23)</f>
        <v>1017136257220</v>
      </c>
      <c r="M24" s="19" t="s">
        <v>2</v>
      </c>
      <c r="N24" s="19"/>
      <c r="O24" s="19" t="s">
        <v>2</v>
      </c>
      <c r="Q24" s="68">
        <f>SUM(Q9:Q23)</f>
        <v>184011764</v>
      </c>
      <c r="R24" s="154"/>
      <c r="S24" s="68">
        <f>SUM(S9:S23)</f>
        <v>4968285</v>
      </c>
      <c r="T24" s="154"/>
      <c r="U24" s="68">
        <f>SUM(U9:U23)</f>
        <v>2466084280046</v>
      </c>
      <c r="V24" s="154"/>
      <c r="W24" s="69">
        <f>SUM(W9:W23)</f>
        <v>2711444207959.2476</v>
      </c>
      <c r="X24" s="154"/>
      <c r="Y24" s="71">
        <f>SUM(Y9:Y23)</f>
        <v>6.5333246390054805E-2</v>
      </c>
    </row>
    <row r="25" spans="1:28" ht="16.5" thickTop="1"/>
    <row r="27" spans="1:28">
      <c r="W27" s="67">
        <v>2466084280046</v>
      </c>
    </row>
    <row r="28" spans="1:28">
      <c r="W28" s="67">
        <v>245359927910</v>
      </c>
    </row>
    <row r="29" spans="1:28">
      <c r="W29" s="67">
        <f>SUM(W27:W28)</f>
        <v>2711444207956</v>
      </c>
    </row>
    <row r="30" spans="1:28">
      <c r="W30" s="67">
        <f>W24-W29</f>
        <v>3.24755859375</v>
      </c>
    </row>
  </sheetData>
  <mergeCells count="22">
    <mergeCell ref="A1:Y1"/>
    <mergeCell ref="A2:Y2"/>
    <mergeCell ref="A3:Y3"/>
    <mergeCell ref="A7:A8"/>
    <mergeCell ref="I7:K7"/>
    <mergeCell ref="M7:O7"/>
    <mergeCell ref="R7:R8"/>
    <mergeCell ref="V7:V8"/>
    <mergeCell ref="U7:U8"/>
    <mergeCell ref="Q7:Q8"/>
    <mergeCell ref="E7:E8"/>
    <mergeCell ref="C7:C8"/>
    <mergeCell ref="D7:D8"/>
    <mergeCell ref="A4:Y4"/>
    <mergeCell ref="I6:O6"/>
    <mergeCell ref="C6:G6"/>
    <mergeCell ref="Q6:Y6"/>
    <mergeCell ref="F7:F8"/>
    <mergeCell ref="G7:G8"/>
    <mergeCell ref="W7:W8"/>
    <mergeCell ref="S7:S8"/>
    <mergeCell ref="Y7:Y8"/>
  </mergeCells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P32"/>
  <sheetViews>
    <sheetView rightToLeft="1" view="pageBreakPreview" topLeftCell="A15" zoomScale="90" zoomScaleNormal="100" zoomScaleSheetLayoutView="90" workbookViewId="0">
      <selection activeCell="I35" sqref="I35"/>
    </sheetView>
  </sheetViews>
  <sheetFormatPr defaultColWidth="9.125" defaultRowHeight="15.75"/>
  <cols>
    <col min="1" max="1" width="18.625" style="24" customWidth="1"/>
    <col min="2" max="2" width="0.625" style="24" customWidth="1"/>
    <col min="3" max="3" width="9" style="24" customWidth="1"/>
    <col min="4" max="4" width="0.625" style="24" customWidth="1"/>
    <col min="5" max="5" width="10.75" style="24" customWidth="1"/>
    <col min="6" max="6" width="0.625" style="24" customWidth="1"/>
    <col min="7" max="7" width="11.25" style="24" bestFit="1" customWidth="1"/>
    <col min="8" max="8" width="0.625" style="24" customWidth="1"/>
    <col min="9" max="9" width="9.625" style="24" bestFit="1" customWidth="1"/>
    <col min="10" max="10" width="0.375" style="24" customWidth="1"/>
    <col min="11" max="11" width="6.125" style="24" customWidth="1"/>
    <col min="12" max="12" width="0.75" style="24" customWidth="1"/>
    <col min="13" max="13" width="6.75" style="24" customWidth="1"/>
    <col min="14" max="14" width="0.25" style="24" customWidth="1"/>
    <col min="15" max="15" width="11.125" style="24" bestFit="1" customWidth="1"/>
    <col min="16" max="16" width="0.375" style="24" customWidth="1"/>
    <col min="17" max="17" width="15.375" style="24" bestFit="1" customWidth="1"/>
    <col min="18" max="18" width="0.625" style="24" customWidth="1"/>
    <col min="19" max="19" width="15.375" style="24" bestFit="1" customWidth="1"/>
    <col min="20" max="20" width="0.625" style="24" customWidth="1"/>
    <col min="21" max="21" width="10.375" style="197" bestFit="1" customWidth="1"/>
    <col min="22" max="22" width="1.625" style="197" customWidth="1"/>
    <col min="23" max="23" width="16.75" style="197" bestFit="1" customWidth="1"/>
    <col min="24" max="24" width="0.625" style="24" customWidth="1"/>
    <col min="25" max="25" width="8" style="163" bestFit="1" customWidth="1"/>
    <col min="26" max="26" width="1.625" style="163" customWidth="1"/>
    <col min="27" max="27" width="14.75" style="163" bestFit="1" customWidth="1"/>
    <col min="28" max="28" width="0.625" style="24" customWidth="1"/>
    <col min="29" max="29" width="10.625" style="24" bestFit="1" customWidth="1"/>
    <col min="30" max="30" width="0.375" style="24" customWidth="1"/>
    <col min="31" max="31" width="11.875" style="24" bestFit="1" customWidth="1"/>
    <col min="32" max="32" width="0.25" style="24" customWidth="1"/>
    <col min="33" max="33" width="15.375" style="24" bestFit="1" customWidth="1"/>
    <col min="34" max="34" width="0.375" style="24" customWidth="1"/>
    <col min="35" max="35" width="15.375" style="24" bestFit="1" customWidth="1"/>
    <col min="36" max="36" width="0.375" style="24" customWidth="1"/>
    <col min="37" max="37" width="13.125" style="80" bestFit="1" customWidth="1"/>
    <col min="38" max="38" width="9.125" style="24"/>
    <col min="39" max="39" width="14.125" style="24" bestFit="1" customWidth="1"/>
    <col min="40" max="40" width="13.625" style="24" bestFit="1" customWidth="1"/>
    <col min="41" max="41" width="9.125" style="24"/>
    <col min="42" max="42" width="13.75" style="24" bestFit="1" customWidth="1"/>
    <col min="43" max="16384" width="9.125" style="24"/>
  </cols>
  <sheetData>
    <row r="1" spans="1:39" ht="21">
      <c r="A1" s="277" t="s">
        <v>117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</row>
    <row r="2" spans="1:39" ht="21">
      <c r="A2" s="277" t="s">
        <v>78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</row>
    <row r="3" spans="1:39" ht="21">
      <c r="A3" s="277" t="s">
        <v>308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</row>
    <row r="4" spans="1:39" ht="25.5">
      <c r="A4" s="288" t="s">
        <v>110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8"/>
      <c r="AJ4" s="288"/>
      <c r="AK4" s="288"/>
    </row>
    <row r="6" spans="1:39" ht="18" customHeight="1" thickBot="1">
      <c r="A6" s="279" t="s">
        <v>27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15"/>
      <c r="O6" s="279" t="s">
        <v>193</v>
      </c>
      <c r="P6" s="279"/>
      <c r="Q6" s="279"/>
      <c r="R6" s="279"/>
      <c r="S6" s="279"/>
      <c r="T6" s="27"/>
      <c r="U6" s="300" t="s">
        <v>12</v>
      </c>
      <c r="V6" s="300"/>
      <c r="W6" s="300"/>
      <c r="X6" s="300"/>
      <c r="Y6" s="300"/>
      <c r="Z6" s="300"/>
      <c r="AA6" s="300"/>
      <c r="AC6" s="279" t="s">
        <v>309</v>
      </c>
      <c r="AD6" s="279"/>
      <c r="AE6" s="279"/>
      <c r="AF6" s="279"/>
      <c r="AG6" s="279"/>
      <c r="AH6" s="279"/>
      <c r="AI6" s="279"/>
      <c r="AJ6" s="279"/>
      <c r="AK6" s="279"/>
    </row>
    <row r="7" spans="1:39" ht="26.25" customHeight="1">
      <c r="A7" s="295" t="s">
        <v>28</v>
      </c>
      <c r="B7" s="15"/>
      <c r="C7" s="297" t="s">
        <v>11</v>
      </c>
      <c r="D7" s="15"/>
      <c r="E7" s="299" t="s">
        <v>10</v>
      </c>
      <c r="F7" s="15"/>
      <c r="G7" s="290" t="s">
        <v>40</v>
      </c>
      <c r="H7" s="15"/>
      <c r="I7" s="297" t="s">
        <v>31</v>
      </c>
      <c r="J7" s="15"/>
      <c r="K7" s="299" t="s">
        <v>9</v>
      </c>
      <c r="L7" s="2"/>
      <c r="M7" s="299" t="s">
        <v>8</v>
      </c>
      <c r="N7" s="15"/>
      <c r="O7" s="293" t="s">
        <v>4</v>
      </c>
      <c r="P7" s="290"/>
      <c r="Q7" s="290" t="s">
        <v>0</v>
      </c>
      <c r="R7" s="290"/>
      <c r="S7" s="290" t="s">
        <v>29</v>
      </c>
      <c r="T7" s="15"/>
      <c r="U7" s="296" t="s">
        <v>5</v>
      </c>
      <c r="V7" s="296"/>
      <c r="W7" s="296"/>
      <c r="Y7" s="296" t="s">
        <v>6</v>
      </c>
      <c r="Z7" s="296"/>
      <c r="AA7" s="296"/>
      <c r="AC7" s="293" t="s">
        <v>4</v>
      </c>
      <c r="AD7" s="295"/>
      <c r="AE7" s="290" t="s">
        <v>41</v>
      </c>
      <c r="AF7" s="15"/>
      <c r="AG7" s="290" t="s">
        <v>0</v>
      </c>
      <c r="AH7" s="295"/>
      <c r="AI7" s="290" t="s">
        <v>29</v>
      </c>
      <c r="AJ7" s="25"/>
      <c r="AK7" s="291" t="s">
        <v>30</v>
      </c>
    </row>
    <row r="8" spans="1:39" s="26" customFormat="1" ht="40.5" customHeight="1" thickBot="1">
      <c r="A8" s="279"/>
      <c r="B8" s="15"/>
      <c r="C8" s="298"/>
      <c r="D8" s="15"/>
      <c r="E8" s="298"/>
      <c r="F8" s="15"/>
      <c r="G8" s="279"/>
      <c r="H8" s="15"/>
      <c r="I8" s="298"/>
      <c r="J8" s="15"/>
      <c r="K8" s="298"/>
      <c r="L8" s="27"/>
      <c r="M8" s="298"/>
      <c r="N8" s="15"/>
      <c r="O8" s="294"/>
      <c r="P8" s="295"/>
      <c r="Q8" s="279"/>
      <c r="R8" s="295"/>
      <c r="S8" s="279"/>
      <c r="T8" s="15"/>
      <c r="U8" s="162" t="s">
        <v>4</v>
      </c>
      <c r="V8" s="162"/>
      <c r="W8" s="162" t="s">
        <v>0</v>
      </c>
      <c r="Y8" s="162" t="s">
        <v>4</v>
      </c>
      <c r="Z8" s="162"/>
      <c r="AA8" s="162" t="s">
        <v>77</v>
      </c>
      <c r="AC8" s="294"/>
      <c r="AD8" s="295"/>
      <c r="AE8" s="279"/>
      <c r="AF8" s="15"/>
      <c r="AG8" s="279"/>
      <c r="AH8" s="295"/>
      <c r="AI8" s="279"/>
      <c r="AJ8" s="25"/>
      <c r="AK8" s="292"/>
    </row>
    <row r="9" spans="1:39" ht="42">
      <c r="A9" s="75" t="s">
        <v>142</v>
      </c>
      <c r="B9" s="15"/>
      <c r="C9" s="76" t="s">
        <v>155</v>
      </c>
      <c r="D9" s="76"/>
      <c r="E9" s="76" t="s">
        <v>155</v>
      </c>
      <c r="F9" s="63"/>
      <c r="G9" s="63" t="s">
        <v>156</v>
      </c>
      <c r="H9" s="63"/>
      <c r="I9" s="63" t="s">
        <v>157</v>
      </c>
      <c r="J9" s="63"/>
      <c r="K9" s="62">
        <v>0</v>
      </c>
      <c r="L9" s="63"/>
      <c r="M9" s="62">
        <v>0</v>
      </c>
      <c r="N9" s="63"/>
      <c r="O9" s="62">
        <v>36100</v>
      </c>
      <c r="P9" s="63"/>
      <c r="Q9" s="62">
        <v>25095805778</v>
      </c>
      <c r="R9" s="63"/>
      <c r="S9" s="62">
        <v>27817227213</v>
      </c>
      <c r="T9" s="15"/>
      <c r="U9" s="112">
        <v>0</v>
      </c>
      <c r="V9" s="112"/>
      <c r="W9" s="112">
        <v>0</v>
      </c>
      <c r="Y9" s="112">
        <v>0</v>
      </c>
      <c r="Z9" s="112"/>
      <c r="AA9" s="112">
        <v>0</v>
      </c>
      <c r="AC9" s="62">
        <v>36100</v>
      </c>
      <c r="AD9" s="63"/>
      <c r="AE9" s="62">
        <v>787970</v>
      </c>
      <c r="AF9" s="63"/>
      <c r="AG9" s="62">
        <v>25095805778</v>
      </c>
      <c r="AH9" s="63"/>
      <c r="AI9" s="62">
        <v>28440561213</v>
      </c>
      <c r="AJ9" s="15"/>
      <c r="AK9" s="78">
        <f>AI9/' سهام'!$AC$4</f>
        <v>6.8528579262151367E-4</v>
      </c>
    </row>
    <row r="10" spans="1:39" s="57" customFormat="1" ht="42">
      <c r="A10" s="75" t="s">
        <v>143</v>
      </c>
      <c r="B10" s="58"/>
      <c r="C10" s="76" t="s">
        <v>155</v>
      </c>
      <c r="D10" s="76"/>
      <c r="E10" s="76" t="s">
        <v>155</v>
      </c>
      <c r="F10" s="63"/>
      <c r="G10" s="63" t="s">
        <v>158</v>
      </c>
      <c r="H10" s="63"/>
      <c r="I10" s="63" t="s">
        <v>159</v>
      </c>
      <c r="J10" s="63"/>
      <c r="K10" s="62">
        <v>0</v>
      </c>
      <c r="L10" s="63"/>
      <c r="M10" s="62">
        <v>0</v>
      </c>
      <c r="N10" s="63"/>
      <c r="O10" s="62">
        <v>880000</v>
      </c>
      <c r="P10" s="63"/>
      <c r="Q10" s="62">
        <v>596660000000</v>
      </c>
      <c r="R10" s="63"/>
      <c r="S10" s="62">
        <v>585181916550</v>
      </c>
      <c r="T10" s="58"/>
      <c r="U10" s="112">
        <v>0</v>
      </c>
      <c r="V10" s="112"/>
      <c r="W10" s="112">
        <v>0</v>
      </c>
      <c r="Y10" s="112">
        <v>0</v>
      </c>
      <c r="Z10" s="112"/>
      <c r="AA10" s="112">
        <v>0</v>
      </c>
      <c r="AC10" s="62">
        <v>880000</v>
      </c>
      <c r="AD10" s="63"/>
      <c r="AE10" s="62">
        <v>638793</v>
      </c>
      <c r="AF10" s="63"/>
      <c r="AG10" s="62">
        <v>596660000000</v>
      </c>
      <c r="AH10" s="63"/>
      <c r="AI10" s="62">
        <v>562035952516</v>
      </c>
      <c r="AJ10" s="58"/>
      <c r="AK10" s="78">
        <f>AI10/' سهام'!$AC$4</f>
        <v>1.3542463185489547E-2</v>
      </c>
    </row>
    <row r="11" spans="1:39" s="57" customFormat="1" ht="42">
      <c r="A11" s="75" t="s">
        <v>210</v>
      </c>
      <c r="B11" s="58"/>
      <c r="C11" s="76" t="s">
        <v>155</v>
      </c>
      <c r="D11" s="76"/>
      <c r="E11" s="76" t="s">
        <v>155</v>
      </c>
      <c r="F11" s="63"/>
      <c r="G11" s="63" t="s">
        <v>216</v>
      </c>
      <c r="H11" s="63"/>
      <c r="I11" s="63" t="s">
        <v>217</v>
      </c>
      <c r="J11" s="63"/>
      <c r="K11" s="62">
        <v>0</v>
      </c>
      <c r="L11" s="63"/>
      <c r="M11" s="62">
        <v>0</v>
      </c>
      <c r="N11" s="63"/>
      <c r="O11" s="62">
        <v>151609</v>
      </c>
      <c r="P11" s="63"/>
      <c r="Q11" s="62">
        <v>100988122870</v>
      </c>
      <c r="R11" s="63"/>
      <c r="S11" s="62">
        <v>102620689628</v>
      </c>
      <c r="T11" s="58"/>
      <c r="U11" s="112">
        <v>0</v>
      </c>
      <c r="V11" s="112"/>
      <c r="W11" s="112">
        <v>0</v>
      </c>
      <c r="Y11" s="112">
        <v>0</v>
      </c>
      <c r="Z11" s="112"/>
      <c r="AA11" s="112">
        <v>0</v>
      </c>
      <c r="AC11" s="62">
        <v>151609</v>
      </c>
      <c r="AD11" s="63"/>
      <c r="AE11" s="62">
        <v>693600</v>
      </c>
      <c r="AF11" s="63"/>
      <c r="AG11" s="62">
        <v>100988122870</v>
      </c>
      <c r="AH11" s="63"/>
      <c r="AI11" s="62">
        <v>105136942874</v>
      </c>
      <c r="AJ11" s="58"/>
      <c r="AK11" s="78">
        <f>AI11/' سهام'!$AC$4</f>
        <v>2.5333133439813704E-3</v>
      </c>
    </row>
    <row r="12" spans="1:39" s="57" customFormat="1" ht="42">
      <c r="A12" s="75" t="s">
        <v>144</v>
      </c>
      <c r="B12" s="58"/>
      <c r="C12" s="76" t="s">
        <v>155</v>
      </c>
      <c r="D12" s="76"/>
      <c r="E12" s="76" t="s">
        <v>155</v>
      </c>
      <c r="F12" s="63"/>
      <c r="G12" s="63" t="s">
        <v>160</v>
      </c>
      <c r="H12" s="63"/>
      <c r="I12" s="63" t="s">
        <v>161</v>
      </c>
      <c r="J12" s="63"/>
      <c r="K12" s="62">
        <v>0</v>
      </c>
      <c r="L12" s="63"/>
      <c r="M12" s="62">
        <v>0</v>
      </c>
      <c r="N12" s="63"/>
      <c r="O12" s="62">
        <v>100164</v>
      </c>
      <c r="P12" s="63"/>
      <c r="Q12" s="62">
        <v>55337569797</v>
      </c>
      <c r="R12" s="63"/>
      <c r="S12" s="62">
        <v>86325718627</v>
      </c>
      <c r="T12" s="58"/>
      <c r="U12" s="112">
        <v>0</v>
      </c>
      <c r="V12" s="112"/>
      <c r="W12" s="112">
        <v>0</v>
      </c>
      <c r="Y12" s="112">
        <v>0</v>
      </c>
      <c r="Z12" s="112"/>
      <c r="AA12" s="112">
        <v>0</v>
      </c>
      <c r="AC12" s="62">
        <v>100164</v>
      </c>
      <c r="AD12" s="63"/>
      <c r="AE12" s="62">
        <v>878090</v>
      </c>
      <c r="AF12" s="63"/>
      <c r="AG12" s="62">
        <v>55337569797</v>
      </c>
      <c r="AH12" s="63"/>
      <c r="AI12" s="62">
        <v>87937065277</v>
      </c>
      <c r="AJ12" s="58"/>
      <c r="AK12" s="78">
        <f>AI12/' سهام'!$AC$4</f>
        <v>2.1188759612666623E-3</v>
      </c>
    </row>
    <row r="13" spans="1:39" s="57" customFormat="1" ht="42">
      <c r="A13" s="75" t="s">
        <v>145</v>
      </c>
      <c r="B13" s="58"/>
      <c r="C13" s="76" t="s">
        <v>155</v>
      </c>
      <c r="D13" s="76"/>
      <c r="E13" s="76" t="s">
        <v>155</v>
      </c>
      <c r="F13" s="63"/>
      <c r="G13" s="63" t="s">
        <v>162</v>
      </c>
      <c r="H13" s="63"/>
      <c r="I13" s="63" t="s">
        <v>163</v>
      </c>
      <c r="J13" s="63"/>
      <c r="K13" s="62">
        <v>0</v>
      </c>
      <c r="L13" s="63"/>
      <c r="M13" s="62">
        <v>0</v>
      </c>
      <c r="N13" s="63"/>
      <c r="O13" s="62">
        <v>957700</v>
      </c>
      <c r="P13" s="63"/>
      <c r="Q13" s="62">
        <v>591265672000</v>
      </c>
      <c r="R13" s="63"/>
      <c r="S13" s="62">
        <v>641063936097</v>
      </c>
      <c r="T13" s="58"/>
      <c r="U13" s="112">
        <v>0</v>
      </c>
      <c r="V13" s="112"/>
      <c r="W13" s="112">
        <v>0</v>
      </c>
      <c r="Y13" s="112">
        <v>0</v>
      </c>
      <c r="Z13" s="112"/>
      <c r="AA13" s="112">
        <v>0</v>
      </c>
      <c r="AC13" s="62">
        <v>957700</v>
      </c>
      <c r="AD13" s="63"/>
      <c r="AE13" s="62">
        <v>666423</v>
      </c>
      <c r="AF13" s="63"/>
      <c r="AG13" s="62">
        <v>591265672000</v>
      </c>
      <c r="AH13" s="63"/>
      <c r="AI13" s="62">
        <v>638117627313</v>
      </c>
      <c r="AJ13" s="58"/>
      <c r="AK13" s="78">
        <f>AI13/' سهام'!$AC$4</f>
        <v>1.5375679148661279E-2</v>
      </c>
    </row>
    <row r="14" spans="1:39" s="57" customFormat="1" ht="42">
      <c r="A14" s="75" t="s">
        <v>146</v>
      </c>
      <c r="B14" s="58"/>
      <c r="C14" s="76" t="s">
        <v>155</v>
      </c>
      <c r="D14" s="76"/>
      <c r="E14" s="76" t="s">
        <v>155</v>
      </c>
      <c r="F14" s="63"/>
      <c r="G14" s="63" t="s">
        <v>164</v>
      </c>
      <c r="H14" s="63"/>
      <c r="I14" s="63" t="s">
        <v>165</v>
      </c>
      <c r="J14" s="63"/>
      <c r="K14" s="62">
        <v>0</v>
      </c>
      <c r="L14" s="63"/>
      <c r="M14" s="62">
        <v>0</v>
      </c>
      <c r="N14" s="63"/>
      <c r="O14" s="62">
        <v>740100</v>
      </c>
      <c r="P14" s="63"/>
      <c r="Q14" s="62">
        <v>601514269511</v>
      </c>
      <c r="R14" s="63"/>
      <c r="S14" s="62">
        <v>671829800773</v>
      </c>
      <c r="T14" s="58"/>
      <c r="U14" s="112">
        <v>0</v>
      </c>
      <c r="V14" s="112"/>
      <c r="W14" s="112">
        <v>0</v>
      </c>
      <c r="Y14" s="112">
        <v>0</v>
      </c>
      <c r="Z14" s="112"/>
      <c r="AA14" s="112">
        <v>0</v>
      </c>
      <c r="AC14" s="62">
        <v>740100</v>
      </c>
      <c r="AD14" s="63"/>
      <c r="AE14" s="62">
        <v>828810</v>
      </c>
      <c r="AF14" s="63"/>
      <c r="AG14" s="62">
        <v>601514269511</v>
      </c>
      <c r="AH14" s="63"/>
      <c r="AI14" s="62">
        <v>613291101836</v>
      </c>
      <c r="AJ14" s="58"/>
      <c r="AK14" s="78">
        <f>AI14/' سهام'!$AC$4</f>
        <v>1.4777474877580739E-2</v>
      </c>
    </row>
    <row r="15" spans="1:39" s="57" customFormat="1" ht="42">
      <c r="A15" s="75" t="s">
        <v>147</v>
      </c>
      <c r="B15" s="58"/>
      <c r="C15" s="77" t="s">
        <v>155</v>
      </c>
      <c r="D15" s="77"/>
      <c r="E15" s="76" t="s">
        <v>155</v>
      </c>
      <c r="F15" s="63"/>
      <c r="G15" s="63" t="s">
        <v>166</v>
      </c>
      <c r="H15" s="63"/>
      <c r="I15" s="63" t="s">
        <v>167</v>
      </c>
      <c r="J15" s="63"/>
      <c r="K15" s="62">
        <v>0</v>
      </c>
      <c r="L15" s="63"/>
      <c r="M15" s="62">
        <v>0</v>
      </c>
      <c r="N15" s="63"/>
      <c r="O15" s="62">
        <v>1884000</v>
      </c>
      <c r="P15" s="63"/>
      <c r="Q15" s="62">
        <v>1192884491342</v>
      </c>
      <c r="R15" s="63"/>
      <c r="S15" s="62">
        <v>1230062922678</v>
      </c>
      <c r="T15" s="58"/>
      <c r="U15" s="112">
        <v>0</v>
      </c>
      <c r="V15" s="112"/>
      <c r="W15" s="112">
        <v>0</v>
      </c>
      <c r="Y15" s="112">
        <v>0</v>
      </c>
      <c r="Z15" s="112"/>
      <c r="AA15" s="112">
        <v>0</v>
      </c>
      <c r="AC15" s="62">
        <v>1884000</v>
      </c>
      <c r="AD15" s="63"/>
      <c r="AE15" s="62">
        <v>702150</v>
      </c>
      <c r="AF15" s="63"/>
      <c r="AG15" s="62">
        <v>1192884491342</v>
      </c>
      <c r="AH15" s="63"/>
      <c r="AI15" s="62">
        <v>1322610833328</v>
      </c>
      <c r="AJ15" s="58"/>
      <c r="AK15" s="78">
        <f>AI15/' سهام'!$AC$4</f>
        <v>3.1868794938993146E-2</v>
      </c>
    </row>
    <row r="16" spans="1:39" s="57" customFormat="1" ht="42">
      <c r="A16" s="75" t="s">
        <v>211</v>
      </c>
      <c r="B16" s="58"/>
      <c r="C16" s="77" t="s">
        <v>155</v>
      </c>
      <c r="D16" s="76"/>
      <c r="E16" s="76" t="s">
        <v>155</v>
      </c>
      <c r="F16" s="63"/>
      <c r="G16" s="63" t="s">
        <v>218</v>
      </c>
      <c r="H16" s="63"/>
      <c r="I16" s="63" t="s">
        <v>167</v>
      </c>
      <c r="J16" s="63"/>
      <c r="K16" s="62">
        <v>18</v>
      </c>
      <c r="L16" s="63"/>
      <c r="M16" s="62">
        <v>18</v>
      </c>
      <c r="N16" s="63"/>
      <c r="O16" s="62">
        <v>1200000</v>
      </c>
      <c r="P16" s="63"/>
      <c r="Q16" s="62">
        <v>983888000000</v>
      </c>
      <c r="R16" s="63"/>
      <c r="S16" s="62">
        <v>1194210710070</v>
      </c>
      <c r="T16" s="58"/>
      <c r="U16" s="112">
        <v>0</v>
      </c>
      <c r="V16" s="112"/>
      <c r="W16" s="112">
        <v>0</v>
      </c>
      <c r="Y16" s="112">
        <v>0</v>
      </c>
      <c r="Z16" s="112"/>
      <c r="AA16" s="112">
        <v>0</v>
      </c>
      <c r="AC16" s="62">
        <v>1200000</v>
      </c>
      <c r="AD16" s="63"/>
      <c r="AE16" s="62">
        <v>995356</v>
      </c>
      <c r="AF16" s="63"/>
      <c r="AG16" s="62">
        <v>983888000000</v>
      </c>
      <c r="AH16" s="63"/>
      <c r="AI16" s="62">
        <v>1194210710070</v>
      </c>
      <c r="AJ16" s="58"/>
      <c r="AK16" s="78">
        <f>AI16/' سهام'!$AC$4</f>
        <v>2.8774946699481663E-2</v>
      </c>
      <c r="AM16" s="127"/>
    </row>
    <row r="17" spans="1:42" s="57" customFormat="1" ht="42">
      <c r="A17" s="75" t="s">
        <v>148</v>
      </c>
      <c r="B17" s="58"/>
      <c r="C17" s="77" t="s">
        <v>155</v>
      </c>
      <c r="D17" s="76"/>
      <c r="E17" s="76" t="s">
        <v>155</v>
      </c>
      <c r="F17" s="63"/>
      <c r="G17" s="63" t="s">
        <v>168</v>
      </c>
      <c r="H17" s="63"/>
      <c r="I17" s="63" t="s">
        <v>169</v>
      </c>
      <c r="J17" s="63"/>
      <c r="K17" s="62">
        <v>18</v>
      </c>
      <c r="L17" s="63"/>
      <c r="M17" s="62">
        <v>18</v>
      </c>
      <c r="N17" s="63"/>
      <c r="O17" s="62">
        <v>2045000</v>
      </c>
      <c r="P17" s="63"/>
      <c r="Q17" s="62">
        <v>1782380650000</v>
      </c>
      <c r="R17" s="63"/>
      <c r="S17" s="62">
        <v>1942397876562</v>
      </c>
      <c r="T17" s="58"/>
      <c r="U17" s="112">
        <v>0</v>
      </c>
      <c r="V17" s="112"/>
      <c r="W17" s="112">
        <v>0</v>
      </c>
      <c r="Y17" s="112">
        <v>0</v>
      </c>
      <c r="Z17" s="112"/>
      <c r="AA17" s="112">
        <v>0</v>
      </c>
      <c r="AC17" s="62">
        <v>2045000</v>
      </c>
      <c r="AD17" s="63"/>
      <c r="AE17" s="62">
        <v>950000</v>
      </c>
      <c r="AF17" s="63"/>
      <c r="AG17" s="62">
        <v>1782380650000</v>
      </c>
      <c r="AH17" s="63"/>
      <c r="AI17" s="62">
        <v>1942397876562</v>
      </c>
      <c r="AJ17" s="58"/>
      <c r="AK17" s="78">
        <f>AI17/' سهام'!$AC$4</f>
        <v>4.6802791915994221E-2</v>
      </c>
      <c r="AM17" s="127"/>
    </row>
    <row r="18" spans="1:42" s="57" customFormat="1" ht="42">
      <c r="A18" s="75" t="s">
        <v>149</v>
      </c>
      <c r="B18" s="58"/>
      <c r="C18" s="76" t="s">
        <v>155</v>
      </c>
      <c r="D18" s="76"/>
      <c r="E18" s="76" t="s">
        <v>155</v>
      </c>
      <c r="F18" s="63"/>
      <c r="G18" s="63" t="s">
        <v>170</v>
      </c>
      <c r="H18" s="63"/>
      <c r="I18" s="63" t="s">
        <v>171</v>
      </c>
      <c r="J18" s="63"/>
      <c r="K18" s="62">
        <v>26</v>
      </c>
      <c r="L18" s="63"/>
      <c r="M18" s="62">
        <v>26</v>
      </c>
      <c r="N18" s="63"/>
      <c r="O18" s="62">
        <v>1000000</v>
      </c>
      <c r="P18" s="63"/>
      <c r="Q18" s="62">
        <v>1000000000000</v>
      </c>
      <c r="R18" s="63"/>
      <c r="S18" s="62">
        <v>999818750000</v>
      </c>
      <c r="T18" s="58"/>
      <c r="U18" s="112">
        <v>0</v>
      </c>
      <c r="V18" s="112"/>
      <c r="W18" s="112">
        <v>0</v>
      </c>
      <c r="Y18" s="112">
        <v>0</v>
      </c>
      <c r="Z18" s="112"/>
      <c r="AA18" s="112">
        <v>0</v>
      </c>
      <c r="AC18" s="62">
        <v>1000000</v>
      </c>
      <c r="AD18" s="63"/>
      <c r="AE18" s="62">
        <v>1000000</v>
      </c>
      <c r="AF18" s="63"/>
      <c r="AG18" s="62">
        <v>1000000000000</v>
      </c>
      <c r="AH18" s="63"/>
      <c r="AI18" s="62">
        <v>999818750000</v>
      </c>
      <c r="AJ18" s="58"/>
      <c r="AK18" s="78">
        <f>AI18/' سهام'!$AC$4</f>
        <v>2.4091000857550518E-2</v>
      </c>
      <c r="AM18" s="127"/>
    </row>
    <row r="19" spans="1:42" s="57" customFormat="1" ht="42">
      <c r="A19" s="75" t="s">
        <v>150</v>
      </c>
      <c r="B19" s="58"/>
      <c r="C19" s="76" t="s">
        <v>155</v>
      </c>
      <c r="D19" s="76"/>
      <c r="E19" s="76" t="s">
        <v>155</v>
      </c>
      <c r="F19" s="63"/>
      <c r="G19" s="63" t="s">
        <v>172</v>
      </c>
      <c r="H19" s="63"/>
      <c r="I19" s="63" t="s">
        <v>173</v>
      </c>
      <c r="J19" s="63"/>
      <c r="K19" s="62">
        <v>23</v>
      </c>
      <c r="L19" s="63"/>
      <c r="M19" s="62">
        <v>23</v>
      </c>
      <c r="N19" s="63"/>
      <c r="O19" s="62">
        <v>500000</v>
      </c>
      <c r="P19" s="63"/>
      <c r="Q19" s="62">
        <v>500000000000</v>
      </c>
      <c r="R19" s="63"/>
      <c r="S19" s="62">
        <v>517406203125</v>
      </c>
      <c r="T19" s="58"/>
      <c r="U19" s="112">
        <v>0</v>
      </c>
      <c r="V19" s="112"/>
      <c r="W19" s="112">
        <v>0</v>
      </c>
      <c r="Y19" s="112">
        <v>0</v>
      </c>
      <c r="Z19" s="112"/>
      <c r="AA19" s="112">
        <v>0</v>
      </c>
      <c r="AC19" s="62">
        <v>500000</v>
      </c>
      <c r="AD19" s="63"/>
      <c r="AE19" s="62">
        <v>1035000</v>
      </c>
      <c r="AF19" s="63"/>
      <c r="AG19" s="62">
        <v>500000000000</v>
      </c>
      <c r="AH19" s="63"/>
      <c r="AI19" s="62">
        <v>517406203125</v>
      </c>
      <c r="AJ19" s="58"/>
      <c r="AK19" s="78">
        <f>AI19/' سهام'!$AC$4</f>
        <v>1.2467092943782392E-2</v>
      </c>
      <c r="AM19" s="127"/>
    </row>
    <row r="20" spans="1:42" s="57" customFormat="1" ht="42">
      <c r="A20" s="75" t="s">
        <v>209</v>
      </c>
      <c r="B20" s="58"/>
      <c r="C20" s="76" t="s">
        <v>155</v>
      </c>
      <c r="D20" s="76"/>
      <c r="E20" s="76" t="s">
        <v>155</v>
      </c>
      <c r="F20" s="63"/>
      <c r="G20" s="63" t="s">
        <v>214</v>
      </c>
      <c r="H20" s="63"/>
      <c r="I20" s="63" t="s">
        <v>215</v>
      </c>
      <c r="J20" s="63"/>
      <c r="K20" s="62">
        <v>18</v>
      </c>
      <c r="L20" s="63"/>
      <c r="M20" s="62">
        <v>18</v>
      </c>
      <c r="N20" s="63"/>
      <c r="O20" s="62">
        <v>225000</v>
      </c>
      <c r="P20" s="63"/>
      <c r="Q20" s="62">
        <v>169126661999</v>
      </c>
      <c r="R20" s="63"/>
      <c r="S20" s="62">
        <v>169077099220</v>
      </c>
      <c r="T20" s="157"/>
      <c r="U20" s="112">
        <v>0</v>
      </c>
      <c r="V20" s="112"/>
      <c r="W20" s="112">
        <v>0</v>
      </c>
      <c r="X20" s="156"/>
      <c r="Y20" s="112">
        <v>0</v>
      </c>
      <c r="Z20" s="112"/>
      <c r="AA20" s="112">
        <v>0</v>
      </c>
      <c r="AB20" s="156"/>
      <c r="AC20" s="62">
        <v>225000</v>
      </c>
      <c r="AD20" s="63"/>
      <c r="AE20" s="62">
        <v>751590</v>
      </c>
      <c r="AF20" s="63"/>
      <c r="AG20" s="62">
        <v>169126661999</v>
      </c>
      <c r="AH20" s="63"/>
      <c r="AI20" s="62">
        <v>169077099220</v>
      </c>
      <c r="AJ20" s="58"/>
      <c r="AK20" s="78">
        <f>AI20/' سهام'!$AC$4</f>
        <v>4.0739749502609083E-3</v>
      </c>
      <c r="AM20" s="127"/>
    </row>
    <row r="21" spans="1:42" s="156" customFormat="1" ht="42">
      <c r="A21" s="75" t="s">
        <v>208</v>
      </c>
      <c r="B21" s="157"/>
      <c r="C21" s="77" t="s">
        <v>155</v>
      </c>
      <c r="D21" s="77"/>
      <c r="E21" s="77" t="s">
        <v>155</v>
      </c>
      <c r="F21" s="157"/>
      <c r="G21" s="157" t="s">
        <v>212</v>
      </c>
      <c r="H21" s="157"/>
      <c r="I21" s="157" t="s">
        <v>213</v>
      </c>
      <c r="J21" s="157"/>
      <c r="K21" s="157">
        <v>20.5</v>
      </c>
      <c r="L21" s="157"/>
      <c r="M21" s="157">
        <v>20.5</v>
      </c>
      <c r="N21" s="157"/>
      <c r="O21" s="62">
        <v>420000</v>
      </c>
      <c r="P21" s="63"/>
      <c r="Q21" s="62">
        <v>382866963436</v>
      </c>
      <c r="R21" s="63"/>
      <c r="S21" s="62">
        <v>390415824303</v>
      </c>
      <c r="T21" s="157"/>
      <c r="U21" s="112">
        <v>0</v>
      </c>
      <c r="V21" s="112"/>
      <c r="W21" s="112">
        <v>0</v>
      </c>
      <c r="Y21" s="112">
        <v>0</v>
      </c>
      <c r="Z21" s="112"/>
      <c r="AA21" s="112">
        <v>0</v>
      </c>
      <c r="AC21" s="62">
        <v>420000</v>
      </c>
      <c r="AD21" s="63"/>
      <c r="AE21" s="62">
        <v>838800</v>
      </c>
      <c r="AF21" s="63"/>
      <c r="AG21" s="62">
        <v>382866963436</v>
      </c>
      <c r="AH21" s="63"/>
      <c r="AI21" s="62">
        <v>352232146350</v>
      </c>
      <c r="AJ21" s="25"/>
      <c r="AK21" s="78">
        <f>AI21/' سهام'!$AC$4</f>
        <v>8.4871632381116162E-3</v>
      </c>
      <c r="AM21" s="127"/>
    </row>
    <row r="22" spans="1:42" s="196" customFormat="1" ht="42">
      <c r="A22" s="75" t="s">
        <v>151</v>
      </c>
      <c r="B22" s="195"/>
      <c r="C22" s="77" t="s">
        <v>155</v>
      </c>
      <c r="D22" s="77"/>
      <c r="E22" s="77" t="s">
        <v>155</v>
      </c>
      <c r="F22" s="195"/>
      <c r="G22" s="195" t="s">
        <v>174</v>
      </c>
      <c r="H22" s="195"/>
      <c r="I22" s="195" t="s">
        <v>175</v>
      </c>
      <c r="J22" s="195"/>
      <c r="K22" s="195">
        <v>20.5</v>
      </c>
      <c r="L22" s="195"/>
      <c r="M22" s="195">
        <v>20.5</v>
      </c>
      <c r="N22" s="195"/>
      <c r="O22" s="62">
        <v>990000</v>
      </c>
      <c r="P22" s="63"/>
      <c r="Q22" s="62">
        <v>959260500000</v>
      </c>
      <c r="R22" s="63"/>
      <c r="S22" s="62">
        <v>860549997037</v>
      </c>
      <c r="T22" s="195"/>
      <c r="U22" s="112">
        <v>0</v>
      </c>
      <c r="V22" s="112"/>
      <c r="W22" s="112">
        <v>0</v>
      </c>
      <c r="Y22" s="112">
        <v>0</v>
      </c>
      <c r="Z22" s="112"/>
      <c r="AA22" s="112">
        <v>0</v>
      </c>
      <c r="AC22" s="62">
        <v>990000</v>
      </c>
      <c r="AD22" s="63"/>
      <c r="AE22" s="62">
        <v>966000</v>
      </c>
      <c r="AF22" s="63"/>
      <c r="AG22" s="62">
        <v>959260500000</v>
      </c>
      <c r="AH22" s="63"/>
      <c r="AI22" s="62">
        <v>956166663375</v>
      </c>
      <c r="AJ22" s="25"/>
      <c r="AK22" s="78">
        <f>AI22/' سهام'!$AC$4</f>
        <v>2.303918776010986E-2</v>
      </c>
      <c r="AM22" s="127"/>
    </row>
    <row r="23" spans="1:42" s="196" customFormat="1" ht="42">
      <c r="A23" s="75" t="s">
        <v>152</v>
      </c>
      <c r="B23" s="195"/>
      <c r="C23" s="77" t="s">
        <v>155</v>
      </c>
      <c r="D23" s="77"/>
      <c r="E23" s="77" t="s">
        <v>155</v>
      </c>
      <c r="F23" s="195"/>
      <c r="G23" s="195" t="s">
        <v>174</v>
      </c>
      <c r="H23" s="195"/>
      <c r="I23" s="195" t="s">
        <v>176</v>
      </c>
      <c r="J23" s="195"/>
      <c r="K23" s="195">
        <v>20.5</v>
      </c>
      <c r="L23" s="195"/>
      <c r="M23" s="195">
        <v>20.5</v>
      </c>
      <c r="N23" s="195"/>
      <c r="O23" s="62">
        <v>1225000</v>
      </c>
      <c r="P23" s="63"/>
      <c r="Q23" s="62">
        <v>1142082296625</v>
      </c>
      <c r="R23" s="63"/>
      <c r="S23" s="62">
        <v>1099176988054</v>
      </c>
      <c r="T23" s="195"/>
      <c r="U23" s="112">
        <v>0</v>
      </c>
      <c r="V23" s="112"/>
      <c r="W23" s="112">
        <v>0</v>
      </c>
      <c r="Y23" s="112">
        <v>0</v>
      </c>
      <c r="Z23" s="112"/>
      <c r="AA23" s="112">
        <v>0</v>
      </c>
      <c r="AC23" s="62">
        <v>1225000</v>
      </c>
      <c r="AD23" s="63"/>
      <c r="AE23" s="62">
        <v>870392</v>
      </c>
      <c r="AF23" s="63"/>
      <c r="AG23" s="62">
        <v>1142082296625</v>
      </c>
      <c r="AH23" s="63"/>
      <c r="AI23" s="62">
        <v>1066036945776</v>
      </c>
      <c r="AJ23" s="25"/>
      <c r="AK23" s="78">
        <f>AI23/' سهام'!$AC$4</f>
        <v>2.5686552662540236E-2</v>
      </c>
      <c r="AM23" s="127"/>
    </row>
    <row r="24" spans="1:42" s="196" customFormat="1" ht="42">
      <c r="A24" s="75" t="s">
        <v>153</v>
      </c>
      <c r="B24" s="224"/>
      <c r="C24" s="77" t="s">
        <v>155</v>
      </c>
      <c r="D24" s="77"/>
      <c r="E24" s="77" t="s">
        <v>155</v>
      </c>
      <c r="F24" s="224"/>
      <c r="G24" s="224" t="s">
        <v>177</v>
      </c>
      <c r="H24" s="224"/>
      <c r="I24" s="224" t="s">
        <v>178</v>
      </c>
      <c r="J24" s="224"/>
      <c r="K24" s="224">
        <v>18</v>
      </c>
      <c r="L24" s="224"/>
      <c r="M24" s="224">
        <v>18</v>
      </c>
      <c r="N24" s="224"/>
      <c r="O24" s="62">
        <v>760000</v>
      </c>
      <c r="P24" s="63"/>
      <c r="Q24" s="62">
        <v>699184800000</v>
      </c>
      <c r="R24" s="63"/>
      <c r="S24" s="62">
        <v>683876025000</v>
      </c>
      <c r="T24" s="224"/>
      <c r="U24" s="112">
        <v>0</v>
      </c>
      <c r="V24" s="112"/>
      <c r="W24" s="112">
        <v>0</v>
      </c>
      <c r="Y24" s="112">
        <v>760000</v>
      </c>
      <c r="Z24" s="112"/>
      <c r="AA24" s="112">
        <v>760000000000</v>
      </c>
      <c r="AC24" s="62">
        <v>0</v>
      </c>
      <c r="AD24" s="63"/>
      <c r="AE24" s="62">
        <v>0</v>
      </c>
      <c r="AF24" s="63"/>
      <c r="AG24" s="62">
        <v>0</v>
      </c>
      <c r="AH24" s="63"/>
      <c r="AI24" s="62">
        <v>0</v>
      </c>
      <c r="AJ24" s="25"/>
      <c r="AK24" s="78">
        <f>AI24/' سهام'!$AC$4</f>
        <v>0</v>
      </c>
      <c r="AM24" s="127"/>
    </row>
    <row r="25" spans="1:42" s="196" customFormat="1" ht="42.75" thickBot="1">
      <c r="A25" s="75" t="s">
        <v>189</v>
      </c>
      <c r="B25" s="230"/>
      <c r="C25" s="77" t="s">
        <v>155</v>
      </c>
      <c r="D25" s="77"/>
      <c r="E25" s="77" t="s">
        <v>155</v>
      </c>
      <c r="F25" s="195"/>
      <c r="G25" s="195" t="s">
        <v>218</v>
      </c>
      <c r="H25" s="195"/>
      <c r="I25" s="195" t="s">
        <v>167</v>
      </c>
      <c r="J25" s="195"/>
      <c r="K25" s="195">
        <v>18</v>
      </c>
      <c r="L25" s="195"/>
      <c r="M25" s="195">
        <v>18</v>
      </c>
      <c r="N25" s="195"/>
      <c r="O25" s="62">
        <v>0</v>
      </c>
      <c r="P25" s="63"/>
      <c r="Q25" s="62">
        <v>0</v>
      </c>
      <c r="R25" s="63"/>
      <c r="S25" s="62">
        <v>0</v>
      </c>
      <c r="T25" s="195"/>
      <c r="U25" s="112">
        <v>20395</v>
      </c>
      <c r="V25" s="112"/>
      <c r="W25" s="112">
        <v>26071948250</v>
      </c>
      <c r="Y25" s="112">
        <v>20395</v>
      </c>
      <c r="Z25" s="112"/>
      <c r="AA25" s="112">
        <v>24620989408</v>
      </c>
      <c r="AC25" s="62">
        <v>0</v>
      </c>
      <c r="AD25" s="63"/>
      <c r="AE25" s="62">
        <v>0</v>
      </c>
      <c r="AF25" s="63"/>
      <c r="AG25" s="62">
        <v>0</v>
      </c>
      <c r="AH25" s="63"/>
      <c r="AI25" s="62">
        <v>0</v>
      </c>
      <c r="AJ25" s="25"/>
      <c r="AK25" s="78">
        <f>AI25/' سهام'!$AC$4</f>
        <v>0</v>
      </c>
      <c r="AM25" s="127"/>
    </row>
    <row r="26" spans="1:42" ht="16.5" thickBot="1">
      <c r="A26" s="15" t="s">
        <v>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81">
        <f>SUM(O9:O25)</f>
        <v>13114673</v>
      </c>
      <c r="P26" s="15"/>
      <c r="Q26" s="81">
        <f>SUM(Q9:Q25)</f>
        <v>10782535803358</v>
      </c>
      <c r="R26" s="15"/>
      <c r="S26" s="82">
        <f>SUM(S9:S25)</f>
        <v>11201831684937</v>
      </c>
      <c r="T26" s="15"/>
      <c r="U26" s="113">
        <f>SUM(U9:U25)</f>
        <v>20395</v>
      </c>
      <c r="V26" s="113"/>
      <c r="W26" s="113">
        <f>SUM(W9:W25)</f>
        <v>26071948250</v>
      </c>
      <c r="Y26" s="113">
        <f>SUM(Y9:Y25)</f>
        <v>780395</v>
      </c>
      <c r="Z26" s="113"/>
      <c r="AA26" s="113">
        <f>SUM(AA9:AA25)</f>
        <v>784620989408</v>
      </c>
      <c r="AC26" s="81">
        <f>SUM(AC9:AC25)</f>
        <v>12354673</v>
      </c>
      <c r="AD26" s="15"/>
      <c r="AE26" s="81">
        <f>SUM(AE9:AE25)</f>
        <v>12602974</v>
      </c>
      <c r="AF26" s="15"/>
      <c r="AG26" s="81">
        <f>SUM(AG9:AG25)</f>
        <v>10083351003358</v>
      </c>
      <c r="AH26" s="15"/>
      <c r="AI26" s="82">
        <f>SUM(AI9:AI25)</f>
        <v>10554916478835</v>
      </c>
      <c r="AJ26" s="15"/>
      <c r="AK26" s="79">
        <f>SUM(AK9:AK25)</f>
        <v>0.25432459827642567</v>
      </c>
      <c r="AL26" s="127"/>
      <c r="AM26" s="127"/>
      <c r="AN26" s="127"/>
      <c r="AO26" s="127"/>
      <c r="AP26" s="127"/>
    </row>
    <row r="27" spans="1:42" ht="16.5" thickTop="1"/>
    <row r="28" spans="1:42">
      <c r="AI28" s="127"/>
    </row>
    <row r="29" spans="1:42">
      <c r="AI29" s="127">
        <v>10083351003358</v>
      </c>
    </row>
    <row r="30" spans="1:42">
      <c r="AI30" s="127">
        <v>471565475477</v>
      </c>
    </row>
    <row r="31" spans="1:42">
      <c r="K31" s="2"/>
      <c r="AI31" s="127">
        <f>SUM(AI29:AI30)</f>
        <v>10554916478835</v>
      </c>
    </row>
    <row r="32" spans="1:42">
      <c r="AI32" s="127">
        <f>AI26-AI31</f>
        <v>0</v>
      </c>
    </row>
  </sheetData>
  <mergeCells count="29">
    <mergeCell ref="A1:AK1"/>
    <mergeCell ref="A2:AK2"/>
    <mergeCell ref="A3:AK3"/>
    <mergeCell ref="A4:AK4"/>
    <mergeCell ref="U6:AA6"/>
    <mergeCell ref="AC6:AK6"/>
    <mergeCell ref="U7:W7"/>
    <mergeCell ref="Y7:AA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I7:AI8"/>
    <mergeCell ref="AK7:AK8"/>
    <mergeCell ref="AC7:AC8"/>
    <mergeCell ref="AD7:AD8"/>
    <mergeCell ref="AG7:AG8"/>
    <mergeCell ref="AH7:AH8"/>
    <mergeCell ref="AE7:AE8"/>
  </mergeCells>
  <pageMargins left="0.7" right="0.7" top="0.75" bottom="0.75" header="0.3" footer="0.3"/>
  <pageSetup scale="46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13"/>
  <sheetViews>
    <sheetView rightToLeft="1" view="pageBreakPreview" zoomScale="90" zoomScaleNormal="100" zoomScaleSheetLayoutView="90" workbookViewId="0">
      <selection activeCell="S15" sqref="S15"/>
    </sheetView>
  </sheetViews>
  <sheetFormatPr defaultColWidth="9.125" defaultRowHeight="15.75"/>
  <cols>
    <col min="1" max="1" width="16.875" style="6" customWidth="1"/>
    <col min="2" max="2" width="0.75" style="6" customWidth="1"/>
    <col min="3" max="3" width="9" style="6" customWidth="1"/>
    <col min="4" max="4" width="0.75" style="6" customWidth="1"/>
    <col min="5" max="5" width="12.125" style="6" customWidth="1"/>
    <col min="6" max="6" width="1.375" style="6" customWidth="1"/>
    <col min="7" max="7" width="13.625" style="6" customWidth="1"/>
    <col min="8" max="8" width="0.75" style="6" customWidth="1"/>
    <col min="9" max="9" width="10.125" style="6" customWidth="1"/>
    <col min="10" max="10" width="0.875" style="6" customWidth="1"/>
    <col min="11" max="11" width="15.375" style="6" bestFit="1" customWidth="1"/>
    <col min="12" max="12" width="0.625" style="6" customWidth="1"/>
    <col min="13" max="13" width="10.875" style="6" customWidth="1"/>
    <col min="14" max="16384" width="9.125" style="6"/>
  </cols>
  <sheetData>
    <row r="1" spans="1:16" ht="21">
      <c r="A1" s="277" t="s">
        <v>126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</row>
    <row r="2" spans="1:16" ht="21">
      <c r="A2" s="277" t="s">
        <v>78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</row>
    <row r="3" spans="1:16" ht="21">
      <c r="A3" s="277" t="s">
        <v>308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</row>
    <row r="4" spans="1:16" ht="25.5" customHeight="1">
      <c r="A4" s="304" t="s">
        <v>48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</row>
    <row r="5" spans="1:16" ht="20.25">
      <c r="A5" s="304" t="s">
        <v>47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</row>
    <row r="6" spans="1:16" ht="19.5" customHeight="1" thickBot="1">
      <c r="C6" s="279" t="s">
        <v>309</v>
      </c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</row>
    <row r="7" spans="1:16" ht="31.5" customHeight="1">
      <c r="A7" s="305" t="s">
        <v>15</v>
      </c>
      <c r="C7" s="301" t="s">
        <v>4</v>
      </c>
      <c r="E7" s="281" t="s">
        <v>52</v>
      </c>
      <c r="F7" s="281"/>
      <c r="G7" s="281" t="s">
        <v>51</v>
      </c>
      <c r="H7" s="281"/>
      <c r="I7" s="281" t="s">
        <v>49</v>
      </c>
      <c r="J7" s="281"/>
      <c r="K7" s="281" t="s">
        <v>50</v>
      </c>
      <c r="M7" s="281" t="s">
        <v>14</v>
      </c>
      <c r="N7" s="281"/>
      <c r="O7" s="281"/>
      <c r="P7" s="281"/>
    </row>
    <row r="8" spans="1:16" ht="18" customHeight="1" thickBot="1">
      <c r="A8" s="287"/>
      <c r="C8" s="302"/>
      <c r="E8" s="282"/>
      <c r="F8" s="281"/>
      <c r="G8" s="282"/>
      <c r="H8" s="281"/>
      <c r="I8" s="282"/>
      <c r="J8" s="281"/>
      <c r="K8" s="282"/>
      <c r="M8" s="282"/>
      <c r="N8" s="282"/>
      <c r="O8" s="282"/>
      <c r="P8" s="282"/>
    </row>
    <row r="9" spans="1:16" ht="42">
      <c r="A9" s="75" t="s">
        <v>143</v>
      </c>
      <c r="B9" s="63"/>
      <c r="C9" s="62">
        <v>880000</v>
      </c>
      <c r="D9" s="63"/>
      <c r="E9" s="62">
        <v>753320</v>
      </c>
      <c r="F9" s="63"/>
      <c r="G9" s="62">
        <v>638793</v>
      </c>
      <c r="H9" s="63"/>
      <c r="I9" s="63" t="s">
        <v>314</v>
      </c>
      <c r="J9" s="63"/>
      <c r="K9" s="62">
        <v>562035952516</v>
      </c>
      <c r="L9" s="20"/>
      <c r="M9" s="303" t="s">
        <v>179</v>
      </c>
      <c r="N9" s="303"/>
      <c r="O9" s="303"/>
      <c r="P9" s="303"/>
    </row>
    <row r="10" spans="1:16" ht="42">
      <c r="A10" s="75" t="s">
        <v>145</v>
      </c>
      <c r="B10" s="63"/>
      <c r="C10" s="62">
        <v>957700</v>
      </c>
      <c r="D10" s="63"/>
      <c r="E10" s="62">
        <v>677320</v>
      </c>
      <c r="F10" s="63"/>
      <c r="G10" s="62">
        <v>666423</v>
      </c>
      <c r="H10" s="63"/>
      <c r="I10" s="63" t="s">
        <v>315</v>
      </c>
      <c r="J10" s="63"/>
      <c r="K10" s="62">
        <v>638117627313</v>
      </c>
      <c r="L10" s="59"/>
      <c r="M10" s="303" t="s">
        <v>179</v>
      </c>
      <c r="N10" s="303"/>
      <c r="O10" s="303"/>
      <c r="P10" s="303"/>
    </row>
    <row r="11" spans="1:16" ht="42">
      <c r="A11" s="75" t="s">
        <v>146</v>
      </c>
      <c r="B11" s="63"/>
      <c r="C11" s="62">
        <v>740100</v>
      </c>
      <c r="D11" s="63"/>
      <c r="E11" s="62">
        <v>925000</v>
      </c>
      <c r="F11" s="63"/>
      <c r="G11" s="62">
        <v>828810</v>
      </c>
      <c r="H11" s="63"/>
      <c r="I11" s="63" t="s">
        <v>316</v>
      </c>
      <c r="J11" s="63"/>
      <c r="K11" s="62">
        <v>613291101836</v>
      </c>
      <c r="L11" s="59"/>
      <c r="M11" s="303" t="s">
        <v>179</v>
      </c>
      <c r="N11" s="303"/>
      <c r="O11" s="303"/>
      <c r="P11" s="303"/>
    </row>
    <row r="12" spans="1:16" ht="42" customHeight="1">
      <c r="A12" s="75" t="s">
        <v>208</v>
      </c>
      <c r="C12" s="62">
        <v>420000</v>
      </c>
      <c r="D12" s="63"/>
      <c r="E12" s="62">
        <v>924250</v>
      </c>
      <c r="F12" s="63"/>
      <c r="G12" s="62">
        <v>838800</v>
      </c>
      <c r="H12" s="63"/>
      <c r="I12" s="63" t="s">
        <v>317</v>
      </c>
      <c r="J12" s="63"/>
      <c r="K12" s="62">
        <v>352232146350</v>
      </c>
      <c r="L12" s="62"/>
      <c r="M12" s="303" t="s">
        <v>179</v>
      </c>
      <c r="N12" s="303"/>
      <c r="O12" s="303"/>
      <c r="P12" s="303"/>
    </row>
    <row r="13" spans="1:16" ht="42">
      <c r="A13" s="75" t="s">
        <v>152</v>
      </c>
      <c r="C13" s="62">
        <v>1225000</v>
      </c>
      <c r="D13" s="63"/>
      <c r="E13" s="62">
        <v>957490</v>
      </c>
      <c r="F13" s="63"/>
      <c r="G13" s="62">
        <v>870392</v>
      </c>
      <c r="H13" s="63"/>
      <c r="I13" s="63" t="s">
        <v>318</v>
      </c>
      <c r="J13" s="63"/>
      <c r="K13" s="62">
        <v>1066036945776</v>
      </c>
      <c r="L13" s="75"/>
      <c r="M13" s="303" t="s">
        <v>179</v>
      </c>
      <c r="N13" s="303"/>
      <c r="O13" s="303"/>
      <c r="P13" s="303"/>
    </row>
  </sheetData>
  <mergeCells count="21">
    <mergeCell ref="M13:P13"/>
    <mergeCell ref="A1:P1"/>
    <mergeCell ref="A2:P2"/>
    <mergeCell ref="A3:P3"/>
    <mergeCell ref="M7:P8"/>
    <mergeCell ref="M9:P9"/>
    <mergeCell ref="M12:P12"/>
    <mergeCell ref="M10:P10"/>
    <mergeCell ref="M11:P11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  <mergeCell ref="C6:P6"/>
  </mergeCells>
  <pageMargins left="0.7" right="0.7" top="0.75" bottom="0.75" header="0.3" footer="0.3"/>
  <pageSetup scale="93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O85"/>
  <sheetViews>
    <sheetView rightToLeft="1" view="pageBreakPreview" zoomScaleNormal="100" zoomScaleSheetLayoutView="100" workbookViewId="0">
      <selection activeCell="M79" sqref="M79"/>
    </sheetView>
  </sheetViews>
  <sheetFormatPr defaultColWidth="9.125" defaultRowHeight="15.75"/>
  <cols>
    <col min="1" max="1" width="67" style="40" bestFit="1" customWidth="1"/>
    <col min="2" max="2" width="0.75" style="6" customWidth="1"/>
    <col min="3" max="3" width="19.75" style="6" bestFit="1" customWidth="1"/>
    <col min="4" max="4" width="0.75" style="6" customWidth="1"/>
    <col min="5" max="5" width="19.875" style="6" bestFit="1" customWidth="1"/>
    <col min="6" max="6" width="2" style="6" customWidth="1"/>
    <col min="7" max="7" width="19.75" style="6" bestFit="1" customWidth="1"/>
    <col min="8" max="8" width="2.125" style="6" customWidth="1"/>
    <col min="9" max="9" width="19.75" style="6" bestFit="1" customWidth="1"/>
    <col min="10" max="10" width="2" style="6" customWidth="1"/>
    <col min="11" max="11" width="19.75" style="6" bestFit="1" customWidth="1"/>
    <col min="12" max="12" width="0.625" style="6" customWidth="1"/>
    <col min="13" max="13" width="19.75" style="6" bestFit="1" customWidth="1"/>
    <col min="14" max="14" width="0.75" style="6" customWidth="1"/>
    <col min="15" max="15" width="12.125" style="70" bestFit="1" customWidth="1"/>
    <col min="16" max="16384" width="9.125" style="6"/>
  </cols>
  <sheetData>
    <row r="1" spans="1:15" ht="21">
      <c r="A1" s="277" t="s">
        <v>126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pans="1:15" ht="21">
      <c r="A2" s="277" t="s">
        <v>78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</row>
    <row r="3" spans="1:15" ht="21">
      <c r="A3" s="277" t="s">
        <v>308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</row>
    <row r="4" spans="1:15" ht="25.5">
      <c r="A4" s="288" t="s">
        <v>111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</row>
    <row r="5" spans="1:15" ht="16.5" thickBot="1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90"/>
    </row>
    <row r="6" spans="1:15" ht="18.75" customHeight="1" thickBot="1">
      <c r="A6" s="195"/>
      <c r="C6" s="223" t="s">
        <v>193</v>
      </c>
      <c r="D6" s="8"/>
      <c r="E6" s="289" t="s">
        <v>12</v>
      </c>
      <c r="F6" s="289"/>
      <c r="G6" s="289"/>
      <c r="H6" s="289"/>
      <c r="I6" s="289"/>
      <c r="J6" s="289"/>
      <c r="K6" s="289"/>
      <c r="M6" s="279" t="s">
        <v>309</v>
      </c>
      <c r="N6" s="279"/>
      <c r="O6" s="279"/>
    </row>
    <row r="7" spans="1:15" ht="24" customHeight="1">
      <c r="A7" s="281" t="s">
        <v>13</v>
      </c>
      <c r="B7" s="17"/>
      <c r="C7" s="305" t="s">
        <v>7</v>
      </c>
      <c r="D7" s="17"/>
      <c r="E7" s="308" t="s">
        <v>54</v>
      </c>
      <c r="F7" s="308"/>
      <c r="G7" s="308"/>
      <c r="H7" s="160"/>
      <c r="I7" s="308" t="s">
        <v>55</v>
      </c>
      <c r="J7" s="308"/>
      <c r="K7" s="308"/>
      <c r="M7" s="286" t="s">
        <v>7</v>
      </c>
      <c r="N7" s="281"/>
      <c r="O7" s="306" t="s">
        <v>30</v>
      </c>
    </row>
    <row r="8" spans="1:15" ht="29.25" customHeight="1" thickBot="1">
      <c r="A8" s="282"/>
      <c r="B8" s="17"/>
      <c r="C8" s="287"/>
      <c r="D8" s="17"/>
      <c r="E8" s="302"/>
      <c r="F8" s="302"/>
      <c r="G8" s="302"/>
      <c r="H8" s="159"/>
      <c r="I8" s="302"/>
      <c r="J8" s="302"/>
      <c r="K8" s="302"/>
      <c r="M8" s="287"/>
      <c r="N8" s="281"/>
      <c r="O8" s="307"/>
    </row>
    <row r="9" spans="1:15" ht="21">
      <c r="A9" s="231" t="s">
        <v>219</v>
      </c>
      <c r="B9" s="17"/>
      <c r="C9" s="83">
        <v>13051393295</v>
      </c>
      <c r="D9" s="84"/>
      <c r="E9" s="232">
        <v>1122157757776</v>
      </c>
      <c r="F9" s="83"/>
      <c r="G9" s="83"/>
      <c r="H9" s="83"/>
      <c r="I9" s="83">
        <v>1135208600001</v>
      </c>
      <c r="J9" s="83"/>
      <c r="K9" s="83"/>
      <c r="L9" s="85"/>
      <c r="M9" s="232">
        <v>551070</v>
      </c>
      <c r="N9" s="86"/>
      <c r="O9" s="91">
        <f>M9/' سهام'!$AC$4</f>
        <v>1.3278234522577581E-8</v>
      </c>
    </row>
    <row r="10" spans="1:15" ht="21">
      <c r="A10" s="231" t="s">
        <v>220</v>
      </c>
      <c r="B10" s="17"/>
      <c r="C10" s="83">
        <v>912128</v>
      </c>
      <c r="D10" s="84"/>
      <c r="E10" s="233">
        <v>0</v>
      </c>
      <c r="F10" s="83"/>
      <c r="G10" s="83"/>
      <c r="H10" s="83"/>
      <c r="I10" s="83">
        <v>0</v>
      </c>
      <c r="J10" s="83"/>
      <c r="K10" s="83"/>
      <c r="L10" s="85"/>
      <c r="M10" s="233">
        <v>912128</v>
      </c>
      <c r="N10" s="86"/>
      <c r="O10" s="91">
        <f>M10/' سهام'!$AC$4</f>
        <v>2.197805995356242E-8</v>
      </c>
    </row>
    <row r="11" spans="1:15" ht="21">
      <c r="A11" s="231" t="s">
        <v>221</v>
      </c>
      <c r="B11" s="17"/>
      <c r="C11" s="83">
        <v>3155973</v>
      </c>
      <c r="D11" s="84"/>
      <c r="E11" s="233">
        <v>13346</v>
      </c>
      <c r="F11" s="83"/>
      <c r="G11" s="83"/>
      <c r="H11" s="83"/>
      <c r="I11" s="83">
        <v>0</v>
      </c>
      <c r="J11" s="83"/>
      <c r="K11" s="83"/>
      <c r="L11" s="85"/>
      <c r="M11" s="233">
        <v>3169319</v>
      </c>
      <c r="N11" s="86"/>
      <c r="O11" s="91">
        <f>M11/' سهام'!$AC$4</f>
        <v>7.6365908067688409E-8</v>
      </c>
    </row>
    <row r="12" spans="1:15" ht="21">
      <c r="A12" s="231" t="s">
        <v>222</v>
      </c>
      <c r="B12" s="17"/>
      <c r="C12" s="83">
        <v>938639</v>
      </c>
      <c r="D12" s="84"/>
      <c r="E12" s="233">
        <v>3975</v>
      </c>
      <c r="F12" s="83"/>
      <c r="G12" s="83"/>
      <c r="H12" s="83"/>
      <c r="I12" s="83">
        <v>0</v>
      </c>
      <c r="J12" s="83"/>
      <c r="K12" s="83"/>
      <c r="L12" s="85"/>
      <c r="M12" s="233">
        <v>942614</v>
      </c>
      <c r="N12" s="86"/>
      <c r="O12" s="91">
        <f>M12/' سهام'!$AC$4</f>
        <v>2.2712631346770724E-8</v>
      </c>
    </row>
    <row r="13" spans="1:15" ht="21">
      <c r="A13" s="231" t="s">
        <v>223</v>
      </c>
      <c r="B13" s="17"/>
      <c r="C13" s="83">
        <v>5500</v>
      </c>
      <c r="D13" s="84"/>
      <c r="E13" s="233">
        <v>0</v>
      </c>
      <c r="F13" s="83"/>
      <c r="G13" s="83"/>
      <c r="H13" s="83"/>
      <c r="I13" s="83">
        <v>0</v>
      </c>
      <c r="J13" s="83"/>
      <c r="K13" s="83"/>
      <c r="L13" s="85"/>
      <c r="M13" s="233">
        <v>5500</v>
      </c>
      <c r="N13" s="86"/>
      <c r="O13" s="91">
        <f>M13/' سهام'!$AC$4</f>
        <v>1.3252452478664543E-10</v>
      </c>
    </row>
    <row r="14" spans="1:15" ht="21">
      <c r="A14" s="231" t="s">
        <v>224</v>
      </c>
      <c r="B14" s="17"/>
      <c r="C14" s="83">
        <v>1946102</v>
      </c>
      <c r="D14" s="84"/>
      <c r="E14" s="233">
        <v>0</v>
      </c>
      <c r="F14" s="83"/>
      <c r="G14" s="83"/>
      <c r="H14" s="83"/>
      <c r="I14" s="83">
        <v>0</v>
      </c>
      <c r="J14" s="83"/>
      <c r="K14" s="83"/>
      <c r="L14" s="85"/>
      <c r="M14" s="233">
        <v>1946102</v>
      </c>
      <c r="N14" s="86"/>
      <c r="O14" s="91">
        <f>M14/' سهام'!$AC$4</f>
        <v>4.6892044133880044E-8</v>
      </c>
    </row>
    <row r="15" spans="1:15" ht="21">
      <c r="A15" s="231" t="s">
        <v>225</v>
      </c>
      <c r="B15" s="17"/>
      <c r="C15" s="83">
        <v>16021</v>
      </c>
      <c r="D15" s="84"/>
      <c r="E15" s="233">
        <v>0</v>
      </c>
      <c r="F15" s="83"/>
      <c r="G15" s="83"/>
      <c r="H15" s="83"/>
      <c r="I15" s="83">
        <v>0</v>
      </c>
      <c r="J15" s="83"/>
      <c r="K15" s="83"/>
      <c r="L15" s="85"/>
      <c r="M15" s="233">
        <v>16021</v>
      </c>
      <c r="N15" s="86"/>
      <c r="O15" s="91">
        <f>M15/' سهام'!$AC$4</f>
        <v>3.8603189301942658E-10</v>
      </c>
    </row>
    <row r="16" spans="1:15" ht="21">
      <c r="A16" s="231" t="s">
        <v>226</v>
      </c>
      <c r="B16" s="17"/>
      <c r="C16" s="83">
        <v>9335477</v>
      </c>
      <c r="D16" s="84"/>
      <c r="E16" s="233">
        <v>39535</v>
      </c>
      <c r="F16" s="83"/>
      <c r="G16" s="83"/>
      <c r="H16" s="83"/>
      <c r="I16" s="83">
        <v>0</v>
      </c>
      <c r="J16" s="83"/>
      <c r="K16" s="83"/>
      <c r="L16" s="85"/>
      <c r="M16" s="233">
        <v>9375012</v>
      </c>
      <c r="N16" s="86"/>
      <c r="O16" s="91">
        <f>M16/' سهام'!$AC$4</f>
        <v>2.2589436548529058E-7</v>
      </c>
    </row>
    <row r="17" spans="1:15" ht="21">
      <c r="A17" s="231" t="s">
        <v>227</v>
      </c>
      <c r="B17" s="17"/>
      <c r="C17" s="83">
        <v>743118</v>
      </c>
      <c r="D17" s="84"/>
      <c r="E17" s="233">
        <v>3142</v>
      </c>
      <c r="F17" s="83"/>
      <c r="G17" s="83"/>
      <c r="H17" s="83"/>
      <c r="I17" s="83">
        <v>0</v>
      </c>
      <c r="J17" s="83"/>
      <c r="K17" s="83"/>
      <c r="L17" s="85"/>
      <c r="M17" s="233">
        <v>746260</v>
      </c>
      <c r="N17" s="86"/>
      <c r="O17" s="91">
        <f>M17/' سهام'!$AC$4</f>
        <v>1.798140943041491E-8</v>
      </c>
    </row>
    <row r="18" spans="1:15" ht="21">
      <c r="A18" s="231" t="s">
        <v>228</v>
      </c>
      <c r="B18" s="17"/>
      <c r="C18" s="83">
        <v>2070142239</v>
      </c>
      <c r="D18" s="84"/>
      <c r="E18" s="233">
        <v>3675590368442</v>
      </c>
      <c r="F18" s="83"/>
      <c r="G18" s="83"/>
      <c r="H18" s="83"/>
      <c r="I18" s="83">
        <v>3677659890000</v>
      </c>
      <c r="J18" s="83"/>
      <c r="K18" s="83"/>
      <c r="L18" s="85"/>
      <c r="M18" s="233">
        <v>620681</v>
      </c>
      <c r="N18" s="86"/>
      <c r="O18" s="91">
        <f>M18/' سهام'!$AC$4</f>
        <v>1.4955537194381792E-8</v>
      </c>
    </row>
    <row r="19" spans="1:15" ht="21">
      <c r="A19" s="231" t="s">
        <v>229</v>
      </c>
      <c r="B19" s="17"/>
      <c r="C19" s="83">
        <v>511688</v>
      </c>
      <c r="D19" s="84"/>
      <c r="E19" s="233">
        <v>2157</v>
      </c>
      <c r="F19" s="83"/>
      <c r="G19" s="83"/>
      <c r="H19" s="83"/>
      <c r="I19" s="83">
        <v>0</v>
      </c>
      <c r="J19" s="83"/>
      <c r="K19" s="83"/>
      <c r="L19" s="85"/>
      <c r="M19" s="233">
        <v>513845</v>
      </c>
      <c r="N19" s="86"/>
      <c r="O19" s="91">
        <f>M19/' سهام'!$AC$4</f>
        <v>1.2381284443453422E-8</v>
      </c>
    </row>
    <row r="20" spans="1:15" ht="21">
      <c r="A20" s="231" t="s">
        <v>230</v>
      </c>
      <c r="B20" s="17"/>
      <c r="C20" s="83">
        <v>248</v>
      </c>
      <c r="D20" s="84"/>
      <c r="E20" s="233">
        <v>0</v>
      </c>
      <c r="F20" s="83"/>
      <c r="G20" s="83"/>
      <c r="H20" s="83"/>
      <c r="I20" s="83">
        <v>0</v>
      </c>
      <c r="J20" s="83"/>
      <c r="K20" s="83"/>
      <c r="L20" s="85"/>
      <c r="M20" s="233">
        <v>248</v>
      </c>
      <c r="N20" s="86"/>
      <c r="O20" s="91">
        <f>M20/' سهام'!$AC$4</f>
        <v>5.975651299470557E-12</v>
      </c>
    </row>
    <row r="21" spans="1:15" ht="21">
      <c r="A21" s="231" t="s">
        <v>231</v>
      </c>
      <c r="B21" s="17"/>
      <c r="C21" s="83">
        <v>445644</v>
      </c>
      <c r="D21" s="84"/>
      <c r="E21" s="233">
        <v>1884</v>
      </c>
      <c r="F21" s="83"/>
      <c r="G21" s="83"/>
      <c r="H21" s="83"/>
      <c r="I21" s="83">
        <v>0</v>
      </c>
      <c r="J21" s="83"/>
      <c r="K21" s="83"/>
      <c r="L21" s="85"/>
      <c r="M21" s="233">
        <v>447528</v>
      </c>
      <c r="N21" s="86"/>
      <c r="O21" s="91">
        <f>M21/' سهام'!$AC$4</f>
        <v>1.0783351914312337E-8</v>
      </c>
    </row>
    <row r="22" spans="1:15" ht="21">
      <c r="A22" s="231" t="s">
        <v>232</v>
      </c>
      <c r="B22" s="17"/>
      <c r="C22" s="83">
        <v>1090132</v>
      </c>
      <c r="D22" s="84"/>
      <c r="E22" s="233">
        <v>4597</v>
      </c>
      <c r="F22" s="83"/>
      <c r="G22" s="83"/>
      <c r="H22" s="83"/>
      <c r="I22" s="83">
        <v>0</v>
      </c>
      <c r="J22" s="83"/>
      <c r="K22" s="83"/>
      <c r="L22" s="85"/>
      <c r="M22" s="233">
        <v>1094729</v>
      </c>
      <c r="N22" s="86"/>
      <c r="O22" s="91">
        <f>M22/' سهام'!$AC$4</f>
        <v>2.6377898271847191E-8</v>
      </c>
    </row>
    <row r="23" spans="1:15" ht="21">
      <c r="A23" s="231" t="s">
        <v>233</v>
      </c>
      <c r="B23" s="17"/>
      <c r="C23" s="83">
        <v>159172</v>
      </c>
      <c r="D23" s="84"/>
      <c r="E23" s="233">
        <v>0</v>
      </c>
      <c r="F23" s="83"/>
      <c r="G23" s="83"/>
      <c r="H23" s="83"/>
      <c r="I23" s="83">
        <v>0</v>
      </c>
      <c r="J23" s="83"/>
      <c r="K23" s="83"/>
      <c r="L23" s="85"/>
      <c r="M23" s="233">
        <v>159172</v>
      </c>
      <c r="N23" s="86"/>
      <c r="O23" s="91">
        <f>M23/' سهام'!$AC$4</f>
        <v>3.8353079380618041E-9</v>
      </c>
    </row>
    <row r="24" spans="1:15" ht="21">
      <c r="A24" s="231" t="s">
        <v>234</v>
      </c>
      <c r="B24" s="17"/>
      <c r="C24" s="83">
        <v>154047</v>
      </c>
      <c r="D24" s="84"/>
      <c r="E24" s="233">
        <v>0</v>
      </c>
      <c r="F24" s="83"/>
      <c r="G24" s="83"/>
      <c r="H24" s="83"/>
      <c r="I24" s="83">
        <v>0</v>
      </c>
      <c r="J24" s="83"/>
      <c r="K24" s="83"/>
      <c r="L24" s="85"/>
      <c r="M24" s="233">
        <v>154047</v>
      </c>
      <c r="N24" s="86"/>
      <c r="O24" s="91">
        <f>M24/' سهام'!$AC$4</f>
        <v>3.711819176328794E-9</v>
      </c>
    </row>
    <row r="25" spans="1:15" ht="21">
      <c r="A25" s="231" t="s">
        <v>235</v>
      </c>
      <c r="B25" s="17"/>
      <c r="C25" s="83">
        <v>2652908843</v>
      </c>
      <c r="D25" s="84"/>
      <c r="E25" s="233">
        <v>4140350512039</v>
      </c>
      <c r="F25" s="83"/>
      <c r="G25" s="83"/>
      <c r="H25" s="83"/>
      <c r="I25" s="83">
        <v>4116834575558</v>
      </c>
      <c r="J25" s="83"/>
      <c r="K25" s="83"/>
      <c r="L25" s="85"/>
      <c r="M25" s="233">
        <v>26168845324</v>
      </c>
      <c r="N25" s="86"/>
      <c r="O25" s="91">
        <f>M25/' سهام'!$AC$4</f>
        <v>6.30547961959696E-4</v>
      </c>
    </row>
    <row r="26" spans="1:15" ht="21">
      <c r="A26" s="231" t="s">
        <v>236</v>
      </c>
      <c r="B26" s="17"/>
      <c r="C26" s="83">
        <v>6002330</v>
      </c>
      <c r="D26" s="84"/>
      <c r="E26" s="233">
        <v>0</v>
      </c>
      <c r="F26" s="83"/>
      <c r="G26" s="83"/>
      <c r="H26" s="83"/>
      <c r="I26" s="83">
        <v>0</v>
      </c>
      <c r="J26" s="83"/>
      <c r="K26" s="83"/>
      <c r="L26" s="85"/>
      <c r="M26" s="233">
        <v>6002330</v>
      </c>
      <c r="N26" s="86"/>
      <c r="O26" s="91">
        <f>M26/' سهام'!$AC$4</f>
        <v>1.446283510659319E-7</v>
      </c>
    </row>
    <row r="27" spans="1:15" ht="21">
      <c r="A27" s="231" t="s">
        <v>237</v>
      </c>
      <c r="B27" s="17"/>
      <c r="C27" s="83">
        <v>264272</v>
      </c>
      <c r="D27" s="84"/>
      <c r="E27" s="233">
        <v>1119</v>
      </c>
      <c r="F27" s="83"/>
      <c r="G27" s="83"/>
      <c r="H27" s="83"/>
      <c r="I27" s="83">
        <v>0</v>
      </c>
      <c r="J27" s="83"/>
      <c r="K27" s="83"/>
      <c r="L27" s="85"/>
      <c r="M27" s="233">
        <v>265391</v>
      </c>
      <c r="N27" s="86"/>
      <c r="O27" s="91">
        <f>M27/' سهام'!$AC$4</f>
        <v>6.3946938468459301E-9</v>
      </c>
    </row>
    <row r="28" spans="1:15" ht="21">
      <c r="A28" s="231" t="s">
        <v>241</v>
      </c>
      <c r="B28" s="17"/>
      <c r="C28" s="83">
        <v>142804002795</v>
      </c>
      <c r="D28" s="84"/>
      <c r="E28" s="233">
        <v>3140255989616</v>
      </c>
      <c r="F28" s="83"/>
      <c r="G28" s="83"/>
      <c r="H28" s="83"/>
      <c r="I28" s="83">
        <v>3101893460000</v>
      </c>
      <c r="J28" s="83"/>
      <c r="K28" s="83"/>
      <c r="L28" s="85"/>
      <c r="M28" s="233">
        <v>181166532411</v>
      </c>
      <c r="N28" s="86"/>
      <c r="O28" s="91">
        <f>M28/' سهام'!$AC$4</f>
        <v>4.3652742936385767E-3</v>
      </c>
    </row>
    <row r="29" spans="1:15" ht="21">
      <c r="A29" s="231" t="s">
        <v>243</v>
      </c>
      <c r="B29" s="17"/>
      <c r="C29" s="83">
        <v>58619</v>
      </c>
      <c r="D29" s="84"/>
      <c r="E29" s="233">
        <v>0</v>
      </c>
      <c r="F29" s="83"/>
      <c r="G29" s="83"/>
      <c r="H29" s="83"/>
      <c r="I29" s="83">
        <v>0</v>
      </c>
      <c r="J29" s="83"/>
      <c r="K29" s="83"/>
      <c r="L29" s="85"/>
      <c r="M29" s="233">
        <v>58619</v>
      </c>
      <c r="N29" s="86"/>
      <c r="O29" s="91">
        <f>M29/' سهام'!$AC$4</f>
        <v>1.412446385176067E-9</v>
      </c>
    </row>
    <row r="30" spans="1:15" ht="21">
      <c r="A30" s="231" t="s">
        <v>247</v>
      </c>
      <c r="B30" s="17"/>
      <c r="C30" s="83">
        <v>1160249</v>
      </c>
      <c r="D30" s="84"/>
      <c r="E30" s="233">
        <v>4906</v>
      </c>
      <c r="F30" s="83"/>
      <c r="G30" s="83"/>
      <c r="H30" s="83"/>
      <c r="I30" s="83">
        <v>0</v>
      </c>
      <c r="J30" s="83"/>
      <c r="K30" s="83"/>
      <c r="L30" s="85"/>
      <c r="M30" s="233">
        <v>1165155</v>
      </c>
      <c r="N30" s="86"/>
      <c r="O30" s="91">
        <f>M30/' سهام'!$AC$4</f>
        <v>2.8074838668687973E-8</v>
      </c>
    </row>
    <row r="31" spans="1:15" ht="21">
      <c r="A31" s="231" t="s">
        <v>248</v>
      </c>
      <c r="B31" s="17"/>
      <c r="C31" s="83">
        <v>49905192311</v>
      </c>
      <c r="D31" s="84"/>
      <c r="E31" s="233">
        <v>3482207452195</v>
      </c>
      <c r="F31" s="83"/>
      <c r="G31" s="83"/>
      <c r="H31" s="83"/>
      <c r="I31" s="83">
        <v>3457430500000</v>
      </c>
      <c r="J31" s="83"/>
      <c r="K31" s="83"/>
      <c r="L31" s="85"/>
      <c r="M31" s="233">
        <v>74682144506</v>
      </c>
      <c r="N31" s="86"/>
      <c r="O31" s="91">
        <f>M31/' سهام'!$AC$4</f>
        <v>1.7994937655827696E-3</v>
      </c>
    </row>
    <row r="32" spans="1:15" ht="21">
      <c r="A32" s="231" t="s">
        <v>253</v>
      </c>
      <c r="B32" s="17"/>
      <c r="C32" s="83">
        <v>301519000000</v>
      </c>
      <c r="D32" s="84"/>
      <c r="E32" s="233">
        <v>0</v>
      </c>
      <c r="F32" s="83"/>
      <c r="G32" s="83"/>
      <c r="H32" s="83"/>
      <c r="I32" s="83">
        <v>301519000000</v>
      </c>
      <c r="J32" s="83"/>
      <c r="K32" s="83"/>
      <c r="L32" s="85"/>
      <c r="M32" s="233">
        <v>0</v>
      </c>
      <c r="N32" s="86"/>
      <c r="O32" s="91">
        <f>M32/' سهام'!$AC$4</f>
        <v>0</v>
      </c>
    </row>
    <row r="33" spans="1:15" ht="21">
      <c r="A33" s="231" t="s">
        <v>255</v>
      </c>
      <c r="B33" s="17"/>
      <c r="C33" s="83">
        <v>122200000000</v>
      </c>
      <c r="D33" s="84"/>
      <c r="E33" s="233">
        <v>0</v>
      </c>
      <c r="F33" s="83"/>
      <c r="G33" s="83"/>
      <c r="H33" s="83"/>
      <c r="I33" s="83">
        <v>0</v>
      </c>
      <c r="J33" s="83"/>
      <c r="K33" s="83"/>
      <c r="L33" s="85"/>
      <c r="M33" s="233">
        <v>122200000000</v>
      </c>
      <c r="N33" s="86"/>
      <c r="O33" s="91">
        <f>M33/' سهام'!$AC$4</f>
        <v>2.944453987077831E-3</v>
      </c>
    </row>
    <row r="34" spans="1:15" ht="21">
      <c r="A34" s="231" t="s">
        <v>256</v>
      </c>
      <c r="B34" s="17"/>
      <c r="C34" s="83">
        <v>2614000000000</v>
      </c>
      <c r="D34" s="84"/>
      <c r="E34" s="233">
        <v>0</v>
      </c>
      <c r="F34" s="83"/>
      <c r="G34" s="83"/>
      <c r="H34" s="83"/>
      <c r="I34" s="83">
        <v>345000000000</v>
      </c>
      <c r="J34" s="83"/>
      <c r="K34" s="83"/>
      <c r="L34" s="85"/>
      <c r="M34" s="233">
        <v>2269000000000</v>
      </c>
      <c r="N34" s="86"/>
      <c r="O34" s="91">
        <f>M34/' سهام'!$AC$4</f>
        <v>5.4672390316526993E-2</v>
      </c>
    </row>
    <row r="35" spans="1:15" ht="21">
      <c r="A35" s="231" t="s">
        <v>257</v>
      </c>
      <c r="B35" s="17"/>
      <c r="C35" s="83">
        <v>282154000000</v>
      </c>
      <c r="D35" s="84"/>
      <c r="E35" s="233">
        <v>0</v>
      </c>
      <c r="F35" s="83"/>
      <c r="G35" s="83"/>
      <c r="H35" s="83"/>
      <c r="I35" s="83">
        <v>282154000000</v>
      </c>
      <c r="J35" s="83"/>
      <c r="K35" s="83"/>
      <c r="L35" s="85"/>
      <c r="M35" s="233">
        <v>0</v>
      </c>
      <c r="N35" s="86"/>
      <c r="O35" s="91">
        <f>M35/' سهام'!$AC$4</f>
        <v>0</v>
      </c>
    </row>
    <row r="36" spans="1:15" ht="21">
      <c r="A36" s="231" t="s">
        <v>258</v>
      </c>
      <c r="B36" s="17"/>
      <c r="C36" s="83">
        <v>325327000000</v>
      </c>
      <c r="D36" s="84"/>
      <c r="E36" s="233">
        <v>0</v>
      </c>
      <c r="F36" s="83"/>
      <c r="G36" s="83"/>
      <c r="H36" s="83"/>
      <c r="I36" s="83">
        <v>0</v>
      </c>
      <c r="J36" s="83"/>
      <c r="K36" s="83"/>
      <c r="L36" s="85"/>
      <c r="M36" s="233">
        <v>325327000000</v>
      </c>
      <c r="N36" s="86"/>
      <c r="O36" s="91">
        <f>M36/' سهام'!$AC$4</f>
        <v>7.8388738318663619E-3</v>
      </c>
    </row>
    <row r="37" spans="1:15" ht="21">
      <c r="A37" s="231" t="s">
        <v>260</v>
      </c>
      <c r="B37" s="17"/>
      <c r="C37" s="83">
        <v>63940000000</v>
      </c>
      <c r="D37" s="84"/>
      <c r="E37" s="233">
        <v>0</v>
      </c>
      <c r="F37" s="83"/>
      <c r="G37" s="83"/>
      <c r="H37" s="83"/>
      <c r="I37" s="83">
        <v>63940000000</v>
      </c>
      <c r="J37" s="83"/>
      <c r="K37" s="83"/>
      <c r="L37" s="85"/>
      <c r="M37" s="233">
        <v>0</v>
      </c>
      <c r="N37" s="86"/>
      <c r="O37" s="91">
        <f>M37/' سهام'!$AC$4</f>
        <v>0</v>
      </c>
    </row>
    <row r="38" spans="1:15" ht="21">
      <c r="A38" s="231" t="s">
        <v>266</v>
      </c>
      <c r="B38" s="17"/>
      <c r="C38" s="83">
        <v>41538000000</v>
      </c>
      <c r="D38" s="84"/>
      <c r="E38" s="233">
        <v>0</v>
      </c>
      <c r="F38" s="83"/>
      <c r="G38" s="83"/>
      <c r="H38" s="83"/>
      <c r="I38" s="83">
        <v>41538000000</v>
      </c>
      <c r="J38" s="83"/>
      <c r="K38" s="83"/>
      <c r="L38" s="85"/>
      <c r="M38" s="233">
        <v>0</v>
      </c>
      <c r="N38" s="86"/>
      <c r="O38" s="91">
        <f>M38/' سهام'!$AC$4</f>
        <v>0</v>
      </c>
    </row>
    <row r="39" spans="1:15" ht="21">
      <c r="A39" s="231" t="s">
        <v>267</v>
      </c>
      <c r="B39" s="17"/>
      <c r="C39" s="83">
        <v>1036000000000</v>
      </c>
      <c r="D39" s="84"/>
      <c r="E39" s="233">
        <v>0</v>
      </c>
      <c r="F39" s="83"/>
      <c r="G39" s="83"/>
      <c r="H39" s="83"/>
      <c r="I39" s="83">
        <v>469000000000</v>
      </c>
      <c r="J39" s="83"/>
      <c r="K39" s="83"/>
      <c r="L39" s="85"/>
      <c r="M39" s="233">
        <v>567000000000</v>
      </c>
      <c r="N39" s="86"/>
      <c r="O39" s="91">
        <f>M39/' سهام'!$AC$4</f>
        <v>1.3662073737095992E-2</v>
      </c>
    </row>
    <row r="40" spans="1:15" ht="21">
      <c r="A40" s="231" t="s">
        <v>269</v>
      </c>
      <c r="B40" s="17"/>
      <c r="C40" s="83">
        <v>128661000000</v>
      </c>
      <c r="D40" s="84"/>
      <c r="E40" s="233">
        <v>0</v>
      </c>
      <c r="F40" s="83"/>
      <c r="G40" s="83"/>
      <c r="H40" s="83"/>
      <c r="I40" s="83">
        <v>0</v>
      </c>
      <c r="J40" s="83"/>
      <c r="K40" s="83"/>
      <c r="L40" s="85"/>
      <c r="M40" s="233">
        <v>128661000000</v>
      </c>
      <c r="N40" s="86"/>
      <c r="O40" s="91">
        <f>M40/' سهام'!$AC$4</f>
        <v>3.1001341606499248E-3</v>
      </c>
    </row>
    <row r="41" spans="1:15" ht="21">
      <c r="A41" s="231" t="s">
        <v>270</v>
      </c>
      <c r="B41" s="17"/>
      <c r="C41" s="62">
        <v>3010000000000</v>
      </c>
      <c r="D41" s="18"/>
      <c r="E41" s="233">
        <v>0</v>
      </c>
      <c r="F41" s="83"/>
      <c r="G41" s="85"/>
      <c r="H41" s="85"/>
      <c r="I41" s="85">
        <v>725420000000</v>
      </c>
      <c r="J41" s="83"/>
      <c r="K41" s="87"/>
      <c r="L41" s="85"/>
      <c r="M41" s="233">
        <v>2284580000000</v>
      </c>
      <c r="N41" s="56"/>
      <c r="O41" s="91">
        <f>M41/' سهام'!$AC$4</f>
        <v>5.5047796152195343E-2</v>
      </c>
    </row>
    <row r="42" spans="1:15" ht="21">
      <c r="A42" s="231" t="s">
        <v>271</v>
      </c>
      <c r="B42" s="17"/>
      <c r="C42" s="62">
        <v>58750000000</v>
      </c>
      <c r="D42" s="18"/>
      <c r="E42" s="233">
        <v>0</v>
      </c>
      <c r="F42" s="83"/>
      <c r="G42" s="85"/>
      <c r="H42" s="85"/>
      <c r="I42" s="85">
        <v>58750000000</v>
      </c>
      <c r="J42" s="83"/>
      <c r="K42" s="87"/>
      <c r="L42" s="85"/>
      <c r="M42" s="233">
        <v>0</v>
      </c>
      <c r="N42" s="56"/>
      <c r="O42" s="91">
        <f>M42/' سهام'!$AC$4</f>
        <v>0</v>
      </c>
    </row>
    <row r="43" spans="1:15" ht="21">
      <c r="A43" s="231" t="s">
        <v>272</v>
      </c>
      <c r="B43" s="17"/>
      <c r="C43" s="62">
        <v>48815000000</v>
      </c>
      <c r="D43" s="18"/>
      <c r="E43" s="233">
        <v>0</v>
      </c>
      <c r="F43" s="83"/>
      <c r="G43" s="85"/>
      <c r="H43" s="85"/>
      <c r="I43" s="85">
        <v>48815000000</v>
      </c>
      <c r="J43" s="83"/>
      <c r="K43" s="87"/>
      <c r="L43" s="85"/>
      <c r="M43" s="233">
        <v>0</v>
      </c>
      <c r="N43" s="56"/>
      <c r="O43" s="91">
        <f>M43/' سهام'!$AC$4</f>
        <v>0</v>
      </c>
    </row>
    <row r="44" spans="1:15" ht="21">
      <c r="A44" s="231" t="s">
        <v>273</v>
      </c>
      <c r="B44" s="17"/>
      <c r="C44" s="62">
        <v>1549920000000</v>
      </c>
      <c r="D44" s="18"/>
      <c r="E44" s="233">
        <v>0</v>
      </c>
      <c r="F44" s="83"/>
      <c r="G44" s="85"/>
      <c r="H44" s="85"/>
      <c r="I44" s="85">
        <v>0</v>
      </c>
      <c r="J44" s="83"/>
      <c r="K44" s="87"/>
      <c r="L44" s="85"/>
      <c r="M44" s="233">
        <v>1549920000000</v>
      </c>
      <c r="N44" s="56"/>
      <c r="O44" s="91">
        <f>M44/' سهام'!$AC$4</f>
        <v>3.7345892992239539E-2</v>
      </c>
    </row>
    <row r="45" spans="1:15" ht="21">
      <c r="A45" s="231" t="s">
        <v>274</v>
      </c>
      <c r="B45" s="17"/>
      <c r="C45" s="62">
        <v>167910000000</v>
      </c>
      <c r="D45" s="18"/>
      <c r="E45" s="233">
        <v>0</v>
      </c>
      <c r="F45" s="83"/>
      <c r="G45" s="85"/>
      <c r="H45" s="85"/>
      <c r="I45" s="85">
        <v>167910000000</v>
      </c>
      <c r="J45" s="83"/>
      <c r="K45" s="87"/>
      <c r="L45" s="85"/>
      <c r="M45" s="233">
        <v>0</v>
      </c>
      <c r="N45" s="56"/>
      <c r="O45" s="91">
        <f>M45/' سهام'!$AC$4</f>
        <v>0</v>
      </c>
    </row>
    <row r="46" spans="1:15" ht="21">
      <c r="A46" s="231" t="s">
        <v>275</v>
      </c>
      <c r="B46" s="17"/>
      <c r="C46" s="62">
        <v>615609000000</v>
      </c>
      <c r="D46" s="18"/>
      <c r="E46" s="233">
        <v>0</v>
      </c>
      <c r="F46" s="83"/>
      <c r="G46" s="85"/>
      <c r="H46" s="85"/>
      <c r="I46" s="85">
        <v>144400000000</v>
      </c>
      <c r="J46" s="83"/>
      <c r="K46" s="87"/>
      <c r="L46" s="85"/>
      <c r="M46" s="233">
        <v>471209000000</v>
      </c>
      <c r="N46" s="56"/>
      <c r="O46" s="91">
        <f>M46/' سهام'!$AC$4</f>
        <v>1.1353954327307346E-2</v>
      </c>
    </row>
    <row r="47" spans="1:15" ht="21">
      <c r="A47" s="231" t="s">
        <v>276</v>
      </c>
      <c r="B47" s="17"/>
      <c r="C47" s="62">
        <v>641409000000</v>
      </c>
      <c r="D47" s="18"/>
      <c r="E47" s="233">
        <v>0</v>
      </c>
      <c r="F47" s="83"/>
      <c r="G47" s="85"/>
      <c r="H47" s="85"/>
      <c r="I47" s="85">
        <v>0</v>
      </c>
      <c r="J47" s="83"/>
      <c r="K47" s="87"/>
      <c r="L47" s="85"/>
      <c r="M47" s="233">
        <v>641409000000</v>
      </c>
      <c r="N47" s="56"/>
      <c r="O47" s="91">
        <f>M47/' سهام'!$AC$4</f>
        <v>1.5454985985250446E-2</v>
      </c>
    </row>
    <row r="48" spans="1:15" ht="21">
      <c r="A48" s="231" t="s">
        <v>277</v>
      </c>
      <c r="B48" s="17"/>
      <c r="C48" s="62">
        <v>479990000000</v>
      </c>
      <c r="D48" s="18"/>
      <c r="E48" s="233">
        <v>0</v>
      </c>
      <c r="F48" s="83"/>
      <c r="G48" s="85"/>
      <c r="H48" s="85"/>
      <c r="I48" s="85">
        <v>0</v>
      </c>
      <c r="J48" s="83"/>
      <c r="K48" s="87"/>
      <c r="L48" s="85"/>
      <c r="M48" s="233">
        <v>479990000000</v>
      </c>
      <c r="N48" s="56"/>
      <c r="O48" s="91">
        <f>M48/' سهام'!$AC$4</f>
        <v>1.1565535754971261E-2</v>
      </c>
    </row>
    <row r="49" spans="1:15" ht="21">
      <c r="A49" s="231" t="s">
        <v>278</v>
      </c>
      <c r="B49" s="17"/>
      <c r="C49" s="62">
        <v>1261837000000</v>
      </c>
      <c r="D49" s="18"/>
      <c r="E49" s="233">
        <v>0</v>
      </c>
      <c r="F49" s="83"/>
      <c r="G49" s="85"/>
      <c r="H49" s="85"/>
      <c r="I49" s="85">
        <v>0</v>
      </c>
      <c r="J49" s="83"/>
      <c r="K49" s="87"/>
      <c r="L49" s="85"/>
      <c r="M49" s="233">
        <v>1261837000000</v>
      </c>
      <c r="N49" s="56"/>
      <c r="O49" s="91">
        <f>M49/' سهام'!$AC$4</f>
        <v>3.0404427051492055E-2</v>
      </c>
    </row>
    <row r="50" spans="1:15" ht="21">
      <c r="A50" s="231" t="s">
        <v>279</v>
      </c>
      <c r="B50" s="17"/>
      <c r="C50" s="62">
        <v>83955000000</v>
      </c>
      <c r="D50" s="18"/>
      <c r="E50" s="233">
        <v>0</v>
      </c>
      <c r="F50" s="83"/>
      <c r="G50" s="85"/>
      <c r="H50" s="85"/>
      <c r="I50" s="85">
        <v>83955000000</v>
      </c>
      <c r="J50" s="83"/>
      <c r="K50" s="87"/>
      <c r="L50" s="85"/>
      <c r="M50" s="233">
        <v>0</v>
      </c>
      <c r="N50" s="56"/>
      <c r="O50" s="91">
        <f>M50/' سهام'!$AC$4</f>
        <v>0</v>
      </c>
    </row>
    <row r="51" spans="1:15" ht="21">
      <c r="A51" s="231" t="s">
        <v>280</v>
      </c>
      <c r="B51" s="17"/>
      <c r="C51" s="62">
        <v>1098850000000</v>
      </c>
      <c r="D51" s="18"/>
      <c r="E51" s="233">
        <v>0</v>
      </c>
      <c r="F51" s="83"/>
      <c r="G51" s="85"/>
      <c r="H51" s="85"/>
      <c r="I51" s="85">
        <v>0</v>
      </c>
      <c r="J51" s="83"/>
      <c r="K51" s="87"/>
      <c r="L51" s="85"/>
      <c r="M51" s="233">
        <v>1098850000000</v>
      </c>
      <c r="N51" s="56"/>
      <c r="O51" s="91">
        <f>M51/' سهام'!$AC$4</f>
        <v>2.6477195283964604E-2</v>
      </c>
    </row>
    <row r="52" spans="1:15" ht="21">
      <c r="A52" s="231" t="s">
        <v>281</v>
      </c>
      <c r="B52" s="17"/>
      <c r="C52" s="62">
        <v>1566173000000</v>
      </c>
      <c r="D52" s="18"/>
      <c r="E52" s="233">
        <v>0</v>
      </c>
      <c r="F52" s="83"/>
      <c r="G52" s="85"/>
      <c r="H52" s="85"/>
      <c r="I52" s="85">
        <v>0</v>
      </c>
      <c r="J52" s="83"/>
      <c r="K52" s="87"/>
      <c r="L52" s="85"/>
      <c r="M52" s="233">
        <v>1566173000000</v>
      </c>
      <c r="N52" s="56"/>
      <c r="O52" s="91">
        <f>M52/' سهام'!$AC$4</f>
        <v>3.7737515010668146E-2</v>
      </c>
    </row>
    <row r="53" spans="1:15" ht="21">
      <c r="A53" s="231" t="s">
        <v>282</v>
      </c>
      <c r="B53" s="17"/>
      <c r="C53" s="62">
        <v>227440000000</v>
      </c>
      <c r="D53" s="18"/>
      <c r="E53" s="233">
        <v>0</v>
      </c>
      <c r="F53" s="83"/>
      <c r="G53" s="85"/>
      <c r="H53" s="85"/>
      <c r="I53" s="85">
        <v>0</v>
      </c>
      <c r="J53" s="83"/>
      <c r="K53" s="87"/>
      <c r="L53" s="85"/>
      <c r="M53" s="233">
        <v>227440000000</v>
      </c>
      <c r="N53" s="56"/>
      <c r="O53" s="91">
        <f>M53/' سهام'!$AC$4</f>
        <v>5.4802505304499339E-3</v>
      </c>
    </row>
    <row r="54" spans="1:15" ht="21">
      <c r="A54" s="231" t="s">
        <v>283</v>
      </c>
      <c r="B54" s="17"/>
      <c r="C54" s="62">
        <v>1400858000000</v>
      </c>
      <c r="D54" s="18"/>
      <c r="E54" s="233">
        <v>0</v>
      </c>
      <c r="F54" s="83"/>
      <c r="G54" s="85"/>
      <c r="H54" s="85"/>
      <c r="I54" s="85">
        <v>0</v>
      </c>
      <c r="J54" s="83"/>
      <c r="K54" s="87"/>
      <c r="L54" s="85"/>
      <c r="M54" s="233">
        <v>1400858000000</v>
      </c>
      <c r="N54" s="56"/>
      <c r="O54" s="91">
        <f>M54/' سهام'!$AC$4</f>
        <v>3.375418922610373E-2</v>
      </c>
    </row>
    <row r="55" spans="1:15" ht="21">
      <c r="A55" s="231" t="s">
        <v>284</v>
      </c>
      <c r="B55" s="17"/>
      <c r="C55" s="62">
        <v>1504720000000</v>
      </c>
      <c r="D55" s="18"/>
      <c r="E55" s="233">
        <v>0</v>
      </c>
      <c r="F55" s="83"/>
      <c r="G55" s="85"/>
      <c r="H55" s="85"/>
      <c r="I55" s="85">
        <v>0</v>
      </c>
      <c r="J55" s="83"/>
      <c r="K55" s="87"/>
      <c r="L55" s="85"/>
      <c r="M55" s="233">
        <v>1504720000000</v>
      </c>
      <c r="N55" s="56"/>
      <c r="O55" s="91">
        <f>M55/' سهام'!$AC$4</f>
        <v>3.6256782352174742E-2</v>
      </c>
    </row>
    <row r="56" spans="1:15" ht="21">
      <c r="A56" s="231" t="s">
        <v>285</v>
      </c>
      <c r="B56" s="17"/>
      <c r="C56" s="62">
        <v>166249000000</v>
      </c>
      <c r="D56" s="18"/>
      <c r="E56" s="233">
        <v>0</v>
      </c>
      <c r="F56" s="83"/>
      <c r="G56" s="85"/>
      <c r="H56" s="85"/>
      <c r="I56" s="85">
        <v>0</v>
      </c>
      <c r="J56" s="83"/>
      <c r="K56" s="87"/>
      <c r="L56" s="85"/>
      <c r="M56" s="233">
        <v>166249000000</v>
      </c>
      <c r="N56" s="56"/>
      <c r="O56" s="91">
        <f>M56/' سهام'!$AC$4</f>
        <v>4.005830858410003E-3</v>
      </c>
    </row>
    <row r="57" spans="1:15" ht="21">
      <c r="A57" s="231" t="s">
        <v>286</v>
      </c>
      <c r="B57" s="17"/>
      <c r="C57" s="62">
        <v>48051000000</v>
      </c>
      <c r="D57" s="18"/>
      <c r="E57" s="233">
        <v>0</v>
      </c>
      <c r="F57" s="83"/>
      <c r="G57" s="85"/>
      <c r="H57" s="85"/>
      <c r="I57" s="85">
        <v>0</v>
      </c>
      <c r="J57" s="83"/>
      <c r="K57" s="87"/>
      <c r="L57" s="85"/>
      <c r="M57" s="233">
        <v>48051000000</v>
      </c>
      <c r="N57" s="56"/>
      <c r="O57" s="91">
        <f>M57/' سهام'!$AC$4</f>
        <v>1.1578065346405635E-3</v>
      </c>
    </row>
    <row r="58" spans="1:15" ht="21">
      <c r="A58" s="231" t="s">
        <v>319</v>
      </c>
      <c r="B58" s="17"/>
      <c r="C58" s="62">
        <v>405336000000</v>
      </c>
      <c r="D58" s="18"/>
      <c r="E58" s="233">
        <v>0</v>
      </c>
      <c r="F58" s="83"/>
      <c r="G58" s="85"/>
      <c r="H58" s="85"/>
      <c r="I58" s="85">
        <v>0</v>
      </c>
      <c r="J58" s="83"/>
      <c r="K58" s="87"/>
      <c r="L58" s="85"/>
      <c r="M58" s="233">
        <v>405336000000</v>
      </c>
      <c r="N58" s="56"/>
      <c r="O58" s="91">
        <f>M58/' سهام'!$AC$4</f>
        <v>9.766720141621766E-3</v>
      </c>
    </row>
    <row r="59" spans="1:15" ht="21">
      <c r="A59" s="231" t="s">
        <v>320</v>
      </c>
      <c r="B59" s="17"/>
      <c r="C59" s="62">
        <v>447633000000</v>
      </c>
      <c r="D59" s="18"/>
      <c r="E59" s="233">
        <v>0</v>
      </c>
      <c r="F59" s="83"/>
      <c r="G59" s="85"/>
      <c r="H59" s="85"/>
      <c r="I59" s="85">
        <v>0</v>
      </c>
      <c r="J59" s="83"/>
      <c r="K59" s="87"/>
      <c r="L59" s="85"/>
      <c r="M59" s="233">
        <v>447633000000</v>
      </c>
      <c r="N59" s="56"/>
      <c r="O59" s="91">
        <f>M59/' سهام'!$AC$4</f>
        <v>1.0785881927967355E-2</v>
      </c>
    </row>
    <row r="60" spans="1:15" ht="21">
      <c r="A60" s="231" t="s">
        <v>321</v>
      </c>
      <c r="B60" s="17"/>
      <c r="C60" s="62">
        <v>0</v>
      </c>
      <c r="D60" s="18"/>
      <c r="E60" s="233">
        <v>155850000000</v>
      </c>
      <c r="F60" s="83"/>
      <c r="G60" s="85"/>
      <c r="H60" s="85"/>
      <c r="I60" s="85">
        <v>0</v>
      </c>
      <c r="J60" s="83"/>
      <c r="K60" s="87"/>
      <c r="L60" s="85"/>
      <c r="M60" s="233">
        <v>155850000000</v>
      </c>
      <c r="N60" s="56"/>
      <c r="O60" s="91">
        <f>M60/' سهام'!$AC$4</f>
        <v>3.7552631250906709E-3</v>
      </c>
    </row>
    <row r="61" spans="1:15" ht="21">
      <c r="A61" s="231" t="s">
        <v>322</v>
      </c>
      <c r="B61" s="17"/>
      <c r="C61" s="62">
        <v>0</v>
      </c>
      <c r="D61" s="18"/>
      <c r="E61" s="233">
        <v>661594000000</v>
      </c>
      <c r="F61" s="83"/>
      <c r="G61" s="85"/>
      <c r="H61" s="85"/>
      <c r="I61" s="85">
        <v>0</v>
      </c>
      <c r="J61" s="83"/>
      <c r="K61" s="87"/>
      <c r="L61" s="85"/>
      <c r="M61" s="233">
        <v>661594000000</v>
      </c>
      <c r="N61" s="56"/>
      <c r="O61" s="91">
        <f>M61/' سهام'!$AC$4</f>
        <v>1.5941350991217434E-2</v>
      </c>
    </row>
    <row r="62" spans="1:15" ht="21">
      <c r="A62" s="231" t="s">
        <v>323</v>
      </c>
      <c r="B62" s="17"/>
      <c r="C62" s="62">
        <v>0</v>
      </c>
      <c r="D62" s="18"/>
      <c r="E62" s="233">
        <v>324151000000</v>
      </c>
      <c r="F62" s="83"/>
      <c r="G62" s="83"/>
      <c r="H62" s="83"/>
      <c r="I62" s="83">
        <v>0</v>
      </c>
      <c r="J62" s="87"/>
      <c r="K62" s="87"/>
      <c r="L62" s="85"/>
      <c r="M62" s="233">
        <v>324151000000</v>
      </c>
      <c r="N62" s="56"/>
      <c r="O62" s="91">
        <f>M62/' سهام'!$AC$4</f>
        <v>7.810537678930164E-3</v>
      </c>
    </row>
    <row r="63" spans="1:15" ht="21">
      <c r="A63" s="231" t="s">
        <v>324</v>
      </c>
      <c r="B63" s="17"/>
      <c r="C63" s="62">
        <v>0</v>
      </c>
      <c r="D63" s="158"/>
      <c r="E63" s="233">
        <v>692720000000</v>
      </c>
      <c r="F63" s="83"/>
      <c r="G63" s="83"/>
      <c r="H63" s="83"/>
      <c r="I63" s="83">
        <v>0</v>
      </c>
      <c r="J63" s="87"/>
      <c r="K63" s="87"/>
      <c r="L63" s="85"/>
      <c r="M63" s="233">
        <v>692720000000</v>
      </c>
      <c r="N63" s="154"/>
      <c r="O63" s="91">
        <f>M63/' سهام'!$AC$4</f>
        <v>1.6691343420037277E-2</v>
      </c>
    </row>
    <row r="64" spans="1:15" ht="21">
      <c r="A64" s="231" t="s">
        <v>325</v>
      </c>
      <c r="B64" s="17"/>
      <c r="C64" s="62">
        <v>0</v>
      </c>
      <c r="D64" s="158"/>
      <c r="E64" s="233">
        <v>213000000000</v>
      </c>
      <c r="F64" s="83"/>
      <c r="G64" s="83"/>
      <c r="H64" s="83"/>
      <c r="I64" s="83">
        <v>0</v>
      </c>
      <c r="J64" s="87"/>
      <c r="K64" s="87"/>
      <c r="L64" s="85"/>
      <c r="M64" s="233">
        <v>213000000000</v>
      </c>
      <c r="N64" s="154"/>
      <c r="O64" s="91">
        <f>M64/' سهام'!$AC$4</f>
        <v>5.1323134144646322E-3</v>
      </c>
    </row>
    <row r="65" spans="1:15" ht="21">
      <c r="A65" s="231" t="s">
        <v>326</v>
      </c>
      <c r="B65" s="17"/>
      <c r="C65" s="62">
        <v>0</v>
      </c>
      <c r="D65" s="158"/>
      <c r="E65" s="233">
        <v>304372000000</v>
      </c>
      <c r="F65" s="83"/>
      <c r="G65" s="83"/>
      <c r="H65" s="83"/>
      <c r="I65" s="83">
        <v>0</v>
      </c>
      <c r="J65" s="87"/>
      <c r="K65" s="87"/>
      <c r="L65" s="85"/>
      <c r="M65" s="233">
        <v>304372000000</v>
      </c>
      <c r="N65" s="154"/>
      <c r="O65" s="91">
        <f>M65/' سهام'!$AC$4</f>
        <v>7.3339553924292433E-3</v>
      </c>
    </row>
    <row r="66" spans="1:15" ht="21">
      <c r="A66" s="231" t="s">
        <v>327</v>
      </c>
      <c r="B66" s="17"/>
      <c r="C66" s="62">
        <v>0</v>
      </c>
      <c r="D66" s="180"/>
      <c r="E66" s="233">
        <v>202923000000</v>
      </c>
      <c r="F66" s="83"/>
      <c r="G66" s="83"/>
      <c r="H66" s="83"/>
      <c r="I66" s="83">
        <v>0</v>
      </c>
      <c r="J66" s="87"/>
      <c r="K66" s="87"/>
      <c r="L66" s="85"/>
      <c r="M66" s="233">
        <v>202923000000</v>
      </c>
      <c r="N66" s="179"/>
      <c r="O66" s="91">
        <f>M66/' سهام'!$AC$4</f>
        <v>4.8895043896873547E-3</v>
      </c>
    </row>
    <row r="67" spans="1:15" ht="21">
      <c r="A67" s="231" t="s">
        <v>328</v>
      </c>
      <c r="B67" s="17"/>
      <c r="C67" s="62">
        <v>0</v>
      </c>
      <c r="D67" s="180"/>
      <c r="E67" s="233">
        <v>163396000000</v>
      </c>
      <c r="F67" s="83"/>
      <c r="G67" s="83"/>
      <c r="H67" s="83"/>
      <c r="I67" s="83">
        <v>0</v>
      </c>
      <c r="J67" s="87"/>
      <c r="K67" s="87"/>
      <c r="L67" s="85"/>
      <c r="M67" s="233">
        <v>163396000000</v>
      </c>
      <c r="N67" s="179"/>
      <c r="O67" s="91">
        <f>M67/' سهام'!$AC$4</f>
        <v>3.9370867730979479E-3</v>
      </c>
    </row>
    <row r="68" spans="1:15" ht="21">
      <c r="A68" s="231" t="s">
        <v>329</v>
      </c>
      <c r="B68" s="17"/>
      <c r="C68" s="62">
        <v>0</v>
      </c>
      <c r="D68" s="180"/>
      <c r="E68" s="233">
        <v>404322000000</v>
      </c>
      <c r="F68" s="83"/>
      <c r="G68" s="83"/>
      <c r="H68" s="83"/>
      <c r="I68" s="83">
        <v>0</v>
      </c>
      <c r="J68" s="87"/>
      <c r="K68" s="87"/>
      <c r="L68" s="85"/>
      <c r="M68" s="233">
        <v>404322000000</v>
      </c>
      <c r="N68" s="179"/>
      <c r="O68" s="91">
        <f>M68/' سهام'!$AC$4</f>
        <v>9.7422874383247364E-3</v>
      </c>
    </row>
    <row r="69" spans="1:15" ht="21">
      <c r="A69" s="231" t="s">
        <v>330</v>
      </c>
      <c r="B69" s="17"/>
      <c r="C69" s="62">
        <v>0</v>
      </c>
      <c r="D69" s="180"/>
      <c r="E69" s="233">
        <v>684246000000</v>
      </c>
      <c r="F69" s="83"/>
      <c r="G69" s="83"/>
      <c r="H69" s="83"/>
      <c r="I69" s="83">
        <v>0</v>
      </c>
      <c r="J69" s="87"/>
      <c r="K69" s="87"/>
      <c r="L69" s="85"/>
      <c r="M69" s="233">
        <v>684246000000</v>
      </c>
      <c r="N69" s="179"/>
      <c r="O69" s="91">
        <f>M69/' سهام'!$AC$4</f>
        <v>1.6487159270393268E-2</v>
      </c>
    </row>
    <row r="70" spans="1:15" ht="21">
      <c r="A70" s="231" t="s">
        <v>331</v>
      </c>
      <c r="B70" s="17"/>
      <c r="C70" s="62">
        <v>0</v>
      </c>
      <c r="D70" s="158"/>
      <c r="E70" s="233">
        <v>886500000000</v>
      </c>
      <c r="F70" s="83"/>
      <c r="G70" s="83"/>
      <c r="H70" s="83"/>
      <c r="I70" s="83">
        <v>0</v>
      </c>
      <c r="J70" s="87"/>
      <c r="K70" s="87"/>
      <c r="L70" s="85"/>
      <c r="M70" s="233">
        <v>886500000000</v>
      </c>
      <c r="N70" s="154"/>
      <c r="O70" s="91">
        <f>M70/' سهام'!$AC$4</f>
        <v>2.1360543858792939E-2</v>
      </c>
    </row>
    <row r="71" spans="1:15" ht="21">
      <c r="A71" s="231" t="s">
        <v>332</v>
      </c>
      <c r="B71" s="17"/>
      <c r="C71" s="62">
        <v>0</v>
      </c>
      <c r="D71" s="198"/>
      <c r="E71" s="233">
        <v>150000000000</v>
      </c>
      <c r="F71" s="83"/>
      <c r="G71" s="83"/>
      <c r="H71" s="83"/>
      <c r="I71" s="83">
        <v>0</v>
      </c>
      <c r="J71" s="87"/>
      <c r="K71" s="87"/>
      <c r="L71" s="85"/>
      <c r="M71" s="233">
        <v>150000000000</v>
      </c>
      <c r="N71" s="194"/>
      <c r="O71" s="91">
        <f>M71/' سهام'!$AC$4</f>
        <v>3.6143052214539662E-3</v>
      </c>
    </row>
    <row r="72" spans="1:15" ht="21">
      <c r="A72" s="231" t="s">
        <v>333</v>
      </c>
      <c r="B72" s="17"/>
      <c r="C72" s="62">
        <v>0</v>
      </c>
      <c r="D72" s="198"/>
      <c r="E72" s="233">
        <v>270340000000</v>
      </c>
      <c r="F72" s="83"/>
      <c r="G72" s="83"/>
      <c r="H72" s="83"/>
      <c r="I72" s="83">
        <v>0</v>
      </c>
      <c r="J72" s="87"/>
      <c r="K72" s="87"/>
      <c r="L72" s="85"/>
      <c r="M72" s="233">
        <v>270340000000</v>
      </c>
      <c r="N72" s="194"/>
      <c r="O72" s="91">
        <f>M72/' سهام'!$AC$4</f>
        <v>6.5139418237857676E-3</v>
      </c>
    </row>
    <row r="73" spans="1:15" ht="21">
      <c r="A73" s="231" t="s">
        <v>334</v>
      </c>
      <c r="B73" s="17"/>
      <c r="C73" s="62">
        <v>0</v>
      </c>
      <c r="D73" s="198"/>
      <c r="E73" s="233">
        <v>96121000000</v>
      </c>
      <c r="F73" s="83"/>
      <c r="G73" s="83"/>
      <c r="H73" s="83"/>
      <c r="I73" s="83">
        <v>0</v>
      </c>
      <c r="J73" s="87"/>
      <c r="K73" s="87"/>
      <c r="L73" s="85"/>
      <c r="M73" s="233">
        <v>96121000000</v>
      </c>
      <c r="N73" s="194"/>
      <c r="O73" s="91">
        <f>M73/' سهام'!$AC$4</f>
        <v>2.3160708812758443E-3</v>
      </c>
    </row>
    <row r="74" spans="1:15" ht="21">
      <c r="A74" s="231" t="s">
        <v>335</v>
      </c>
      <c r="B74" s="17"/>
      <c r="C74" s="62">
        <v>0</v>
      </c>
      <c r="D74" s="198"/>
      <c r="E74" s="233">
        <v>46383000000</v>
      </c>
      <c r="F74" s="83"/>
      <c r="G74" s="83"/>
      <c r="H74" s="83"/>
      <c r="I74" s="83">
        <v>0</v>
      </c>
      <c r="J74" s="87"/>
      <c r="K74" s="87"/>
      <c r="L74" s="85"/>
      <c r="M74" s="233">
        <v>46383000000</v>
      </c>
      <c r="N74" s="194"/>
      <c r="O74" s="91">
        <f>M74/' سهام'!$AC$4</f>
        <v>1.1176154605779954E-3</v>
      </c>
    </row>
    <row r="75" spans="1:15" ht="21">
      <c r="A75" s="231" t="s">
        <v>336</v>
      </c>
      <c r="B75" s="17"/>
      <c r="C75" s="62">
        <v>0</v>
      </c>
      <c r="D75" s="198"/>
      <c r="E75" s="233">
        <v>956844000000</v>
      </c>
      <c r="F75" s="83"/>
      <c r="G75" s="83"/>
      <c r="H75" s="83"/>
      <c r="I75" s="83">
        <v>0</v>
      </c>
      <c r="J75" s="87"/>
      <c r="K75" s="87"/>
      <c r="L75" s="85"/>
      <c r="M75" s="233">
        <v>956844000000</v>
      </c>
      <c r="N75" s="194"/>
      <c r="O75" s="91">
        <f>M75/' سهام'!$AC$4</f>
        <v>2.3055508435445991E-2</v>
      </c>
    </row>
    <row r="76" spans="1:15" ht="21">
      <c r="A76" s="231" t="s">
        <v>337</v>
      </c>
      <c r="B76" s="17"/>
      <c r="C76" s="62">
        <v>0</v>
      </c>
      <c r="D76" s="198"/>
      <c r="E76" s="233">
        <v>643382000000</v>
      </c>
      <c r="F76" s="83"/>
      <c r="G76" s="83"/>
      <c r="H76" s="83"/>
      <c r="I76" s="83">
        <v>0</v>
      </c>
      <c r="J76" s="87"/>
      <c r="K76" s="87"/>
      <c r="L76" s="85"/>
      <c r="M76" s="233">
        <v>643382000000</v>
      </c>
      <c r="N76" s="194"/>
      <c r="O76" s="91">
        <f>M76/' سهام'!$AC$4</f>
        <v>1.5502526146596637E-2</v>
      </c>
    </row>
    <row r="77" spans="1:15" ht="21">
      <c r="A77" s="231" t="s">
        <v>338</v>
      </c>
      <c r="B77" s="17"/>
      <c r="C77" s="62">
        <v>0</v>
      </c>
      <c r="D77" s="198"/>
      <c r="E77" s="233">
        <v>315000000000</v>
      </c>
      <c r="F77" s="83"/>
      <c r="G77" s="83"/>
      <c r="H77" s="83"/>
      <c r="I77" s="83">
        <v>0</v>
      </c>
      <c r="J77" s="87"/>
      <c r="K77" s="87"/>
      <c r="L77" s="85"/>
      <c r="M77" s="233">
        <v>315000000000</v>
      </c>
      <c r="N77" s="194"/>
      <c r="O77" s="91">
        <f>M77/' سهام'!$AC$4</f>
        <v>7.5900409650533291E-3</v>
      </c>
    </row>
    <row r="78" spans="1:15" ht="21">
      <c r="A78" s="231" t="s">
        <v>339</v>
      </c>
      <c r="B78" s="17"/>
      <c r="C78" s="62">
        <v>0</v>
      </c>
      <c r="D78" s="198"/>
      <c r="E78" s="234">
        <v>119880000000</v>
      </c>
      <c r="F78" s="83"/>
      <c r="G78" s="83"/>
      <c r="H78" s="83"/>
      <c r="I78" s="83">
        <v>0</v>
      </c>
      <c r="J78" s="87"/>
      <c r="K78" s="87"/>
      <c r="L78" s="85"/>
      <c r="M78" s="234">
        <v>119880000000</v>
      </c>
      <c r="N78" s="194"/>
      <c r="O78" s="91">
        <f>M78/' سهام'!$AC$4</f>
        <v>2.8885527329860095E-3</v>
      </c>
    </row>
    <row r="79" spans="1:15" ht="21.75" thickBot="1">
      <c r="A79" s="75"/>
      <c r="B79" s="17"/>
      <c r="C79" s="88">
        <f>SUM(C9:C78)</f>
        <v>19909354538842</v>
      </c>
      <c r="D79" s="18"/>
      <c r="E79" s="88">
        <f>SUM(E9:E78)</f>
        <v>22851586154729</v>
      </c>
      <c r="F79" s="88"/>
      <c r="G79" s="88"/>
      <c r="H79" s="88"/>
      <c r="I79" s="88">
        <f>SUM(I9:I78)</f>
        <v>18221428025559</v>
      </c>
      <c r="J79" s="88"/>
      <c r="K79" s="89"/>
      <c r="M79" s="235">
        <f>SUM(M9:M78)</f>
        <v>24539512668012</v>
      </c>
      <c r="N79" s="56"/>
      <c r="O79" s="92">
        <f>SUM(O9:O78)</f>
        <v>0.59128859178621007</v>
      </c>
    </row>
    <row r="80" spans="1:15" ht="16.5" thickTop="1"/>
    <row r="82" spans="5:9">
      <c r="E82" s="6" t="s">
        <v>88</v>
      </c>
    </row>
    <row r="85" spans="5:9">
      <c r="I85" s="133"/>
    </row>
  </sheetData>
  <mergeCells count="13">
    <mergeCell ref="A1:O1"/>
    <mergeCell ref="A2:O2"/>
    <mergeCell ref="A3:O3"/>
    <mergeCell ref="O7:O8"/>
    <mergeCell ref="A4:O4"/>
    <mergeCell ref="M6:O6"/>
    <mergeCell ref="M7:M8"/>
    <mergeCell ref="N7:N8"/>
    <mergeCell ref="A7:A8"/>
    <mergeCell ref="C7:C8"/>
    <mergeCell ref="E6:K6"/>
    <mergeCell ref="E7:G8"/>
    <mergeCell ref="I7:K8"/>
  </mergeCells>
  <pageMargins left="0.70866141732283472" right="0.70866141732283472" top="0.74803149606299213" bottom="0.74803149606299213" header="0.31496062992125984" footer="0.31496062992125984"/>
  <pageSetup scale="4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1"/>
  <sheetViews>
    <sheetView rightToLeft="1" view="pageBreakPreview" zoomScale="110" zoomScaleNormal="100" zoomScaleSheetLayoutView="110" workbookViewId="0">
      <selection activeCell="A4" sqref="A4:I4"/>
    </sheetView>
  </sheetViews>
  <sheetFormatPr defaultRowHeight="14.25"/>
  <cols>
    <col min="1" max="1" width="60.125" style="32" customWidth="1"/>
    <col min="2" max="2" width="1" style="32" customWidth="1"/>
    <col min="3" max="3" width="13.75" bestFit="1" customWidth="1"/>
    <col min="4" max="4" width="1.125" customWidth="1"/>
    <col min="5" max="5" width="16.875" bestFit="1" customWidth="1"/>
    <col min="6" max="6" width="1" customWidth="1"/>
    <col min="7" max="7" width="17" style="132" customWidth="1"/>
    <col min="8" max="8" width="0.375" style="132" customWidth="1"/>
    <col min="9" max="9" width="16.125" style="132" bestFit="1" customWidth="1"/>
    <col min="12" max="12" width="13.375" bestFit="1" customWidth="1"/>
    <col min="13" max="13" width="16.75" bestFit="1" customWidth="1"/>
  </cols>
  <sheetData>
    <row r="1" spans="1:23" ht="21">
      <c r="A1" s="277" t="s">
        <v>126</v>
      </c>
      <c r="B1" s="277"/>
      <c r="C1" s="277"/>
      <c r="D1" s="277"/>
      <c r="E1" s="277"/>
      <c r="F1" s="277"/>
      <c r="G1" s="277"/>
      <c r="H1" s="277"/>
      <c r="I1" s="277"/>
    </row>
    <row r="2" spans="1:23" ht="21">
      <c r="A2" s="277" t="s">
        <v>78</v>
      </c>
      <c r="B2" s="277"/>
      <c r="C2" s="277"/>
      <c r="D2" s="277"/>
      <c r="E2" s="277"/>
      <c r="F2" s="277"/>
      <c r="G2" s="277"/>
      <c r="H2" s="277"/>
      <c r="I2" s="277"/>
    </row>
    <row r="3" spans="1:23" ht="21">
      <c r="A3" s="277" t="s">
        <v>308</v>
      </c>
      <c r="B3" s="277"/>
      <c r="C3" s="277"/>
      <c r="D3" s="277"/>
      <c r="E3" s="277"/>
      <c r="F3" s="277"/>
      <c r="G3" s="277"/>
      <c r="H3" s="277"/>
      <c r="I3" s="277"/>
      <c r="M3" s="104"/>
    </row>
    <row r="4" spans="1:23" ht="25.5">
      <c r="A4" s="288" t="s">
        <v>36</v>
      </c>
      <c r="B4" s="288"/>
      <c r="C4" s="288"/>
      <c r="D4" s="288"/>
      <c r="E4" s="288"/>
      <c r="F4" s="288"/>
      <c r="G4" s="288"/>
      <c r="H4" s="288"/>
      <c r="I4" s="288"/>
      <c r="J4" s="31"/>
      <c r="K4" s="31"/>
      <c r="L4" s="31"/>
      <c r="M4" s="188"/>
      <c r="N4" s="31"/>
      <c r="O4" s="31"/>
      <c r="P4" s="31"/>
      <c r="Q4" s="31"/>
      <c r="R4" s="31"/>
      <c r="S4" s="31"/>
      <c r="T4" s="31"/>
      <c r="U4" s="31"/>
      <c r="V4" s="31"/>
      <c r="W4" s="31"/>
    </row>
    <row r="5" spans="1:23" ht="18.75" thickBot="1">
      <c r="A5" s="37" t="s">
        <v>56</v>
      </c>
      <c r="B5" s="33"/>
      <c r="C5" s="34" t="s">
        <v>57</v>
      </c>
      <c r="D5" s="35"/>
      <c r="E5" s="34" t="s">
        <v>7</v>
      </c>
      <c r="F5" s="35"/>
      <c r="G5" s="128" t="s">
        <v>25</v>
      </c>
      <c r="H5" s="129"/>
      <c r="I5" s="128" t="s">
        <v>89</v>
      </c>
      <c r="M5" s="104"/>
    </row>
    <row r="6" spans="1:23" ht="25.5">
      <c r="A6" s="38" t="s">
        <v>73</v>
      </c>
      <c r="B6" s="38"/>
      <c r="C6" s="46" t="s">
        <v>80</v>
      </c>
      <c r="D6" s="36"/>
      <c r="E6" s="112">
        <f>'درآمد سرمایه گذاری در سهام '!R20</f>
        <v>11921400311</v>
      </c>
      <c r="F6" s="36"/>
      <c r="G6" s="130">
        <f>E6/$E$11</f>
        <v>3.7650340356041234E-3</v>
      </c>
      <c r="H6" s="130"/>
      <c r="I6" s="130">
        <f>E6/' سهام'!$AC$4</f>
        <v>2.8725052927393492E-4</v>
      </c>
      <c r="J6" s="31"/>
      <c r="K6" s="31"/>
      <c r="L6" s="31"/>
      <c r="M6" s="188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spans="1:23" ht="25.5">
      <c r="A7" s="38" t="s">
        <v>101</v>
      </c>
      <c r="B7" s="38"/>
      <c r="C7" s="46" t="s">
        <v>81</v>
      </c>
      <c r="D7" s="36"/>
      <c r="E7" s="112">
        <f>'درآمد سرمایه گذاری در صندوق'!R26</f>
        <v>-35021861709</v>
      </c>
      <c r="F7" s="36"/>
      <c r="G7" s="130">
        <f t="shared" ref="G7:G10" si="0">E7/$E$11</f>
        <v>-1.1060655450261038E-2</v>
      </c>
      <c r="H7" s="130"/>
      <c r="I7" s="130">
        <f>E7/' سهام'!$AC$4</f>
        <v>-8.4386465093251616E-4</v>
      </c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 ht="25.5">
      <c r="A8" s="38" t="s">
        <v>74</v>
      </c>
      <c r="B8" s="38"/>
      <c r="C8" s="46" t="s">
        <v>82</v>
      </c>
      <c r="D8" s="36"/>
      <c r="E8" s="112">
        <f>'درآمد سرمایه گذاری در اوراق بها'!Q29</f>
        <v>1231309153304</v>
      </c>
      <c r="F8" s="36"/>
      <c r="G8" s="130">
        <f t="shared" si="0"/>
        <v>0.38887385286968701</v>
      </c>
      <c r="H8" s="130"/>
      <c r="I8" s="130">
        <f>E8/' سهام'!$AC$4</f>
        <v>2.966884734673806E-2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spans="1:23" ht="25.5">
      <c r="A9" s="38" t="s">
        <v>75</v>
      </c>
      <c r="B9" s="38"/>
      <c r="C9" s="46" t="s">
        <v>83</v>
      </c>
      <c r="D9" s="36"/>
      <c r="E9" s="94">
        <f>'درآمد سپرده بانکی'!G103</f>
        <v>1957700805900</v>
      </c>
      <c r="F9" s="36"/>
      <c r="G9" s="130">
        <f t="shared" si="0"/>
        <v>0.61828392415796984</v>
      </c>
      <c r="H9" s="130"/>
      <c r="I9" s="130">
        <f>E9/' سهام'!$AC$4</f>
        <v>4.7171521632060051E-2</v>
      </c>
      <c r="J9" s="31"/>
      <c r="K9" s="31"/>
      <c r="L9" s="31"/>
      <c r="M9" s="190"/>
      <c r="N9" s="31"/>
      <c r="O9" s="31"/>
      <c r="P9" s="31"/>
      <c r="Q9" s="31"/>
      <c r="R9" s="31"/>
      <c r="S9" s="31"/>
    </row>
    <row r="10" spans="1:23" ht="26.25" thickBot="1">
      <c r="A10" s="38" t="s">
        <v>38</v>
      </c>
      <c r="B10" s="38"/>
      <c r="C10" s="46" t="s">
        <v>102</v>
      </c>
      <c r="D10" s="36"/>
      <c r="E10" s="94">
        <f>'سایر درآمدها'!E10</f>
        <v>436463018</v>
      </c>
      <c r="F10" s="36"/>
      <c r="G10" s="130">
        <f t="shared" si="0"/>
        <v>1.3784438700009148E-4</v>
      </c>
      <c r="H10" s="130"/>
      <c r="I10" s="130">
        <f>E10/' سهام'!$AC$4</f>
        <v>1.0516737099526376E-5</v>
      </c>
      <c r="J10" s="31"/>
      <c r="K10" s="31"/>
    </row>
    <row r="11" spans="1:23" ht="20.25" thickBot="1">
      <c r="A11" s="38" t="s">
        <v>3</v>
      </c>
      <c r="E11" s="113">
        <f>SUM(E6:E10)</f>
        <v>3166345960824</v>
      </c>
      <c r="G11" s="131">
        <f>SUM(G6:G10)</f>
        <v>1</v>
      </c>
      <c r="H11" s="130"/>
      <c r="I11" s="131">
        <f>SUM(I6:I10)</f>
        <v>7.6294271594239058E-2</v>
      </c>
    </row>
    <row r="12" spans="1:23" ht="15" thickTop="1">
      <c r="L12" s="104"/>
    </row>
    <row r="13" spans="1:23">
      <c r="L13" s="104"/>
    </row>
    <row r="14" spans="1:23">
      <c r="L14" s="104"/>
    </row>
    <row r="15" spans="1:23" ht="15.75">
      <c r="A15" s="32" t="s">
        <v>303</v>
      </c>
      <c r="C15" s="104">
        <v>447313534</v>
      </c>
      <c r="E15" s="177">
        <v>3195738172382</v>
      </c>
      <c r="G15" s="132" t="s">
        <v>306</v>
      </c>
      <c r="I15" s="175"/>
      <c r="L15" s="126"/>
    </row>
    <row r="16" spans="1:23">
      <c r="A16" s="32" t="s">
        <v>304</v>
      </c>
      <c r="C16" s="104">
        <v>492788200</v>
      </c>
      <c r="E16" s="126">
        <f>E15-E11</f>
        <v>29392211558</v>
      </c>
      <c r="G16" s="132" t="s">
        <v>307</v>
      </c>
      <c r="I16" s="175"/>
      <c r="L16" s="104"/>
    </row>
    <row r="17" spans="1:12">
      <c r="A17" s="32" t="s">
        <v>305</v>
      </c>
      <c r="C17" s="104">
        <v>28452109839</v>
      </c>
      <c r="E17" s="126"/>
      <c r="L17" s="126"/>
    </row>
    <row r="18" spans="1:12">
      <c r="C18" s="104">
        <f>SUM(C15:C17)</f>
        <v>29392211573</v>
      </c>
      <c r="E18" s="104"/>
    </row>
    <row r="19" spans="1:12">
      <c r="C19" s="226">
        <f>E16-C18</f>
        <v>-15</v>
      </c>
      <c r="E19" s="126"/>
    </row>
    <row r="20" spans="1:12">
      <c r="C20" s="104"/>
      <c r="E20" s="176"/>
    </row>
    <row r="21" spans="1:12">
      <c r="E21" s="126"/>
    </row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88"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W28"/>
  <sheetViews>
    <sheetView rightToLeft="1" view="pageBreakPreview" zoomScale="110" zoomScaleNormal="100" zoomScaleSheetLayoutView="110" workbookViewId="0">
      <pane ySplit="9" topLeftCell="A12" activePane="bottomLeft" state="frozen"/>
      <selection activeCell="J16" sqref="J16"/>
      <selection pane="bottomLeft" activeCell="N24" sqref="N24:N25"/>
    </sheetView>
  </sheetViews>
  <sheetFormatPr defaultColWidth="9.125" defaultRowHeight="15.75"/>
  <cols>
    <col min="1" max="1" width="23.875" style="6" bestFit="1" customWidth="1"/>
    <col min="2" max="2" width="0.625" style="6" customWidth="1"/>
    <col min="3" max="3" width="9.125" style="6" customWidth="1"/>
    <col min="4" max="4" width="0.375" style="6" customWidth="1"/>
    <col min="5" max="5" width="14.625" style="85" bestFit="1" customWidth="1"/>
    <col min="6" max="6" width="0.875" style="6" customWidth="1"/>
    <col min="7" max="7" width="13.875" style="85" bestFit="1" customWidth="1"/>
    <col min="8" max="8" width="1" style="6" customWidth="1"/>
    <col min="9" max="9" width="13" style="6" bestFit="1" customWidth="1"/>
    <col min="10" max="10" width="12.625" style="70" customWidth="1"/>
    <col min="11" max="11" width="0.75" style="6" customWidth="1"/>
    <col min="12" max="12" width="9.125" style="6"/>
    <col min="13" max="13" width="0.625" style="6" customWidth="1"/>
    <col min="14" max="14" width="13" style="137" bestFit="1" customWidth="1"/>
    <col min="15" max="15" width="0.875" style="6" customWidth="1"/>
    <col min="16" max="16" width="12.125" style="6" bestFit="1" customWidth="1"/>
    <col min="17" max="17" width="0.875" style="6" customWidth="1"/>
    <col min="18" max="18" width="15" style="6" bestFit="1" customWidth="1"/>
    <col min="19" max="19" width="10.625" style="70" customWidth="1"/>
    <col min="20" max="20" width="9.125" style="6"/>
    <col min="21" max="21" width="14.25" style="6" bestFit="1" customWidth="1"/>
    <col min="22" max="22" width="13" style="6" bestFit="1" customWidth="1"/>
    <col min="23" max="23" width="13.125" style="6" bestFit="1" customWidth="1"/>
    <col min="24" max="16384" width="9.125" style="6"/>
  </cols>
  <sheetData>
    <row r="1" spans="1:19" ht="21">
      <c r="A1" s="277" t="s">
        <v>126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</row>
    <row r="2" spans="1:19" ht="21">
      <c r="A2" s="277" t="s">
        <v>84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</row>
    <row r="3" spans="1:19" ht="21">
      <c r="A3" s="277" t="s">
        <v>308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</row>
    <row r="4" spans="1:19" ht="25.5">
      <c r="A4" s="288" t="s">
        <v>107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</row>
    <row r="6" spans="1:19" ht="19.5" customHeight="1" thickBot="1">
      <c r="A6" s="4"/>
      <c r="B6" s="5"/>
      <c r="C6" s="315" t="s">
        <v>343</v>
      </c>
      <c r="D6" s="315"/>
      <c r="E6" s="315"/>
      <c r="F6" s="315"/>
      <c r="G6" s="315"/>
      <c r="H6" s="315"/>
      <c r="I6" s="315"/>
      <c r="J6" s="315"/>
      <c r="K6" s="5"/>
      <c r="L6" s="315" t="s">
        <v>344</v>
      </c>
      <c r="M6" s="315"/>
      <c r="N6" s="315"/>
      <c r="O6" s="315"/>
      <c r="P6" s="315"/>
      <c r="Q6" s="315"/>
      <c r="R6" s="315"/>
      <c r="S6" s="315"/>
    </row>
    <row r="7" spans="1:19" ht="19.5" customHeight="1">
      <c r="A7" s="316" t="s">
        <v>99</v>
      </c>
      <c r="B7" s="312"/>
      <c r="C7" s="313" t="s">
        <v>108</v>
      </c>
      <c r="D7" s="311"/>
      <c r="E7" s="318" t="s">
        <v>17</v>
      </c>
      <c r="F7" s="311"/>
      <c r="G7" s="318" t="s">
        <v>18</v>
      </c>
      <c r="H7" s="311"/>
      <c r="I7" s="313" t="s">
        <v>3</v>
      </c>
      <c r="J7" s="313"/>
      <c r="K7" s="312"/>
      <c r="L7" s="313" t="s">
        <v>108</v>
      </c>
      <c r="M7" s="311"/>
      <c r="N7" s="309" t="s">
        <v>17</v>
      </c>
      <c r="O7" s="311"/>
      <c r="P7" s="313" t="s">
        <v>18</v>
      </c>
      <c r="Q7" s="311"/>
      <c r="R7" s="313" t="s">
        <v>3</v>
      </c>
      <c r="S7" s="313"/>
    </row>
    <row r="8" spans="1:19" ht="18.75" customHeight="1" thickBot="1">
      <c r="A8" s="316"/>
      <c r="B8" s="312"/>
      <c r="C8" s="314"/>
      <c r="D8" s="312"/>
      <c r="E8" s="319"/>
      <c r="F8" s="312"/>
      <c r="G8" s="319"/>
      <c r="H8" s="312"/>
      <c r="I8" s="315"/>
      <c r="J8" s="315"/>
      <c r="K8" s="312"/>
      <c r="L8" s="314"/>
      <c r="M8" s="312"/>
      <c r="N8" s="310"/>
      <c r="O8" s="312"/>
      <c r="P8" s="314"/>
      <c r="Q8" s="312"/>
      <c r="R8" s="315"/>
      <c r="S8" s="315"/>
    </row>
    <row r="9" spans="1:19" ht="28.5" customHeight="1" thickBot="1">
      <c r="A9" s="317"/>
      <c r="B9" s="312"/>
      <c r="C9" s="48" t="s">
        <v>87</v>
      </c>
      <c r="D9" s="312"/>
      <c r="E9" s="102" t="s">
        <v>87</v>
      </c>
      <c r="F9" s="312"/>
      <c r="G9" s="102" t="s">
        <v>87</v>
      </c>
      <c r="H9" s="312"/>
      <c r="I9" s="50" t="s">
        <v>7</v>
      </c>
      <c r="J9" s="121" t="s">
        <v>19</v>
      </c>
      <c r="K9" s="312"/>
      <c r="L9" s="48" t="s">
        <v>87</v>
      </c>
      <c r="M9" s="312"/>
      <c r="N9" s="134" t="s">
        <v>87</v>
      </c>
      <c r="O9" s="312"/>
      <c r="P9" s="48" t="s">
        <v>87</v>
      </c>
      <c r="Q9" s="312"/>
      <c r="R9" s="50" t="s">
        <v>7</v>
      </c>
      <c r="S9" s="108" t="s">
        <v>19</v>
      </c>
    </row>
    <row r="10" spans="1:19" ht="18.75">
      <c r="A10" s="115" t="s">
        <v>131</v>
      </c>
      <c r="B10" s="49"/>
      <c r="C10" s="9"/>
      <c r="D10" s="49"/>
      <c r="E10" s="103">
        <v>4781829311</v>
      </c>
      <c r="F10" s="49"/>
      <c r="G10" s="9">
        <v>-796567436</v>
      </c>
      <c r="H10" s="49"/>
      <c r="I10" s="106">
        <f>E10+G10+C10</f>
        <v>3985261875</v>
      </c>
      <c r="J10" s="119">
        <f>I10/درآمدها!$E$11</f>
        <v>1.258631218542805E-3</v>
      </c>
      <c r="K10" s="49"/>
      <c r="L10" s="9"/>
      <c r="M10" s="49"/>
      <c r="N10" s="245">
        <v>-881437564</v>
      </c>
      <c r="O10" s="49"/>
      <c r="P10" s="9">
        <v>-796567436</v>
      </c>
      <c r="Q10" s="49"/>
      <c r="R10" s="106">
        <f>L10+N10+P10</f>
        <v>-1678005000</v>
      </c>
      <c r="S10" s="111">
        <f>R10/درآمدها!$E$11</f>
        <v>-5.2994998675486525E-4</v>
      </c>
    </row>
    <row r="11" spans="1:19" ht="18.75">
      <c r="A11" s="115" t="s">
        <v>136</v>
      </c>
      <c r="B11" s="257"/>
      <c r="C11" s="9"/>
      <c r="D11" s="257"/>
      <c r="E11" s="233">
        <v>2285079989</v>
      </c>
      <c r="F11" s="257"/>
      <c r="G11" s="9"/>
      <c r="H11" s="257"/>
      <c r="I11" s="106">
        <f t="shared" ref="I11:I12" si="0">E11+G11+C11</f>
        <v>2285079989</v>
      </c>
      <c r="J11" s="109">
        <f>I11/درآمدها!$E$11</f>
        <v>7.2167729530267055E-4</v>
      </c>
      <c r="K11" s="257"/>
      <c r="L11" s="9"/>
      <c r="M11" s="257"/>
      <c r="N11" s="245">
        <v>-20110258098</v>
      </c>
      <c r="O11" s="257"/>
      <c r="P11" s="9">
        <v>16288199917</v>
      </c>
      <c r="Q11" s="257"/>
      <c r="R11" s="106">
        <f t="shared" ref="R11:R12" si="1">L11+N11+P11</f>
        <v>-3822058181</v>
      </c>
      <c r="S11" s="111">
        <f>R11/درآمدها!$E$11</f>
        <v>-1.2070879898434597E-3</v>
      </c>
    </row>
    <row r="12" spans="1:19" ht="18.75">
      <c r="A12" s="115" t="s">
        <v>129</v>
      </c>
      <c r="B12" s="257"/>
      <c r="C12" s="9"/>
      <c r="D12" s="257"/>
      <c r="E12" s="233">
        <v>8566404730</v>
      </c>
      <c r="F12" s="257"/>
      <c r="G12" s="9"/>
      <c r="H12" s="257"/>
      <c r="I12" s="106">
        <f t="shared" si="0"/>
        <v>8566404730</v>
      </c>
      <c r="J12" s="109">
        <f>I12/درآمدها!$E$11</f>
        <v>2.7054544373826747E-3</v>
      </c>
      <c r="K12" s="257"/>
      <c r="L12" s="9"/>
      <c r="M12" s="257"/>
      <c r="N12" s="245">
        <v>-20101205039</v>
      </c>
      <c r="O12" s="257"/>
      <c r="P12" s="9">
        <v>-20457773</v>
      </c>
      <c r="Q12" s="257"/>
      <c r="R12" s="106">
        <f t="shared" si="1"/>
        <v>-20121662812</v>
      </c>
      <c r="S12" s="111">
        <f>R12/درآمدها!$E$11</f>
        <v>-6.3548529001434834E-3</v>
      </c>
    </row>
    <row r="13" spans="1:19" ht="18.75">
      <c r="A13" s="115" t="s">
        <v>135</v>
      </c>
      <c r="B13" s="60"/>
      <c r="C13" s="9"/>
      <c r="D13" s="60"/>
      <c r="E13" s="103"/>
      <c r="F13" s="60"/>
      <c r="G13" s="9"/>
      <c r="H13" s="60"/>
      <c r="I13" s="106">
        <f t="shared" ref="I13:I25" si="2">E13+G13+C13</f>
        <v>0</v>
      </c>
      <c r="J13" s="109">
        <f>I13/درآمدها!$E$11</f>
        <v>0</v>
      </c>
      <c r="K13" s="60"/>
      <c r="L13" s="9"/>
      <c r="M13" s="60"/>
      <c r="N13" s="135"/>
      <c r="O13" s="60"/>
      <c r="P13" s="9">
        <v>-1432207668</v>
      </c>
      <c r="Q13" s="60"/>
      <c r="R13" s="106">
        <f t="shared" ref="R13:R25" si="3">L13+N13+P13</f>
        <v>-1432207668</v>
      </c>
      <c r="S13" s="111">
        <f>R13/درآمدها!$E$11</f>
        <v>-4.5232191482553178E-4</v>
      </c>
    </row>
    <row r="14" spans="1:19" ht="18.75">
      <c r="A14" s="115" t="s">
        <v>138</v>
      </c>
      <c r="B14" s="60"/>
      <c r="C14" s="9"/>
      <c r="D14" s="60"/>
      <c r="E14" s="9">
        <v>10310062245</v>
      </c>
      <c r="F14" s="60"/>
      <c r="G14" s="9"/>
      <c r="H14" s="60"/>
      <c r="I14" s="106">
        <f t="shared" si="2"/>
        <v>10310062245</v>
      </c>
      <c r="J14" s="109">
        <f>I14/درآمدها!$E$11</f>
        <v>3.2561388971901672E-3</v>
      </c>
      <c r="K14" s="60"/>
      <c r="L14" s="9"/>
      <c r="M14" s="60"/>
      <c r="N14" s="244">
        <v>-2679259596</v>
      </c>
      <c r="O14" s="60"/>
      <c r="P14" s="9"/>
      <c r="Q14" s="60"/>
      <c r="R14" s="106">
        <f t="shared" si="3"/>
        <v>-2679259596</v>
      </c>
      <c r="S14" s="111">
        <f>R14/درآمدها!$E$11</f>
        <v>-8.4616767376321622E-4</v>
      </c>
    </row>
    <row r="15" spans="1:19" ht="18.75">
      <c r="A15" s="115" t="s">
        <v>134</v>
      </c>
      <c r="B15" s="60"/>
      <c r="C15" s="9"/>
      <c r="D15" s="60"/>
      <c r="E15" s="9">
        <v>6346934055</v>
      </c>
      <c r="F15" s="60"/>
      <c r="G15" s="9"/>
      <c r="H15" s="60"/>
      <c r="I15" s="106">
        <f t="shared" si="2"/>
        <v>6346934055</v>
      </c>
      <c r="J15" s="109">
        <f>I15/درآمدها!$E$11</f>
        <v>2.0044979713297953E-3</v>
      </c>
      <c r="K15" s="60"/>
      <c r="L15" s="9"/>
      <c r="M15" s="60"/>
      <c r="N15" s="245">
        <v>-10390236923</v>
      </c>
      <c r="O15" s="60"/>
      <c r="P15" s="9"/>
      <c r="Q15" s="60"/>
      <c r="R15" s="106">
        <f t="shared" si="3"/>
        <v>-10390236923</v>
      </c>
      <c r="S15" s="111">
        <f>R15/درآمدها!$E$11</f>
        <v>-3.2814597809444918E-3</v>
      </c>
    </row>
    <row r="16" spans="1:19" ht="18.75">
      <c r="A16" s="115" t="s">
        <v>139</v>
      </c>
      <c r="B16" s="60"/>
      <c r="C16" s="9"/>
      <c r="D16" s="60"/>
      <c r="E16" s="9">
        <v>3968401356</v>
      </c>
      <c r="F16" s="60"/>
      <c r="G16" s="9"/>
      <c r="H16" s="60"/>
      <c r="I16" s="106">
        <f t="shared" si="2"/>
        <v>3968401356</v>
      </c>
      <c r="J16" s="109">
        <f>I16/درآمدها!$E$11</f>
        <v>1.2533063048382987E-3</v>
      </c>
      <c r="K16" s="60"/>
      <c r="L16" s="9"/>
      <c r="M16" s="60"/>
      <c r="N16" s="245">
        <v>-276083892</v>
      </c>
      <c r="O16" s="60"/>
      <c r="P16" s="9"/>
      <c r="Q16" s="60"/>
      <c r="R16" s="106">
        <f t="shared" si="3"/>
        <v>-276083892</v>
      </c>
      <c r="S16" s="111">
        <f>R16/درآمدها!$E$11</f>
        <v>-8.7193217486617532E-5</v>
      </c>
    </row>
    <row r="17" spans="1:23" ht="18.75">
      <c r="A17" s="115" t="s">
        <v>312</v>
      </c>
      <c r="B17" s="60"/>
      <c r="C17" s="9"/>
      <c r="D17" s="60"/>
      <c r="E17" s="254">
        <v>8431739800</v>
      </c>
      <c r="F17" s="60"/>
      <c r="G17" s="9"/>
      <c r="H17" s="60"/>
      <c r="I17" s="106">
        <f t="shared" si="2"/>
        <v>8431739800</v>
      </c>
      <c r="J17" s="109">
        <f>I17/درآمدها!$E$11</f>
        <v>2.6629243627584367E-3</v>
      </c>
      <c r="K17" s="60"/>
      <c r="L17" s="9"/>
      <c r="M17" s="60"/>
      <c r="N17" s="254">
        <v>8431739800</v>
      </c>
      <c r="O17" s="60"/>
      <c r="P17" s="9"/>
      <c r="Q17" s="60"/>
      <c r="R17" s="106">
        <f t="shared" si="3"/>
        <v>8431739800</v>
      </c>
      <c r="S17" s="111">
        <f>R17/درآمدها!$E$11</f>
        <v>2.6629243627584367E-3</v>
      </c>
    </row>
    <row r="18" spans="1:23" ht="18.75">
      <c r="A18" s="115" t="s">
        <v>141</v>
      </c>
      <c r="B18" s="60"/>
      <c r="C18" s="9"/>
      <c r="D18" s="60"/>
      <c r="E18" s="252">
        <v>644340000</v>
      </c>
      <c r="F18" s="60"/>
      <c r="H18" s="60"/>
      <c r="I18" s="106">
        <f t="shared" si="2"/>
        <v>644340000</v>
      </c>
      <c r="J18" s="109">
        <f>I18/درآمدها!$E$11</f>
        <v>2.0349639867916358E-4</v>
      </c>
      <c r="K18" s="60"/>
      <c r="L18" s="9"/>
      <c r="M18" s="60"/>
      <c r="N18" s="254">
        <v>218210000</v>
      </c>
      <c r="O18" s="60"/>
      <c r="P18" s="103"/>
      <c r="Q18" s="60"/>
      <c r="R18" s="106">
        <f t="shared" si="3"/>
        <v>218210000</v>
      </c>
      <c r="S18" s="111">
        <f>R18/درآمدها!$E$11</f>
        <v>6.8915400496291228E-5</v>
      </c>
    </row>
    <row r="19" spans="1:23" ht="18.75">
      <c r="A19" s="115" t="s">
        <v>130</v>
      </c>
      <c r="B19" s="60"/>
      <c r="C19" s="9"/>
      <c r="D19" s="60"/>
      <c r="E19" s="233">
        <v>3356010000</v>
      </c>
      <c r="F19" s="60"/>
      <c r="G19" s="9"/>
      <c r="H19" s="60"/>
      <c r="I19" s="106">
        <f t="shared" si="2"/>
        <v>3356010000</v>
      </c>
      <c r="J19" s="109">
        <f>I19/درآمدها!$E$11</f>
        <v>1.0598999735097305E-3</v>
      </c>
      <c r="K19" s="60"/>
      <c r="L19" s="9"/>
      <c r="M19" s="60"/>
      <c r="N19" s="245">
        <v>1887755625</v>
      </c>
      <c r="O19" s="60"/>
      <c r="P19" s="9"/>
      <c r="Q19" s="60"/>
      <c r="R19" s="106">
        <f t="shared" si="3"/>
        <v>1887755625</v>
      </c>
      <c r="S19" s="111">
        <f>R19/درآمدها!$E$11</f>
        <v>5.9619373509922342E-4</v>
      </c>
    </row>
    <row r="20" spans="1:23" ht="18.75">
      <c r="A20" s="115" t="s">
        <v>132</v>
      </c>
      <c r="B20" s="60"/>
      <c r="C20" s="9"/>
      <c r="D20" s="60"/>
      <c r="E20" s="233">
        <v>102672930</v>
      </c>
      <c r="F20" s="60"/>
      <c r="G20" s="9"/>
      <c r="H20" s="60"/>
      <c r="I20" s="106">
        <f t="shared" si="2"/>
        <v>102672930</v>
      </c>
      <c r="J20" s="109">
        <f>I20/درآمدها!$E$11</f>
        <v>3.2426314518480702E-5</v>
      </c>
      <c r="K20" s="60"/>
      <c r="L20" s="9"/>
      <c r="M20" s="60"/>
      <c r="N20" s="245">
        <v>-3470878431</v>
      </c>
      <c r="O20" s="60"/>
      <c r="P20" s="9"/>
      <c r="Q20" s="60"/>
      <c r="R20" s="106">
        <f t="shared" si="3"/>
        <v>-3470878431</v>
      </c>
      <c r="S20" s="111">
        <f>R20/درآمدها!$E$11</f>
        <v>-1.0961778889432376E-3</v>
      </c>
    </row>
    <row r="21" spans="1:23" ht="18.75">
      <c r="A21" s="115" t="s">
        <v>137</v>
      </c>
      <c r="B21" s="60"/>
      <c r="C21" s="9"/>
      <c r="D21" s="60"/>
      <c r="E21" s="233">
        <v>7877634187</v>
      </c>
      <c r="F21" s="60"/>
      <c r="G21" s="9"/>
      <c r="H21" s="60"/>
      <c r="I21" s="106">
        <f t="shared" si="2"/>
        <v>7877634187</v>
      </c>
      <c r="J21" s="109">
        <f>I21/درآمدها!$E$11</f>
        <v>2.4879259198037694E-3</v>
      </c>
      <c r="K21" s="60"/>
      <c r="L21" s="9"/>
      <c r="M21" s="60"/>
      <c r="N21" s="245">
        <v>-1104187218</v>
      </c>
      <c r="O21" s="60"/>
      <c r="P21" s="9"/>
      <c r="Q21" s="60"/>
      <c r="R21" s="106">
        <f t="shared" si="3"/>
        <v>-1104187218</v>
      </c>
      <c r="S21" s="111">
        <f>R21/درآمدها!$E$11</f>
        <v>-3.4872601783307654E-4</v>
      </c>
    </row>
    <row r="22" spans="1:23" ht="18.75">
      <c r="A22" s="115" t="s">
        <v>313</v>
      </c>
      <c r="B22" s="60"/>
      <c r="C22" s="9"/>
      <c r="D22" s="60"/>
      <c r="E22" s="233">
        <v>-3498750</v>
      </c>
      <c r="F22" s="60"/>
      <c r="G22" s="9"/>
      <c r="H22" s="60"/>
      <c r="I22" s="106">
        <f t="shared" si="2"/>
        <v>-3498750</v>
      </c>
      <c r="J22" s="109">
        <f>I22/درآمدها!$E$11</f>
        <v>-1.1049803285202277E-6</v>
      </c>
      <c r="K22" s="60"/>
      <c r="L22" s="9"/>
      <c r="M22" s="60"/>
      <c r="N22" s="245">
        <v>-3498750</v>
      </c>
      <c r="O22" s="60"/>
      <c r="P22" s="9"/>
      <c r="Q22" s="60"/>
      <c r="R22" s="106">
        <f t="shared" si="3"/>
        <v>-3498750</v>
      </c>
      <c r="S22" s="111">
        <f>R22/درآمدها!$E$11</f>
        <v>-1.1049803285202277E-6</v>
      </c>
    </row>
    <row r="23" spans="1:23" ht="18.75">
      <c r="A23" s="115" t="s">
        <v>140</v>
      </c>
      <c r="B23" s="60"/>
      <c r="C23" s="9"/>
      <c r="D23" s="60"/>
      <c r="E23" s="252">
        <v>7634486370</v>
      </c>
      <c r="F23" s="60"/>
      <c r="G23" s="9"/>
      <c r="H23" s="60"/>
      <c r="I23" s="106">
        <f t="shared" si="2"/>
        <v>7634486370</v>
      </c>
      <c r="J23" s="109">
        <f>I23/درآمدها!$E$11</f>
        <v>2.4111346215665028E-3</v>
      </c>
      <c r="K23" s="60"/>
      <c r="L23" s="9"/>
      <c r="M23" s="60"/>
      <c r="N23" s="254">
        <v>756920087</v>
      </c>
      <c r="O23" s="60"/>
      <c r="P23" s="9"/>
      <c r="Q23" s="60"/>
      <c r="R23" s="106">
        <f t="shared" si="3"/>
        <v>756920087</v>
      </c>
      <c r="S23" s="111">
        <f>R23/درآمدها!$E$11</f>
        <v>2.3905160597265294E-4</v>
      </c>
    </row>
    <row r="24" spans="1:23" ht="18.75">
      <c r="A24" s="115" t="s">
        <v>311</v>
      </c>
      <c r="B24" s="60"/>
      <c r="C24" s="9"/>
      <c r="D24" s="60"/>
      <c r="E24" s="233">
        <v>1118670000</v>
      </c>
      <c r="F24" s="60"/>
      <c r="G24" s="9"/>
      <c r="H24" s="60"/>
      <c r="I24" s="106">
        <f t="shared" si="2"/>
        <v>1118670000</v>
      </c>
      <c r="J24" s="109">
        <f>I24/درآمدها!$E$11</f>
        <v>3.5329999116991021E-4</v>
      </c>
      <c r="K24" s="60"/>
      <c r="L24" s="9"/>
      <c r="M24" s="60"/>
      <c r="N24" s="245">
        <v>-599287500</v>
      </c>
      <c r="O24" s="60"/>
      <c r="P24" s="9"/>
      <c r="Q24" s="60"/>
      <c r="R24" s="106">
        <f t="shared" si="3"/>
        <v>-599287500</v>
      </c>
      <c r="S24" s="111">
        <f>R24/درآمدها!$E$11</f>
        <v>-1.8926785241245189E-4</v>
      </c>
    </row>
    <row r="25" spans="1:23" ht="18.75">
      <c r="A25" s="115" t="s">
        <v>133</v>
      </c>
      <c r="B25" s="49"/>
      <c r="C25" s="9"/>
      <c r="D25" s="9"/>
      <c r="E25" s="233">
        <v>1018788750</v>
      </c>
      <c r="F25" s="9"/>
      <c r="G25" s="9"/>
      <c r="H25" s="9"/>
      <c r="I25" s="106">
        <f t="shared" si="2"/>
        <v>1018788750</v>
      </c>
      <c r="J25" s="109">
        <f>I25/درآمدها!$E$11</f>
        <v>3.2175534910116823E-4</v>
      </c>
      <c r="K25" s="9"/>
      <c r="L25" s="9"/>
      <c r="M25" s="9"/>
      <c r="N25" s="245">
        <v>-739121250</v>
      </c>
      <c r="O25" s="9"/>
      <c r="P25" s="9"/>
      <c r="Q25" s="9"/>
      <c r="R25" s="106">
        <f t="shared" si="3"/>
        <v>-739121250</v>
      </c>
      <c r="S25" s="111">
        <f>R25/درآمدها!$E$11</f>
        <v>-2.3343035130869065E-4</v>
      </c>
      <c r="U25" s="133"/>
      <c r="V25" s="133"/>
    </row>
    <row r="26" spans="1:23" ht="16.5" thickBot="1">
      <c r="C26" s="116"/>
      <c r="E26" s="117">
        <f>SUM(E10:E25)</f>
        <v>66439554973</v>
      </c>
      <c r="G26" s="117">
        <f>SUM(G10:G25)</f>
        <v>-796567436</v>
      </c>
      <c r="I26" s="118">
        <f>SUM(I10:I25)</f>
        <v>65642987537</v>
      </c>
      <c r="J26" s="120">
        <f>SUM(J10:J25)</f>
        <v>2.0731464075365053E-2</v>
      </c>
      <c r="L26" s="116"/>
      <c r="N26" s="136">
        <f>SUM(N10:N25)</f>
        <v>-49060828749</v>
      </c>
      <c r="P26" s="118">
        <f>SUM(P10:P25)</f>
        <v>14038967040</v>
      </c>
      <c r="R26" s="118">
        <f>SUM(R10:R25)</f>
        <v>-35021861709</v>
      </c>
      <c r="S26" s="120">
        <f>SUM(S10:S25)</f>
        <v>-1.1060655450261036E-2</v>
      </c>
    </row>
    <row r="27" spans="1:23" ht="16.5" thickTop="1"/>
    <row r="28" spans="1:23" ht="18.75">
      <c r="W28" s="114"/>
    </row>
  </sheetData>
  <mergeCells count="23">
    <mergeCell ref="A1:S1"/>
    <mergeCell ref="A2:S2"/>
    <mergeCell ref="A3:S3"/>
    <mergeCell ref="A4:S4"/>
    <mergeCell ref="C6:J6"/>
    <mergeCell ref="L6:S6"/>
    <mergeCell ref="M7:M9"/>
    <mergeCell ref="A7:A9"/>
    <mergeCell ref="B7:B9"/>
    <mergeCell ref="C7:C8"/>
    <mergeCell ref="D7:D9"/>
    <mergeCell ref="E7:E8"/>
    <mergeCell ref="F7:F9"/>
    <mergeCell ref="G7:G8"/>
    <mergeCell ref="H7:H9"/>
    <mergeCell ref="I7:J8"/>
    <mergeCell ref="K7:K9"/>
    <mergeCell ref="L7:L8"/>
    <mergeCell ref="N7:N8"/>
    <mergeCell ref="O7:O9"/>
    <mergeCell ref="P7:P8"/>
    <mergeCell ref="Q7:Q9"/>
    <mergeCell ref="R7:S8"/>
  </mergeCells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روکش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صندوق</vt:lpstr>
      <vt:lpstr>درآمد سرمایه گذاری در سهام </vt:lpstr>
      <vt:lpstr>درآمد سرمایه گذاری در اوراق بها</vt:lpstr>
      <vt:lpstr>درآمد سپرده بانکی</vt:lpstr>
      <vt:lpstr>مبالغ تخصیصی اوراق </vt:lpstr>
      <vt:lpstr>سایر درآمدها</vt:lpstr>
      <vt:lpstr>درآمد سود سهام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اوراق!Print_Area</vt:lpstr>
      <vt:lpstr>'اوراق مشتقه'!Print_Area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روکش!Print_Area</vt:lpstr>
      <vt:lpstr>سپرده!Print_Area</vt:lpstr>
      <vt:lpstr>'سود  سپرده بانکی'!Print_Area</vt:lpstr>
      <vt:lpstr>'مبالغ تخصیصی اوراق 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Mrs.Firoozi</cp:lastModifiedBy>
  <cp:lastPrinted>2024-06-26T07:47:25Z</cp:lastPrinted>
  <dcterms:created xsi:type="dcterms:W3CDTF">2017-11-22T14:26:20Z</dcterms:created>
  <dcterms:modified xsi:type="dcterms:W3CDTF">2024-07-29T11:04:42Z</dcterms:modified>
</cp:coreProperties>
</file>