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حشمتی\فیروزی\پرتفو مرداد 1403\"/>
    </mc:Choice>
  </mc:AlternateContent>
  <xr:revisionPtr revIDLastSave="0" documentId="13_ncr:1_{E2E20006-AB9D-4A22-922E-B0B51C5DBB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ود سهام" sheetId="15" r:id="rId13"/>
    <sheet name="درآمد سپرده بانکی" sheetId="13" r:id="rId14"/>
    <sheet name="سایر درآمدها" sheetId="14" r:id="rId15"/>
    <sheet name="سود اوراق بهادار" sheetId="17" r:id="rId16"/>
    <sheet name="سود سپرده بانکی" sheetId="18" r:id="rId17"/>
    <sheet name="درآمد ناشی از فروش" sheetId="19" r:id="rId18"/>
    <sheet name="درآمد ناشی از تغییر قیمت اوراق" sheetId="21" r:id="rId19"/>
  </sheets>
  <definedNames>
    <definedName name="_xlnm.Print_Area" localSheetId="4">اوراق!$A$1:$AM$25</definedName>
    <definedName name="_xlnm.Print_Area" localSheetId="2">'اوراق مشتقه'!$A$1:$AX$22</definedName>
    <definedName name="_xlnm.Print_Area" localSheetId="5">'تعدیل قیمت'!$A$1:$N$12</definedName>
    <definedName name="_xlnm.Print_Area" localSheetId="7">درآمد!$A$1:$K$13</definedName>
    <definedName name="_xlnm.Print_Area" localSheetId="13">'درآمد سپرده بانکی'!$A$1:$K$114</definedName>
    <definedName name="_xlnm.Print_Area" localSheetId="10">'درآمد سرمایه گذاری در اوراق به'!$A$1:$S$25</definedName>
    <definedName name="_xlnm.Print_Area" localSheetId="8">'درآمد سرمایه گذاری در سهام'!$A$1:$X$21</definedName>
    <definedName name="_xlnm.Print_Area" localSheetId="9">'درآمد سرمایه گذاری در صندوق'!$A$1:$X$25</definedName>
    <definedName name="_xlnm.Print_Area" localSheetId="12">'درآمد سود سهام'!$A$1:$T$15</definedName>
    <definedName name="_xlnm.Print_Area" localSheetId="18">'درآمد ناشی از تغییر قیمت اوراق'!$A$1:$S$49</definedName>
    <definedName name="_xlnm.Print_Area" localSheetId="17">'درآمد ناشی از فروش'!$A$1:$S$20</definedName>
    <definedName name="_xlnm.Print_Area" localSheetId="14">'سایر درآمدها'!$A$1:$G$11</definedName>
    <definedName name="_xlnm.Print_Area" localSheetId="6">سپرده!$A$1:$M$77</definedName>
    <definedName name="_xlnm.Print_Area" localSheetId="15">'سود اوراق بهادار'!$A$1:$U$18</definedName>
    <definedName name="_xlnm.Print_Area" localSheetId="16">'سود سپرده بانکی'!$A$1:$N$114</definedName>
    <definedName name="_xlnm.Print_Area" localSheetId="1">سهام!$A$1:$AC$19</definedName>
    <definedName name="_xlnm.Print_Area" localSheetId="0">'صورت وضعیت'!$A$1:$A$8</definedName>
    <definedName name="_xlnm.Print_Area" localSheetId="11">'مبالغ تخصیصی اوراق'!$A$1:$R$11</definedName>
    <definedName name="_xlnm.Print_Area" localSheetId="3">'واحدهای صندوق'!$A$1:$AB$24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10" i="11" l="1"/>
  <c r="R11" i="11"/>
  <c r="R12" i="11"/>
  <c r="R13" i="11"/>
  <c r="R25" i="11" s="1"/>
  <c r="F10" i="8" s="1"/>
  <c r="R14" i="11"/>
  <c r="R15" i="11"/>
  <c r="R16" i="11"/>
  <c r="R17" i="11"/>
  <c r="R18" i="11"/>
  <c r="R19" i="11"/>
  <c r="R20" i="11"/>
  <c r="R21" i="11"/>
  <c r="R22" i="11"/>
  <c r="R23" i="11"/>
  <c r="R24" i="11"/>
  <c r="R9" i="11"/>
  <c r="N25" i="11"/>
  <c r="D18" i="8"/>
  <c r="U10" i="10"/>
  <c r="U11" i="10"/>
  <c r="U12" i="10"/>
  <c r="U13" i="10"/>
  <c r="U14" i="10"/>
  <c r="U15" i="10"/>
  <c r="U16" i="10"/>
  <c r="U17" i="10"/>
  <c r="U18" i="10"/>
  <c r="U19" i="10"/>
  <c r="U20" i="10"/>
  <c r="U21" i="10"/>
  <c r="U22" i="10"/>
  <c r="U23" i="10"/>
  <c r="U24" i="10"/>
  <c r="U9" i="10"/>
  <c r="U25" i="10" s="1"/>
  <c r="F9" i="8" s="1"/>
  <c r="S25" i="10"/>
  <c r="Q22" i="19" s="1"/>
  <c r="Q25" i="10"/>
  <c r="Q51" i="21" s="1"/>
  <c r="U10" i="9"/>
  <c r="U11" i="9"/>
  <c r="U12" i="9"/>
  <c r="U13" i="9"/>
  <c r="U14" i="9"/>
  <c r="U15" i="9"/>
  <c r="U16" i="9"/>
  <c r="U17" i="9"/>
  <c r="U18" i="9"/>
  <c r="U19" i="9"/>
  <c r="U20" i="9"/>
  <c r="U9" i="9"/>
  <c r="U21" i="9" s="1"/>
  <c r="F8" i="8" s="1"/>
  <c r="S21" i="9"/>
  <c r="Q21" i="9"/>
  <c r="N21" i="9"/>
  <c r="F12" i="8"/>
  <c r="F11" i="8"/>
  <c r="T20" i="17"/>
  <c r="D21" i="9"/>
  <c r="Q20" i="19"/>
  <c r="G29" i="21"/>
  <c r="Q49" i="21"/>
  <c r="G14" i="21"/>
  <c r="O14" i="21"/>
  <c r="O49" i="21"/>
  <c r="M49" i="21"/>
  <c r="K49" i="21"/>
  <c r="I49" i="21"/>
  <c r="G49" i="21"/>
  <c r="E49" i="21"/>
  <c r="C49" i="21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M30" i="18"/>
  <c r="M31" i="18"/>
  <c r="M32" i="18"/>
  <c r="M33" i="18"/>
  <c r="M34" i="18"/>
  <c r="M35" i="18"/>
  <c r="M36" i="18"/>
  <c r="M37" i="18"/>
  <c r="M38" i="18"/>
  <c r="M39" i="18"/>
  <c r="M40" i="18"/>
  <c r="M41" i="18"/>
  <c r="M42" i="18"/>
  <c r="M43" i="18"/>
  <c r="M44" i="18"/>
  <c r="M45" i="18"/>
  <c r="M46" i="18"/>
  <c r="M47" i="18"/>
  <c r="M48" i="18"/>
  <c r="M49" i="18"/>
  <c r="M50" i="18"/>
  <c r="M51" i="18"/>
  <c r="M52" i="18"/>
  <c r="M53" i="18"/>
  <c r="M54" i="18"/>
  <c r="M55" i="18"/>
  <c r="M56" i="18"/>
  <c r="M57" i="18"/>
  <c r="M58" i="18"/>
  <c r="M59" i="18"/>
  <c r="M60" i="18"/>
  <c r="M61" i="18"/>
  <c r="M62" i="18"/>
  <c r="M63" i="18"/>
  <c r="M64" i="18"/>
  <c r="M65" i="18"/>
  <c r="M66" i="18"/>
  <c r="M67" i="18"/>
  <c r="M68" i="18"/>
  <c r="M69" i="18"/>
  <c r="M70" i="18"/>
  <c r="M71" i="18"/>
  <c r="M72" i="18"/>
  <c r="M73" i="18"/>
  <c r="M74" i="18"/>
  <c r="M75" i="18"/>
  <c r="M76" i="18"/>
  <c r="M77" i="18"/>
  <c r="M78" i="18"/>
  <c r="M79" i="18"/>
  <c r="M80" i="18"/>
  <c r="M81" i="18"/>
  <c r="M82" i="18"/>
  <c r="M83" i="18"/>
  <c r="M84" i="18"/>
  <c r="M85" i="18"/>
  <c r="M86" i="18"/>
  <c r="M87" i="18"/>
  <c r="M88" i="18"/>
  <c r="M89" i="18"/>
  <c r="M90" i="18"/>
  <c r="M91" i="18"/>
  <c r="M92" i="18"/>
  <c r="M93" i="18"/>
  <c r="M94" i="18"/>
  <c r="M95" i="18"/>
  <c r="M96" i="18"/>
  <c r="M97" i="18"/>
  <c r="M98" i="18"/>
  <c r="M99" i="18"/>
  <c r="M100" i="18"/>
  <c r="M101" i="18"/>
  <c r="M102" i="18"/>
  <c r="M103" i="18"/>
  <c r="M104" i="18"/>
  <c r="M105" i="18"/>
  <c r="M106" i="18"/>
  <c r="M107" i="18"/>
  <c r="M108" i="18"/>
  <c r="M109" i="18"/>
  <c r="M110" i="18"/>
  <c r="M111" i="18"/>
  <c r="M112" i="18"/>
  <c r="M113" i="18"/>
  <c r="M8" i="18"/>
  <c r="K114" i="18"/>
  <c r="I114" i="18"/>
  <c r="T18" i="17"/>
  <c r="P18" i="17"/>
  <c r="N18" i="17"/>
  <c r="J18" i="17"/>
  <c r="S15" i="15"/>
  <c r="Q15" i="15"/>
  <c r="O15" i="15"/>
  <c r="S9" i="15"/>
  <c r="S10" i="15"/>
  <c r="S11" i="15"/>
  <c r="S12" i="15"/>
  <c r="S13" i="15"/>
  <c r="S14" i="15"/>
  <c r="S8" i="15"/>
  <c r="L77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L62" i="7"/>
  <c r="L63" i="7"/>
  <c r="L64" i="7"/>
  <c r="L65" i="7"/>
  <c r="L66" i="7"/>
  <c r="L67" i="7"/>
  <c r="L68" i="7"/>
  <c r="L69" i="7"/>
  <c r="L70" i="7"/>
  <c r="L71" i="7"/>
  <c r="L72" i="7"/>
  <c r="L73" i="7"/>
  <c r="L74" i="7"/>
  <c r="L75" i="7"/>
  <c r="L76" i="7"/>
  <c r="L9" i="7"/>
  <c r="K12" i="6"/>
  <c r="AL10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L25" i="5" s="1"/>
  <c r="AL24" i="5"/>
  <c r="AL9" i="5"/>
  <c r="AA24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9" i="4"/>
  <c r="T19" i="2"/>
  <c r="X19" i="2"/>
  <c r="Z19" i="2"/>
  <c r="AB9" i="2"/>
  <c r="AB19" i="2" s="1"/>
  <c r="F13" i="8" l="1"/>
  <c r="F15" i="8" s="1"/>
  <c r="F18" i="8" s="1"/>
  <c r="M114" i="18"/>
</calcChain>
</file>

<file path=xl/sharedStrings.xml><?xml version="1.0" encoding="utf-8"?>
<sst xmlns="http://schemas.openxmlformats.org/spreadsheetml/2006/main" count="893" uniqueCount="349">
  <si>
    <t>صندوق سرمایه گذاری آوای فردای زاگرس</t>
  </si>
  <si>
    <t>صورت وضعیت پرتفوی</t>
  </si>
  <si>
    <t>برای ماه منتهی به 1403/05/31</t>
  </si>
  <si>
    <t>-1</t>
  </si>
  <si>
    <t>سرمایه گذاری ها</t>
  </si>
  <si>
    <t>-1-1</t>
  </si>
  <si>
    <t>سرمایه گذاری در سهام و حق تقدم سهام</t>
  </si>
  <si>
    <t>1403/04/31</t>
  </si>
  <si>
    <t>تغییرات طی دوره</t>
  </si>
  <si>
    <t>1403/05/31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</si>
  <si>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</si>
  <si>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</si>
  <si>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</si>
  <si>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</si>
  <si>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</si>
  <si>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</si>
  <si>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</si>
  <si>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</si>
  <si>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</si>
  <si>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بیمه کوثر</t>
  </si>
  <si>
    <t>پالایش نفت تبریز</t>
  </si>
  <si>
    <t>ح . معدنی و صنعتی گل گهر</t>
  </si>
  <si>
    <t>داروسازی‌ امین‌</t>
  </si>
  <si>
    <t>ذوب آهن اصفهان</t>
  </si>
  <si>
    <t>قنداصفهان‌</t>
  </si>
  <si>
    <t>گروه توسعه مالی مهرآیندگان</t>
  </si>
  <si>
    <t>گروه مدیریت سرمایه گذاری امید</t>
  </si>
  <si>
    <t>مدیریت سرمایه گذاری کوثربهمن</t>
  </si>
  <si>
    <t>معدنی و صنعتی گل گهر</t>
  </si>
  <si>
    <t>امتیاز تسهیلات مسکن سال1403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</si>
  <si>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</si>
  <si>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</si>
  <si>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</si>
  <si>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</si>
  <si>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</si>
  <si>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</si>
  <si>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</si>
  <si>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 ت دامین-12900-04/03/19</t>
  </si>
  <si>
    <t>1404/03/19</t>
  </si>
  <si>
    <t>اختیارف ت کگل-5910-03/06/17</t>
  </si>
  <si>
    <t>1403/06/17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</si>
  <si>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</si>
  <si>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</si>
  <si>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</si>
  <si>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</si>
  <si>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</si>
  <si>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 ت کگل-6017-03/07/17</t>
  </si>
  <si>
    <t>اختیار خرید</t>
  </si>
  <si>
    <t>موقعیت فروش</t>
  </si>
  <si>
    <t>-</t>
  </si>
  <si>
    <t>1403/07/17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</si>
  <si>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</si>
  <si>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</si>
  <si>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</si>
  <si>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</si>
  <si>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</si>
  <si>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</si>
  <si>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</si>
  <si>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اهرمی موج-واحدهای عادی</t>
  </si>
  <si>
    <t>صندوق س آوای تاراز زاگرس-سهام</t>
  </si>
  <si>
    <t>صندوق س پترو اندیشه صبا-بخشی</t>
  </si>
  <si>
    <t>صندوق س صنایع دایا1-بخشی</t>
  </si>
  <si>
    <t>صندوق س صنایع دایا2-بخشی</t>
  </si>
  <si>
    <t>صندوق س. پرتو پایش پیشرو-س</t>
  </si>
  <si>
    <t>صندوق س. مروارید بها بازار-س</t>
  </si>
  <si>
    <t>صندوق س. مشترک آریان-س</t>
  </si>
  <si>
    <t>صندوق س. ویستا -س</t>
  </si>
  <si>
    <t>صندوق س.پشتوانه طلا دنای زاگرس</t>
  </si>
  <si>
    <t>صندوق س.زرین نهال ثنا-س</t>
  </si>
  <si>
    <t>صندوق س.سپند کاریزما-س</t>
  </si>
  <si>
    <t>صندوق سرمایه گذاری زرین پارسیان</t>
  </si>
  <si>
    <t>صندوق صبا</t>
  </si>
  <si>
    <t>طلوع بامداد مهرگان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</si>
  <si>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</si>
  <si>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</si>
  <si>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</si>
  <si>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</si>
  <si>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</si>
  <si>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</si>
  <si>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</si>
  <si>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</si>
  <si>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</si>
  <si>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اسناد خزانه-م1بودجه01-040326</t>
  </si>
  <si>
    <t>بله</t>
  </si>
  <si>
    <t>1401/02/26</t>
  </si>
  <si>
    <t>1404/03/26</t>
  </si>
  <si>
    <t>اسناد خزانه-م3بودجه01-040520</t>
  </si>
  <si>
    <t>1401/05/18</t>
  </si>
  <si>
    <t>1404/05/20</t>
  </si>
  <si>
    <t>اسناد خزانه-م7بودجه02-040910</t>
  </si>
  <si>
    <t>1402/12/20</t>
  </si>
  <si>
    <t>1404/09/10</t>
  </si>
  <si>
    <t>اسنادخزانه-م2بودجه00-031024</t>
  </si>
  <si>
    <t>1400/02/22</t>
  </si>
  <si>
    <t>1403/10/24</t>
  </si>
  <si>
    <t>اسنادخزانه-م5بودجه01-041015</t>
  </si>
  <si>
    <t>1401/12/08</t>
  </si>
  <si>
    <t>1404/10/14</t>
  </si>
  <si>
    <t>اسنادخزانه-م6بودجه01-030814</t>
  </si>
  <si>
    <t>1401/12/10</t>
  </si>
  <si>
    <t>1403/08/14</t>
  </si>
  <si>
    <t>اسنادخزانه-م9بودجه01-040826</t>
  </si>
  <si>
    <t>1401/12/28</t>
  </si>
  <si>
    <t>1404/08/26</t>
  </si>
  <si>
    <t>صکوک اجاره غدیر408-بدون ضامن</t>
  </si>
  <si>
    <t>1400/08/26</t>
  </si>
  <si>
    <t>صکوک اجاره معادن407-3ماهه18%</t>
  </si>
  <si>
    <t>1400/07/19</t>
  </si>
  <si>
    <t>1404/07/18</t>
  </si>
  <si>
    <t>مرابحه انتخاب الکترونیک041006</t>
  </si>
  <si>
    <t>1402/10/06</t>
  </si>
  <si>
    <t>1404/10/05</t>
  </si>
  <si>
    <t>مرابحه داروساز پارس حیان060929</t>
  </si>
  <si>
    <t>1402/09/29</t>
  </si>
  <si>
    <t>1406/09/29</t>
  </si>
  <si>
    <t>مرابحه عام دولت116-ش.خ060630</t>
  </si>
  <si>
    <t>1401/06/30</t>
  </si>
  <si>
    <t>1406/06/30</t>
  </si>
  <si>
    <t>مرابحه عام دولت139-ش.خ040804</t>
  </si>
  <si>
    <t>1402/07/04</t>
  </si>
  <si>
    <t>1404/08/03</t>
  </si>
  <si>
    <t>مرابحه عام دولت142-ش.خ031009</t>
  </si>
  <si>
    <t>1402/08/09</t>
  </si>
  <si>
    <t>1403/10/09</t>
  </si>
  <si>
    <t>مرابحه عام دولت143-ش.خ041009</t>
  </si>
  <si>
    <t>1404/10/08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</si>
  <si>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</si>
  <si>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</si>
  <si>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</si>
  <si>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</si>
  <si>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</si>
  <si>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</si>
  <si>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</si>
  <si>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</si>
  <si>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-9.28%</t>
  </si>
  <si>
    <t>-1.28%</t>
  </si>
  <si>
    <t>-9.44%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</si>
  <si>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</si>
  <si>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</si>
  <si>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</si>
  <si>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</si>
  <si>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</si>
  <si>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</si>
  <si>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پاسارگاد جهان کودک 290-8100-14527997-1</t>
  </si>
  <si>
    <t>حساب جاری بانک آینده بلوار دریا 0100750407000</t>
  </si>
  <si>
    <t>سپرده کوتاه مدت بانک دی فرشته 0205364536008</t>
  </si>
  <si>
    <t>سپرده کوتاه مدت بانک آینده بلوار دریا 0203629431004</t>
  </si>
  <si>
    <t>حساب جاری بانک دی فرشته 0105362922004</t>
  </si>
  <si>
    <t>قرض الحسنه بانک آینده بلوار دریا 0302795060004</t>
  </si>
  <si>
    <t>سپرده کوتاه مدت بانک گردشگری میدان سرو 147-9967-823519-1</t>
  </si>
  <si>
    <t>سپرده کوتاه مدت موسسه اعتباری ملل جنت آباد 0414-10-277-000000082</t>
  </si>
  <si>
    <t>سپرده کوتاه مدت بانک اقتصاد نوین غدیر 101-850-6730034-1</t>
  </si>
  <si>
    <t>سپرده کوتاه مدت بانک گردشگری قیطریه 133-9098-823519-1</t>
  </si>
  <si>
    <t>سپرده کوتاه مدت بانک رفاه بازار 327894908</t>
  </si>
  <si>
    <t>سپرده کوتاه مدت بانک سامان جام جم 821.841.3837417.1</t>
  </si>
  <si>
    <t>سپرده کوتاه مدت بانک سامان جام جم 821.810.3837417.1</t>
  </si>
  <si>
    <t>سپرده کوتاه مدت بانک ملت مستقل مرکزی 9554863739</t>
  </si>
  <si>
    <t>سپرده کوتاه مدت بانک شهر بلوار اندرزگو 7001001361439</t>
  </si>
  <si>
    <t>سپرده کوتاه مدت بانک اقتصاد نوین جنت آباد 174-850-6730034-1</t>
  </si>
  <si>
    <t>سپرده کوتاه مدت بانک خاورمیانه بخارست 1007-10810-707074758</t>
  </si>
  <si>
    <t>قرض الحسنه بانک آینده مطهری 0303521532001</t>
  </si>
  <si>
    <t>سپرده کوتاه مدت بانک آینده مطهری 0203807818001</t>
  </si>
  <si>
    <t>قرض الحسنه بانک تجارت نفت شمالی 0000356061403</t>
  </si>
  <si>
    <t>سپرده کوتاه مدت بانک صادرات مستقل فردوسی 0218367478005</t>
  </si>
  <si>
    <t>سپرده کوتاه مدت بانک پارسیان یوسف آباد 470-01499700-604</t>
  </si>
  <si>
    <t>سپرده کوتاه مدت بانک مسکن مستقل مرکزی 420221713324</t>
  </si>
  <si>
    <t>سپرده بلند مدت بانک پاسارگاد جهان کودک 290-307-14527997-23</t>
  </si>
  <si>
    <t>سپرده بلند مدت بانک گردشگری پیروزی 134-1405-823519-32</t>
  </si>
  <si>
    <t>سپرده بلند مدت بانک گردشگری پیروزی 134-1405-823519-34</t>
  </si>
  <si>
    <t>سپرده بلند مدت بانک تجارت نفت شمالی 0479602430736</t>
  </si>
  <si>
    <t>سپرده بلند مدت بانک پاسارگاد جهان کودک 290-307-14527997-25</t>
  </si>
  <si>
    <t>سپرده بلند مدت بانک مسکن مستقل مرکزی 5600877334005</t>
  </si>
  <si>
    <t>سپرده بلند مدت بانک تجارت نفت شمالی 0479602619013</t>
  </si>
  <si>
    <t>سپرده بلند مدت بانک تجارت نفت شمالی 0479602689203</t>
  </si>
  <si>
    <t>سپرده بلند مدت بانک گردشگری پیروزی 134-1405-823519-39</t>
  </si>
  <si>
    <t>سپرده بلند مدت بانک تجارت نفت شمالی 0479602749385</t>
  </si>
  <si>
    <t>سپرده بلند مدت بانک گردشگری پیروزی 134-1405-823519-40</t>
  </si>
  <si>
    <t>سپرده بلند مدت بانک تجارت نفت شمالی 0479602794335</t>
  </si>
  <si>
    <t>سپرده بلند مدت بانک پاسارگاد جهان کودک 290-307-14527997-27</t>
  </si>
  <si>
    <t>سپرده بلند مدت بانک گردشگری پیروزی 134.1405.823519.42</t>
  </si>
  <si>
    <t>سپرده بلند مدت بانک گردشگری پیروزی 134-1405-823519-43</t>
  </si>
  <si>
    <t>سپرده بلند مدت بانک تجارت نفت شمالی 0479602859465</t>
  </si>
  <si>
    <t>سپرده بلند مدت بانک مسکن مستقل مرکزی 5600887335216</t>
  </si>
  <si>
    <t>سپرده بلند مدت بانک تجارت نفت شمالی 0479602877800</t>
  </si>
  <si>
    <t>سپرده بلند مدت بانک مسکن مستقل مرکزی 5600887335232</t>
  </si>
  <si>
    <t>سپرده بلند مدت بانک مسکن مستقل مرکزی 5600887335273</t>
  </si>
  <si>
    <t>سپرده بلند مدت بانک تجارت نفت شمالی 0479602954078</t>
  </si>
  <si>
    <t>سپرده بلند مدت بانک گردشگری پیروزی 134-1405-823519-44</t>
  </si>
  <si>
    <t>سپرده بلند مدت بانک تجارت نفت شمالی 0479602970360</t>
  </si>
  <si>
    <t>سپرده بلند مدت بانک تجارت نفت شمالی 0479603005638</t>
  </si>
  <si>
    <t>سپرده بلند مدت بانک گردشگری پیروزی 134-1405-823519-45</t>
  </si>
  <si>
    <t>سپرده بلند مدت بانک تجارت نفت شمالی 0479603020854</t>
  </si>
  <si>
    <t>سپرده بلند مدت بانک گردشگری پیروزی 134-1405-823519-46</t>
  </si>
  <si>
    <t>سپرده بلند مدت بانک گردشگری پیروزی 134-1405-823519-47</t>
  </si>
  <si>
    <t>سپرده بلند مدت بانک گردشگری پیروزی 134-1405-823519-48</t>
  </si>
  <si>
    <t>سپرده بلند مدت بانک تجارت نفت شمالی 0479603062350</t>
  </si>
  <si>
    <t>سپرده بلند مدت بانک مسکن مستقل مرکزی 5600887335810</t>
  </si>
  <si>
    <t>سپرده بلند مدت بانک تجارت نفت شمالی 0479603087801</t>
  </si>
  <si>
    <t>سپرده بلند مدت بانک گردشگری پیروزی 134-1405-823519-49</t>
  </si>
  <si>
    <t>سپرده بلند مدت بانک گردشگری پیروزی 134-1405-823519-50</t>
  </si>
  <si>
    <t>سپرده بلند مدت بانک گردشگری پیروزی 134-1405-823519-51</t>
  </si>
  <si>
    <t>سپرده بلند مدت بانک مسکن مستقل مرکزی 5600887336032</t>
  </si>
  <si>
    <t>سپرده بلند مدت بانک مسکن مستقل مرکزی 5600887336123</t>
  </si>
  <si>
    <t>سپرده بلند مدت بانک گردشگری پیروزی 134-1405-823519-52</t>
  </si>
  <si>
    <t>سپرده بلند مدت بانک مسکن مستقل مرکزی 5600887336180</t>
  </si>
  <si>
    <t>سپرده بلند مدت بانک پاسارگاد جهان کودک 290-303-14527997-5</t>
  </si>
  <si>
    <t>سپرده بلند مدت بانک مسکن مستقل مرکزی 5600887336693</t>
  </si>
  <si>
    <t>سپرده بلند مدت بانک صادرات کارگر نبش بلوار کشاورز 04-07348130-00-8</t>
  </si>
  <si>
    <t>سپرده بلند مدت بانک صادرات کارگر نبش بلوار کشاورز 04-07352128-00-8</t>
  </si>
  <si>
    <t>سپرده بلند مدت بانک گردشگری پیروزی 134-1405-823519-53</t>
  </si>
  <si>
    <t>سپرده بلند مدت بانک گردشگری پیروزی 134-1405-823519-54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</si>
  <si>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</si>
  <si>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</si>
  <si>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</si>
  <si>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</si>
  <si>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</si>
  <si>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</si>
  <si>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</si>
  <si>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</si>
  <si>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</si>
  <si>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</si>
  <si>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</si>
  <si>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</si>
  <si>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</si>
  <si>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</si>
  <si>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</si>
  <si>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</si>
  <si>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</si>
  <si>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</si>
  <si>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</si>
  <si>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</si>
  <si>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</si>
  <si>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</si>
  <si>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</si>
  <si>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</si>
  <si>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</si>
  <si>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امتیازتسهیلات مسکن سال1402</t>
  </si>
  <si>
    <t>-2-2</t>
  </si>
  <si>
    <t>درآمد حاصل از سرمایه­گذاری در واحدهای صندوق</t>
  </si>
  <si>
    <t>درآمد سود صندوق</t>
  </si>
  <si>
    <t>صندوق س.انارنماد ارزش-درسهام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</si>
  <si>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</si>
  <si>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</si>
  <si>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</si>
  <si>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</si>
  <si>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مرابحه عام دولت76-ش.خ030406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</si>
  <si>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</si>
  <si>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</si>
  <si>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</si>
  <si>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</si>
  <si>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</si>
  <si>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</si>
  <si>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</si>
  <si>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نرخ اسمی</t>
  </si>
  <si>
    <t>صندوق­ سرمایه­گذاری اختصاصی بازارگردانی تحت مدیریت مدیر صندوق یا اشخاص تحت کنترل یا وابسته *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</si>
  <si>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</si>
  <si>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</si>
  <si>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</si>
  <si>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</si>
  <si>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</si>
  <si>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</si>
  <si>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سپرده بلند مدت بانک شهر اندرزگو 7001001779347</t>
  </si>
  <si>
    <t>سپرده بلند مدت بانک اقتصاد نوین پارک ساعی 152-283-6730034-1</t>
  </si>
  <si>
    <t>سپرده بلند مدت بانک اقتصاد نوین پارک ساعی 152-283-6730034-2</t>
  </si>
  <si>
    <t>سپرده بلند مدت بانک اقتصاد نوین پارک ساعی 152-283-6730034-3</t>
  </si>
  <si>
    <t>سپرده بلند مدت بانک اقتصاد نوین پارک ساعی 152-283-6730034-4</t>
  </si>
  <si>
    <t>سپرده بلند مدت بانک گردشگری پیروزی 134-1405-823519-12</t>
  </si>
  <si>
    <t>سپرده بلند مدت بانک گردشگری پیروزی 134-1405-823519-14</t>
  </si>
  <si>
    <t>سپرده بلند مدت بانک گردشگری پیروزی 134-1405-823519-15</t>
  </si>
  <si>
    <t>سپرده بلند مدت بانک گردشگری پیروزی 134-1405-823519-16</t>
  </si>
  <si>
    <t>سپرده بلند مدت بانک گردشگری پیروزی 134-1405-823519-17</t>
  </si>
  <si>
    <t>سپرده بلند مدت بانک گردشگری پیروزی 134-1405-823519-18</t>
  </si>
  <si>
    <t>سپرده بلند مدت بانک گردشگری پیروزی 134-1405-823519-19</t>
  </si>
  <si>
    <t>سپرده بلند مدت بانک گردشگری پیروزی 134-1405-823519-22</t>
  </si>
  <si>
    <t>سپرده بلند مدت بانک گردشگری پیروزی 134-1405-823519-23</t>
  </si>
  <si>
    <t>سپرده بلند مدت بانک گردشگری پیروزی 134-1405-823519-24</t>
  </si>
  <si>
    <t>سپرده بلند مدت بانک مسکن مستقل مرکزی 5600928336553</t>
  </si>
  <si>
    <t>سپرده بلند مدت بانک مسکن مستقل مرکزی 5600928336595</t>
  </si>
  <si>
    <t>سپرده بلند مدت بانک گردشگری پیروزی 134-1405-823519-26</t>
  </si>
  <si>
    <t>سپرده بلند مدت بانک گردشگری پیروزی 134-1405-823519-27</t>
  </si>
  <si>
    <t>سپرده بلند مدت بانک گردشگری پیروزی 134-1405-823519-29</t>
  </si>
  <si>
    <t>سپرده بلند مدت بانک گردشگری پیروزی 134-1405-823519-30</t>
  </si>
  <si>
    <t>سپرده بلند مدت بانک اقتصاد نوین صنعتگران 214-283-6730034-1</t>
  </si>
  <si>
    <t>سپرده بلند مدت بانک اقتصاد نوین صنعتگران 214-283-6730034-2</t>
  </si>
  <si>
    <t>سپرده بلند مدت بانک اقتصاد نوین صنعتگران 214-283-6730034-3</t>
  </si>
  <si>
    <t>سپرده بلند مدت بانک اقتصاد نوین صنعتگران 214-283-6730034-4</t>
  </si>
  <si>
    <t>سپرده بلند مدت بانک اقتصاد نوین صنعتگران 214-283-6730034-5</t>
  </si>
  <si>
    <t>سپرده بلند مدت بانک پاسارگاد جهان کودک 290.313.14527997.1</t>
  </si>
  <si>
    <t>سپرده بلند مدت بانک پاسارگاد جهان کودک 290-313-14527997-2</t>
  </si>
  <si>
    <t>سپرده بلند مدت بانک پاسارگاد جهان کودک 290-313-14527997-3</t>
  </si>
  <si>
    <t>سپرده بلند مدت بانک گردشگری پیروزی 134-1405-823519-31</t>
  </si>
  <si>
    <t>سپرده بلند مدت بانک تجارت نفت شمالی 0479602161340</t>
  </si>
  <si>
    <t>سپرده بلند مدت بانک تجارت نفت شمالی 0479602178986</t>
  </si>
  <si>
    <t>سپرده بلند مدت بانک تجارت نفت شمالی 0479602301831</t>
  </si>
  <si>
    <t>سپرده بلند مدت بانک گردشگری پیروزی 134-1405-823519-33</t>
  </si>
  <si>
    <t>سپرده بلند مدت بانک تجارت نفت شمالی 0479602323816</t>
  </si>
  <si>
    <t>سپرده بلند مدت بانک گردشگری پیروزی 134-1405-823519-35</t>
  </si>
  <si>
    <t>سپرده بلند مدت بانک تجارت نفت شمالی 0479602340785</t>
  </si>
  <si>
    <t>سپرده بلند مدت بانک تجارت نفت شمالی 0479602356877</t>
  </si>
  <si>
    <t>سپرده بلند مدت بانک تجارت نفت شمالی 0479602376507</t>
  </si>
  <si>
    <t>سپرده بلند مدت بانک تجارت نفت شمالی 0479602383964</t>
  </si>
  <si>
    <t>سپرده بلند مدت بانک تجارت نفت شمالی 0479602393434</t>
  </si>
  <si>
    <t>سپرده بلند مدت بانک گردشگری پیروزی 134-1405-823519-36</t>
  </si>
  <si>
    <t>سپرده بلند مدت بانک پاسارگاد جهان کودک 290-307-14527997-24</t>
  </si>
  <si>
    <t>سپرده بلند مدت بانک گردشگری پیروزی 134-1405-823519-37</t>
  </si>
  <si>
    <t>سپرده بلند مدت بانک گردشگری پیروزی 134-1405-823519-38</t>
  </si>
  <si>
    <t>سپرده بلند مدت بانک تجارت نفت شمالی 0479602662710</t>
  </si>
  <si>
    <t>سپرده بلند مدت بانک گردشگری پیروزی 134-1405-823519-41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</si>
  <si>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</si>
  <si>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</si>
  <si>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</si>
  <si>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</si>
  <si>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</si>
  <si>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</si>
  <si>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</si>
  <si>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</si>
  <si>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</si>
  <si>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</si>
  <si>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1403/02/30</t>
  </si>
  <si>
    <t>1403/04/28</t>
  </si>
  <si>
    <t>1403/04/06</t>
  </si>
  <si>
    <t>1403/04/24</t>
  </si>
  <si>
    <t>1403/03/23</t>
  </si>
  <si>
    <t>1403/04/16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</si>
  <si>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</si>
  <si>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</si>
  <si>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</si>
  <si>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</si>
  <si>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</si>
  <si>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</si>
  <si>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</si>
  <si>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</si>
  <si>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</si>
  <si>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</si>
  <si>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</si>
  <si>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</si>
  <si>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ظکگل3071</t>
  </si>
  <si>
    <t>گزارش وضعیت پرتفوی ماهانه</t>
  </si>
  <si>
    <t>منتهی به 31 مرداد 1403</t>
  </si>
  <si>
    <t>با توجه به نگهداری اوراق تا سررسید به قیمت کارشناسی ثبت گردیده است.</t>
  </si>
  <si>
    <t>بهای تمام شده هر ورقه (ریال)</t>
  </si>
  <si>
    <r>
      <t>صندوق</t>
    </r>
    <r>
      <rPr>
        <sz val="7"/>
        <color theme="1"/>
        <rFont val="Arial"/>
        <family val="2"/>
        <scheme val="minor"/>
      </rPr>
      <t xml:space="preserve"> </t>
    </r>
    <r>
      <rPr>
        <sz val="7"/>
        <color theme="1"/>
        <rFont val="B Mitra"/>
        <charset val="178"/>
      </rPr>
      <t xml:space="preserve"> سرمایه­گذاری اختصاصی بازارگردانی آرمان اندیش</t>
    </r>
  </si>
  <si>
    <t>حیان07</t>
  </si>
  <si>
    <t>شرکت داروسازی کوثر</t>
  </si>
  <si>
    <t>سهامدار عمده</t>
  </si>
  <si>
    <t>هامین403</t>
  </si>
  <si>
    <t>صندوق سرمایه‌گذاری اختصاصی بازارگردانی افتخار حافظ</t>
  </si>
  <si>
    <t>انتخاب04</t>
  </si>
  <si>
    <t>سود ترجیحی داروسازی امین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</si>
</sst>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-_ ;_ * #,##0.00\-_ ;_ * &quot;-&quot;??_-_ ;_ @_ "/>
    <numFmt numFmtId="164" formatCode="_ * #,##0_-_ ;_ * #,##0\-_ ;_ * &quot;-&quot;??_-_ ;_ @_ "/>
  </numFmts>
  <fonts count="15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  <font>
      <b/>
      <u/>
      <sz val="22"/>
      <color theme="1"/>
      <name val="B Nazanin"/>
      <charset val="178"/>
    </font>
    <font>
      <sz val="10"/>
      <color theme="1"/>
      <name val="B Mitra"/>
      <charset val="178"/>
    </font>
    <font>
      <sz val="8"/>
      <color theme="1"/>
      <name val="B Mitra"/>
      <charset val="178"/>
    </font>
    <font>
      <sz val="7"/>
      <color theme="1"/>
      <name val="B Mitra"/>
      <charset val="178"/>
    </font>
    <font>
      <sz val="7"/>
      <color theme="1"/>
      <name val="Arial"/>
      <family val="2"/>
      <scheme val="minor"/>
    </font>
    <font>
      <sz val="9"/>
      <color theme="1"/>
      <name val="B Mitra"/>
      <charset val="178"/>
    </font>
    <font>
      <sz val="11"/>
      <color theme="1"/>
      <name val="B Mitra"/>
      <charset val="178"/>
    </font>
    <font>
      <sz val="10"/>
      <color rgb="FF000000"/>
      <name val="IRANSans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72">
    <xf numFmtId="0" fontId="0" fillId="0" borderId="0" xfId="0" applyAlignment="1">
      <alignment horizontal="left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4" fontId="5" fillId="0" borderId="2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4" fontId="5" fillId="0" borderId="0" xfId="0" applyNumberFormat="1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4" xfId="0" applyNumberFormat="1" applyFont="1" applyFill="1" applyBorder="1" applyAlignment="1">
      <alignment horizontal="right" vertical="top"/>
    </xf>
    <xf numFmtId="4" fontId="5" fillId="0" borderId="4" xfId="0" applyNumberFormat="1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right" vertical="top"/>
    </xf>
    <xf numFmtId="4" fontId="5" fillId="0" borderId="5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right" vertical="top"/>
    </xf>
    <xf numFmtId="4" fontId="5" fillId="0" borderId="0" xfId="0" applyNumberFormat="1" applyFont="1" applyFill="1" applyAlignment="1">
      <alignment horizontal="right" vertical="top"/>
    </xf>
    <xf numFmtId="4" fontId="5" fillId="0" borderId="4" xfId="0" applyNumberFormat="1" applyFont="1" applyFill="1" applyBorder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0" fontId="5" fillId="0" borderId="0" xfId="0" applyFont="1" applyFill="1" applyAlignment="1">
      <alignment vertical="top"/>
    </xf>
    <xf numFmtId="0" fontId="5" fillId="0" borderId="4" xfId="0" applyFont="1" applyFill="1" applyBorder="1" applyAlignment="1">
      <alignment vertical="top"/>
    </xf>
    <xf numFmtId="0" fontId="5" fillId="0" borderId="2" xfId="0" applyFont="1" applyFill="1" applyBorder="1" applyAlignment="1">
      <alignment vertical="top"/>
    </xf>
    <xf numFmtId="0" fontId="1" fillId="0" borderId="0" xfId="0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Fill="1" applyAlignment="1">
      <alignment horizontal="left"/>
    </xf>
    <xf numFmtId="10" fontId="5" fillId="0" borderId="2" xfId="2" applyNumberFormat="1" applyFont="1" applyFill="1" applyBorder="1" applyAlignment="1">
      <alignment horizontal="right" vertical="top"/>
    </xf>
    <xf numFmtId="43" fontId="5" fillId="0" borderId="0" xfId="1" applyNumberFormat="1" applyFont="1" applyFill="1" applyAlignment="1">
      <alignment horizontal="right" vertical="top"/>
    </xf>
    <xf numFmtId="3" fontId="0" fillId="0" borderId="0" xfId="0" applyNumberFormat="1" applyAlignment="1">
      <alignment horizontal="left"/>
    </xf>
    <xf numFmtId="0" fontId="4" fillId="0" borderId="6" xfId="0" applyFont="1" applyFill="1" applyBorder="1" applyAlignment="1">
      <alignment horizontal="center" vertical="center"/>
    </xf>
    <xf numFmtId="10" fontId="5" fillId="0" borderId="0" xfId="2" applyNumberFormat="1" applyFont="1" applyFill="1" applyBorder="1" applyAlignment="1">
      <alignment horizontal="right" vertical="top"/>
    </xf>
    <xf numFmtId="10" fontId="5" fillId="0" borderId="7" xfId="2" applyNumberFormat="1" applyFont="1" applyFill="1" applyBorder="1" applyAlignment="1">
      <alignment horizontal="right" vertical="top"/>
    </xf>
    <xf numFmtId="10" fontId="0" fillId="0" borderId="0" xfId="2" applyNumberFormat="1" applyFont="1" applyAlignment="1">
      <alignment horizontal="left"/>
    </xf>
    <xf numFmtId="10" fontId="0" fillId="0" borderId="2" xfId="2" applyNumberFormat="1" applyFont="1" applyBorder="1" applyAlignment="1">
      <alignment horizontal="left"/>
    </xf>
    <xf numFmtId="10" fontId="4" fillId="0" borderId="1" xfId="2" applyNumberFormat="1" applyFont="1" applyFill="1" applyBorder="1" applyAlignment="1">
      <alignment horizontal="center" vertical="center"/>
    </xf>
    <xf numFmtId="10" fontId="5" fillId="0" borderId="5" xfId="2" applyNumberFormat="1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right" vertical="top"/>
    </xf>
    <xf numFmtId="3" fontId="5" fillId="0" borderId="7" xfId="0" applyNumberFormat="1" applyFont="1" applyFill="1" applyBorder="1" applyAlignment="1">
      <alignment horizontal="right" vertical="top"/>
    </xf>
    <xf numFmtId="0" fontId="8" fillId="0" borderId="8" xfId="0" applyFont="1" applyBorder="1" applyAlignment="1">
      <alignment horizontal="center" vertical="center" wrapText="1" readingOrder="2"/>
    </xf>
    <xf numFmtId="0" fontId="9" fillId="0" borderId="8" xfId="0" applyFont="1" applyBorder="1" applyAlignment="1">
      <alignment horizontal="center" vertical="center" wrapText="1" readingOrder="2"/>
    </xf>
    <xf numFmtId="0" fontId="10" fillId="0" borderId="8" xfId="0" applyFont="1" applyBorder="1" applyAlignment="1">
      <alignment horizontal="center" vertical="center" wrapText="1" readingOrder="2"/>
    </xf>
    <xf numFmtId="0" fontId="12" fillId="0" borderId="8" xfId="0" applyFont="1" applyBorder="1" applyAlignment="1">
      <alignment horizontal="center" vertical="center" wrapText="1" readingOrder="2"/>
    </xf>
    <xf numFmtId="0" fontId="13" fillId="0" borderId="8" xfId="0" applyFont="1" applyBorder="1" applyAlignment="1">
      <alignment horizontal="center" vertical="center" wrapText="1" readingOrder="2"/>
    </xf>
    <xf numFmtId="164" fontId="13" fillId="0" borderId="8" xfId="1" applyNumberFormat="1" applyFont="1" applyBorder="1" applyAlignment="1">
      <alignment horizontal="center" vertical="center" wrapText="1" readingOrder="2"/>
    </xf>
    <xf numFmtId="9" fontId="13" fillId="0" borderId="8" xfId="0" applyNumberFormat="1" applyFont="1" applyBorder="1" applyAlignment="1">
      <alignment horizontal="center" vertical="center" wrapText="1" readingOrder="2"/>
    </xf>
    <xf numFmtId="0" fontId="0" fillId="0" borderId="0" xfId="0"/>
    <xf numFmtId="3" fontId="5" fillId="0" borderId="0" xfId="0" applyNumberFormat="1" applyFont="1" applyFill="1" applyBorder="1" applyAlignment="1">
      <alignment horizontal="right" vertical="top"/>
    </xf>
    <xf numFmtId="3" fontId="14" fillId="0" borderId="0" xfId="0" applyNumberFormat="1" applyFont="1" applyAlignment="1">
      <alignment horizontal="left"/>
    </xf>
    <xf numFmtId="0" fontId="2" fillId="0" borderId="0" xfId="0" applyFont="1" applyFill="1" applyAlignment="1">
      <alignment horizontal="left" vertical="top"/>
    </xf>
    <xf numFmtId="0" fontId="4" fillId="0" borderId="5" xfId="0" applyFont="1" applyFill="1" applyBorder="1" applyAlignment="1">
      <alignment horizontal="center" vertical="center"/>
    </xf>
    <xf numFmtId="3" fontId="5" fillId="0" borderId="0" xfId="0" applyNumberFormat="1" applyFont="1" applyFill="1" applyAlignment="1">
      <alignment horizontal="right" vertical="top"/>
    </xf>
    <xf numFmtId="0" fontId="4" fillId="0" borderId="1" xfId="0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right" vertical="top"/>
    </xf>
    <xf numFmtId="0" fontId="4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5" fillId="0" borderId="2" xfId="0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4" fontId="5" fillId="0" borderId="0" xfId="0" applyNumberFormat="1" applyFont="1" applyFill="1" applyAlignment="1">
      <alignment horizontal="right" vertical="top"/>
    </xf>
    <xf numFmtId="4" fontId="5" fillId="0" borderId="2" xfId="0" applyNumberFormat="1" applyFont="1" applyFill="1" applyBorder="1" applyAlignment="1">
      <alignment horizontal="right" vertical="top"/>
    </xf>
    <xf numFmtId="3" fontId="5" fillId="0" borderId="4" xfId="0" applyNumberFormat="1" applyFont="1" applyFill="1" applyBorder="1" applyAlignment="1">
      <alignment horizontal="right" vertical="top"/>
    </xf>
    <xf numFmtId="3" fontId="5" fillId="0" borderId="5" xfId="0" applyNumberFormat="1" applyFont="1" applyFill="1" applyBorder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0" fontId="13" fillId="0" borderId="0" xfId="0" applyFont="1" applyAlignment="1">
      <alignment horizontal="right" vertical="center" readingOrder="2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1571625</xdr:colOff>
      <xdr:row>4</xdr:row>
      <xdr:rowOff>171450</xdr:rowOff>
    </xdr:from>
    <xdr:to>
      <xdr:col>0</xdr:col>
      <xdr:colOff>3009900</xdr:colOff>
      <xdr:row>5</xdr:row>
      <xdr:rowOff>3802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A5301D0-F444-4837-9E4D-6DCD4A058F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5830275" y="1171575"/>
          <a:ext cx="1438275" cy="13881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2314380</xdr:colOff>
      <xdr:row>41</xdr:row>
      <xdr:rowOff>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E7B703D-3E2B-ECFB-5BF8-32F153051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1677570" y="0"/>
          <a:ext cx="7162605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0"/>
  <sheetViews>
    <sheetView rightToLeft="1" tabSelected="1" view="pageBreakPreview" zoomScaleNormal="100" zoomScaleSheetLayoutView="100" workbookViewId="0">
      <selection activeCell="C6" sqref="C6"/>
    </sheetView>
  </sheetViews>
  <sheetFormatPr defaultRowHeight="12.75"/>
  <cols>
    <col min="1" max="1" width="72.7109375" customWidth="1"/>
    <col min="2" max="2" width="45.42578125" customWidth="1"/>
    <col min="3" max="3" width="76.5703125" customWidth="1"/>
  </cols>
  <sheetData>
    <row r="1" spans="1:6" ht="29.1" customHeight="1">
      <c r="A1" s="1"/>
      <c r="B1" s="28"/>
      <c r="C1" s="28"/>
    </row>
    <row r="2" spans="1:6" ht="21.75" customHeight="1">
      <c r="A2" s="1"/>
      <c r="B2" s="28"/>
      <c r="C2" s="28"/>
    </row>
    <row r="3" spans="1:6" ht="21.75" customHeight="1">
      <c r="A3" s="1"/>
      <c r="B3" s="28"/>
      <c r="C3" s="28"/>
    </row>
    <row r="4" spans="1:6" ht="7.35" customHeight="1"/>
    <row r="5" spans="1:6" ht="123.6" customHeight="1">
      <c r="B5" s="54"/>
    </row>
    <row r="6" spans="1:6" ht="51" customHeight="1">
      <c r="A6" s="29" t="s">
        <v>0</v>
      </c>
      <c r="B6" s="54"/>
    </row>
    <row r="7" spans="1:6" ht="36">
      <c r="A7" s="29" t="s">
        <v>337</v>
      </c>
    </row>
    <row r="8" spans="1:6" ht="36">
      <c r="A8" s="29" t="s">
        <v>338</v>
      </c>
      <c r="B8" s="30"/>
      <c r="C8" s="30"/>
      <c r="D8" s="30"/>
      <c r="E8" s="30"/>
      <c r="F8" s="30"/>
    </row>
    <row r="9" spans="1:6" ht="36">
      <c r="A9" s="30"/>
      <c r="B9" s="30"/>
      <c r="C9" s="30"/>
      <c r="D9" s="30"/>
      <c r="E9" s="30"/>
      <c r="F9" s="30"/>
    </row>
    <row r="10" spans="1:6" ht="36">
      <c r="A10" s="30"/>
      <c r="B10" s="30"/>
      <c r="C10" s="30"/>
      <c r="D10" s="30"/>
      <c r="E10" s="30"/>
      <c r="F10" s="30"/>
    </row>
  </sheetData>
  <mergeCells count="1">
    <mergeCell ref="B5:B6"/>
  </mergeCells>
  <printOptions horizontalCentered="1"/>
  <pageMargins left="0.39370078740157483" right="0.39370078740157483" top="0" bottom="0.39370078740157483" header="0" footer="0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25"/>
  <sheetViews>
    <sheetView rightToLeft="1" workbookViewId="0">
      <selection activeCell="K31" sqref="K31"/>
    </sheetView>
  </sheetViews>
  <sheetFormatPr defaultRowHeight="12.75"/>
  <cols>
    <col min="1" max="1" width="6.42578125" bestFit="1" customWidth="1"/>
    <col min="2" max="2" width="18.140625" customWidth="1"/>
    <col min="3" max="3" width="1.28515625" customWidth="1"/>
    <col min="4" max="4" width="16.28515625" bestFit="1" customWidth="1"/>
    <col min="5" max="5" width="1.28515625" customWidth="1"/>
    <col min="6" max="6" width="15.85546875" bestFit="1" customWidth="1"/>
    <col min="7" max="7" width="1.28515625" customWidth="1"/>
    <col min="8" max="8" width="13.5703125" bestFit="1" customWidth="1"/>
    <col min="9" max="9" width="1.28515625" customWidth="1"/>
    <col min="10" max="10" width="15.7109375" bestFit="1" customWidth="1"/>
    <col min="11" max="11" width="1.28515625" customWidth="1"/>
    <col min="12" max="12" width="17.28515625" bestFit="1" customWidth="1"/>
    <col min="13" max="13" width="1.28515625" customWidth="1"/>
    <col min="14" max="14" width="16.28515625" bestFit="1" customWidth="1"/>
    <col min="15" max="16" width="1.28515625" customWidth="1"/>
    <col min="17" max="17" width="15.85546875" bestFit="1" customWidth="1"/>
    <col min="18" max="18" width="1.28515625" customWidth="1"/>
    <col min="19" max="19" width="14.85546875" bestFit="1" customWidth="1"/>
    <col min="20" max="20" width="1.28515625" customWidth="1"/>
    <col min="21" max="21" width="15.8554687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9.1" customHeight="1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</row>
    <row r="2" spans="1:23" ht="21.75" customHeight="1">
      <c r="A2" s="60" t="s">
        <v>211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</row>
    <row r="3" spans="1:23" ht="21.75" customHeight="1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</row>
    <row r="4" spans="1:23" ht="14.45" customHeight="1"/>
    <row r="5" spans="1:23" ht="14.45" customHeight="1">
      <c r="A5" s="2" t="s">
        <v>237</v>
      </c>
      <c r="B5" s="61" t="s">
        <v>238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</row>
    <row r="6" spans="1:23" ht="14.45" customHeight="1">
      <c r="D6" s="57" t="s">
        <v>230</v>
      </c>
      <c r="E6" s="57"/>
      <c r="F6" s="57"/>
      <c r="G6" s="57"/>
      <c r="H6" s="57"/>
      <c r="I6" s="57"/>
      <c r="J6" s="57"/>
      <c r="K6" s="57"/>
      <c r="L6" s="57"/>
      <c r="N6" s="57" t="s">
        <v>231</v>
      </c>
      <c r="O6" s="57"/>
      <c r="P6" s="57"/>
      <c r="Q6" s="57"/>
      <c r="R6" s="57"/>
      <c r="S6" s="57"/>
      <c r="T6" s="57"/>
      <c r="U6" s="57"/>
      <c r="V6" s="57"/>
      <c r="W6" s="57"/>
    </row>
    <row r="7" spans="1:23" ht="14.45" customHeight="1">
      <c r="D7" s="4"/>
      <c r="E7" s="4"/>
      <c r="F7" s="4"/>
      <c r="G7" s="4"/>
      <c r="H7" s="4"/>
      <c r="I7" s="4"/>
      <c r="J7" s="59" t="s">
        <v>30</v>
      </c>
      <c r="K7" s="59"/>
      <c r="L7" s="59"/>
      <c r="N7" s="4"/>
      <c r="O7" s="4"/>
      <c r="P7" s="4"/>
      <c r="Q7" s="4"/>
      <c r="R7" s="4"/>
      <c r="S7" s="4"/>
      <c r="T7" s="4"/>
      <c r="U7" s="59" t="s">
        <v>30</v>
      </c>
      <c r="V7" s="59"/>
      <c r="W7" s="59"/>
    </row>
    <row r="8" spans="1:23" ht="14.45" customHeight="1">
      <c r="A8" s="57" t="s">
        <v>55</v>
      </c>
      <c r="B8" s="57"/>
      <c r="D8" s="3" t="s">
        <v>239</v>
      </c>
      <c r="F8" s="3" t="s">
        <v>234</v>
      </c>
      <c r="H8" s="3" t="s">
        <v>235</v>
      </c>
      <c r="J8" s="5" t="s">
        <v>140</v>
      </c>
      <c r="K8" s="4"/>
      <c r="L8" s="5" t="s">
        <v>216</v>
      </c>
      <c r="N8" s="3" t="s">
        <v>239</v>
      </c>
      <c r="P8" s="57" t="s">
        <v>234</v>
      </c>
      <c r="Q8" s="57"/>
      <c r="S8" s="3" t="s">
        <v>235</v>
      </c>
      <c r="U8" s="5" t="s">
        <v>140</v>
      </c>
      <c r="V8" s="4"/>
      <c r="W8" s="5" t="s">
        <v>216</v>
      </c>
    </row>
    <row r="9" spans="1:23" ht="21.75" customHeight="1">
      <c r="A9" s="62" t="s">
        <v>67</v>
      </c>
      <c r="B9" s="62"/>
      <c r="D9" s="7">
        <v>0</v>
      </c>
      <c r="F9" s="7">
        <v>25205986010</v>
      </c>
      <c r="H9" s="7">
        <v>4365947562</v>
      </c>
      <c r="J9" s="7">
        <v>29571933572</v>
      </c>
      <c r="L9" s="8">
        <v>3.32</v>
      </c>
      <c r="N9" s="7">
        <v>0</v>
      </c>
      <c r="P9" s="58">
        <v>5095727911</v>
      </c>
      <c r="Q9" s="58"/>
      <c r="S9" s="7">
        <v>20654147479</v>
      </c>
      <c r="U9" s="7">
        <f>N9+P9+S9</f>
        <v>25749875390</v>
      </c>
      <c r="W9" s="8">
        <v>0.63</v>
      </c>
    </row>
    <row r="10" spans="1:23" ht="21.75" customHeight="1">
      <c r="A10" s="63" t="s">
        <v>63</v>
      </c>
      <c r="B10" s="63"/>
      <c r="D10" s="10">
        <v>0</v>
      </c>
      <c r="F10" s="10">
        <v>-3208185750</v>
      </c>
      <c r="H10" s="10">
        <v>0</v>
      </c>
      <c r="J10" s="10">
        <v>-3208185750</v>
      </c>
      <c r="L10" s="11">
        <v>-0.36</v>
      </c>
      <c r="N10" s="10">
        <v>0</v>
      </c>
      <c r="P10" s="56">
        <v>-4089623314</v>
      </c>
      <c r="Q10" s="56"/>
      <c r="S10" s="10">
        <v>-796567436</v>
      </c>
      <c r="U10" s="52">
        <f t="shared" ref="U10:U24" si="0">N10+P10+S10</f>
        <v>-4886190750</v>
      </c>
      <c r="W10" s="11">
        <v>-0.12</v>
      </c>
    </row>
    <row r="11" spans="1:23" ht="21.75" customHeight="1">
      <c r="A11" s="63" t="s">
        <v>59</v>
      </c>
      <c r="B11" s="63"/>
      <c r="D11" s="10">
        <v>0</v>
      </c>
      <c r="F11" s="10">
        <v>-25831114681</v>
      </c>
      <c r="H11" s="10">
        <v>0</v>
      </c>
      <c r="J11" s="10">
        <v>-25831114681</v>
      </c>
      <c r="L11" s="11">
        <v>-2.9</v>
      </c>
      <c r="N11" s="10">
        <v>0</v>
      </c>
      <c r="P11" s="56">
        <v>-45932319721</v>
      </c>
      <c r="Q11" s="56"/>
      <c r="S11" s="10">
        <v>-20457773</v>
      </c>
      <c r="U11" s="52">
        <f t="shared" si="0"/>
        <v>-45952777494</v>
      </c>
      <c r="W11" s="11">
        <v>-1.1200000000000001</v>
      </c>
    </row>
    <row r="12" spans="1:23" ht="21.75" customHeight="1">
      <c r="A12" s="63" t="s">
        <v>240</v>
      </c>
      <c r="B12" s="63"/>
      <c r="D12" s="10">
        <v>0</v>
      </c>
      <c r="F12" s="10">
        <v>0</v>
      </c>
      <c r="H12" s="10">
        <v>0</v>
      </c>
      <c r="J12" s="10">
        <v>0</v>
      </c>
      <c r="L12" s="11">
        <v>0</v>
      </c>
      <c r="N12" s="10">
        <v>0</v>
      </c>
      <c r="P12" s="56">
        <v>0</v>
      </c>
      <c r="Q12" s="56"/>
      <c r="S12" s="10">
        <v>-1432207668</v>
      </c>
      <c r="U12" s="52">
        <f t="shared" si="0"/>
        <v>-1432207668</v>
      </c>
      <c r="W12" s="11">
        <v>-0.04</v>
      </c>
    </row>
    <row r="13" spans="1:23" ht="21.75" customHeight="1">
      <c r="A13" s="63" t="s">
        <v>69</v>
      </c>
      <c r="B13" s="63"/>
      <c r="D13" s="10">
        <v>0</v>
      </c>
      <c r="F13" s="10">
        <v>-3601738849</v>
      </c>
      <c r="H13" s="10">
        <v>0</v>
      </c>
      <c r="J13" s="10">
        <v>-3601738849</v>
      </c>
      <c r="L13" s="11">
        <v>-0.4</v>
      </c>
      <c r="N13" s="10">
        <v>0</v>
      </c>
      <c r="P13" s="56">
        <v>-6280998446</v>
      </c>
      <c r="Q13" s="56"/>
      <c r="S13" s="10">
        <v>0</v>
      </c>
      <c r="U13" s="52">
        <f t="shared" si="0"/>
        <v>-6280998446</v>
      </c>
      <c r="W13" s="11">
        <v>-0.15</v>
      </c>
    </row>
    <row r="14" spans="1:23" ht="21.75" customHeight="1">
      <c r="A14" s="63" t="s">
        <v>66</v>
      </c>
      <c r="B14" s="63"/>
      <c r="D14" s="10">
        <v>0</v>
      </c>
      <c r="F14" s="10">
        <v>-15800424688</v>
      </c>
      <c r="H14" s="10">
        <v>0</v>
      </c>
      <c r="J14" s="10">
        <v>-15800424688</v>
      </c>
      <c r="L14" s="11">
        <v>-1.78</v>
      </c>
      <c r="N14" s="10">
        <v>0</v>
      </c>
      <c r="P14" s="56">
        <v>-26190661612</v>
      </c>
      <c r="Q14" s="56"/>
      <c r="S14" s="10">
        <v>0</v>
      </c>
      <c r="U14" s="52">
        <f t="shared" si="0"/>
        <v>-26190661612</v>
      </c>
      <c r="W14" s="11">
        <v>-0.64</v>
      </c>
    </row>
    <row r="15" spans="1:23" ht="21.75" customHeight="1">
      <c r="A15" s="63" t="s">
        <v>70</v>
      </c>
      <c r="B15" s="63"/>
      <c r="D15" s="10">
        <v>0</v>
      </c>
      <c r="F15" s="10">
        <v>-4267429344</v>
      </c>
      <c r="H15" s="10">
        <v>0</v>
      </c>
      <c r="J15" s="10">
        <v>-4267429344</v>
      </c>
      <c r="L15" s="11">
        <v>-0.48</v>
      </c>
      <c r="N15" s="10">
        <v>0</v>
      </c>
      <c r="P15" s="56">
        <v>-4543513236</v>
      </c>
      <c r="Q15" s="56"/>
      <c r="S15" s="10">
        <v>0</v>
      </c>
      <c r="U15" s="52">
        <f t="shared" si="0"/>
        <v>-4543513236</v>
      </c>
      <c r="W15" s="11">
        <v>-0.11</v>
      </c>
    </row>
    <row r="16" spans="1:23" ht="21.75" customHeight="1">
      <c r="A16" s="63" t="s">
        <v>58</v>
      </c>
      <c r="B16" s="63"/>
      <c r="D16" s="10">
        <v>0</v>
      </c>
      <c r="F16" s="10">
        <v>18215544177</v>
      </c>
      <c r="H16" s="10">
        <v>0</v>
      </c>
      <c r="J16" s="10">
        <v>18215544177</v>
      </c>
      <c r="L16" s="11">
        <v>2.0499999999999998</v>
      </c>
      <c r="N16" s="10">
        <v>0</v>
      </c>
      <c r="P16" s="56">
        <v>32193837266</v>
      </c>
      <c r="Q16" s="56"/>
      <c r="S16" s="10">
        <v>0</v>
      </c>
      <c r="U16" s="52">
        <f t="shared" si="0"/>
        <v>32193837266</v>
      </c>
      <c r="W16" s="11">
        <v>0.65</v>
      </c>
    </row>
    <row r="17" spans="1:23" ht="21.75" customHeight="1">
      <c r="A17" s="63" t="s">
        <v>72</v>
      </c>
      <c r="B17" s="63"/>
      <c r="D17" s="10">
        <v>0</v>
      </c>
      <c r="F17" s="10">
        <v>-528402264</v>
      </c>
      <c r="H17" s="10">
        <v>0</v>
      </c>
      <c r="J17" s="10">
        <v>-528402264</v>
      </c>
      <c r="L17" s="11">
        <v>-0.06</v>
      </c>
      <c r="N17" s="10">
        <v>0</v>
      </c>
      <c r="P17" s="56">
        <v>-250400000</v>
      </c>
      <c r="Q17" s="56"/>
      <c r="S17" s="10">
        <v>0</v>
      </c>
      <c r="U17" s="52">
        <f t="shared" si="0"/>
        <v>-250400000</v>
      </c>
      <c r="W17" s="11">
        <v>-0.01</v>
      </c>
    </row>
    <row r="18" spans="1:23" ht="21.75" customHeight="1">
      <c r="A18" s="63" t="s">
        <v>60</v>
      </c>
      <c r="B18" s="63"/>
      <c r="D18" s="10">
        <v>0</v>
      </c>
      <c r="F18" s="10">
        <v>-1018788750</v>
      </c>
      <c r="H18" s="10">
        <v>0</v>
      </c>
      <c r="J18" s="10">
        <v>-1018788750</v>
      </c>
      <c r="L18" s="11">
        <v>-0.11</v>
      </c>
      <c r="N18" s="10">
        <v>0</v>
      </c>
      <c r="P18" s="56">
        <v>868966875</v>
      </c>
      <c r="Q18" s="56"/>
      <c r="S18" s="10">
        <v>0</v>
      </c>
      <c r="U18" s="52">
        <f t="shared" si="0"/>
        <v>868966875</v>
      </c>
      <c r="W18" s="11">
        <v>0.02</v>
      </c>
    </row>
    <row r="19" spans="1:23" ht="21.75" customHeight="1">
      <c r="A19" s="63" t="s">
        <v>64</v>
      </c>
      <c r="B19" s="63"/>
      <c r="D19" s="10">
        <v>0</v>
      </c>
      <c r="F19" s="10">
        <v>148009031</v>
      </c>
      <c r="H19" s="10">
        <v>0</v>
      </c>
      <c r="J19" s="10">
        <v>148009031</v>
      </c>
      <c r="L19" s="11">
        <v>0.02</v>
      </c>
      <c r="N19" s="10">
        <v>0</v>
      </c>
      <c r="P19" s="56">
        <v>-3322869400</v>
      </c>
      <c r="Q19" s="56"/>
      <c r="S19" s="10">
        <v>0</v>
      </c>
      <c r="U19" s="52">
        <f t="shared" si="0"/>
        <v>-3322869400</v>
      </c>
      <c r="W19" s="11">
        <v>-0.08</v>
      </c>
    </row>
    <row r="20" spans="1:23" ht="21.75" customHeight="1">
      <c r="A20" s="63" t="s">
        <v>68</v>
      </c>
      <c r="B20" s="63"/>
      <c r="D20" s="10">
        <v>0</v>
      </c>
      <c r="F20" s="10">
        <v>-9443272780</v>
      </c>
      <c r="H20" s="10">
        <v>0</v>
      </c>
      <c r="J20" s="10">
        <v>-9443272780</v>
      </c>
      <c r="L20" s="11">
        <v>-1.06</v>
      </c>
      <c r="N20" s="10">
        <v>0</v>
      </c>
      <c r="P20" s="56">
        <v>-10547459999</v>
      </c>
      <c r="Q20" s="56"/>
      <c r="S20" s="10">
        <v>0</v>
      </c>
      <c r="U20" s="52">
        <f t="shared" si="0"/>
        <v>-10547459999</v>
      </c>
      <c r="W20" s="11">
        <v>-0.26</v>
      </c>
    </row>
    <row r="21" spans="1:23" ht="21.75" customHeight="1">
      <c r="A21" s="63" t="s">
        <v>62</v>
      </c>
      <c r="B21" s="63"/>
      <c r="D21" s="10">
        <v>0</v>
      </c>
      <c r="F21" s="10">
        <v>79905000</v>
      </c>
      <c r="H21" s="10">
        <v>0</v>
      </c>
      <c r="J21" s="10">
        <v>79905000</v>
      </c>
      <c r="L21" s="11">
        <v>0.01</v>
      </c>
      <c r="N21" s="10">
        <v>0</v>
      </c>
      <c r="P21" s="56">
        <v>76406250</v>
      </c>
      <c r="Q21" s="56"/>
      <c r="S21" s="10">
        <v>0</v>
      </c>
      <c r="U21" s="52">
        <f t="shared" si="0"/>
        <v>76406250</v>
      </c>
      <c r="W21" s="11">
        <v>0</v>
      </c>
    </row>
    <row r="22" spans="1:23" ht="21.75" customHeight="1">
      <c r="A22" s="63" t="s">
        <v>71</v>
      </c>
      <c r="B22" s="63"/>
      <c r="D22" s="10">
        <v>0</v>
      </c>
      <c r="F22" s="10">
        <v>-5327760500</v>
      </c>
      <c r="H22" s="10">
        <v>0</v>
      </c>
      <c r="J22" s="10">
        <v>-5327760500</v>
      </c>
      <c r="L22" s="11">
        <v>-0.6</v>
      </c>
      <c r="N22" s="10">
        <v>0</v>
      </c>
      <c r="P22" s="56">
        <v>-4043261586</v>
      </c>
      <c r="Q22" s="56"/>
      <c r="S22" s="10">
        <v>0</v>
      </c>
      <c r="U22" s="52">
        <f t="shared" si="0"/>
        <v>-4043261586</v>
      </c>
      <c r="W22" s="11">
        <v>-0.11</v>
      </c>
    </row>
    <row r="23" spans="1:23" ht="21.75" customHeight="1">
      <c r="A23" s="63" t="s">
        <v>61</v>
      </c>
      <c r="B23" s="63"/>
      <c r="D23" s="10">
        <v>0</v>
      </c>
      <c r="F23" s="10">
        <v>-1797862500</v>
      </c>
      <c r="H23" s="10">
        <v>0</v>
      </c>
      <c r="J23" s="10">
        <v>-1797862500</v>
      </c>
      <c r="L23" s="11">
        <v>-0.2</v>
      </c>
      <c r="N23" s="10">
        <v>0</v>
      </c>
      <c r="P23" s="56">
        <v>-2397150000</v>
      </c>
      <c r="Q23" s="56"/>
      <c r="S23" s="10">
        <v>0</v>
      </c>
      <c r="U23" s="52">
        <f t="shared" si="0"/>
        <v>-2397150000</v>
      </c>
      <c r="W23" s="11">
        <v>-0.06</v>
      </c>
    </row>
    <row r="24" spans="1:23" ht="21.75" customHeight="1">
      <c r="A24" s="68" t="s">
        <v>65</v>
      </c>
      <c r="B24" s="68"/>
      <c r="D24" s="14">
        <v>0</v>
      </c>
      <c r="F24" s="14">
        <v>-1158622500</v>
      </c>
      <c r="H24" s="14">
        <v>0</v>
      </c>
      <c r="J24" s="14">
        <v>-1158622500</v>
      </c>
      <c r="L24" s="15">
        <v>-0.13</v>
      </c>
      <c r="N24" s="14">
        <v>0</v>
      </c>
      <c r="P24" s="56">
        <v>-1897743750</v>
      </c>
      <c r="Q24" s="66"/>
      <c r="S24" s="14">
        <v>0</v>
      </c>
      <c r="U24" s="52">
        <f t="shared" si="0"/>
        <v>-1897743750</v>
      </c>
      <c r="W24" s="15">
        <v>-0.05</v>
      </c>
    </row>
    <row r="25" spans="1:23" ht="21.75" customHeight="1">
      <c r="A25" s="55" t="s">
        <v>30</v>
      </c>
      <c r="B25" s="55"/>
      <c r="D25" s="17">
        <v>0</v>
      </c>
      <c r="F25" s="17">
        <v>-28334158388</v>
      </c>
      <c r="H25" s="17">
        <v>4365947562</v>
      </c>
      <c r="J25" s="17">
        <v>-23968210826</v>
      </c>
      <c r="L25" s="18">
        <v>-2.68</v>
      </c>
      <c r="N25" s="17">
        <v>0</v>
      </c>
      <c r="Q25" s="17">
        <f>SUM(P9:Q24)</f>
        <v>-71261062762</v>
      </c>
      <c r="S25" s="17">
        <f>SUM(S9:S24)</f>
        <v>18404914602</v>
      </c>
      <c r="U25" s="17">
        <f>SUM(U9:U24)</f>
        <v>-52856148160</v>
      </c>
      <c r="W25" s="18">
        <v>-1.45</v>
      </c>
    </row>
  </sheetData>
  <mergeCells count="43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5:B25"/>
    <mergeCell ref="A22:B22"/>
    <mergeCell ref="P22:Q22"/>
    <mergeCell ref="A23:B23"/>
    <mergeCell ref="P23:Q23"/>
    <mergeCell ref="A24:B24"/>
    <mergeCell ref="P24:Q24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25"/>
  <sheetViews>
    <sheetView rightToLeft="1" workbookViewId="0">
      <selection activeCell="K31" sqref="K31"/>
    </sheetView>
  </sheetViews>
  <sheetFormatPr defaultRowHeight="12.75"/>
  <cols>
    <col min="1" max="1" width="6.7109375" bestFit="1" customWidth="1"/>
    <col min="2" max="2" width="27.140625" customWidth="1"/>
    <col min="3" max="3" width="1.28515625" customWidth="1"/>
    <col min="4" max="4" width="16.140625" bestFit="1" customWidth="1"/>
    <col min="5" max="5" width="1.28515625" customWidth="1"/>
    <col min="6" max="6" width="16" bestFit="1" customWidth="1"/>
    <col min="7" max="7" width="1.28515625" customWidth="1"/>
    <col min="8" max="8" width="11.140625" bestFit="1" customWidth="1"/>
    <col min="9" max="9" width="1.28515625" customWidth="1"/>
    <col min="10" max="10" width="16.140625" bestFit="1" customWidth="1"/>
    <col min="11" max="11" width="1.28515625" customWidth="1"/>
    <col min="12" max="12" width="16.140625" bestFit="1" customWidth="1"/>
    <col min="13" max="13" width="1.28515625" customWidth="1"/>
    <col min="14" max="14" width="16.140625" bestFit="1" customWidth="1"/>
    <col min="15" max="15" width="1.28515625" customWidth="1"/>
    <col min="16" max="16" width="14.85546875" bestFit="1" customWidth="1"/>
    <col min="17" max="17" width="1.28515625" customWidth="1"/>
    <col min="18" max="18" width="17.5703125" bestFit="1" customWidth="1"/>
    <col min="19" max="19" width="0.28515625" customWidth="1"/>
  </cols>
  <sheetData>
    <row r="1" spans="1:18" ht="29.1" customHeight="1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</row>
    <row r="2" spans="1:18" ht="21.75" customHeight="1">
      <c r="A2" s="60" t="s">
        <v>211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</row>
    <row r="3" spans="1:18" ht="21.75" customHeight="1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</row>
    <row r="4" spans="1:18" ht="14.45" customHeight="1"/>
    <row r="5" spans="1:18" ht="14.45" customHeight="1">
      <c r="A5" s="2" t="s">
        <v>241</v>
      </c>
      <c r="B5" s="61" t="s">
        <v>242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</row>
    <row r="6" spans="1:18" ht="14.45" customHeight="1">
      <c r="D6" s="57" t="s">
        <v>230</v>
      </c>
      <c r="E6" s="57"/>
      <c r="F6" s="57"/>
      <c r="G6" s="57"/>
      <c r="H6" s="57"/>
      <c r="I6" s="57"/>
      <c r="J6" s="57"/>
      <c r="L6" s="57" t="s">
        <v>231</v>
      </c>
      <c r="M6" s="57"/>
      <c r="N6" s="57"/>
      <c r="O6" s="57"/>
      <c r="P6" s="57"/>
      <c r="Q6" s="57"/>
      <c r="R6" s="57"/>
    </row>
    <row r="7" spans="1:18" ht="14.45" customHeight="1">
      <c r="D7" s="4"/>
      <c r="E7" s="4"/>
      <c r="F7" s="4"/>
      <c r="G7" s="4"/>
      <c r="H7" s="4"/>
      <c r="I7" s="4"/>
      <c r="J7" s="4"/>
      <c r="L7" s="4"/>
      <c r="M7" s="4"/>
      <c r="N7" s="4"/>
      <c r="O7" s="4"/>
      <c r="P7" s="4"/>
      <c r="Q7" s="4"/>
      <c r="R7" s="4"/>
    </row>
    <row r="8" spans="1:18" ht="14.45" customHeight="1">
      <c r="A8" s="57" t="s">
        <v>243</v>
      </c>
      <c r="B8" s="57"/>
      <c r="D8" s="3" t="s">
        <v>244</v>
      </c>
      <c r="F8" s="3" t="s">
        <v>234</v>
      </c>
      <c r="H8" s="3" t="s">
        <v>235</v>
      </c>
      <c r="J8" s="3" t="s">
        <v>30</v>
      </c>
      <c r="L8" s="3" t="s">
        <v>244</v>
      </c>
      <c r="N8" s="3" t="s">
        <v>234</v>
      </c>
      <c r="P8" s="3" t="s">
        <v>235</v>
      </c>
      <c r="R8" s="3" t="s">
        <v>30</v>
      </c>
    </row>
    <row r="9" spans="1:18" ht="21.75" customHeight="1">
      <c r="A9" s="62" t="s">
        <v>101</v>
      </c>
      <c r="B9" s="62"/>
      <c r="D9" s="7">
        <v>0</v>
      </c>
      <c r="F9" s="7">
        <v>27488228856</v>
      </c>
      <c r="H9" s="7">
        <v>0</v>
      </c>
      <c r="J9" s="7">
        <v>27488228856</v>
      </c>
      <c r="L9" s="7">
        <v>0</v>
      </c>
      <c r="N9" s="7">
        <v>210297288708</v>
      </c>
      <c r="P9" s="7">
        <v>10888028</v>
      </c>
      <c r="R9" s="7">
        <f>L9+N9+P9</f>
        <v>210308176736</v>
      </c>
    </row>
    <row r="10" spans="1:18" ht="21.75" customHeight="1">
      <c r="A10" s="63" t="s">
        <v>124</v>
      </c>
      <c r="B10" s="63"/>
      <c r="D10" s="10">
        <v>21494763198</v>
      </c>
      <c r="F10" s="10">
        <v>52075109675</v>
      </c>
      <c r="H10" s="10">
        <v>0</v>
      </c>
      <c r="J10" s="10">
        <v>73569872873</v>
      </c>
      <c r="L10" s="10">
        <v>94145429336</v>
      </c>
      <c r="N10" s="10">
        <v>63046911701</v>
      </c>
      <c r="P10" s="10">
        <v>339938375</v>
      </c>
      <c r="R10" s="52">
        <f t="shared" ref="R10:R24" si="0">L10+N10+P10</f>
        <v>157532279412</v>
      </c>
    </row>
    <row r="11" spans="1:18" ht="21.75" customHeight="1">
      <c r="A11" s="63" t="s">
        <v>245</v>
      </c>
      <c r="B11" s="63"/>
      <c r="D11" s="10">
        <v>0</v>
      </c>
      <c r="F11" s="10">
        <v>0</v>
      </c>
      <c r="H11" s="10">
        <v>0</v>
      </c>
      <c r="J11" s="10">
        <v>0</v>
      </c>
      <c r="L11" s="10">
        <v>37119311055</v>
      </c>
      <c r="N11" s="10">
        <v>0</v>
      </c>
      <c r="P11" s="10">
        <v>76123975000</v>
      </c>
      <c r="R11" s="52">
        <f t="shared" si="0"/>
        <v>113243286055</v>
      </c>
    </row>
    <row r="12" spans="1:18" ht="21.75" customHeight="1">
      <c r="A12" s="63" t="s">
        <v>121</v>
      </c>
      <c r="B12" s="63"/>
      <c r="D12" s="10">
        <v>17371278003</v>
      </c>
      <c r="F12" s="10">
        <v>11877846750</v>
      </c>
      <c r="H12" s="10">
        <v>0</v>
      </c>
      <c r="J12" s="10">
        <v>29249124753</v>
      </c>
      <c r="L12" s="10">
        <v>85730132304</v>
      </c>
      <c r="N12" s="10">
        <v>52527797601</v>
      </c>
      <c r="P12" s="10">
        <v>380611002</v>
      </c>
      <c r="R12" s="52">
        <f t="shared" si="0"/>
        <v>138638540907</v>
      </c>
    </row>
    <row r="13" spans="1:18" ht="21.75" customHeight="1">
      <c r="A13" s="63" t="s">
        <v>109</v>
      </c>
      <c r="B13" s="63"/>
      <c r="D13" s="10">
        <v>23888825246</v>
      </c>
      <c r="F13" s="10">
        <v>0</v>
      </c>
      <c r="H13" s="10">
        <v>0</v>
      </c>
      <c r="J13" s="10">
        <v>23888825246</v>
      </c>
      <c r="L13" s="10">
        <v>119599455433</v>
      </c>
      <c r="N13" s="10">
        <v>0</v>
      </c>
      <c r="P13" s="10">
        <v>0</v>
      </c>
      <c r="R13" s="52">
        <f t="shared" si="0"/>
        <v>119599455433</v>
      </c>
    </row>
    <row r="14" spans="1:18" ht="21.75" customHeight="1">
      <c r="A14" s="63" t="s">
        <v>112</v>
      </c>
      <c r="B14" s="63"/>
      <c r="D14" s="10">
        <v>11183857443</v>
      </c>
      <c r="F14" s="10">
        <v>4999093750</v>
      </c>
      <c r="H14" s="10">
        <v>0</v>
      </c>
      <c r="J14" s="10">
        <v>16182951193</v>
      </c>
      <c r="L14" s="10">
        <v>60103003169</v>
      </c>
      <c r="N14" s="10">
        <v>49990937500</v>
      </c>
      <c r="P14" s="10">
        <v>0</v>
      </c>
      <c r="R14" s="52">
        <f t="shared" si="0"/>
        <v>110093940669</v>
      </c>
    </row>
    <row r="15" spans="1:18" ht="21.75" customHeight="1">
      <c r="A15" s="63" t="s">
        <v>118</v>
      </c>
      <c r="B15" s="63"/>
      <c r="D15" s="10">
        <v>7656986800</v>
      </c>
      <c r="F15" s="10">
        <v>-2928969028</v>
      </c>
      <c r="H15" s="10">
        <v>0</v>
      </c>
      <c r="J15" s="10">
        <v>4728017772</v>
      </c>
      <c r="L15" s="10">
        <v>15531942718</v>
      </c>
      <c r="N15" s="10">
        <v>-33563786114</v>
      </c>
      <c r="P15" s="10">
        <v>0</v>
      </c>
      <c r="R15" s="52">
        <f t="shared" si="0"/>
        <v>-18031843396</v>
      </c>
    </row>
    <row r="16" spans="1:18" ht="21.75" customHeight="1">
      <c r="A16" s="63" t="s">
        <v>115</v>
      </c>
      <c r="B16" s="63"/>
      <c r="D16" s="10">
        <v>3597878320</v>
      </c>
      <c r="F16" s="10">
        <v>10102918514</v>
      </c>
      <c r="H16" s="10">
        <v>0</v>
      </c>
      <c r="J16" s="10">
        <v>13700796834</v>
      </c>
      <c r="L16" s="10">
        <v>7534627733</v>
      </c>
      <c r="N16" s="10">
        <v>10053355735</v>
      </c>
      <c r="P16" s="10">
        <v>0</v>
      </c>
      <c r="R16" s="52">
        <f t="shared" si="0"/>
        <v>17587983468</v>
      </c>
    </row>
    <row r="17" spans="1:18" ht="21.75" customHeight="1">
      <c r="A17" s="63" t="s">
        <v>104</v>
      </c>
      <c r="B17" s="63"/>
      <c r="D17" s="10">
        <v>18165740625</v>
      </c>
      <c r="F17" s="10">
        <v>5970117720</v>
      </c>
      <c r="H17" s="10">
        <v>0</v>
      </c>
      <c r="J17" s="10">
        <v>24135858345</v>
      </c>
      <c r="L17" s="10">
        <v>41336919140</v>
      </c>
      <c r="N17" s="10">
        <v>216292827790</v>
      </c>
      <c r="P17" s="10">
        <v>0</v>
      </c>
      <c r="R17" s="52">
        <f t="shared" si="0"/>
        <v>257629746930</v>
      </c>
    </row>
    <row r="18" spans="1:18" ht="21.75" customHeight="1">
      <c r="A18" s="63" t="s">
        <v>106</v>
      </c>
      <c r="B18" s="63"/>
      <c r="D18" s="10">
        <v>30682198439</v>
      </c>
      <c r="F18" s="10">
        <v>0</v>
      </c>
      <c r="H18" s="10">
        <v>0</v>
      </c>
      <c r="J18" s="10">
        <v>30682198439</v>
      </c>
      <c r="L18" s="10">
        <v>155941770559</v>
      </c>
      <c r="N18" s="10">
        <v>194239787656</v>
      </c>
      <c r="P18" s="10">
        <v>0</v>
      </c>
      <c r="R18" s="52">
        <f t="shared" si="0"/>
        <v>350181558215</v>
      </c>
    </row>
    <row r="19" spans="1:18" ht="21.75" customHeight="1">
      <c r="A19" s="63" t="s">
        <v>92</v>
      </c>
      <c r="B19" s="63"/>
      <c r="D19" s="10">
        <v>0</v>
      </c>
      <c r="F19" s="10">
        <v>2517666550</v>
      </c>
      <c r="H19" s="10">
        <v>0</v>
      </c>
      <c r="J19" s="10">
        <v>2517666550</v>
      </c>
      <c r="L19" s="10">
        <v>0</v>
      </c>
      <c r="N19" s="10">
        <v>9837326381</v>
      </c>
      <c r="P19" s="10">
        <v>0</v>
      </c>
      <c r="R19" s="52">
        <f t="shared" si="0"/>
        <v>9837326381</v>
      </c>
    </row>
    <row r="20" spans="1:18" ht="21.75" customHeight="1">
      <c r="A20" s="63" t="s">
        <v>82</v>
      </c>
      <c r="B20" s="63"/>
      <c r="D20" s="10">
        <v>0</v>
      </c>
      <c r="F20" s="10">
        <v>704905213</v>
      </c>
      <c r="H20" s="10">
        <v>0</v>
      </c>
      <c r="J20" s="10">
        <v>704905213</v>
      </c>
      <c r="L20" s="10">
        <v>0</v>
      </c>
      <c r="N20" s="10">
        <v>3393506815</v>
      </c>
      <c r="P20" s="10">
        <v>0</v>
      </c>
      <c r="R20" s="52">
        <f t="shared" si="0"/>
        <v>3393506815</v>
      </c>
    </row>
    <row r="21" spans="1:18" ht="21.75" customHeight="1">
      <c r="A21" s="63" t="s">
        <v>86</v>
      </c>
      <c r="B21" s="63"/>
      <c r="D21" s="10">
        <v>0</v>
      </c>
      <c r="F21" s="10">
        <v>120993026039</v>
      </c>
      <c r="H21" s="10">
        <v>0</v>
      </c>
      <c r="J21" s="10">
        <v>120993026039</v>
      </c>
      <c r="L21" s="10">
        <v>0</v>
      </c>
      <c r="N21" s="10">
        <v>86057199305</v>
      </c>
      <c r="P21" s="10">
        <v>0</v>
      </c>
      <c r="R21" s="52">
        <f t="shared" si="0"/>
        <v>86057199305</v>
      </c>
    </row>
    <row r="22" spans="1:18" ht="21.75" customHeight="1">
      <c r="A22" s="63" t="s">
        <v>95</v>
      </c>
      <c r="B22" s="63"/>
      <c r="D22" s="10">
        <v>0</v>
      </c>
      <c r="F22" s="10">
        <v>-31818602832</v>
      </c>
      <c r="H22" s="10">
        <v>0</v>
      </c>
      <c r="J22" s="10">
        <v>-31818602832</v>
      </c>
      <c r="L22" s="10">
        <v>0</v>
      </c>
      <c r="N22" s="10">
        <v>22207910187</v>
      </c>
      <c r="P22" s="10">
        <v>0</v>
      </c>
      <c r="R22" s="52">
        <f t="shared" si="0"/>
        <v>22207910187</v>
      </c>
    </row>
    <row r="23" spans="1:18" ht="21.75" customHeight="1">
      <c r="A23" s="63" t="s">
        <v>98</v>
      </c>
      <c r="B23" s="63"/>
      <c r="D23" s="10">
        <v>0</v>
      </c>
      <c r="F23" s="10">
        <v>89676462195</v>
      </c>
      <c r="H23" s="10">
        <v>0</v>
      </c>
      <c r="J23" s="10">
        <v>89676462195</v>
      </c>
      <c r="L23" s="10">
        <v>0</v>
      </c>
      <c r="N23" s="10">
        <v>88773703850</v>
      </c>
      <c r="P23" s="10">
        <v>0</v>
      </c>
      <c r="R23" s="52">
        <f t="shared" si="0"/>
        <v>88773703850</v>
      </c>
    </row>
    <row r="24" spans="1:18" ht="21.75" customHeight="1">
      <c r="A24" s="68" t="s">
        <v>89</v>
      </c>
      <c r="B24" s="68"/>
      <c r="D24" s="14">
        <v>0</v>
      </c>
      <c r="F24" s="14">
        <v>3440900524</v>
      </c>
      <c r="H24" s="14">
        <v>0</v>
      </c>
      <c r="J24" s="14">
        <v>3440900524</v>
      </c>
      <c r="L24" s="14">
        <v>0</v>
      </c>
      <c r="N24" s="14">
        <v>7589720528</v>
      </c>
      <c r="P24" s="14">
        <v>0</v>
      </c>
      <c r="R24" s="52">
        <f t="shared" si="0"/>
        <v>7589720528</v>
      </c>
    </row>
    <row r="25" spans="1:18" ht="21.75" customHeight="1">
      <c r="A25" s="55" t="s">
        <v>30</v>
      </c>
      <c r="B25" s="55"/>
      <c r="D25" s="17">
        <v>134041528074</v>
      </c>
      <c r="F25" s="17">
        <v>295098703926</v>
      </c>
      <c r="H25" s="17">
        <v>0</v>
      </c>
      <c r="J25" s="17">
        <v>429140232000</v>
      </c>
      <c r="L25" s="17">
        <v>617042591447</v>
      </c>
      <c r="N25" s="17">
        <f>SUM(N9:N24)</f>
        <v>980744487643</v>
      </c>
      <c r="P25" s="17">
        <v>76855412405</v>
      </c>
      <c r="R25" s="17">
        <f>SUM(R9:R24)</f>
        <v>1674642491495</v>
      </c>
    </row>
  </sheetData>
  <mergeCells count="24">
    <mergeCell ref="A1:R1"/>
    <mergeCell ref="A2:R2"/>
    <mergeCell ref="A3:R3"/>
    <mergeCell ref="B5:R5"/>
    <mergeCell ref="D6:J6"/>
    <mergeCell ref="L6:R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23:B23"/>
    <mergeCell ref="A24:B24"/>
    <mergeCell ref="A25:B25"/>
    <mergeCell ref="A18:B18"/>
    <mergeCell ref="A19:B19"/>
    <mergeCell ref="A20:B20"/>
    <mergeCell ref="A21:B21"/>
    <mergeCell ref="A22:B22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11"/>
  <sheetViews>
    <sheetView rightToLeft="1" workbookViewId="0">
      <selection activeCell="K31" sqref="K31"/>
    </sheetView>
  </sheetViews>
  <sheetFormatPr defaultRowHeight="12.75"/>
  <cols>
    <col min="1" max="8" width="26.28515625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</row>
    <row r="2" spans="1:17" ht="21.75" customHeight="1">
      <c r="A2" s="60" t="s">
        <v>211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</row>
    <row r="3" spans="1:17" ht="21.75" customHeight="1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</row>
    <row r="4" spans="1:17" ht="14.45" customHeight="1"/>
    <row r="5" spans="1:17" ht="14.45" customHeight="1">
      <c r="A5" s="2" t="s">
        <v>246</v>
      </c>
      <c r="B5" s="61" t="s">
        <v>247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</row>
    <row r="6" spans="1:17" ht="14.45" customHeight="1"/>
    <row r="7" spans="1:17" ht="42.75" customHeight="1">
      <c r="A7" s="44" t="s">
        <v>250</v>
      </c>
      <c r="B7" s="44" t="s">
        <v>251</v>
      </c>
      <c r="C7" s="44" t="s">
        <v>252</v>
      </c>
      <c r="D7" s="44" t="s">
        <v>45</v>
      </c>
      <c r="E7" s="44" t="s">
        <v>340</v>
      </c>
      <c r="F7" s="45" t="s">
        <v>248</v>
      </c>
      <c r="G7" s="44" t="s">
        <v>253</v>
      </c>
      <c r="H7" s="45" t="s">
        <v>249</v>
      </c>
    </row>
    <row r="8" spans="1:17" ht="42.75" customHeight="1">
      <c r="A8" s="46" t="s">
        <v>341</v>
      </c>
      <c r="B8" s="47" t="s">
        <v>254</v>
      </c>
      <c r="C8" s="48" t="s">
        <v>342</v>
      </c>
      <c r="D8" s="49">
        <v>500000</v>
      </c>
      <c r="E8" s="49">
        <v>1000000</v>
      </c>
      <c r="F8" s="49">
        <v>17214000000</v>
      </c>
      <c r="G8" s="50">
        <v>0.23</v>
      </c>
      <c r="H8" s="50">
        <v>0.28999999999999998</v>
      </c>
    </row>
    <row r="9" spans="1:17" ht="42.75" customHeight="1">
      <c r="A9" s="46" t="s">
        <v>343</v>
      </c>
      <c r="B9" s="47" t="s">
        <v>344</v>
      </c>
      <c r="C9" s="48" t="s">
        <v>345</v>
      </c>
      <c r="D9" s="49">
        <v>500000</v>
      </c>
      <c r="E9" s="49">
        <v>9990</v>
      </c>
      <c r="F9" s="49">
        <v>44000000000</v>
      </c>
      <c r="G9" s="50">
        <v>0.3</v>
      </c>
      <c r="H9" s="50">
        <v>0.38140000000000002</v>
      </c>
    </row>
    <row r="10" spans="1:17" ht="42.75" customHeight="1">
      <c r="A10" s="46" t="s">
        <v>346</v>
      </c>
      <c r="B10" s="47" t="s">
        <v>254</v>
      </c>
      <c r="C10" s="48" t="s">
        <v>347</v>
      </c>
      <c r="D10" s="49">
        <v>1000000</v>
      </c>
      <c r="E10" s="49">
        <v>1000000</v>
      </c>
      <c r="F10" s="49">
        <v>46952000000</v>
      </c>
      <c r="G10" s="50">
        <v>0.26</v>
      </c>
      <c r="H10" s="50">
        <v>0.32</v>
      </c>
    </row>
    <row r="11" spans="1:17" ht="42.75" customHeight="1">
      <c r="A11" s="69" t="s">
        <v>255</v>
      </c>
      <c r="B11" s="69"/>
      <c r="C11" s="69"/>
      <c r="D11" s="69"/>
      <c r="E11" s="69"/>
      <c r="F11" s="69"/>
      <c r="G11" s="51"/>
      <c r="H11" s="51"/>
    </row>
  </sheetData>
  <mergeCells count="5">
    <mergeCell ref="A11:F11"/>
    <mergeCell ref="A1:Q1"/>
    <mergeCell ref="A2:Q2"/>
    <mergeCell ref="A3:Q3"/>
    <mergeCell ref="B5:Q5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17"/>
  <sheetViews>
    <sheetView rightToLeft="1" workbookViewId="0">
      <selection activeCell="K31" sqref="K31"/>
    </sheetView>
  </sheetViews>
  <sheetFormatPr defaultRowHeight="12.75"/>
  <cols>
    <col min="1" max="1" width="24.7109375" bestFit="1" customWidth="1"/>
    <col min="2" max="2" width="1.28515625" customWidth="1"/>
    <col min="3" max="3" width="16.85546875" customWidth="1"/>
    <col min="4" max="4" width="1.28515625" customWidth="1"/>
    <col min="5" max="5" width="28.140625" bestFit="1" customWidth="1"/>
    <col min="6" max="6" width="1.28515625" customWidth="1"/>
    <col min="7" max="7" width="18.85546875" bestFit="1" customWidth="1"/>
    <col min="8" max="8" width="1.28515625" customWidth="1"/>
    <col min="9" max="9" width="19" bestFit="1" customWidth="1"/>
    <col min="10" max="10" width="1.28515625" customWidth="1"/>
    <col min="11" max="11" width="10.7109375" bestFit="1" customWidth="1"/>
    <col min="12" max="12" width="1.28515625" customWidth="1"/>
    <col min="13" max="13" width="20" bestFit="1" customWidth="1"/>
    <col min="14" max="14" width="1.28515625" customWidth="1"/>
    <col min="15" max="15" width="19" bestFit="1" customWidth="1"/>
    <col min="16" max="16" width="1.28515625" customWidth="1"/>
    <col min="17" max="17" width="15" bestFit="1" customWidth="1"/>
    <col min="18" max="18" width="1.28515625" customWidth="1"/>
    <col min="19" max="19" width="20" bestFit="1" customWidth="1"/>
    <col min="20" max="20" width="0.28515625" customWidth="1"/>
  </cols>
  <sheetData>
    <row r="1" spans="1:19" ht="29.1" customHeight="1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</row>
    <row r="2" spans="1:19" ht="21.75" customHeight="1">
      <c r="A2" s="60" t="s">
        <v>211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</row>
    <row r="3" spans="1:19" ht="21.75" customHeight="1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</row>
    <row r="4" spans="1:19" ht="14.45" customHeight="1"/>
    <row r="5" spans="1:19" ht="14.45" customHeight="1">
      <c r="A5" s="61" t="s">
        <v>233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</row>
    <row r="6" spans="1:19" ht="14.45" customHeight="1">
      <c r="A6" s="57" t="s">
        <v>32</v>
      </c>
      <c r="C6" s="57" t="s">
        <v>311</v>
      </c>
      <c r="D6" s="57"/>
      <c r="E6" s="57"/>
      <c r="F6" s="57"/>
      <c r="G6" s="57"/>
      <c r="I6" s="57" t="s">
        <v>230</v>
      </c>
      <c r="J6" s="57"/>
      <c r="K6" s="57"/>
      <c r="L6" s="57"/>
      <c r="M6" s="57"/>
      <c r="O6" s="57" t="s">
        <v>231</v>
      </c>
      <c r="P6" s="57"/>
      <c r="Q6" s="57"/>
      <c r="R6" s="57"/>
      <c r="S6" s="57"/>
    </row>
    <row r="7" spans="1:19" ht="29.1" customHeight="1">
      <c r="A7" s="57"/>
      <c r="C7" s="20" t="s">
        <v>312</v>
      </c>
      <c r="D7" s="4"/>
      <c r="E7" s="20" t="s">
        <v>313</v>
      </c>
      <c r="F7" s="4"/>
      <c r="G7" s="20" t="s">
        <v>314</v>
      </c>
      <c r="I7" s="20" t="s">
        <v>315</v>
      </c>
      <c r="J7" s="4"/>
      <c r="K7" s="20" t="s">
        <v>316</v>
      </c>
      <c r="L7" s="4"/>
      <c r="M7" s="20" t="s">
        <v>317</v>
      </c>
      <c r="O7" s="20" t="s">
        <v>315</v>
      </c>
      <c r="P7" s="4"/>
      <c r="Q7" s="20" t="s">
        <v>316</v>
      </c>
      <c r="R7" s="4"/>
      <c r="S7" s="20" t="s">
        <v>317</v>
      </c>
    </row>
    <row r="8" spans="1:19" ht="21.75" customHeight="1">
      <c r="A8" s="6" t="s">
        <v>26</v>
      </c>
      <c r="C8" s="6" t="s">
        <v>318</v>
      </c>
      <c r="E8" s="7">
        <v>10300000</v>
      </c>
      <c r="G8" s="7">
        <v>2130</v>
      </c>
      <c r="I8" s="7">
        <v>0</v>
      </c>
      <c r="K8" s="7">
        <v>0</v>
      </c>
      <c r="M8" s="7">
        <v>0</v>
      </c>
      <c r="O8" s="7">
        <v>21939000000</v>
      </c>
      <c r="Q8" s="7">
        <v>2056355680</v>
      </c>
      <c r="S8" s="7">
        <f>O8-Q8</f>
        <v>19882644320</v>
      </c>
    </row>
    <row r="9" spans="1:19" ht="21.75" customHeight="1">
      <c r="A9" s="9" t="s">
        <v>20</v>
      </c>
      <c r="C9" s="9" t="s">
        <v>319</v>
      </c>
      <c r="E9" s="10">
        <v>29431752</v>
      </c>
      <c r="G9" s="10">
        <v>1680</v>
      </c>
      <c r="I9" s="10">
        <v>0</v>
      </c>
      <c r="K9" s="10">
        <v>0</v>
      </c>
      <c r="M9" s="10">
        <v>0</v>
      </c>
      <c r="O9" s="10">
        <v>49445343360</v>
      </c>
      <c r="Q9" s="10">
        <v>6191777569</v>
      </c>
      <c r="S9" s="52">
        <f t="shared" ref="S9:S14" si="0">O9-Q9</f>
        <v>43253565791</v>
      </c>
    </row>
    <row r="10" spans="1:19" ht="21.75" customHeight="1">
      <c r="A10" s="9" t="s">
        <v>28</v>
      </c>
      <c r="C10" s="9" t="s">
        <v>320</v>
      </c>
      <c r="E10" s="10">
        <v>285192501</v>
      </c>
      <c r="G10" s="10">
        <v>380</v>
      </c>
      <c r="I10" s="10">
        <v>0</v>
      </c>
      <c r="K10" s="10">
        <v>0</v>
      </c>
      <c r="M10" s="10">
        <v>0</v>
      </c>
      <c r="O10" s="10">
        <v>108373150380</v>
      </c>
      <c r="Q10" s="10">
        <v>12421179759</v>
      </c>
      <c r="S10" s="52">
        <f t="shared" si="0"/>
        <v>95951970621</v>
      </c>
    </row>
    <row r="11" spans="1:19" ht="21.75" customHeight="1">
      <c r="A11" s="9" t="s">
        <v>24</v>
      </c>
      <c r="C11" s="9" t="s">
        <v>321</v>
      </c>
      <c r="E11" s="10">
        <v>150000</v>
      </c>
      <c r="G11" s="10">
        <v>11000</v>
      </c>
      <c r="I11" s="10">
        <v>0</v>
      </c>
      <c r="K11" s="10">
        <v>0</v>
      </c>
      <c r="M11" s="10">
        <v>0</v>
      </c>
      <c r="O11" s="10">
        <v>1650000000</v>
      </c>
      <c r="Q11" s="10">
        <v>203153153</v>
      </c>
      <c r="S11" s="52">
        <f t="shared" si="0"/>
        <v>1446846847</v>
      </c>
    </row>
    <row r="12" spans="1:19" ht="21.75" customHeight="1">
      <c r="A12" s="9" t="s">
        <v>19</v>
      </c>
      <c r="C12" s="9" t="s">
        <v>7</v>
      </c>
      <c r="E12" s="10">
        <v>24120000</v>
      </c>
      <c r="G12" s="10">
        <v>388</v>
      </c>
      <c r="I12" s="10">
        <v>0</v>
      </c>
      <c r="K12" s="10">
        <v>0</v>
      </c>
      <c r="M12" s="10">
        <v>0</v>
      </c>
      <c r="O12" s="10">
        <v>9358560000</v>
      </c>
      <c r="Q12" s="10">
        <v>1268863375</v>
      </c>
      <c r="S12" s="52">
        <f t="shared" si="0"/>
        <v>8089696625</v>
      </c>
    </row>
    <row r="13" spans="1:19" ht="21.75" customHeight="1">
      <c r="A13" s="9" t="s">
        <v>27</v>
      </c>
      <c r="C13" s="9" t="s">
        <v>322</v>
      </c>
      <c r="E13" s="10">
        <v>4692065</v>
      </c>
      <c r="G13" s="10">
        <v>64</v>
      </c>
      <c r="I13" s="10">
        <v>0</v>
      </c>
      <c r="K13" s="10">
        <v>0</v>
      </c>
      <c r="M13" s="10">
        <v>0</v>
      </c>
      <c r="O13" s="10">
        <v>300292160</v>
      </c>
      <c r="Q13" s="10">
        <v>33771459</v>
      </c>
      <c r="S13" s="52">
        <f t="shared" si="0"/>
        <v>266520701</v>
      </c>
    </row>
    <row r="14" spans="1:19" ht="21.75" customHeight="1">
      <c r="A14" s="12" t="s">
        <v>25</v>
      </c>
      <c r="C14" s="12" t="s">
        <v>323</v>
      </c>
      <c r="E14" s="14">
        <v>33953760</v>
      </c>
      <c r="G14" s="14">
        <v>670</v>
      </c>
      <c r="I14" s="14">
        <v>0</v>
      </c>
      <c r="K14" s="14">
        <v>0</v>
      </c>
      <c r="M14" s="14">
        <v>0</v>
      </c>
      <c r="O14" s="14">
        <v>22749019200</v>
      </c>
      <c r="Q14" s="14">
        <v>3246043256</v>
      </c>
      <c r="S14" s="52">
        <f t="shared" si="0"/>
        <v>19502975944</v>
      </c>
    </row>
    <row r="15" spans="1:19" ht="21.75" customHeight="1">
      <c r="A15" s="16" t="s">
        <v>30</v>
      </c>
      <c r="C15" s="17"/>
      <c r="E15" s="17"/>
      <c r="G15" s="17"/>
      <c r="I15" s="17">
        <v>0</v>
      </c>
      <c r="K15" s="17">
        <v>0</v>
      </c>
      <c r="M15" s="17">
        <v>0</v>
      </c>
      <c r="O15" s="17">
        <f>SUM(O8:O14)</f>
        <v>213815365100</v>
      </c>
      <c r="Q15" s="17">
        <f>SUM(Q8:Q14)</f>
        <v>25421144251</v>
      </c>
      <c r="S15" s="17">
        <f>SUM(S8:S14)</f>
        <v>188394220849</v>
      </c>
    </row>
    <row r="17" spans="15:15">
      <c r="O17" s="34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14"/>
  <sheetViews>
    <sheetView rightToLeft="1" topLeftCell="A89" workbookViewId="0">
      <selection activeCell="K31" sqref="K31"/>
    </sheetView>
  </sheetViews>
  <sheetFormatPr defaultRowHeight="12.75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ht="21.75" customHeight="1">
      <c r="A2" s="60" t="s">
        <v>211</v>
      </c>
      <c r="B2" s="60"/>
      <c r="C2" s="60"/>
      <c r="D2" s="60"/>
      <c r="E2" s="60"/>
      <c r="F2" s="60"/>
      <c r="G2" s="60"/>
      <c r="H2" s="60"/>
      <c r="I2" s="60"/>
      <c r="J2" s="60"/>
    </row>
    <row r="3" spans="1:10" ht="21.75" customHeight="1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</row>
    <row r="4" spans="1:10" ht="14.45" customHeight="1"/>
    <row r="5" spans="1:10" ht="14.45" customHeight="1">
      <c r="A5" s="2" t="s">
        <v>256</v>
      </c>
      <c r="B5" s="61" t="s">
        <v>257</v>
      </c>
      <c r="C5" s="61"/>
      <c r="D5" s="61"/>
      <c r="E5" s="61"/>
      <c r="F5" s="61"/>
      <c r="G5" s="61"/>
      <c r="H5" s="61"/>
      <c r="I5" s="61"/>
      <c r="J5" s="61"/>
    </row>
    <row r="6" spans="1:10" ht="14.45" customHeight="1">
      <c r="D6" s="57" t="s">
        <v>230</v>
      </c>
      <c r="E6" s="57"/>
      <c r="F6" s="57"/>
      <c r="H6" s="57" t="s">
        <v>231</v>
      </c>
      <c r="I6" s="57"/>
      <c r="J6" s="57"/>
    </row>
    <row r="7" spans="1:10" ht="36.4" customHeight="1">
      <c r="A7" s="57" t="s">
        <v>258</v>
      </c>
      <c r="B7" s="57"/>
      <c r="D7" s="20" t="s">
        <v>259</v>
      </c>
      <c r="E7" s="4"/>
      <c r="F7" s="20" t="s">
        <v>260</v>
      </c>
      <c r="H7" s="20" t="s">
        <v>259</v>
      </c>
      <c r="I7" s="4"/>
      <c r="J7" s="20" t="s">
        <v>260</v>
      </c>
    </row>
    <row r="8" spans="1:10" ht="21.75" customHeight="1">
      <c r="A8" s="62" t="s">
        <v>145</v>
      </c>
      <c r="B8" s="62"/>
      <c r="D8" s="7">
        <v>13402</v>
      </c>
      <c r="F8" s="8"/>
      <c r="H8" s="7">
        <v>65607</v>
      </c>
      <c r="J8" s="8"/>
    </row>
    <row r="9" spans="1:10" ht="21.75" customHeight="1">
      <c r="A9" s="63" t="s">
        <v>146</v>
      </c>
      <c r="B9" s="63"/>
      <c r="D9" s="10">
        <v>3992</v>
      </c>
      <c r="F9" s="11"/>
      <c r="H9" s="10">
        <v>19722</v>
      </c>
      <c r="J9" s="11"/>
    </row>
    <row r="10" spans="1:10" ht="21.75" customHeight="1">
      <c r="A10" s="63" t="s">
        <v>150</v>
      </c>
      <c r="B10" s="63"/>
      <c r="D10" s="10">
        <v>39702</v>
      </c>
      <c r="F10" s="11"/>
      <c r="H10" s="10">
        <v>194335</v>
      </c>
      <c r="J10" s="11"/>
    </row>
    <row r="11" spans="1:10" ht="21.75" customHeight="1">
      <c r="A11" s="63" t="s">
        <v>151</v>
      </c>
      <c r="B11" s="63"/>
      <c r="D11" s="10">
        <v>1258265</v>
      </c>
      <c r="F11" s="11"/>
      <c r="H11" s="10">
        <v>1266921</v>
      </c>
      <c r="J11" s="11"/>
    </row>
    <row r="12" spans="1:10" ht="21.75" customHeight="1">
      <c r="A12" s="63" t="s">
        <v>152</v>
      </c>
      <c r="B12" s="63"/>
      <c r="D12" s="10">
        <v>0</v>
      </c>
      <c r="F12" s="11"/>
      <c r="H12" s="10">
        <v>2317</v>
      </c>
      <c r="J12" s="11"/>
    </row>
    <row r="13" spans="1:10" ht="21.75" customHeight="1">
      <c r="A13" s="63" t="s">
        <v>153</v>
      </c>
      <c r="B13" s="63"/>
      <c r="D13" s="10">
        <v>2166</v>
      </c>
      <c r="F13" s="11"/>
      <c r="H13" s="10">
        <v>16444</v>
      </c>
      <c r="J13" s="11"/>
    </row>
    <row r="14" spans="1:10" ht="21.75" customHeight="1">
      <c r="A14" s="63" t="s">
        <v>155</v>
      </c>
      <c r="B14" s="63"/>
      <c r="D14" s="10">
        <v>1892</v>
      </c>
      <c r="F14" s="11"/>
      <c r="H14" s="10">
        <v>7522</v>
      </c>
      <c r="J14" s="11"/>
    </row>
    <row r="15" spans="1:10" ht="21.75" customHeight="1">
      <c r="A15" s="63" t="s">
        <v>156</v>
      </c>
      <c r="B15" s="63"/>
      <c r="D15" s="10">
        <v>2501</v>
      </c>
      <c r="F15" s="11"/>
      <c r="H15" s="10">
        <v>20791</v>
      </c>
      <c r="J15" s="11"/>
    </row>
    <row r="16" spans="1:10" ht="21.75" customHeight="1">
      <c r="A16" s="63" t="s">
        <v>157</v>
      </c>
      <c r="B16" s="63"/>
      <c r="D16" s="10">
        <v>0</v>
      </c>
      <c r="F16" s="11"/>
      <c r="H16" s="10">
        <v>2794</v>
      </c>
      <c r="J16" s="11"/>
    </row>
    <row r="17" spans="1:10" ht="21.75" customHeight="1">
      <c r="A17" s="63" t="s">
        <v>158</v>
      </c>
      <c r="B17" s="63"/>
      <c r="D17" s="10">
        <v>7089</v>
      </c>
      <c r="F17" s="11"/>
      <c r="H17" s="10">
        <v>17627</v>
      </c>
      <c r="J17" s="11"/>
    </row>
    <row r="18" spans="1:10" ht="21.75" customHeight="1">
      <c r="A18" s="63" t="s">
        <v>159</v>
      </c>
      <c r="B18" s="63"/>
      <c r="D18" s="10">
        <v>2334369</v>
      </c>
      <c r="F18" s="11"/>
      <c r="H18" s="10">
        <v>5291212</v>
      </c>
      <c r="J18" s="11"/>
    </row>
    <row r="19" spans="1:10" ht="21.75" customHeight="1">
      <c r="A19" s="63" t="s">
        <v>261</v>
      </c>
      <c r="B19" s="63"/>
      <c r="D19" s="10">
        <v>0</v>
      </c>
      <c r="F19" s="11"/>
      <c r="H19" s="10">
        <v>907311493</v>
      </c>
      <c r="J19" s="11"/>
    </row>
    <row r="20" spans="1:10" ht="21.75" customHeight="1">
      <c r="A20" s="63" t="s">
        <v>161</v>
      </c>
      <c r="B20" s="63"/>
      <c r="D20" s="10">
        <v>1124</v>
      </c>
      <c r="F20" s="11"/>
      <c r="H20" s="10">
        <v>5562</v>
      </c>
      <c r="J20" s="11"/>
    </row>
    <row r="21" spans="1:10" ht="21.75" customHeight="1">
      <c r="A21" s="63" t="s">
        <v>262</v>
      </c>
      <c r="B21" s="63"/>
      <c r="D21" s="10">
        <v>107715632</v>
      </c>
      <c r="F21" s="11"/>
      <c r="H21" s="10">
        <v>107715632</v>
      </c>
      <c r="J21" s="11"/>
    </row>
    <row r="22" spans="1:10" ht="21.75" customHeight="1">
      <c r="A22" s="63" t="s">
        <v>263</v>
      </c>
      <c r="B22" s="63"/>
      <c r="D22" s="10">
        <v>58089065</v>
      </c>
      <c r="F22" s="11"/>
      <c r="H22" s="10">
        <v>58089065</v>
      </c>
      <c r="J22" s="11"/>
    </row>
    <row r="23" spans="1:10" ht="21.75" customHeight="1">
      <c r="A23" s="63" t="s">
        <v>264</v>
      </c>
      <c r="B23" s="63"/>
      <c r="D23" s="10">
        <v>121024397</v>
      </c>
      <c r="F23" s="11"/>
      <c r="H23" s="10">
        <v>121024397</v>
      </c>
      <c r="J23" s="11"/>
    </row>
    <row r="24" spans="1:10" ht="21.75" customHeight="1">
      <c r="A24" s="63" t="s">
        <v>265</v>
      </c>
      <c r="B24" s="63"/>
      <c r="D24" s="10">
        <v>27931844</v>
      </c>
      <c r="F24" s="11"/>
      <c r="H24" s="10">
        <v>27931844</v>
      </c>
      <c r="J24" s="11"/>
    </row>
    <row r="25" spans="1:10" ht="21.75" customHeight="1">
      <c r="A25" s="63" t="s">
        <v>266</v>
      </c>
      <c r="B25" s="63"/>
      <c r="D25" s="10">
        <v>0</v>
      </c>
      <c r="F25" s="11"/>
      <c r="H25" s="10">
        <v>3332162596</v>
      </c>
      <c r="J25" s="11"/>
    </row>
    <row r="26" spans="1:10" ht="21.75" customHeight="1">
      <c r="A26" s="63" t="s">
        <v>267</v>
      </c>
      <c r="B26" s="63"/>
      <c r="D26" s="10">
        <v>0</v>
      </c>
      <c r="F26" s="11"/>
      <c r="H26" s="10">
        <v>3101128774</v>
      </c>
      <c r="J26" s="11"/>
    </row>
    <row r="27" spans="1:10" ht="21.75" customHeight="1">
      <c r="A27" s="63" t="s">
        <v>268</v>
      </c>
      <c r="B27" s="63"/>
      <c r="D27" s="10">
        <v>0</v>
      </c>
      <c r="F27" s="11"/>
      <c r="H27" s="10">
        <v>16333688506</v>
      </c>
      <c r="J27" s="11"/>
    </row>
    <row r="28" spans="1:10" ht="21.75" customHeight="1">
      <c r="A28" s="63" t="s">
        <v>269</v>
      </c>
      <c r="B28" s="63"/>
      <c r="D28" s="10">
        <v>0</v>
      </c>
      <c r="F28" s="11"/>
      <c r="H28" s="10">
        <v>878555191</v>
      </c>
      <c r="J28" s="11"/>
    </row>
    <row r="29" spans="1:10" ht="21.75" customHeight="1">
      <c r="A29" s="63" t="s">
        <v>163</v>
      </c>
      <c r="B29" s="63"/>
      <c r="D29" s="10">
        <v>0</v>
      </c>
      <c r="F29" s="11"/>
      <c r="H29" s="10">
        <v>4588</v>
      </c>
      <c r="J29" s="11"/>
    </row>
    <row r="30" spans="1:10" ht="21.75" customHeight="1">
      <c r="A30" s="63" t="s">
        <v>270</v>
      </c>
      <c r="B30" s="63"/>
      <c r="D30" s="10">
        <v>0</v>
      </c>
      <c r="F30" s="11"/>
      <c r="H30" s="10">
        <v>4214958907</v>
      </c>
      <c r="J30" s="11"/>
    </row>
    <row r="31" spans="1:10" ht="21.75" customHeight="1">
      <c r="A31" s="63" t="s">
        <v>271</v>
      </c>
      <c r="B31" s="63"/>
      <c r="D31" s="10">
        <v>0</v>
      </c>
      <c r="F31" s="11"/>
      <c r="H31" s="10">
        <v>7752054863</v>
      </c>
      <c r="J31" s="11"/>
    </row>
    <row r="32" spans="1:10" ht="21.75" customHeight="1">
      <c r="A32" s="63" t="s">
        <v>272</v>
      </c>
      <c r="B32" s="63"/>
      <c r="D32" s="10">
        <v>0</v>
      </c>
      <c r="F32" s="11"/>
      <c r="H32" s="10">
        <v>5208339399</v>
      </c>
      <c r="J32" s="11"/>
    </row>
    <row r="33" spans="1:10" ht="21.75" customHeight="1">
      <c r="A33" s="63" t="s">
        <v>273</v>
      </c>
      <c r="B33" s="63"/>
      <c r="D33" s="10">
        <v>0</v>
      </c>
      <c r="F33" s="11"/>
      <c r="H33" s="10">
        <v>3327753425</v>
      </c>
      <c r="J33" s="11"/>
    </row>
    <row r="34" spans="1:10" ht="21.75" customHeight="1">
      <c r="A34" s="63" t="s">
        <v>274</v>
      </c>
      <c r="B34" s="63"/>
      <c r="D34" s="10">
        <v>0</v>
      </c>
      <c r="F34" s="11"/>
      <c r="H34" s="10">
        <v>3069315069</v>
      </c>
      <c r="J34" s="11"/>
    </row>
    <row r="35" spans="1:10" ht="21.75" customHeight="1">
      <c r="A35" s="63" t="s">
        <v>275</v>
      </c>
      <c r="B35" s="63"/>
      <c r="D35" s="10">
        <v>0</v>
      </c>
      <c r="F35" s="11"/>
      <c r="H35" s="10">
        <v>1407123288</v>
      </c>
      <c r="J35" s="11"/>
    </row>
    <row r="36" spans="1:10" ht="21.75" customHeight="1">
      <c r="A36" s="63" t="s">
        <v>164</v>
      </c>
      <c r="B36" s="63"/>
      <c r="D36" s="10">
        <v>4927</v>
      </c>
      <c r="F36" s="11"/>
      <c r="H36" s="10">
        <v>28240</v>
      </c>
      <c r="J36" s="11"/>
    </row>
    <row r="37" spans="1:10" ht="21.75" customHeight="1">
      <c r="A37" s="63" t="s">
        <v>276</v>
      </c>
      <c r="B37" s="63"/>
      <c r="D37" s="10">
        <v>0</v>
      </c>
      <c r="F37" s="11"/>
      <c r="H37" s="10">
        <v>37341901636</v>
      </c>
      <c r="J37" s="11"/>
    </row>
    <row r="38" spans="1:10" ht="21.75" customHeight="1">
      <c r="A38" s="63" t="s">
        <v>165</v>
      </c>
      <c r="B38" s="63"/>
      <c r="D38" s="10">
        <v>0</v>
      </c>
      <c r="F38" s="11"/>
      <c r="H38" s="10">
        <v>66478</v>
      </c>
      <c r="J38" s="11"/>
    </row>
    <row r="39" spans="1:10" ht="21.75" customHeight="1">
      <c r="A39" s="63" t="s">
        <v>277</v>
      </c>
      <c r="B39" s="63"/>
      <c r="D39" s="10">
        <v>0</v>
      </c>
      <c r="F39" s="11"/>
      <c r="H39" s="10">
        <v>29340065576</v>
      </c>
      <c r="J39" s="11"/>
    </row>
    <row r="40" spans="1:10" ht="21.75" customHeight="1">
      <c r="A40" s="63" t="s">
        <v>278</v>
      </c>
      <c r="B40" s="63"/>
      <c r="D40" s="10">
        <v>0</v>
      </c>
      <c r="F40" s="11"/>
      <c r="H40" s="10">
        <v>28392804227</v>
      </c>
      <c r="J40" s="11"/>
    </row>
    <row r="41" spans="1:10" ht="21.75" customHeight="1">
      <c r="A41" s="63" t="s">
        <v>279</v>
      </c>
      <c r="B41" s="63"/>
      <c r="D41" s="10">
        <v>0</v>
      </c>
      <c r="F41" s="11"/>
      <c r="H41" s="10">
        <v>6273830584</v>
      </c>
      <c r="J41" s="11"/>
    </row>
    <row r="42" spans="1:10" ht="21.75" customHeight="1">
      <c r="A42" s="63" t="s">
        <v>280</v>
      </c>
      <c r="B42" s="63"/>
      <c r="D42" s="10">
        <v>0</v>
      </c>
      <c r="F42" s="11"/>
      <c r="H42" s="10">
        <v>5757260300</v>
      </c>
      <c r="J42" s="11"/>
    </row>
    <row r="43" spans="1:10" ht="21.75" customHeight="1">
      <c r="A43" s="63" t="s">
        <v>281</v>
      </c>
      <c r="B43" s="63"/>
      <c r="D43" s="10">
        <v>0</v>
      </c>
      <c r="F43" s="11"/>
      <c r="H43" s="10">
        <v>7289874704</v>
      </c>
      <c r="J43" s="11"/>
    </row>
    <row r="44" spans="1:10" ht="21.75" customHeight="1">
      <c r="A44" s="63" t="s">
        <v>282</v>
      </c>
      <c r="B44" s="63"/>
      <c r="D44" s="10">
        <v>71635293</v>
      </c>
      <c r="F44" s="11"/>
      <c r="H44" s="10">
        <v>71635293</v>
      </c>
      <c r="J44" s="11"/>
    </row>
    <row r="45" spans="1:10" ht="21.75" customHeight="1">
      <c r="A45" s="63" t="s">
        <v>283</v>
      </c>
      <c r="B45" s="63"/>
      <c r="D45" s="10">
        <v>6340726</v>
      </c>
      <c r="F45" s="11"/>
      <c r="H45" s="10">
        <v>6340726</v>
      </c>
      <c r="J45" s="11"/>
    </row>
    <row r="46" spans="1:10" ht="21.75" customHeight="1">
      <c r="A46" s="63" t="s">
        <v>284</v>
      </c>
      <c r="B46" s="63"/>
      <c r="D46" s="10">
        <v>15660018</v>
      </c>
      <c r="F46" s="11"/>
      <c r="H46" s="10">
        <v>15660018</v>
      </c>
      <c r="J46" s="11"/>
    </row>
    <row r="47" spans="1:10" ht="21.75" customHeight="1">
      <c r="A47" s="63" t="s">
        <v>285</v>
      </c>
      <c r="B47" s="63"/>
      <c r="D47" s="10">
        <v>6837397</v>
      </c>
      <c r="F47" s="11"/>
      <c r="H47" s="10">
        <v>2843946365</v>
      </c>
      <c r="J47" s="11"/>
    </row>
    <row r="48" spans="1:10" ht="21.75" customHeight="1">
      <c r="A48" s="63" t="s">
        <v>286</v>
      </c>
      <c r="B48" s="63"/>
      <c r="D48" s="10">
        <v>29861605</v>
      </c>
      <c r="F48" s="11"/>
      <c r="H48" s="10">
        <v>11448817750</v>
      </c>
      <c r="J48" s="11"/>
    </row>
    <row r="49" spans="1:10" ht="21.75" customHeight="1">
      <c r="A49" s="63" t="s">
        <v>287</v>
      </c>
      <c r="B49" s="63"/>
      <c r="D49" s="10">
        <v>0</v>
      </c>
      <c r="F49" s="11"/>
      <c r="H49" s="10">
        <v>34842140728</v>
      </c>
      <c r="J49" s="11"/>
    </row>
    <row r="50" spans="1:10" ht="21.75" customHeight="1">
      <c r="A50" s="63" t="s">
        <v>288</v>
      </c>
      <c r="B50" s="63"/>
      <c r="D50" s="10">
        <v>0</v>
      </c>
      <c r="F50" s="11"/>
      <c r="H50" s="10">
        <v>8215748550</v>
      </c>
      <c r="J50" s="11"/>
    </row>
    <row r="51" spans="1:10" ht="21.75" customHeight="1">
      <c r="A51" s="63" t="s">
        <v>289</v>
      </c>
      <c r="B51" s="63"/>
      <c r="D51" s="10">
        <v>0</v>
      </c>
      <c r="F51" s="11"/>
      <c r="H51" s="10">
        <v>789047461</v>
      </c>
      <c r="J51" s="11"/>
    </row>
    <row r="52" spans="1:10" ht="21.75" customHeight="1">
      <c r="A52" s="63" t="s">
        <v>290</v>
      </c>
      <c r="B52" s="63"/>
      <c r="D52" s="10">
        <v>0</v>
      </c>
      <c r="F52" s="11"/>
      <c r="H52" s="10">
        <v>26872808345</v>
      </c>
      <c r="J52" s="11"/>
    </row>
    <row r="53" spans="1:10" ht="21.75" customHeight="1">
      <c r="A53" s="63" t="s">
        <v>291</v>
      </c>
      <c r="B53" s="63"/>
      <c r="D53" s="10">
        <v>0</v>
      </c>
      <c r="F53" s="11"/>
      <c r="H53" s="10">
        <v>52738646097</v>
      </c>
      <c r="J53" s="11"/>
    </row>
    <row r="54" spans="1:10" ht="21.75" customHeight="1">
      <c r="A54" s="63" t="s">
        <v>292</v>
      </c>
      <c r="B54" s="63"/>
      <c r="D54" s="10">
        <v>0</v>
      </c>
      <c r="F54" s="11"/>
      <c r="H54" s="10">
        <v>18467755706</v>
      </c>
      <c r="J54" s="11"/>
    </row>
    <row r="55" spans="1:10" ht="21.75" customHeight="1">
      <c r="A55" s="63" t="s">
        <v>166</v>
      </c>
      <c r="B55" s="63"/>
      <c r="D55" s="10">
        <v>209404004</v>
      </c>
      <c r="F55" s="11"/>
      <c r="H55" s="10">
        <v>95627517818</v>
      </c>
      <c r="J55" s="11"/>
    </row>
    <row r="56" spans="1:10" ht="21.75" customHeight="1">
      <c r="A56" s="63" t="s">
        <v>167</v>
      </c>
      <c r="B56" s="63"/>
      <c r="D56" s="10">
        <v>56764310652</v>
      </c>
      <c r="F56" s="11"/>
      <c r="H56" s="10">
        <v>332538106524</v>
      </c>
      <c r="J56" s="11"/>
    </row>
    <row r="57" spans="1:10" ht="21.75" customHeight="1">
      <c r="A57" s="63" t="s">
        <v>293</v>
      </c>
      <c r="B57" s="63"/>
      <c r="D57" s="10">
        <v>0</v>
      </c>
      <c r="F57" s="11"/>
      <c r="H57" s="10">
        <v>117427370406</v>
      </c>
      <c r="J57" s="11"/>
    </row>
    <row r="58" spans="1:10" ht="21.75" customHeight="1">
      <c r="A58" s="63" t="s">
        <v>294</v>
      </c>
      <c r="B58" s="63"/>
      <c r="D58" s="10">
        <v>0</v>
      </c>
      <c r="F58" s="11"/>
      <c r="H58" s="10">
        <v>91260448547</v>
      </c>
      <c r="J58" s="11"/>
    </row>
    <row r="59" spans="1:10" ht="21.75" customHeight="1">
      <c r="A59" s="63" t="s">
        <v>168</v>
      </c>
      <c r="B59" s="63"/>
      <c r="D59" s="10">
        <v>8205843297</v>
      </c>
      <c r="F59" s="11"/>
      <c r="H59" s="10">
        <v>40511357442</v>
      </c>
      <c r="J59" s="11"/>
    </row>
    <row r="60" spans="1:10" ht="21.75" customHeight="1">
      <c r="A60" s="63" t="s">
        <v>295</v>
      </c>
      <c r="B60" s="63"/>
      <c r="D60" s="10">
        <v>0</v>
      </c>
      <c r="F60" s="11"/>
      <c r="H60" s="10">
        <v>28103436021</v>
      </c>
      <c r="J60" s="11"/>
    </row>
    <row r="61" spans="1:10" ht="21.75" customHeight="1">
      <c r="A61" s="63" t="s">
        <v>296</v>
      </c>
      <c r="B61" s="63"/>
      <c r="D61" s="10">
        <v>80581918</v>
      </c>
      <c r="F61" s="11"/>
      <c r="H61" s="10">
        <v>5304866169</v>
      </c>
      <c r="J61" s="11"/>
    </row>
    <row r="62" spans="1:10" ht="21.75" customHeight="1">
      <c r="A62" s="63" t="s">
        <v>297</v>
      </c>
      <c r="B62" s="63"/>
      <c r="D62" s="10">
        <v>0</v>
      </c>
      <c r="F62" s="11"/>
      <c r="H62" s="10">
        <v>2792921136</v>
      </c>
      <c r="J62" s="11"/>
    </row>
    <row r="63" spans="1:10" ht="21.75" customHeight="1">
      <c r="A63" s="63" t="s">
        <v>298</v>
      </c>
      <c r="B63" s="63"/>
      <c r="D63" s="10">
        <v>0</v>
      </c>
      <c r="F63" s="11"/>
      <c r="H63" s="10">
        <v>3657344257</v>
      </c>
      <c r="J63" s="11"/>
    </row>
    <row r="64" spans="1:10" ht="21.75" customHeight="1">
      <c r="A64" s="63" t="s">
        <v>299</v>
      </c>
      <c r="B64" s="63"/>
      <c r="D64" s="10">
        <v>0</v>
      </c>
      <c r="F64" s="11"/>
      <c r="H64" s="10">
        <v>26947501635</v>
      </c>
      <c r="J64" s="11"/>
    </row>
    <row r="65" spans="1:10" ht="21.75" customHeight="1">
      <c r="A65" s="63" t="s">
        <v>300</v>
      </c>
      <c r="B65" s="63"/>
      <c r="D65" s="10">
        <v>0</v>
      </c>
      <c r="F65" s="11"/>
      <c r="H65" s="10">
        <v>5459087801</v>
      </c>
      <c r="J65" s="11"/>
    </row>
    <row r="66" spans="1:10" ht="21.75" customHeight="1">
      <c r="A66" s="63" t="s">
        <v>301</v>
      </c>
      <c r="B66" s="63"/>
      <c r="D66" s="10">
        <v>0</v>
      </c>
      <c r="F66" s="11"/>
      <c r="H66" s="10">
        <v>38401018696</v>
      </c>
      <c r="J66" s="11"/>
    </row>
    <row r="67" spans="1:10" ht="21.75" customHeight="1">
      <c r="A67" s="63" t="s">
        <v>302</v>
      </c>
      <c r="B67" s="63"/>
      <c r="D67" s="10">
        <v>0</v>
      </c>
      <c r="F67" s="11"/>
      <c r="H67" s="10">
        <v>2954952246</v>
      </c>
      <c r="J67" s="11"/>
    </row>
    <row r="68" spans="1:10" ht="21.75" customHeight="1">
      <c r="A68" s="63" t="s">
        <v>169</v>
      </c>
      <c r="B68" s="63"/>
      <c r="D68" s="10">
        <v>4381672949</v>
      </c>
      <c r="F68" s="11"/>
      <c r="H68" s="10">
        <v>83015721283</v>
      </c>
      <c r="J68" s="11"/>
    </row>
    <row r="69" spans="1:10" ht="21.75" customHeight="1">
      <c r="A69" s="63" t="s">
        <v>303</v>
      </c>
      <c r="B69" s="63"/>
      <c r="D69" s="10">
        <v>0</v>
      </c>
      <c r="F69" s="11"/>
      <c r="H69" s="10">
        <v>36118175341</v>
      </c>
      <c r="J69" s="11"/>
    </row>
    <row r="70" spans="1:10" ht="21.75" customHeight="1">
      <c r="A70" s="63" t="s">
        <v>170</v>
      </c>
      <c r="B70" s="63"/>
      <c r="D70" s="10">
        <v>219587616</v>
      </c>
      <c r="F70" s="11"/>
      <c r="H70" s="10">
        <v>19263133153</v>
      </c>
      <c r="J70" s="11"/>
    </row>
    <row r="71" spans="1:10" ht="21.75" customHeight="1">
      <c r="A71" s="63" t="s">
        <v>171</v>
      </c>
      <c r="B71" s="63"/>
      <c r="D71" s="10">
        <v>57167655168</v>
      </c>
      <c r="F71" s="11"/>
      <c r="H71" s="10">
        <v>228335115029</v>
      </c>
      <c r="J71" s="11"/>
    </row>
    <row r="72" spans="1:10" ht="21.75" customHeight="1">
      <c r="A72" s="63" t="s">
        <v>304</v>
      </c>
      <c r="B72" s="63"/>
      <c r="D72" s="10">
        <v>148082192</v>
      </c>
      <c r="F72" s="11"/>
      <c r="H72" s="10">
        <v>3581278445</v>
      </c>
      <c r="J72" s="11"/>
    </row>
    <row r="73" spans="1:10" ht="21.75" customHeight="1">
      <c r="A73" s="63" t="s">
        <v>305</v>
      </c>
      <c r="B73" s="63"/>
      <c r="D73" s="10">
        <v>0</v>
      </c>
      <c r="F73" s="11"/>
      <c r="H73" s="10">
        <v>2806719210</v>
      </c>
      <c r="J73" s="11"/>
    </row>
    <row r="74" spans="1:10" ht="21.75" customHeight="1">
      <c r="A74" s="63" t="s">
        <v>172</v>
      </c>
      <c r="B74" s="63"/>
      <c r="D74" s="10">
        <v>12673772066</v>
      </c>
      <c r="F74" s="11"/>
      <c r="H74" s="10">
        <v>109917277375</v>
      </c>
      <c r="J74" s="11"/>
    </row>
    <row r="75" spans="1:10" ht="21.75" customHeight="1">
      <c r="A75" s="63" t="s">
        <v>306</v>
      </c>
      <c r="B75" s="63"/>
      <c r="D75" s="10">
        <v>0</v>
      </c>
      <c r="F75" s="11"/>
      <c r="H75" s="10">
        <v>12800595739</v>
      </c>
      <c r="J75" s="11"/>
    </row>
    <row r="76" spans="1:10" ht="21.75" customHeight="1">
      <c r="A76" s="63" t="s">
        <v>173</v>
      </c>
      <c r="B76" s="63"/>
      <c r="D76" s="10">
        <v>4530525941</v>
      </c>
      <c r="F76" s="11"/>
      <c r="H76" s="10">
        <v>34158461651</v>
      </c>
      <c r="J76" s="11"/>
    </row>
    <row r="77" spans="1:10" ht="21.75" customHeight="1">
      <c r="A77" s="63" t="s">
        <v>174</v>
      </c>
      <c r="B77" s="63"/>
      <c r="D77" s="10">
        <v>17432266520</v>
      </c>
      <c r="F77" s="11"/>
      <c r="H77" s="10">
        <v>47077855346</v>
      </c>
      <c r="J77" s="11"/>
    </row>
    <row r="78" spans="1:10" ht="21.75" customHeight="1">
      <c r="A78" s="63" t="s">
        <v>175</v>
      </c>
      <c r="B78" s="63"/>
      <c r="D78" s="10">
        <v>12538913971</v>
      </c>
      <c r="F78" s="11"/>
      <c r="H78" s="10">
        <v>35359684428</v>
      </c>
      <c r="J78" s="11"/>
    </row>
    <row r="79" spans="1:10" ht="21.75" customHeight="1">
      <c r="A79" s="63" t="s">
        <v>176</v>
      </c>
      <c r="B79" s="63"/>
      <c r="D79" s="10">
        <v>32363630136</v>
      </c>
      <c r="F79" s="11"/>
      <c r="H79" s="10">
        <v>90685076962</v>
      </c>
      <c r="J79" s="11"/>
    </row>
    <row r="80" spans="1:10" ht="21.75" customHeight="1">
      <c r="A80" s="63" t="s">
        <v>307</v>
      </c>
      <c r="B80" s="63"/>
      <c r="D80" s="10">
        <v>32160554</v>
      </c>
      <c r="F80" s="11"/>
      <c r="H80" s="10">
        <v>3048978737</v>
      </c>
      <c r="J80" s="11"/>
    </row>
    <row r="81" spans="1:10" ht="21.75" customHeight="1">
      <c r="A81" s="63" t="s">
        <v>177</v>
      </c>
      <c r="B81" s="63"/>
      <c r="D81" s="10">
        <v>28973859425</v>
      </c>
      <c r="F81" s="11"/>
      <c r="H81" s="10">
        <v>77507001554</v>
      </c>
      <c r="J81" s="11"/>
    </row>
    <row r="82" spans="1:10" ht="21.75" customHeight="1">
      <c r="A82" s="63" t="s">
        <v>178</v>
      </c>
      <c r="B82" s="63"/>
      <c r="D82" s="10">
        <v>24367963309</v>
      </c>
      <c r="F82" s="11"/>
      <c r="H82" s="10">
        <v>88236495891</v>
      </c>
      <c r="J82" s="11"/>
    </row>
    <row r="83" spans="1:10" ht="21.75" customHeight="1">
      <c r="A83" s="63" t="s">
        <v>179</v>
      </c>
      <c r="B83" s="63"/>
      <c r="D83" s="10">
        <v>5988214793</v>
      </c>
      <c r="F83" s="11"/>
      <c r="H83" s="10">
        <v>14788116691</v>
      </c>
      <c r="J83" s="11"/>
    </row>
    <row r="84" spans="1:10" ht="21.75" customHeight="1">
      <c r="A84" s="63" t="s">
        <v>180</v>
      </c>
      <c r="B84" s="63"/>
      <c r="D84" s="10">
        <v>35811169410</v>
      </c>
      <c r="F84" s="11"/>
      <c r="H84" s="10">
        <v>86149254097</v>
      </c>
      <c r="J84" s="11"/>
    </row>
    <row r="85" spans="1:10" ht="21.75" customHeight="1">
      <c r="A85" s="63" t="s">
        <v>181</v>
      </c>
      <c r="B85" s="63"/>
      <c r="D85" s="10">
        <v>39381729179</v>
      </c>
      <c r="F85" s="11"/>
      <c r="H85" s="10">
        <v>91866856127</v>
      </c>
      <c r="J85" s="11"/>
    </row>
    <row r="86" spans="1:10" ht="21.75" customHeight="1">
      <c r="A86" s="63" t="s">
        <v>182</v>
      </c>
      <c r="B86" s="63"/>
      <c r="D86" s="10">
        <v>1549201968</v>
      </c>
      <c r="F86" s="11"/>
      <c r="H86" s="10">
        <v>6736753348</v>
      </c>
      <c r="J86" s="11"/>
    </row>
    <row r="87" spans="1:10" ht="21.75" customHeight="1">
      <c r="A87" s="63" t="s">
        <v>183</v>
      </c>
      <c r="B87" s="63"/>
      <c r="D87" s="10">
        <v>1244835988</v>
      </c>
      <c r="F87" s="11"/>
      <c r="H87" s="10">
        <v>2799167678</v>
      </c>
      <c r="J87" s="11"/>
    </row>
    <row r="88" spans="1:10" ht="21.75" customHeight="1">
      <c r="A88" s="63" t="s">
        <v>184</v>
      </c>
      <c r="B88" s="63"/>
      <c r="D88" s="10">
        <v>3512321295</v>
      </c>
      <c r="F88" s="11"/>
      <c r="H88" s="10">
        <v>16293121923</v>
      </c>
      <c r="J88" s="11"/>
    </row>
    <row r="89" spans="1:10" ht="21.75" customHeight="1">
      <c r="A89" s="63" t="s">
        <v>185</v>
      </c>
      <c r="B89" s="63"/>
      <c r="D89" s="10">
        <v>2641768524</v>
      </c>
      <c r="F89" s="11"/>
      <c r="H89" s="10">
        <v>16095809531</v>
      </c>
      <c r="J89" s="11"/>
    </row>
    <row r="90" spans="1:10" ht="21.75" customHeight="1">
      <c r="A90" s="63" t="s">
        <v>186</v>
      </c>
      <c r="B90" s="63"/>
      <c r="D90" s="10">
        <v>3815770081</v>
      </c>
      <c r="F90" s="11"/>
      <c r="H90" s="10">
        <v>7548505325</v>
      </c>
      <c r="J90" s="11"/>
    </row>
    <row r="91" spans="1:10" ht="21.75" customHeight="1">
      <c r="A91" s="63" t="s">
        <v>187</v>
      </c>
      <c r="B91" s="63"/>
      <c r="D91" s="10">
        <v>15690262066</v>
      </c>
      <c r="F91" s="11"/>
      <c r="H91" s="10">
        <v>29862111674</v>
      </c>
      <c r="J91" s="11"/>
    </row>
    <row r="92" spans="1:10" ht="21.75" customHeight="1">
      <c r="A92" s="63" t="s">
        <v>188</v>
      </c>
      <c r="B92" s="63"/>
      <c r="D92" s="10">
        <v>8453964358</v>
      </c>
      <c r="F92" s="11"/>
      <c r="H92" s="10">
        <v>15958857099</v>
      </c>
      <c r="J92" s="11"/>
    </row>
    <row r="93" spans="1:10" ht="21.75" customHeight="1">
      <c r="A93" s="63" t="s">
        <v>189</v>
      </c>
      <c r="B93" s="63"/>
      <c r="D93" s="10">
        <v>17939176786</v>
      </c>
      <c r="F93" s="11"/>
      <c r="H93" s="10">
        <v>31765186621</v>
      </c>
      <c r="J93" s="11"/>
    </row>
    <row r="94" spans="1:10" ht="21.75" customHeight="1">
      <c r="A94" s="63" t="s">
        <v>190</v>
      </c>
      <c r="B94" s="63"/>
      <c r="D94" s="10">
        <v>5496194039</v>
      </c>
      <c r="F94" s="11"/>
      <c r="H94" s="10">
        <v>9407013695</v>
      </c>
      <c r="J94" s="11"/>
    </row>
    <row r="95" spans="1:10" ht="21.75" customHeight="1">
      <c r="A95" s="63" t="s">
        <v>191</v>
      </c>
      <c r="B95" s="63"/>
      <c r="D95" s="10">
        <v>7854294511</v>
      </c>
      <c r="F95" s="11"/>
      <c r="H95" s="10">
        <v>13443262988</v>
      </c>
      <c r="J95" s="11"/>
    </row>
    <row r="96" spans="1:10" ht="21.75" customHeight="1">
      <c r="A96" s="63" t="s">
        <v>192</v>
      </c>
      <c r="B96" s="63"/>
      <c r="D96" s="10">
        <v>4901247179</v>
      </c>
      <c r="F96" s="11"/>
      <c r="H96" s="10">
        <v>8316563237</v>
      </c>
      <c r="J96" s="11"/>
    </row>
    <row r="97" spans="1:10" ht="21.75" customHeight="1">
      <c r="A97" s="63" t="s">
        <v>193</v>
      </c>
      <c r="B97" s="63"/>
      <c r="D97" s="10">
        <v>3606038056</v>
      </c>
      <c r="F97" s="11"/>
      <c r="H97" s="10">
        <v>6106086136</v>
      </c>
      <c r="J97" s="11"/>
    </row>
    <row r="98" spans="1:10" ht="21.75" customHeight="1">
      <c r="A98" s="63" t="s">
        <v>194</v>
      </c>
      <c r="B98" s="63"/>
      <c r="D98" s="10">
        <v>11882569288</v>
      </c>
      <c r="F98" s="11"/>
      <c r="H98" s="10">
        <v>17450282074</v>
      </c>
      <c r="J98" s="11"/>
    </row>
    <row r="99" spans="1:10" ht="21.75" customHeight="1">
      <c r="A99" s="63" t="s">
        <v>195</v>
      </c>
      <c r="B99" s="63"/>
      <c r="D99" s="10">
        <v>18433886366</v>
      </c>
      <c r="F99" s="11"/>
      <c r="H99" s="10">
        <v>27332823411</v>
      </c>
      <c r="J99" s="11"/>
    </row>
    <row r="100" spans="1:10" ht="21.75" customHeight="1">
      <c r="A100" s="63" t="s">
        <v>196</v>
      </c>
      <c r="B100" s="63"/>
      <c r="D100" s="10">
        <v>9872459017</v>
      </c>
      <c r="F100" s="11"/>
      <c r="H100" s="10">
        <v>16412213115</v>
      </c>
      <c r="J100" s="11"/>
    </row>
    <row r="101" spans="1:10" ht="21.75" customHeight="1">
      <c r="A101" s="63" t="s">
        <v>197</v>
      </c>
      <c r="B101" s="63"/>
      <c r="D101" s="10">
        <v>3850819674</v>
      </c>
      <c r="F101" s="11"/>
      <c r="H101" s="10">
        <v>5457377046</v>
      </c>
      <c r="J101" s="11"/>
    </row>
    <row r="102" spans="1:10" ht="21.75" customHeight="1">
      <c r="A102" s="63" t="s">
        <v>198</v>
      </c>
      <c r="B102" s="63"/>
      <c r="D102" s="10">
        <v>7207123960</v>
      </c>
      <c r="F102" s="11"/>
      <c r="H102" s="10">
        <v>10102568764</v>
      </c>
      <c r="J102" s="11"/>
    </row>
    <row r="103" spans="1:10" ht="21.75" customHeight="1">
      <c r="A103" s="63" t="s">
        <v>199</v>
      </c>
      <c r="B103" s="63"/>
      <c r="D103" s="10">
        <v>2056510198</v>
      </c>
      <c r="F103" s="11"/>
      <c r="H103" s="10">
        <v>2938932490</v>
      </c>
      <c r="J103" s="11"/>
    </row>
    <row r="104" spans="1:10" ht="21.75" customHeight="1">
      <c r="A104" s="63" t="s">
        <v>200</v>
      </c>
      <c r="B104" s="63"/>
      <c r="D104" s="10">
        <v>988455443</v>
      </c>
      <c r="F104" s="11"/>
      <c r="H104" s="10">
        <v>1378782325</v>
      </c>
      <c r="J104" s="11"/>
    </row>
    <row r="105" spans="1:10" ht="21.75" customHeight="1">
      <c r="A105" s="63" t="s">
        <v>201</v>
      </c>
      <c r="B105" s="63"/>
      <c r="D105" s="10">
        <v>14587949496</v>
      </c>
      <c r="F105" s="11"/>
      <c r="H105" s="10">
        <v>18823160644</v>
      </c>
      <c r="J105" s="11"/>
    </row>
    <row r="106" spans="1:10" ht="21.75" customHeight="1">
      <c r="A106" s="63" t="s">
        <v>202</v>
      </c>
      <c r="B106" s="63"/>
      <c r="D106" s="10">
        <v>9546315735</v>
      </c>
      <c r="F106" s="11"/>
      <c r="H106" s="10">
        <v>12077654751</v>
      </c>
      <c r="J106" s="11"/>
    </row>
    <row r="107" spans="1:10" ht="21.75" customHeight="1">
      <c r="A107" s="63" t="s">
        <v>203</v>
      </c>
      <c r="B107" s="63"/>
      <c r="D107" s="10">
        <v>8534545249</v>
      </c>
      <c r="F107" s="11"/>
      <c r="H107" s="10">
        <v>10221430491</v>
      </c>
      <c r="J107" s="11"/>
    </row>
    <row r="108" spans="1:10" ht="21.75" customHeight="1">
      <c r="A108" s="63" t="s">
        <v>204</v>
      </c>
      <c r="B108" s="63"/>
      <c r="D108" s="10">
        <v>1650806557</v>
      </c>
      <c r="F108" s="11"/>
      <c r="H108" s="10">
        <v>1945593442</v>
      </c>
      <c r="J108" s="11"/>
    </row>
    <row r="109" spans="1:10" ht="21.75" customHeight="1">
      <c r="A109" s="63" t="s">
        <v>205</v>
      </c>
      <c r="B109" s="63"/>
      <c r="D109" s="10">
        <v>1080581958</v>
      </c>
      <c r="F109" s="11"/>
      <c r="H109" s="10">
        <v>1080581958</v>
      </c>
      <c r="J109" s="11"/>
    </row>
    <row r="110" spans="1:10" ht="21.75" customHeight="1">
      <c r="A110" s="63" t="s">
        <v>206</v>
      </c>
      <c r="B110" s="63"/>
      <c r="D110" s="10">
        <v>1375453272</v>
      </c>
      <c r="F110" s="11"/>
      <c r="H110" s="10">
        <v>1375453272</v>
      </c>
      <c r="J110" s="11"/>
    </row>
    <row r="111" spans="1:10" ht="21.75" customHeight="1">
      <c r="A111" s="63" t="s">
        <v>207</v>
      </c>
      <c r="B111" s="63"/>
      <c r="D111" s="10">
        <v>7833264692</v>
      </c>
      <c r="F111" s="11"/>
      <c r="H111" s="10">
        <v>7833264692</v>
      </c>
      <c r="J111" s="11"/>
    </row>
    <row r="112" spans="1:10" ht="21.75" customHeight="1">
      <c r="A112" s="63" t="s">
        <v>208</v>
      </c>
      <c r="B112" s="63"/>
      <c r="D112" s="10">
        <v>3706612456</v>
      </c>
      <c r="F112" s="11"/>
      <c r="H112" s="10">
        <v>3706612456</v>
      </c>
      <c r="J112" s="11"/>
    </row>
    <row r="113" spans="1:10" ht="21.75" customHeight="1">
      <c r="A113" s="68" t="s">
        <v>209</v>
      </c>
      <c r="B113" s="68"/>
      <c r="D113" s="14">
        <v>228415736</v>
      </c>
      <c r="F113" s="15"/>
      <c r="H113" s="14">
        <v>228415736</v>
      </c>
      <c r="J113" s="15"/>
    </row>
    <row r="114" spans="1:10" ht="21.75" customHeight="1">
      <c r="A114" s="55" t="s">
        <v>30</v>
      </c>
      <c r="B114" s="55"/>
      <c r="D114" s="17">
        <v>521260952454</v>
      </c>
      <c r="F114" s="17"/>
      <c r="H114" s="17">
        <v>2478961758354</v>
      </c>
      <c r="J114" s="17"/>
    </row>
  </sheetData>
  <mergeCells count="114">
    <mergeCell ref="A1:J1"/>
    <mergeCell ref="A2:J2"/>
    <mergeCell ref="A3:J3"/>
    <mergeCell ref="B5:J5"/>
    <mergeCell ref="D6:F6"/>
    <mergeCell ref="H6:J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9:B109"/>
    <mergeCell ref="A110:B110"/>
    <mergeCell ref="A111:B111"/>
    <mergeCell ref="A112:B112"/>
    <mergeCell ref="A113:B113"/>
    <mergeCell ref="A114:B114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A108:B108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activeCell="K31" sqref="K31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60" t="s">
        <v>0</v>
      </c>
      <c r="B1" s="60"/>
      <c r="C1" s="60"/>
      <c r="D1" s="60"/>
      <c r="E1" s="60"/>
      <c r="F1" s="60"/>
    </row>
    <row r="2" spans="1:6" ht="21.75" customHeight="1">
      <c r="A2" s="60" t="s">
        <v>211</v>
      </c>
      <c r="B2" s="60"/>
      <c r="C2" s="60"/>
      <c r="D2" s="60"/>
      <c r="E2" s="60"/>
      <c r="F2" s="60"/>
    </row>
    <row r="3" spans="1:6" ht="21.75" customHeight="1">
      <c r="A3" s="60" t="s">
        <v>2</v>
      </c>
      <c r="B3" s="60"/>
      <c r="C3" s="60"/>
      <c r="D3" s="60"/>
      <c r="E3" s="60"/>
      <c r="F3" s="60"/>
    </row>
    <row r="4" spans="1:6" ht="14.45" customHeight="1"/>
    <row r="5" spans="1:6" ht="29.1" customHeight="1">
      <c r="A5" s="2" t="s">
        <v>308</v>
      </c>
      <c r="B5" s="61" t="s">
        <v>226</v>
      </c>
      <c r="C5" s="61"/>
      <c r="D5" s="61"/>
      <c r="E5" s="61"/>
      <c r="F5" s="61"/>
    </row>
    <row r="6" spans="1:6" ht="14.45" customHeight="1">
      <c r="D6" s="3" t="s">
        <v>230</v>
      </c>
      <c r="F6" s="3" t="s">
        <v>9</v>
      </c>
    </row>
    <row r="7" spans="1:6" ht="14.45" customHeight="1">
      <c r="A7" s="57" t="s">
        <v>226</v>
      </c>
      <c r="B7" s="57"/>
      <c r="D7" s="5" t="s">
        <v>140</v>
      </c>
      <c r="F7" s="5" t="s">
        <v>140</v>
      </c>
    </row>
    <row r="8" spans="1:6" ht="21.75" customHeight="1">
      <c r="A8" s="62" t="s">
        <v>226</v>
      </c>
      <c r="B8" s="62"/>
      <c r="D8" s="7">
        <v>10611858</v>
      </c>
      <c r="F8" s="7">
        <v>10611858</v>
      </c>
    </row>
    <row r="9" spans="1:6" ht="21.75" customHeight="1">
      <c r="A9" s="63" t="s">
        <v>309</v>
      </c>
      <c r="B9" s="63"/>
      <c r="D9" s="10">
        <v>0</v>
      </c>
      <c r="F9" s="10">
        <v>321660290</v>
      </c>
    </row>
    <row r="10" spans="1:6" ht="21.75" customHeight="1">
      <c r="A10" s="68" t="s">
        <v>310</v>
      </c>
      <c r="B10" s="68"/>
      <c r="D10" s="14">
        <v>15466526</v>
      </c>
      <c r="F10" s="14">
        <v>130269254</v>
      </c>
    </row>
    <row r="11" spans="1:6" ht="21.75" customHeight="1">
      <c r="A11" s="55" t="s">
        <v>30</v>
      </c>
      <c r="B11" s="55"/>
      <c r="D11" s="17">
        <v>26078384</v>
      </c>
      <c r="F11" s="17">
        <v>462541402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20"/>
  <sheetViews>
    <sheetView rightToLeft="1" workbookViewId="0">
      <selection activeCell="K31" sqref="K31"/>
    </sheetView>
  </sheetViews>
  <sheetFormatPr defaultRowHeight="12.75"/>
  <cols>
    <col min="1" max="1" width="28" bestFit="1" customWidth="1"/>
    <col min="2" max="2" width="1.28515625" customWidth="1"/>
    <col min="3" max="3" width="15.7109375" bestFit="1" customWidth="1"/>
    <col min="4" max="4" width="1.28515625" customWidth="1"/>
    <col min="5" max="5" width="13.7109375" customWidth="1"/>
    <col min="6" max="7" width="1.28515625" customWidth="1"/>
    <col min="8" max="8" width="18.7109375" bestFit="1" customWidth="1"/>
    <col min="9" max="9" width="1.28515625" customWidth="1"/>
    <col min="10" max="10" width="16.140625" bestFit="1" customWidth="1"/>
    <col min="11" max="11" width="1.28515625" customWidth="1"/>
    <col min="12" max="12" width="10.7109375" bestFit="1" customWidth="1"/>
    <col min="13" max="13" width="1.28515625" customWidth="1"/>
    <col min="14" max="14" width="16.140625" bestFit="1" customWidth="1"/>
    <col min="15" max="15" width="1.28515625" customWidth="1"/>
    <col min="16" max="16" width="16.140625" bestFit="1" customWidth="1"/>
    <col min="17" max="17" width="1.28515625" customWidth="1"/>
    <col min="18" max="18" width="10.7109375" bestFit="1" customWidth="1"/>
    <col min="19" max="19" width="1.28515625" customWidth="1"/>
    <col min="20" max="20" width="16.140625" bestFit="1" customWidth="1"/>
    <col min="21" max="21" width="0.28515625" customWidth="1"/>
  </cols>
  <sheetData>
    <row r="1" spans="1:20" ht="29.1" customHeight="1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</row>
    <row r="2" spans="1:20" ht="21.75" customHeight="1">
      <c r="A2" s="60" t="s">
        <v>211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spans="1:20" ht="21.75" customHeight="1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</row>
    <row r="4" spans="1:20" ht="14.45" customHeight="1"/>
    <row r="5" spans="1:20" ht="14.45" customHeight="1">
      <c r="A5" s="61" t="s">
        <v>324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spans="1:20" ht="14.45" customHeight="1">
      <c r="A6" s="57" t="s">
        <v>214</v>
      </c>
      <c r="J6" s="57" t="s">
        <v>230</v>
      </c>
      <c r="K6" s="57"/>
      <c r="L6" s="57"/>
      <c r="M6" s="57"/>
      <c r="N6" s="57"/>
      <c r="P6" s="57" t="s">
        <v>231</v>
      </c>
      <c r="Q6" s="57"/>
      <c r="R6" s="57"/>
      <c r="S6" s="57"/>
      <c r="T6" s="57"/>
    </row>
    <row r="7" spans="1:20" ht="29.1" customHeight="1">
      <c r="A7" s="57"/>
      <c r="C7" s="19" t="s">
        <v>325</v>
      </c>
      <c r="E7" s="70" t="s">
        <v>80</v>
      </c>
      <c r="F7" s="70"/>
      <c r="H7" s="19" t="s">
        <v>326</v>
      </c>
      <c r="J7" s="20" t="s">
        <v>327</v>
      </c>
      <c r="K7" s="4"/>
      <c r="L7" s="20" t="s">
        <v>316</v>
      </c>
      <c r="M7" s="4"/>
      <c r="N7" s="20" t="s">
        <v>328</v>
      </c>
      <c r="P7" s="20" t="s">
        <v>327</v>
      </c>
      <c r="Q7" s="4"/>
      <c r="R7" s="20" t="s">
        <v>316</v>
      </c>
      <c r="S7" s="4"/>
      <c r="T7" s="20" t="s">
        <v>328</v>
      </c>
    </row>
    <row r="8" spans="1:20" ht="21.75" customHeight="1">
      <c r="A8" s="6" t="s">
        <v>109</v>
      </c>
      <c r="C8" s="4"/>
      <c r="E8" s="6" t="s">
        <v>111</v>
      </c>
      <c r="F8" s="4"/>
      <c r="H8" s="21">
        <v>26</v>
      </c>
      <c r="J8" s="7">
        <v>23888825246</v>
      </c>
      <c r="L8" s="7">
        <v>0</v>
      </c>
      <c r="N8" s="7">
        <v>23888825246</v>
      </c>
      <c r="P8" s="7">
        <v>119599455433</v>
      </c>
      <c r="R8" s="7">
        <v>0</v>
      </c>
      <c r="T8" s="7">
        <v>119599455433</v>
      </c>
    </row>
    <row r="9" spans="1:20" ht="21.75" customHeight="1">
      <c r="A9" s="9" t="s">
        <v>112</v>
      </c>
      <c r="E9" s="9" t="s">
        <v>114</v>
      </c>
      <c r="H9" s="22">
        <v>23</v>
      </c>
      <c r="J9" s="10">
        <v>11183857443</v>
      </c>
      <c r="L9" s="10">
        <v>0</v>
      </c>
      <c r="N9" s="10">
        <v>11183857443</v>
      </c>
      <c r="P9" s="10">
        <v>60103003169</v>
      </c>
      <c r="R9" s="10">
        <v>0</v>
      </c>
      <c r="T9" s="10">
        <v>60103003169</v>
      </c>
    </row>
    <row r="10" spans="1:20" ht="21.75" customHeight="1">
      <c r="A10" s="9" t="s">
        <v>121</v>
      </c>
      <c r="E10" s="9" t="s">
        <v>123</v>
      </c>
      <c r="H10" s="22">
        <v>20.5</v>
      </c>
      <c r="J10" s="10">
        <v>17371278003</v>
      </c>
      <c r="L10" s="10">
        <v>0</v>
      </c>
      <c r="N10" s="10">
        <v>17371278003</v>
      </c>
      <c r="P10" s="10">
        <v>85730132304</v>
      </c>
      <c r="R10" s="10">
        <v>0</v>
      </c>
      <c r="T10" s="10">
        <v>85730132304</v>
      </c>
    </row>
    <row r="11" spans="1:20" ht="21.75" customHeight="1">
      <c r="A11" s="9" t="s">
        <v>124</v>
      </c>
      <c r="E11" s="9" t="s">
        <v>125</v>
      </c>
      <c r="H11" s="22">
        <v>20.5</v>
      </c>
      <c r="J11" s="10">
        <v>21494763198</v>
      </c>
      <c r="L11" s="10">
        <v>0</v>
      </c>
      <c r="N11" s="10">
        <v>21494763198</v>
      </c>
      <c r="P11" s="10">
        <v>94145429336</v>
      </c>
      <c r="R11" s="10">
        <v>0</v>
      </c>
      <c r="T11" s="10">
        <v>94145429336</v>
      </c>
    </row>
    <row r="12" spans="1:20" ht="21.75" customHeight="1">
      <c r="A12" s="9" t="s">
        <v>118</v>
      </c>
      <c r="E12" s="9" t="s">
        <v>120</v>
      </c>
      <c r="H12" s="22">
        <v>20.5</v>
      </c>
      <c r="J12" s="10">
        <v>7656986800</v>
      </c>
      <c r="L12" s="10">
        <v>0</v>
      </c>
      <c r="N12" s="10">
        <v>7656986800</v>
      </c>
      <c r="P12" s="10">
        <v>15531942718</v>
      </c>
      <c r="R12" s="10">
        <v>0</v>
      </c>
      <c r="T12" s="10">
        <v>15531942718</v>
      </c>
    </row>
    <row r="13" spans="1:20" ht="21.75" customHeight="1">
      <c r="A13" s="9" t="s">
        <v>115</v>
      </c>
      <c r="E13" s="9" t="s">
        <v>117</v>
      </c>
      <c r="H13" s="22">
        <v>18</v>
      </c>
      <c r="J13" s="10">
        <v>3597878320</v>
      </c>
      <c r="L13" s="10">
        <v>0</v>
      </c>
      <c r="N13" s="10">
        <v>3597878320</v>
      </c>
      <c r="P13" s="10">
        <v>7534627733</v>
      </c>
      <c r="R13" s="10">
        <v>0</v>
      </c>
      <c r="T13" s="10">
        <v>7534627733</v>
      </c>
    </row>
    <row r="14" spans="1:20" ht="21.75" customHeight="1">
      <c r="A14" s="9" t="s">
        <v>104</v>
      </c>
      <c r="E14" s="9" t="s">
        <v>103</v>
      </c>
      <c r="H14" s="22">
        <v>18</v>
      </c>
      <c r="J14" s="10">
        <v>18165740625</v>
      </c>
      <c r="L14" s="10">
        <v>0</v>
      </c>
      <c r="N14" s="10">
        <v>18165740625</v>
      </c>
      <c r="P14" s="10">
        <v>41336919140</v>
      </c>
      <c r="R14" s="10">
        <v>0</v>
      </c>
      <c r="T14" s="10">
        <v>41336919140</v>
      </c>
    </row>
    <row r="15" spans="1:20" ht="21.75" customHeight="1">
      <c r="A15" s="9" t="s">
        <v>106</v>
      </c>
      <c r="E15" s="9" t="s">
        <v>108</v>
      </c>
      <c r="H15" s="22">
        <v>18</v>
      </c>
      <c r="J15" s="10">
        <v>30682198439</v>
      </c>
      <c r="L15" s="10">
        <v>0</v>
      </c>
      <c r="N15" s="10">
        <v>30682198439</v>
      </c>
      <c r="P15" s="10">
        <v>155941770559</v>
      </c>
      <c r="R15" s="10">
        <v>0</v>
      </c>
      <c r="T15" s="10">
        <v>155941770559</v>
      </c>
    </row>
    <row r="16" spans="1:20" ht="21.75" customHeight="1">
      <c r="A16" s="9" t="s">
        <v>348</v>
      </c>
      <c r="E16" s="9" t="s">
        <v>38</v>
      </c>
      <c r="H16" s="22"/>
      <c r="J16" s="10">
        <v>2237288130</v>
      </c>
      <c r="L16" s="10">
        <v>0</v>
      </c>
      <c r="N16" s="10">
        <v>2237288130</v>
      </c>
      <c r="P16" s="10">
        <v>8700564950</v>
      </c>
      <c r="Q16">
        <v>0</v>
      </c>
      <c r="R16" s="10">
        <v>0</v>
      </c>
      <c r="T16" s="10">
        <v>8700564950</v>
      </c>
    </row>
    <row r="17" spans="1:20" ht="21.75" customHeight="1">
      <c r="A17" s="12" t="s">
        <v>245</v>
      </c>
      <c r="C17" s="13"/>
      <c r="E17" s="12" t="s">
        <v>320</v>
      </c>
      <c r="H17" s="23">
        <v>18</v>
      </c>
      <c r="J17" s="14">
        <v>0</v>
      </c>
      <c r="L17" s="14">
        <v>0</v>
      </c>
      <c r="N17" s="14">
        <v>0</v>
      </c>
      <c r="P17" s="14">
        <v>37119311055</v>
      </c>
      <c r="R17" s="14">
        <v>0</v>
      </c>
      <c r="T17" s="14">
        <v>37119311055</v>
      </c>
    </row>
    <row r="18" spans="1:20" ht="21.75" customHeight="1">
      <c r="A18" s="16" t="s">
        <v>30</v>
      </c>
      <c r="C18" s="17"/>
      <c r="E18" s="17"/>
      <c r="H18" s="17"/>
      <c r="J18" s="17">
        <f>SUM(J8:J17)</f>
        <v>136278816204</v>
      </c>
      <c r="L18" s="17">
        <v>0</v>
      </c>
      <c r="N18" s="17">
        <f>SUM(N8:N17)</f>
        <v>136278816204</v>
      </c>
      <c r="P18" s="17">
        <f>SUM(P8:P17)</f>
        <v>625743156397</v>
      </c>
      <c r="R18" s="17">
        <v>0</v>
      </c>
      <c r="T18" s="17">
        <f>SUM(T8:T17)</f>
        <v>625743156397</v>
      </c>
    </row>
    <row r="20" spans="1:20">
      <c r="T20" s="34">
        <f>T18-'درآمد سرمایه گذاری در اوراق به'!L25-'درآمد سرمایه گذاری در سهام'!N19</f>
        <v>0</v>
      </c>
    </row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14"/>
  <sheetViews>
    <sheetView rightToLeft="1" topLeftCell="A99" workbookViewId="0">
      <selection activeCell="K31" sqref="K31"/>
    </sheetView>
  </sheetViews>
  <sheetFormatPr defaultRowHeight="12.75"/>
  <cols>
    <col min="1" max="1" width="60.5703125" bestFit="1" customWidth="1"/>
    <col min="2" max="2" width="1.28515625" customWidth="1"/>
    <col min="3" max="3" width="16" bestFit="1" customWidth="1"/>
    <col min="4" max="4" width="1.28515625" customWidth="1"/>
    <col min="5" max="5" width="13.140625" bestFit="1" customWidth="1"/>
    <col min="6" max="6" width="1.28515625" customWidth="1"/>
    <col min="7" max="7" width="16.140625" bestFit="1" customWidth="1"/>
    <col min="8" max="8" width="1.28515625" customWidth="1"/>
    <col min="9" max="9" width="17.7109375" bestFit="1" customWidth="1"/>
    <col min="10" max="10" width="1.28515625" customWidth="1"/>
    <col min="11" max="11" width="13.5703125" bestFit="1" customWidth="1"/>
    <col min="12" max="12" width="1.28515625" customWidth="1"/>
    <col min="13" max="13" width="17.7109375" bestFit="1" customWidth="1"/>
    <col min="14" max="14" width="0.28515625" customWidth="1"/>
  </cols>
  <sheetData>
    <row r="1" spans="1:13" ht="29.1" customHeight="1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3" ht="21.75" customHeight="1">
      <c r="A2" s="60" t="s">
        <v>211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3" ht="21.75" customHeight="1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</row>
    <row r="4" spans="1:13" ht="14.45" customHeight="1"/>
    <row r="5" spans="1:13" ht="14.45" customHeight="1">
      <c r="A5" s="61" t="s">
        <v>329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</row>
    <row r="6" spans="1:13" ht="14.45" customHeight="1">
      <c r="A6" s="57" t="s">
        <v>214</v>
      </c>
      <c r="C6" s="57" t="s">
        <v>230</v>
      </c>
      <c r="D6" s="57"/>
      <c r="E6" s="57"/>
      <c r="F6" s="57"/>
      <c r="G6" s="57"/>
      <c r="I6" s="57" t="s">
        <v>231</v>
      </c>
      <c r="J6" s="57"/>
      <c r="K6" s="57"/>
      <c r="L6" s="57"/>
      <c r="M6" s="57"/>
    </row>
    <row r="7" spans="1:13" ht="29.1" customHeight="1">
      <c r="A7" s="57"/>
      <c r="C7" s="20" t="s">
        <v>327</v>
      </c>
      <c r="D7" s="4"/>
      <c r="E7" s="20" t="s">
        <v>316</v>
      </c>
      <c r="F7" s="4"/>
      <c r="G7" s="20" t="s">
        <v>328</v>
      </c>
      <c r="I7" s="20" t="s">
        <v>327</v>
      </c>
      <c r="J7" s="4"/>
      <c r="K7" s="20" t="s">
        <v>316</v>
      </c>
      <c r="L7" s="4"/>
      <c r="M7" s="20" t="s">
        <v>328</v>
      </c>
    </row>
    <row r="8" spans="1:13" ht="21.75" customHeight="1">
      <c r="A8" s="6" t="s">
        <v>145</v>
      </c>
      <c r="C8" s="7">
        <v>13402</v>
      </c>
      <c r="E8" s="7">
        <v>0</v>
      </c>
      <c r="G8" s="7">
        <v>13402</v>
      </c>
      <c r="I8" s="7">
        <v>65607</v>
      </c>
      <c r="K8" s="7">
        <v>0</v>
      </c>
      <c r="M8" s="7">
        <f>I8-K8</f>
        <v>65607</v>
      </c>
    </row>
    <row r="9" spans="1:13" ht="21.75" customHeight="1">
      <c r="A9" s="9" t="s">
        <v>146</v>
      </c>
      <c r="C9" s="10">
        <v>3992</v>
      </c>
      <c r="E9" s="10">
        <v>0</v>
      </c>
      <c r="G9" s="10">
        <v>3992</v>
      </c>
      <c r="I9" s="10">
        <v>19722</v>
      </c>
      <c r="K9" s="10">
        <v>0</v>
      </c>
      <c r="M9" s="52">
        <f t="shared" ref="M9:M72" si="0">I9-K9</f>
        <v>19722</v>
      </c>
    </row>
    <row r="10" spans="1:13" ht="21.75" customHeight="1">
      <c r="A10" s="9" t="s">
        <v>150</v>
      </c>
      <c r="C10" s="10">
        <v>39702</v>
      </c>
      <c r="E10" s="10">
        <v>0</v>
      </c>
      <c r="G10" s="10">
        <v>39702</v>
      </c>
      <c r="I10" s="10">
        <v>194335</v>
      </c>
      <c r="K10" s="10">
        <v>0</v>
      </c>
      <c r="M10" s="52">
        <f t="shared" si="0"/>
        <v>194335</v>
      </c>
    </row>
    <row r="11" spans="1:13" ht="21.75" customHeight="1">
      <c r="A11" s="9" t="s">
        <v>151</v>
      </c>
      <c r="C11" s="10">
        <v>1258265</v>
      </c>
      <c r="E11" s="10">
        <v>0</v>
      </c>
      <c r="G11" s="10">
        <v>1258265</v>
      </c>
      <c r="I11" s="10">
        <v>1266921</v>
      </c>
      <c r="K11" s="10">
        <v>0</v>
      </c>
      <c r="M11" s="52">
        <f t="shared" si="0"/>
        <v>1266921</v>
      </c>
    </row>
    <row r="12" spans="1:13" ht="21.75" customHeight="1">
      <c r="A12" s="9" t="s">
        <v>152</v>
      </c>
      <c r="C12" s="10">
        <v>0</v>
      </c>
      <c r="E12" s="10">
        <v>0</v>
      </c>
      <c r="G12" s="10">
        <v>0</v>
      </c>
      <c r="I12" s="10">
        <v>2317</v>
      </c>
      <c r="K12" s="10">
        <v>0</v>
      </c>
      <c r="M12" s="52">
        <f t="shared" si="0"/>
        <v>2317</v>
      </c>
    </row>
    <row r="13" spans="1:13" ht="21.75" customHeight="1">
      <c r="A13" s="9" t="s">
        <v>153</v>
      </c>
      <c r="C13" s="10">
        <v>2166</v>
      </c>
      <c r="E13" s="10">
        <v>0</v>
      </c>
      <c r="G13" s="10">
        <v>2166</v>
      </c>
      <c r="I13" s="10">
        <v>16444</v>
      </c>
      <c r="K13" s="10">
        <v>0</v>
      </c>
      <c r="M13" s="52">
        <f t="shared" si="0"/>
        <v>16444</v>
      </c>
    </row>
    <row r="14" spans="1:13" ht="21.75" customHeight="1">
      <c r="A14" s="9" t="s">
        <v>155</v>
      </c>
      <c r="C14" s="10">
        <v>1892</v>
      </c>
      <c r="E14" s="10">
        <v>0</v>
      </c>
      <c r="G14" s="10">
        <v>1892</v>
      </c>
      <c r="I14" s="10">
        <v>7522</v>
      </c>
      <c r="K14" s="10">
        <v>0</v>
      </c>
      <c r="M14" s="52">
        <f t="shared" si="0"/>
        <v>7522</v>
      </c>
    </row>
    <row r="15" spans="1:13" ht="21.75" customHeight="1">
      <c r="A15" s="9" t="s">
        <v>156</v>
      </c>
      <c r="C15" s="10">
        <v>2501</v>
      </c>
      <c r="E15" s="10">
        <v>0</v>
      </c>
      <c r="G15" s="10">
        <v>2501</v>
      </c>
      <c r="I15" s="10">
        <v>20791</v>
      </c>
      <c r="K15" s="10">
        <v>0</v>
      </c>
      <c r="M15" s="52">
        <f t="shared" si="0"/>
        <v>20791</v>
      </c>
    </row>
    <row r="16" spans="1:13" ht="21.75" customHeight="1">
      <c r="A16" s="9" t="s">
        <v>157</v>
      </c>
      <c r="C16" s="10">
        <v>0</v>
      </c>
      <c r="E16" s="10">
        <v>0</v>
      </c>
      <c r="G16" s="10">
        <v>0</v>
      </c>
      <c r="I16" s="10">
        <v>2794</v>
      </c>
      <c r="K16" s="10">
        <v>0</v>
      </c>
      <c r="M16" s="52">
        <f t="shared" si="0"/>
        <v>2794</v>
      </c>
    </row>
    <row r="17" spans="1:13" ht="21.75" customHeight="1">
      <c r="A17" s="9" t="s">
        <v>158</v>
      </c>
      <c r="C17" s="10">
        <v>7089</v>
      </c>
      <c r="E17" s="10">
        <v>0</v>
      </c>
      <c r="G17" s="10">
        <v>7089</v>
      </c>
      <c r="I17" s="10">
        <v>17627</v>
      </c>
      <c r="K17" s="10">
        <v>0</v>
      </c>
      <c r="M17" s="52">
        <f t="shared" si="0"/>
        <v>17627</v>
      </c>
    </row>
    <row r="18" spans="1:13" ht="21.75" customHeight="1">
      <c r="A18" s="9" t="s">
        <v>159</v>
      </c>
      <c r="C18" s="10">
        <v>2334369</v>
      </c>
      <c r="E18" s="10">
        <v>0</v>
      </c>
      <c r="G18" s="10">
        <v>2334369</v>
      </c>
      <c r="I18" s="10">
        <v>5291212</v>
      </c>
      <c r="K18" s="10">
        <v>0</v>
      </c>
      <c r="M18" s="52">
        <f t="shared" si="0"/>
        <v>5291212</v>
      </c>
    </row>
    <row r="19" spans="1:13" ht="21.75" customHeight="1">
      <c r="A19" s="9" t="s">
        <v>261</v>
      </c>
      <c r="C19" s="10">
        <v>0</v>
      </c>
      <c r="E19" s="10">
        <v>0</v>
      </c>
      <c r="G19" s="10">
        <v>0</v>
      </c>
      <c r="I19" s="10">
        <v>907311493</v>
      </c>
      <c r="K19" s="10">
        <v>0</v>
      </c>
      <c r="M19" s="52">
        <f t="shared" si="0"/>
        <v>907311493</v>
      </c>
    </row>
    <row r="20" spans="1:13" ht="21.75" customHeight="1">
      <c r="A20" s="9" t="s">
        <v>161</v>
      </c>
      <c r="C20" s="10">
        <v>1124</v>
      </c>
      <c r="E20" s="10">
        <v>0</v>
      </c>
      <c r="G20" s="10">
        <v>1124</v>
      </c>
      <c r="I20" s="10">
        <v>5562</v>
      </c>
      <c r="K20" s="10">
        <v>0</v>
      </c>
      <c r="M20" s="52">
        <f t="shared" si="0"/>
        <v>5562</v>
      </c>
    </row>
    <row r="21" spans="1:13" ht="21.75" customHeight="1">
      <c r="A21" s="9" t="s">
        <v>262</v>
      </c>
      <c r="C21" s="10">
        <v>107715632</v>
      </c>
      <c r="E21" s="10">
        <v>0</v>
      </c>
      <c r="G21" s="10">
        <v>107715632</v>
      </c>
      <c r="I21" s="10">
        <v>107715632</v>
      </c>
      <c r="K21" s="10">
        <v>0</v>
      </c>
      <c r="M21" s="52">
        <f t="shared" si="0"/>
        <v>107715632</v>
      </c>
    </row>
    <row r="22" spans="1:13" ht="21.75" customHeight="1">
      <c r="A22" s="9" t="s">
        <v>263</v>
      </c>
      <c r="C22" s="10">
        <v>58089065</v>
      </c>
      <c r="E22" s="10">
        <v>0</v>
      </c>
      <c r="G22" s="10">
        <v>58089065</v>
      </c>
      <c r="I22" s="10">
        <v>58089065</v>
      </c>
      <c r="K22" s="10">
        <v>0</v>
      </c>
      <c r="M22" s="52">
        <f t="shared" si="0"/>
        <v>58089065</v>
      </c>
    </row>
    <row r="23" spans="1:13" ht="21.75" customHeight="1">
      <c r="A23" s="9" t="s">
        <v>264</v>
      </c>
      <c r="C23" s="10">
        <v>121024397</v>
      </c>
      <c r="E23" s="10">
        <v>0</v>
      </c>
      <c r="G23" s="10">
        <v>121024397</v>
      </c>
      <c r="I23" s="10">
        <v>121024397</v>
      </c>
      <c r="K23" s="10">
        <v>0</v>
      </c>
      <c r="M23" s="52">
        <f t="shared" si="0"/>
        <v>121024397</v>
      </c>
    </row>
    <row r="24" spans="1:13" ht="21.75" customHeight="1">
      <c r="A24" s="9" t="s">
        <v>265</v>
      </c>
      <c r="C24" s="10">
        <v>27931844</v>
      </c>
      <c r="E24" s="10">
        <v>0</v>
      </c>
      <c r="G24" s="10">
        <v>27931844</v>
      </c>
      <c r="I24" s="10">
        <v>27931844</v>
      </c>
      <c r="K24" s="10">
        <v>0</v>
      </c>
      <c r="M24" s="52">
        <f t="shared" si="0"/>
        <v>27931844</v>
      </c>
    </row>
    <row r="25" spans="1:13" ht="21.75" customHeight="1">
      <c r="A25" s="9" t="s">
        <v>266</v>
      </c>
      <c r="C25" s="10">
        <v>0</v>
      </c>
      <c r="E25" s="10">
        <v>0</v>
      </c>
      <c r="G25" s="10">
        <v>0</v>
      </c>
      <c r="I25" s="10">
        <v>3332162596</v>
      </c>
      <c r="K25" s="10">
        <v>0</v>
      </c>
      <c r="M25" s="52">
        <f t="shared" si="0"/>
        <v>3332162596</v>
      </c>
    </row>
    <row r="26" spans="1:13" ht="21.75" customHeight="1">
      <c r="A26" s="9" t="s">
        <v>267</v>
      </c>
      <c r="C26" s="10">
        <v>0</v>
      </c>
      <c r="E26" s="10">
        <v>0</v>
      </c>
      <c r="G26" s="10">
        <v>0</v>
      </c>
      <c r="I26" s="10">
        <v>3101128774</v>
      </c>
      <c r="K26" s="10">
        <v>0</v>
      </c>
      <c r="M26" s="52">
        <f t="shared" si="0"/>
        <v>3101128774</v>
      </c>
    </row>
    <row r="27" spans="1:13" ht="21.75" customHeight="1">
      <c r="A27" s="9" t="s">
        <v>268</v>
      </c>
      <c r="C27" s="10">
        <v>0</v>
      </c>
      <c r="E27" s="10">
        <v>0</v>
      </c>
      <c r="G27" s="10">
        <v>0</v>
      </c>
      <c r="I27" s="10">
        <v>16333688506</v>
      </c>
      <c r="K27" s="10">
        <v>6624144</v>
      </c>
      <c r="M27" s="52">
        <f t="shared" si="0"/>
        <v>16327064362</v>
      </c>
    </row>
    <row r="28" spans="1:13" ht="21.75" customHeight="1">
      <c r="A28" s="9" t="s">
        <v>269</v>
      </c>
      <c r="C28" s="10">
        <v>0</v>
      </c>
      <c r="E28" s="10">
        <v>0</v>
      </c>
      <c r="G28" s="10">
        <v>0</v>
      </c>
      <c r="I28" s="10">
        <v>878555191</v>
      </c>
      <c r="K28" s="10">
        <v>0</v>
      </c>
      <c r="M28" s="52">
        <f t="shared" si="0"/>
        <v>878555191</v>
      </c>
    </row>
    <row r="29" spans="1:13" ht="21.75" customHeight="1">
      <c r="A29" s="9" t="s">
        <v>163</v>
      </c>
      <c r="C29" s="10">
        <v>0</v>
      </c>
      <c r="E29" s="10">
        <v>0</v>
      </c>
      <c r="G29" s="10">
        <v>0</v>
      </c>
      <c r="I29" s="10">
        <v>4588</v>
      </c>
      <c r="K29" s="10">
        <v>0</v>
      </c>
      <c r="M29" s="52">
        <f t="shared" si="0"/>
        <v>4588</v>
      </c>
    </row>
    <row r="30" spans="1:13" ht="21.75" customHeight="1">
      <c r="A30" s="9" t="s">
        <v>270</v>
      </c>
      <c r="C30" s="10">
        <v>0</v>
      </c>
      <c r="E30" s="10">
        <v>0</v>
      </c>
      <c r="G30" s="10">
        <v>0</v>
      </c>
      <c r="I30" s="10">
        <v>4214958907</v>
      </c>
      <c r="K30" s="10">
        <v>5033731</v>
      </c>
      <c r="M30" s="52">
        <f t="shared" si="0"/>
        <v>4209925176</v>
      </c>
    </row>
    <row r="31" spans="1:13" ht="21.75" customHeight="1">
      <c r="A31" s="9" t="s">
        <v>271</v>
      </c>
      <c r="C31" s="10">
        <v>0</v>
      </c>
      <c r="E31" s="10">
        <v>0</v>
      </c>
      <c r="G31" s="10">
        <v>0</v>
      </c>
      <c r="I31" s="10">
        <v>7752054863</v>
      </c>
      <c r="K31" s="10">
        <v>11542479</v>
      </c>
      <c r="M31" s="52">
        <f t="shared" si="0"/>
        <v>7740512384</v>
      </c>
    </row>
    <row r="32" spans="1:13" ht="21.75" customHeight="1">
      <c r="A32" s="9" t="s">
        <v>272</v>
      </c>
      <c r="C32" s="10">
        <v>0</v>
      </c>
      <c r="E32" s="10">
        <v>0</v>
      </c>
      <c r="G32" s="10">
        <v>0</v>
      </c>
      <c r="I32" s="10">
        <v>5208339399</v>
      </c>
      <c r="K32" s="10">
        <v>1942836</v>
      </c>
      <c r="M32" s="52">
        <f t="shared" si="0"/>
        <v>5206396563</v>
      </c>
    </row>
    <row r="33" spans="1:13" ht="21.75" customHeight="1">
      <c r="A33" s="9" t="s">
        <v>273</v>
      </c>
      <c r="C33" s="10">
        <v>0</v>
      </c>
      <c r="E33" s="10">
        <v>0</v>
      </c>
      <c r="G33" s="10">
        <v>0</v>
      </c>
      <c r="I33" s="10">
        <v>3327753425</v>
      </c>
      <c r="K33" s="10">
        <v>0</v>
      </c>
      <c r="M33" s="52">
        <f t="shared" si="0"/>
        <v>3327753425</v>
      </c>
    </row>
    <row r="34" spans="1:13" ht="21.75" customHeight="1">
      <c r="A34" s="9" t="s">
        <v>274</v>
      </c>
      <c r="C34" s="10">
        <v>0</v>
      </c>
      <c r="E34" s="10">
        <v>0</v>
      </c>
      <c r="G34" s="10">
        <v>0</v>
      </c>
      <c r="I34" s="10">
        <v>3069315069</v>
      </c>
      <c r="K34" s="10">
        <v>0</v>
      </c>
      <c r="M34" s="52">
        <f t="shared" si="0"/>
        <v>3069315069</v>
      </c>
    </row>
    <row r="35" spans="1:13" ht="21.75" customHeight="1">
      <c r="A35" s="9" t="s">
        <v>275</v>
      </c>
      <c r="C35" s="10">
        <v>0</v>
      </c>
      <c r="E35" s="10">
        <v>0</v>
      </c>
      <c r="G35" s="10">
        <v>0</v>
      </c>
      <c r="I35" s="10">
        <v>1407123288</v>
      </c>
      <c r="K35" s="10">
        <v>0</v>
      </c>
      <c r="M35" s="52">
        <f t="shared" si="0"/>
        <v>1407123288</v>
      </c>
    </row>
    <row r="36" spans="1:13" ht="21.75" customHeight="1">
      <c r="A36" s="9" t="s">
        <v>164</v>
      </c>
      <c r="C36" s="10">
        <v>4927</v>
      </c>
      <c r="E36" s="10">
        <v>0</v>
      </c>
      <c r="G36" s="10">
        <v>4927</v>
      </c>
      <c r="I36" s="10">
        <v>28240</v>
      </c>
      <c r="K36" s="10">
        <v>0</v>
      </c>
      <c r="M36" s="52">
        <f t="shared" si="0"/>
        <v>28240</v>
      </c>
    </row>
    <row r="37" spans="1:13" ht="21.75" customHeight="1">
      <c r="A37" s="9" t="s">
        <v>276</v>
      </c>
      <c r="C37" s="10">
        <v>0</v>
      </c>
      <c r="E37" s="10">
        <v>0</v>
      </c>
      <c r="G37" s="10">
        <v>0</v>
      </c>
      <c r="I37" s="10">
        <v>37341901636</v>
      </c>
      <c r="K37" s="10">
        <v>0</v>
      </c>
      <c r="M37" s="52">
        <f t="shared" si="0"/>
        <v>37341901636</v>
      </c>
    </row>
    <row r="38" spans="1:13" ht="21.75" customHeight="1">
      <c r="A38" s="9" t="s">
        <v>165</v>
      </c>
      <c r="C38" s="10">
        <v>0</v>
      </c>
      <c r="E38" s="10">
        <v>0</v>
      </c>
      <c r="G38" s="10">
        <v>0</v>
      </c>
      <c r="I38" s="10">
        <v>66478</v>
      </c>
      <c r="K38" s="10">
        <v>0</v>
      </c>
      <c r="M38" s="52">
        <f t="shared" si="0"/>
        <v>66478</v>
      </c>
    </row>
    <row r="39" spans="1:13" ht="21.75" customHeight="1">
      <c r="A39" s="9" t="s">
        <v>277</v>
      </c>
      <c r="C39" s="10">
        <v>0</v>
      </c>
      <c r="E39" s="10">
        <v>0</v>
      </c>
      <c r="G39" s="10">
        <v>0</v>
      </c>
      <c r="I39" s="10">
        <v>29340065576</v>
      </c>
      <c r="K39" s="10">
        <v>0</v>
      </c>
      <c r="M39" s="52">
        <f t="shared" si="0"/>
        <v>29340065576</v>
      </c>
    </row>
    <row r="40" spans="1:13" ht="21.75" customHeight="1">
      <c r="A40" s="9" t="s">
        <v>278</v>
      </c>
      <c r="C40" s="10">
        <v>0</v>
      </c>
      <c r="E40" s="10">
        <v>0</v>
      </c>
      <c r="G40" s="10">
        <v>0</v>
      </c>
      <c r="I40" s="10">
        <v>28392804227</v>
      </c>
      <c r="K40" s="10">
        <v>0</v>
      </c>
      <c r="M40" s="52">
        <f t="shared" si="0"/>
        <v>28392804227</v>
      </c>
    </row>
    <row r="41" spans="1:13" ht="21.75" customHeight="1">
      <c r="A41" s="9" t="s">
        <v>279</v>
      </c>
      <c r="C41" s="10">
        <v>0</v>
      </c>
      <c r="E41" s="10">
        <v>0</v>
      </c>
      <c r="G41" s="10">
        <v>0</v>
      </c>
      <c r="I41" s="10">
        <v>6273830584</v>
      </c>
      <c r="K41" s="10">
        <v>0</v>
      </c>
      <c r="M41" s="52">
        <f t="shared" si="0"/>
        <v>6273830584</v>
      </c>
    </row>
    <row r="42" spans="1:13" ht="21.75" customHeight="1">
      <c r="A42" s="9" t="s">
        <v>280</v>
      </c>
      <c r="C42" s="10">
        <v>0</v>
      </c>
      <c r="E42" s="10">
        <v>0</v>
      </c>
      <c r="G42" s="10">
        <v>0</v>
      </c>
      <c r="I42" s="10">
        <v>5757260300</v>
      </c>
      <c r="K42" s="10">
        <v>0</v>
      </c>
      <c r="M42" s="52">
        <f t="shared" si="0"/>
        <v>5757260300</v>
      </c>
    </row>
    <row r="43" spans="1:13" ht="21.75" customHeight="1">
      <c r="A43" s="9" t="s">
        <v>281</v>
      </c>
      <c r="C43" s="10">
        <v>0</v>
      </c>
      <c r="E43" s="10">
        <v>0</v>
      </c>
      <c r="G43" s="10">
        <v>0</v>
      </c>
      <c r="I43" s="10">
        <v>7289874704</v>
      </c>
      <c r="K43" s="10">
        <v>7688132</v>
      </c>
      <c r="M43" s="52">
        <f t="shared" si="0"/>
        <v>7282186572</v>
      </c>
    </row>
    <row r="44" spans="1:13" ht="21.75" customHeight="1">
      <c r="A44" s="9" t="s">
        <v>282</v>
      </c>
      <c r="C44" s="10">
        <v>71635293</v>
      </c>
      <c r="E44" s="10">
        <v>0</v>
      </c>
      <c r="G44" s="10">
        <v>71635293</v>
      </c>
      <c r="I44" s="10">
        <v>71635293</v>
      </c>
      <c r="K44" s="10">
        <v>0</v>
      </c>
      <c r="M44" s="52">
        <f t="shared" si="0"/>
        <v>71635293</v>
      </c>
    </row>
    <row r="45" spans="1:13" ht="21.75" customHeight="1">
      <c r="A45" s="9" t="s">
        <v>283</v>
      </c>
      <c r="C45" s="10">
        <v>6340726</v>
      </c>
      <c r="E45" s="10">
        <v>0</v>
      </c>
      <c r="G45" s="10">
        <v>6340726</v>
      </c>
      <c r="I45" s="10">
        <v>6340726</v>
      </c>
      <c r="K45" s="10">
        <v>0</v>
      </c>
      <c r="M45" s="52">
        <f t="shared" si="0"/>
        <v>6340726</v>
      </c>
    </row>
    <row r="46" spans="1:13" ht="21.75" customHeight="1">
      <c r="A46" s="9" t="s">
        <v>284</v>
      </c>
      <c r="C46" s="10">
        <v>15660018</v>
      </c>
      <c r="E46" s="10">
        <v>0</v>
      </c>
      <c r="G46" s="10">
        <v>15660018</v>
      </c>
      <c r="I46" s="10">
        <v>15660018</v>
      </c>
      <c r="K46" s="10">
        <v>0</v>
      </c>
      <c r="M46" s="52">
        <f t="shared" si="0"/>
        <v>15660018</v>
      </c>
    </row>
    <row r="47" spans="1:13" ht="21.75" customHeight="1">
      <c r="A47" s="9" t="s">
        <v>285</v>
      </c>
      <c r="C47" s="10">
        <v>6837397</v>
      </c>
      <c r="E47" s="10">
        <v>0</v>
      </c>
      <c r="G47" s="10">
        <v>6837397</v>
      </c>
      <c r="I47" s="10">
        <v>2843946365</v>
      </c>
      <c r="K47" s="10">
        <v>0</v>
      </c>
      <c r="M47" s="52">
        <f t="shared" si="0"/>
        <v>2843946365</v>
      </c>
    </row>
    <row r="48" spans="1:13" ht="21.75" customHeight="1">
      <c r="A48" s="9" t="s">
        <v>286</v>
      </c>
      <c r="C48" s="10">
        <v>29861605</v>
      </c>
      <c r="E48" s="10">
        <v>0</v>
      </c>
      <c r="G48" s="10">
        <v>29861605</v>
      </c>
      <c r="I48" s="10">
        <v>11448817750</v>
      </c>
      <c r="K48" s="10">
        <v>0</v>
      </c>
      <c r="M48" s="52">
        <f t="shared" si="0"/>
        <v>11448817750</v>
      </c>
    </row>
    <row r="49" spans="1:13" ht="21.75" customHeight="1">
      <c r="A49" s="9" t="s">
        <v>287</v>
      </c>
      <c r="C49" s="10">
        <v>0</v>
      </c>
      <c r="E49" s="10">
        <v>0</v>
      </c>
      <c r="G49" s="10">
        <v>0</v>
      </c>
      <c r="I49" s="10">
        <v>34842140728</v>
      </c>
      <c r="K49" s="10">
        <v>0</v>
      </c>
      <c r="M49" s="52">
        <f t="shared" si="0"/>
        <v>34842140728</v>
      </c>
    </row>
    <row r="50" spans="1:13" ht="21.75" customHeight="1">
      <c r="A50" s="9" t="s">
        <v>288</v>
      </c>
      <c r="C50" s="10">
        <v>0</v>
      </c>
      <c r="E50" s="10">
        <v>0</v>
      </c>
      <c r="G50" s="10">
        <v>0</v>
      </c>
      <c r="I50" s="10">
        <v>8215748550</v>
      </c>
      <c r="K50" s="10">
        <v>0</v>
      </c>
      <c r="M50" s="52">
        <f t="shared" si="0"/>
        <v>8215748550</v>
      </c>
    </row>
    <row r="51" spans="1:13" ht="21.75" customHeight="1">
      <c r="A51" s="9" t="s">
        <v>289</v>
      </c>
      <c r="C51" s="10">
        <v>0</v>
      </c>
      <c r="E51" s="10">
        <v>0</v>
      </c>
      <c r="G51" s="10">
        <v>0</v>
      </c>
      <c r="I51" s="10">
        <v>789047461</v>
      </c>
      <c r="K51" s="10">
        <v>0</v>
      </c>
      <c r="M51" s="52">
        <f t="shared" si="0"/>
        <v>789047461</v>
      </c>
    </row>
    <row r="52" spans="1:13" ht="21.75" customHeight="1">
      <c r="A52" s="9" t="s">
        <v>290</v>
      </c>
      <c r="C52" s="10">
        <v>0</v>
      </c>
      <c r="E52" s="10">
        <v>0</v>
      </c>
      <c r="G52" s="10">
        <v>0</v>
      </c>
      <c r="I52" s="10">
        <v>26872808345</v>
      </c>
      <c r="K52" s="10">
        <v>0</v>
      </c>
      <c r="M52" s="52">
        <f t="shared" si="0"/>
        <v>26872808345</v>
      </c>
    </row>
    <row r="53" spans="1:13" ht="21.75" customHeight="1">
      <c r="A53" s="9" t="s">
        <v>291</v>
      </c>
      <c r="C53" s="10">
        <v>0</v>
      </c>
      <c r="E53" s="10">
        <v>0</v>
      </c>
      <c r="G53" s="10">
        <v>0</v>
      </c>
      <c r="I53" s="10">
        <v>52738646097</v>
      </c>
      <c r="K53" s="10">
        <v>2960383</v>
      </c>
      <c r="M53" s="52">
        <f t="shared" si="0"/>
        <v>52735685714</v>
      </c>
    </row>
    <row r="54" spans="1:13" ht="21.75" customHeight="1">
      <c r="A54" s="9" t="s">
        <v>292</v>
      </c>
      <c r="C54" s="10">
        <v>0</v>
      </c>
      <c r="E54" s="10">
        <v>0</v>
      </c>
      <c r="G54" s="10">
        <v>0</v>
      </c>
      <c r="I54" s="10">
        <v>18467755706</v>
      </c>
      <c r="K54" s="10">
        <v>599759</v>
      </c>
      <c r="M54" s="52">
        <f t="shared" si="0"/>
        <v>18467155947</v>
      </c>
    </row>
    <row r="55" spans="1:13" ht="21.75" customHeight="1">
      <c r="A55" s="9" t="s">
        <v>166</v>
      </c>
      <c r="C55" s="10">
        <v>209404004</v>
      </c>
      <c r="E55" s="10">
        <v>-5881657</v>
      </c>
      <c r="G55" s="10">
        <v>215285661</v>
      </c>
      <c r="I55" s="10">
        <v>95627517818</v>
      </c>
      <c r="K55" s="10">
        <v>5107695</v>
      </c>
      <c r="M55" s="52">
        <f t="shared" si="0"/>
        <v>95622410123</v>
      </c>
    </row>
    <row r="56" spans="1:13" ht="21.75" customHeight="1">
      <c r="A56" s="9" t="s">
        <v>167</v>
      </c>
      <c r="C56" s="10">
        <v>56764310652</v>
      </c>
      <c r="E56" s="10">
        <v>-48725020</v>
      </c>
      <c r="G56" s="10">
        <v>56813035672</v>
      </c>
      <c r="I56" s="10">
        <v>332538106524</v>
      </c>
      <c r="K56" s="10">
        <v>138618227</v>
      </c>
      <c r="M56" s="52">
        <f t="shared" si="0"/>
        <v>332399488297</v>
      </c>
    </row>
    <row r="57" spans="1:13" ht="21.75" customHeight="1">
      <c r="A57" s="9" t="s">
        <v>293</v>
      </c>
      <c r="C57" s="10">
        <v>0</v>
      </c>
      <c r="E57" s="10">
        <v>0</v>
      </c>
      <c r="G57" s="10">
        <v>0</v>
      </c>
      <c r="I57" s="10">
        <v>117427370406</v>
      </c>
      <c r="K57" s="10">
        <v>0</v>
      </c>
      <c r="M57" s="52">
        <f t="shared" si="0"/>
        <v>117427370406</v>
      </c>
    </row>
    <row r="58" spans="1:13" ht="21.75" customHeight="1">
      <c r="A58" s="9" t="s">
        <v>294</v>
      </c>
      <c r="C58" s="10">
        <v>0</v>
      </c>
      <c r="E58" s="10">
        <v>0</v>
      </c>
      <c r="G58" s="10">
        <v>0</v>
      </c>
      <c r="I58" s="10">
        <v>91260448547</v>
      </c>
      <c r="K58" s="10">
        <v>0</v>
      </c>
      <c r="M58" s="52">
        <f t="shared" si="0"/>
        <v>91260448547</v>
      </c>
    </row>
    <row r="59" spans="1:13" ht="21.75" customHeight="1">
      <c r="A59" s="9" t="s">
        <v>168</v>
      </c>
      <c r="C59" s="10">
        <v>8205843297</v>
      </c>
      <c r="E59" s="10">
        <v>-2651444</v>
      </c>
      <c r="G59" s="10">
        <v>8208494741</v>
      </c>
      <c r="I59" s="10">
        <v>40511357442</v>
      </c>
      <c r="K59" s="10">
        <v>31817332</v>
      </c>
      <c r="M59" s="52">
        <f t="shared" si="0"/>
        <v>40479540110</v>
      </c>
    </row>
    <row r="60" spans="1:13" ht="21.75" customHeight="1">
      <c r="A60" s="9" t="s">
        <v>295</v>
      </c>
      <c r="C60" s="10">
        <v>0</v>
      </c>
      <c r="E60" s="10">
        <v>0</v>
      </c>
      <c r="G60" s="10">
        <v>0</v>
      </c>
      <c r="I60" s="10">
        <v>28103436021</v>
      </c>
      <c r="K60" s="10">
        <v>0</v>
      </c>
      <c r="M60" s="52">
        <f t="shared" si="0"/>
        <v>28103436021</v>
      </c>
    </row>
    <row r="61" spans="1:13" ht="21.75" customHeight="1">
      <c r="A61" s="9" t="s">
        <v>296</v>
      </c>
      <c r="C61" s="10">
        <v>80581918</v>
      </c>
      <c r="E61" s="10">
        <v>-40179</v>
      </c>
      <c r="G61" s="10">
        <v>80622097</v>
      </c>
      <c r="I61" s="10">
        <v>5304866169</v>
      </c>
      <c r="K61" s="10">
        <v>0</v>
      </c>
      <c r="M61" s="52">
        <f t="shared" si="0"/>
        <v>5304866169</v>
      </c>
    </row>
    <row r="62" spans="1:13" ht="21.75" customHeight="1">
      <c r="A62" s="9" t="s">
        <v>297</v>
      </c>
      <c r="C62" s="10">
        <v>0</v>
      </c>
      <c r="E62" s="10">
        <v>0</v>
      </c>
      <c r="G62" s="10">
        <v>0</v>
      </c>
      <c r="I62" s="10">
        <v>2792921136</v>
      </c>
      <c r="K62" s="10">
        <v>0</v>
      </c>
      <c r="M62" s="52">
        <f t="shared" si="0"/>
        <v>2792921136</v>
      </c>
    </row>
    <row r="63" spans="1:13" ht="21.75" customHeight="1">
      <c r="A63" s="9" t="s">
        <v>298</v>
      </c>
      <c r="C63" s="10">
        <v>0</v>
      </c>
      <c r="E63" s="10">
        <v>0</v>
      </c>
      <c r="G63" s="10">
        <v>0</v>
      </c>
      <c r="I63" s="10">
        <v>3657344257</v>
      </c>
      <c r="K63" s="10">
        <v>0</v>
      </c>
      <c r="M63" s="52">
        <f t="shared" si="0"/>
        <v>3657344257</v>
      </c>
    </row>
    <row r="64" spans="1:13" ht="21.75" customHeight="1">
      <c r="A64" s="9" t="s">
        <v>299</v>
      </c>
      <c r="C64" s="10">
        <v>0</v>
      </c>
      <c r="E64" s="10">
        <v>0</v>
      </c>
      <c r="G64" s="10">
        <v>0</v>
      </c>
      <c r="I64" s="10">
        <v>26947501635</v>
      </c>
      <c r="K64" s="10">
        <v>0</v>
      </c>
      <c r="M64" s="52">
        <f t="shared" si="0"/>
        <v>26947501635</v>
      </c>
    </row>
    <row r="65" spans="1:13" ht="21.75" customHeight="1">
      <c r="A65" s="9" t="s">
        <v>300</v>
      </c>
      <c r="C65" s="10">
        <v>0</v>
      </c>
      <c r="E65" s="10">
        <v>0</v>
      </c>
      <c r="G65" s="10">
        <v>0</v>
      </c>
      <c r="I65" s="10">
        <v>5459087801</v>
      </c>
      <c r="K65" s="10">
        <v>0</v>
      </c>
      <c r="M65" s="52">
        <f t="shared" si="0"/>
        <v>5459087801</v>
      </c>
    </row>
    <row r="66" spans="1:13" ht="21.75" customHeight="1">
      <c r="A66" s="9" t="s">
        <v>301</v>
      </c>
      <c r="C66" s="10">
        <v>0</v>
      </c>
      <c r="E66" s="10">
        <v>0</v>
      </c>
      <c r="G66" s="10">
        <v>0</v>
      </c>
      <c r="I66" s="10">
        <v>38401018696</v>
      </c>
      <c r="K66" s="10">
        <v>0</v>
      </c>
      <c r="M66" s="52">
        <f t="shared" si="0"/>
        <v>38401018696</v>
      </c>
    </row>
    <row r="67" spans="1:13" ht="21.75" customHeight="1">
      <c r="A67" s="9" t="s">
        <v>302</v>
      </c>
      <c r="C67" s="10">
        <v>0</v>
      </c>
      <c r="E67" s="10">
        <v>0</v>
      </c>
      <c r="G67" s="10">
        <v>0</v>
      </c>
      <c r="I67" s="10">
        <v>2954952246</v>
      </c>
      <c r="K67" s="10">
        <v>0</v>
      </c>
      <c r="M67" s="52">
        <f t="shared" si="0"/>
        <v>2954952246</v>
      </c>
    </row>
    <row r="68" spans="1:13" ht="21.75" customHeight="1">
      <c r="A68" s="9" t="s">
        <v>169</v>
      </c>
      <c r="C68" s="10">
        <v>4381672949</v>
      </c>
      <c r="E68" s="10">
        <v>0</v>
      </c>
      <c r="G68" s="10">
        <v>4381672949</v>
      </c>
      <c r="I68" s="10">
        <v>83015721283</v>
      </c>
      <c r="K68" s="10">
        <v>0</v>
      </c>
      <c r="M68" s="52">
        <f t="shared" si="0"/>
        <v>83015721283</v>
      </c>
    </row>
    <row r="69" spans="1:13" ht="21.75" customHeight="1">
      <c r="A69" s="9" t="s">
        <v>303</v>
      </c>
      <c r="C69" s="10">
        <v>0</v>
      </c>
      <c r="E69" s="10">
        <v>0</v>
      </c>
      <c r="G69" s="10">
        <v>0</v>
      </c>
      <c r="I69" s="10">
        <v>36118175341</v>
      </c>
      <c r="K69" s="10">
        <v>0</v>
      </c>
      <c r="M69" s="52">
        <f t="shared" si="0"/>
        <v>36118175341</v>
      </c>
    </row>
    <row r="70" spans="1:13" ht="21.75" customHeight="1">
      <c r="A70" s="9" t="s">
        <v>170</v>
      </c>
      <c r="C70" s="10">
        <v>219587616</v>
      </c>
      <c r="E70" s="10">
        <v>-6761573</v>
      </c>
      <c r="G70" s="10">
        <v>226349189</v>
      </c>
      <c r="I70" s="10">
        <v>19263133153</v>
      </c>
      <c r="K70" s="10">
        <v>0</v>
      </c>
      <c r="M70" s="52">
        <f t="shared" si="0"/>
        <v>19263133153</v>
      </c>
    </row>
    <row r="71" spans="1:13" ht="21.75" customHeight="1">
      <c r="A71" s="9" t="s">
        <v>171</v>
      </c>
      <c r="C71" s="10">
        <v>57167655168</v>
      </c>
      <c r="E71" s="10">
        <v>45419816</v>
      </c>
      <c r="G71" s="10">
        <v>57122235352</v>
      </c>
      <c r="I71" s="10">
        <v>228335115029</v>
      </c>
      <c r="K71" s="10">
        <v>45419816</v>
      </c>
      <c r="M71" s="52">
        <f t="shared" si="0"/>
        <v>228289695213</v>
      </c>
    </row>
    <row r="72" spans="1:13" ht="21.75" customHeight="1">
      <c r="A72" s="9" t="s">
        <v>304</v>
      </c>
      <c r="C72" s="10">
        <v>148082192</v>
      </c>
      <c r="E72" s="10">
        <v>-347237</v>
      </c>
      <c r="G72" s="10">
        <v>148429429</v>
      </c>
      <c r="I72" s="10">
        <v>3581278445</v>
      </c>
      <c r="K72" s="10">
        <v>0</v>
      </c>
      <c r="M72" s="52">
        <f t="shared" si="0"/>
        <v>3581278445</v>
      </c>
    </row>
    <row r="73" spans="1:13" ht="21.75" customHeight="1">
      <c r="A73" s="9" t="s">
        <v>305</v>
      </c>
      <c r="C73" s="10">
        <v>0</v>
      </c>
      <c r="E73" s="10">
        <v>-510327</v>
      </c>
      <c r="G73" s="10">
        <v>510327</v>
      </c>
      <c r="I73" s="10">
        <v>2806719210</v>
      </c>
      <c r="K73" s="10">
        <v>0</v>
      </c>
      <c r="M73" s="52">
        <f t="shared" ref="M73:M113" si="1">I73-K73</f>
        <v>2806719210</v>
      </c>
    </row>
    <row r="74" spans="1:13" ht="21.75" customHeight="1">
      <c r="A74" s="9" t="s">
        <v>172</v>
      </c>
      <c r="C74" s="10">
        <v>12673772066</v>
      </c>
      <c r="E74" s="10">
        <v>0</v>
      </c>
      <c r="G74" s="10">
        <v>12673772066</v>
      </c>
      <c r="I74" s="10">
        <v>109917277375</v>
      </c>
      <c r="K74" s="10">
        <v>0</v>
      </c>
      <c r="M74" s="52">
        <f t="shared" si="1"/>
        <v>109917277375</v>
      </c>
    </row>
    <row r="75" spans="1:13" ht="21.75" customHeight="1">
      <c r="A75" s="9" t="s">
        <v>306</v>
      </c>
      <c r="C75" s="10">
        <v>0</v>
      </c>
      <c r="E75" s="10">
        <v>0</v>
      </c>
      <c r="G75" s="10">
        <v>0</v>
      </c>
      <c r="I75" s="10">
        <v>12800595739</v>
      </c>
      <c r="K75" s="10">
        <v>0</v>
      </c>
      <c r="M75" s="52">
        <f t="shared" si="1"/>
        <v>12800595739</v>
      </c>
    </row>
    <row r="76" spans="1:13" ht="21.75" customHeight="1">
      <c r="A76" s="9" t="s">
        <v>173</v>
      </c>
      <c r="C76" s="10">
        <v>4530525941</v>
      </c>
      <c r="E76" s="10">
        <v>0</v>
      </c>
      <c r="G76" s="10">
        <v>4530525941</v>
      </c>
      <c r="I76" s="10">
        <v>34158461651</v>
      </c>
      <c r="K76" s="10">
        <v>0</v>
      </c>
      <c r="M76" s="52">
        <f t="shared" si="1"/>
        <v>34158461651</v>
      </c>
    </row>
    <row r="77" spans="1:13" ht="21.75" customHeight="1">
      <c r="A77" s="9" t="s">
        <v>174</v>
      </c>
      <c r="C77" s="10">
        <v>17432266520</v>
      </c>
      <c r="E77" s="10">
        <v>1037918</v>
      </c>
      <c r="G77" s="10">
        <v>17431228602</v>
      </c>
      <c r="I77" s="10">
        <v>47077855346</v>
      </c>
      <c r="K77" s="10">
        <v>48615441</v>
      </c>
      <c r="M77" s="52">
        <f t="shared" si="1"/>
        <v>47029239905</v>
      </c>
    </row>
    <row r="78" spans="1:13" ht="21.75" customHeight="1">
      <c r="A78" s="9" t="s">
        <v>175</v>
      </c>
      <c r="C78" s="10">
        <v>12538913971</v>
      </c>
      <c r="E78" s="10">
        <v>0</v>
      </c>
      <c r="G78" s="10">
        <v>12538913971</v>
      </c>
      <c r="I78" s="10">
        <v>35359684428</v>
      </c>
      <c r="K78" s="10">
        <v>0</v>
      </c>
      <c r="M78" s="52">
        <f t="shared" si="1"/>
        <v>35359684428</v>
      </c>
    </row>
    <row r="79" spans="1:13" ht="21.75" customHeight="1">
      <c r="A79" s="9" t="s">
        <v>176</v>
      </c>
      <c r="C79" s="10">
        <v>32363630136</v>
      </c>
      <c r="E79" s="10">
        <v>-6373248</v>
      </c>
      <c r="G79" s="10">
        <v>32370003384</v>
      </c>
      <c r="I79" s="10">
        <v>90685076962</v>
      </c>
      <c r="K79" s="10">
        <v>105859715</v>
      </c>
      <c r="M79" s="52">
        <f t="shared" si="1"/>
        <v>90579217247</v>
      </c>
    </row>
    <row r="80" spans="1:13" ht="21.75" customHeight="1">
      <c r="A80" s="9" t="s">
        <v>307</v>
      </c>
      <c r="C80" s="10">
        <v>32160554</v>
      </c>
      <c r="E80" s="10">
        <v>-1409991</v>
      </c>
      <c r="G80" s="10">
        <v>33570545</v>
      </c>
      <c r="I80" s="10">
        <v>3048978737</v>
      </c>
      <c r="K80" s="10">
        <v>0</v>
      </c>
      <c r="M80" s="52">
        <f t="shared" si="1"/>
        <v>3048978737</v>
      </c>
    </row>
    <row r="81" spans="1:13" ht="21.75" customHeight="1">
      <c r="A81" s="9" t="s">
        <v>177</v>
      </c>
      <c r="C81" s="10">
        <v>28973859425</v>
      </c>
      <c r="E81" s="10">
        <v>0</v>
      </c>
      <c r="G81" s="10">
        <v>28973859425</v>
      </c>
      <c r="I81" s="10">
        <v>77507001554</v>
      </c>
      <c r="K81" s="10">
        <v>0</v>
      </c>
      <c r="M81" s="52">
        <f t="shared" si="1"/>
        <v>77507001554</v>
      </c>
    </row>
    <row r="82" spans="1:13" ht="21.75" customHeight="1">
      <c r="A82" s="9" t="s">
        <v>178</v>
      </c>
      <c r="C82" s="10">
        <v>24367963309</v>
      </c>
      <c r="E82" s="10">
        <v>-114811845</v>
      </c>
      <c r="G82" s="10">
        <v>24482775154</v>
      </c>
      <c r="I82" s="10">
        <v>88236495891</v>
      </c>
      <c r="K82" s="10">
        <v>103177913</v>
      </c>
      <c r="M82" s="52">
        <f t="shared" si="1"/>
        <v>88133317978</v>
      </c>
    </row>
    <row r="83" spans="1:13" ht="21.75" customHeight="1">
      <c r="A83" s="9" t="s">
        <v>179</v>
      </c>
      <c r="C83" s="10">
        <v>5988214793</v>
      </c>
      <c r="E83" s="10">
        <v>0</v>
      </c>
      <c r="G83" s="10">
        <v>5988214793</v>
      </c>
      <c r="I83" s="10">
        <v>14788116691</v>
      </c>
      <c r="K83" s="10">
        <v>33664876</v>
      </c>
      <c r="M83" s="52">
        <f t="shared" si="1"/>
        <v>14754451815</v>
      </c>
    </row>
    <row r="84" spans="1:13" ht="21.75" customHeight="1">
      <c r="A84" s="9" t="s">
        <v>180</v>
      </c>
      <c r="C84" s="10">
        <v>35811169410</v>
      </c>
      <c r="E84" s="10">
        <v>-16150404</v>
      </c>
      <c r="G84" s="10">
        <v>35827319814</v>
      </c>
      <c r="I84" s="10">
        <v>86149254097</v>
      </c>
      <c r="K84" s="10">
        <v>177654440</v>
      </c>
      <c r="M84" s="52">
        <f t="shared" si="1"/>
        <v>85971599657</v>
      </c>
    </row>
    <row r="85" spans="1:13" ht="21.75" customHeight="1">
      <c r="A85" s="9" t="s">
        <v>181</v>
      </c>
      <c r="C85" s="10">
        <v>39381729179</v>
      </c>
      <c r="E85" s="10">
        <v>0</v>
      </c>
      <c r="G85" s="10">
        <v>39381729179</v>
      </c>
      <c r="I85" s="10">
        <v>91866856127</v>
      </c>
      <c r="K85" s="10">
        <v>0</v>
      </c>
      <c r="M85" s="52">
        <f t="shared" si="1"/>
        <v>91866856127</v>
      </c>
    </row>
    <row r="86" spans="1:13" ht="21.75" customHeight="1">
      <c r="A86" s="9" t="s">
        <v>182</v>
      </c>
      <c r="C86" s="10">
        <v>1549201968</v>
      </c>
      <c r="E86" s="10">
        <v>0</v>
      </c>
      <c r="G86" s="10">
        <v>1549201968</v>
      </c>
      <c r="I86" s="10">
        <v>6736753348</v>
      </c>
      <c r="K86" s="10">
        <v>0</v>
      </c>
      <c r="M86" s="52">
        <f t="shared" si="1"/>
        <v>6736753348</v>
      </c>
    </row>
    <row r="87" spans="1:13" ht="21.75" customHeight="1">
      <c r="A87" s="9" t="s">
        <v>183</v>
      </c>
      <c r="C87" s="10">
        <v>1244835988</v>
      </c>
      <c r="E87" s="10">
        <v>0</v>
      </c>
      <c r="G87" s="10">
        <v>1244835988</v>
      </c>
      <c r="I87" s="10">
        <v>2799167678</v>
      </c>
      <c r="K87" s="10">
        <v>0</v>
      </c>
      <c r="M87" s="52">
        <f t="shared" si="1"/>
        <v>2799167678</v>
      </c>
    </row>
    <row r="88" spans="1:13" ht="21.75" customHeight="1">
      <c r="A88" s="9" t="s">
        <v>184</v>
      </c>
      <c r="C88" s="10">
        <v>3512321295</v>
      </c>
      <c r="E88" s="10">
        <v>0</v>
      </c>
      <c r="G88" s="10">
        <v>3512321295</v>
      </c>
      <c r="I88" s="10">
        <v>16293121923</v>
      </c>
      <c r="K88" s="10">
        <v>5945791</v>
      </c>
      <c r="M88" s="52">
        <f t="shared" si="1"/>
        <v>16287176132</v>
      </c>
    </row>
    <row r="89" spans="1:13" ht="21.75" customHeight="1">
      <c r="A89" s="9" t="s">
        <v>185</v>
      </c>
      <c r="C89" s="10">
        <v>2641768524</v>
      </c>
      <c r="E89" s="10">
        <v>0</v>
      </c>
      <c r="G89" s="10">
        <v>2641768524</v>
      </c>
      <c r="I89" s="10">
        <v>16095809531</v>
      </c>
      <c r="K89" s="10">
        <v>7411890</v>
      </c>
      <c r="M89" s="52">
        <f t="shared" si="1"/>
        <v>16088397641</v>
      </c>
    </row>
    <row r="90" spans="1:13" ht="21.75" customHeight="1">
      <c r="A90" s="9" t="s">
        <v>186</v>
      </c>
      <c r="C90" s="10">
        <v>3815770081</v>
      </c>
      <c r="E90" s="10">
        <v>0</v>
      </c>
      <c r="G90" s="10">
        <v>3815770081</v>
      </c>
      <c r="I90" s="10">
        <v>7548505325</v>
      </c>
      <c r="K90" s="10">
        <v>0</v>
      </c>
      <c r="M90" s="52">
        <f t="shared" si="1"/>
        <v>7548505325</v>
      </c>
    </row>
    <row r="91" spans="1:13" ht="21.75" customHeight="1">
      <c r="A91" s="9" t="s">
        <v>187</v>
      </c>
      <c r="C91" s="10">
        <v>15690262066</v>
      </c>
      <c r="E91" s="10">
        <v>-3958406</v>
      </c>
      <c r="G91" s="10">
        <v>15694220472</v>
      </c>
      <c r="I91" s="10">
        <v>29862111674</v>
      </c>
      <c r="K91" s="10">
        <v>28492673</v>
      </c>
      <c r="M91" s="52">
        <f t="shared" si="1"/>
        <v>29833619001</v>
      </c>
    </row>
    <row r="92" spans="1:13" ht="21.75" customHeight="1">
      <c r="A92" s="9" t="s">
        <v>188</v>
      </c>
      <c r="C92" s="10">
        <v>8453964358</v>
      </c>
      <c r="E92" s="10">
        <v>0</v>
      </c>
      <c r="G92" s="10">
        <v>8453964358</v>
      </c>
      <c r="I92" s="10">
        <v>15958857099</v>
      </c>
      <c r="K92" s="10">
        <v>0</v>
      </c>
      <c r="M92" s="52">
        <f t="shared" si="1"/>
        <v>15958857099</v>
      </c>
    </row>
    <row r="93" spans="1:13" ht="21.75" customHeight="1">
      <c r="A93" s="9" t="s">
        <v>189</v>
      </c>
      <c r="C93" s="10">
        <v>17939176786</v>
      </c>
      <c r="E93" s="10">
        <v>0</v>
      </c>
      <c r="G93" s="10">
        <v>17939176786</v>
      </c>
      <c r="I93" s="10">
        <v>31765186621</v>
      </c>
      <c r="K93" s="10">
        <v>0</v>
      </c>
      <c r="M93" s="52">
        <f t="shared" si="1"/>
        <v>31765186621</v>
      </c>
    </row>
    <row r="94" spans="1:13" ht="21.75" customHeight="1">
      <c r="A94" s="9" t="s">
        <v>190</v>
      </c>
      <c r="C94" s="10">
        <v>5496194039</v>
      </c>
      <c r="E94" s="10">
        <v>-17869280</v>
      </c>
      <c r="G94" s="10">
        <v>5514063319</v>
      </c>
      <c r="I94" s="10">
        <v>9407013695</v>
      </c>
      <c r="K94" s="10">
        <v>0</v>
      </c>
      <c r="M94" s="52">
        <f t="shared" si="1"/>
        <v>9407013695</v>
      </c>
    </row>
    <row r="95" spans="1:13" ht="21.75" customHeight="1">
      <c r="A95" s="9" t="s">
        <v>191</v>
      </c>
      <c r="C95" s="10">
        <v>7854294511</v>
      </c>
      <c r="E95" s="10">
        <v>0</v>
      </c>
      <c r="G95" s="10">
        <v>7854294511</v>
      </c>
      <c r="I95" s="10">
        <v>13443262988</v>
      </c>
      <c r="K95" s="10">
        <v>0</v>
      </c>
      <c r="M95" s="52">
        <f t="shared" si="1"/>
        <v>13443262988</v>
      </c>
    </row>
    <row r="96" spans="1:13" ht="21.75" customHeight="1">
      <c r="A96" s="9" t="s">
        <v>192</v>
      </c>
      <c r="C96" s="10">
        <v>4901247179</v>
      </c>
      <c r="E96" s="10">
        <v>-3625741</v>
      </c>
      <c r="G96" s="10">
        <v>4904872920</v>
      </c>
      <c r="I96" s="10">
        <v>8316563237</v>
      </c>
      <c r="K96" s="10">
        <v>19728748</v>
      </c>
      <c r="M96" s="52">
        <f t="shared" si="1"/>
        <v>8296834489</v>
      </c>
    </row>
    <row r="97" spans="1:13" ht="21.75" customHeight="1">
      <c r="A97" s="9" t="s">
        <v>193</v>
      </c>
      <c r="C97" s="10">
        <v>3606038056</v>
      </c>
      <c r="E97" s="10">
        <v>-20863087</v>
      </c>
      <c r="G97" s="10">
        <v>3626901143</v>
      </c>
      <c r="I97" s="10">
        <v>6106086136</v>
      </c>
      <c r="K97" s="10">
        <v>0</v>
      </c>
      <c r="M97" s="52">
        <f t="shared" si="1"/>
        <v>6106086136</v>
      </c>
    </row>
    <row r="98" spans="1:13" ht="21.75" customHeight="1">
      <c r="A98" s="9" t="s">
        <v>194</v>
      </c>
      <c r="C98" s="10">
        <v>11882569288</v>
      </c>
      <c r="E98" s="10">
        <v>12183912</v>
      </c>
      <c r="G98" s="10">
        <v>11870385376</v>
      </c>
      <c r="I98" s="10">
        <v>17450282074</v>
      </c>
      <c r="K98" s="10">
        <v>67011513</v>
      </c>
      <c r="M98" s="52">
        <f t="shared" si="1"/>
        <v>17383270561</v>
      </c>
    </row>
    <row r="99" spans="1:13" ht="21.75" customHeight="1">
      <c r="A99" s="9" t="s">
        <v>195</v>
      </c>
      <c r="C99" s="10">
        <v>18433886366</v>
      </c>
      <c r="E99" s="10">
        <v>-13071094</v>
      </c>
      <c r="G99" s="10">
        <v>18446957460</v>
      </c>
      <c r="I99" s="10">
        <v>27332823411</v>
      </c>
      <c r="K99" s="10">
        <v>0</v>
      </c>
      <c r="M99" s="52">
        <f t="shared" si="1"/>
        <v>27332823411</v>
      </c>
    </row>
    <row r="100" spans="1:13" ht="21.75" customHeight="1">
      <c r="A100" s="9" t="s">
        <v>196</v>
      </c>
      <c r="C100" s="10">
        <v>9872459017</v>
      </c>
      <c r="E100" s="10">
        <v>0</v>
      </c>
      <c r="G100" s="10">
        <v>9872459017</v>
      </c>
      <c r="I100" s="10">
        <v>16412213115</v>
      </c>
      <c r="K100" s="10">
        <v>0</v>
      </c>
      <c r="M100" s="52">
        <f t="shared" si="1"/>
        <v>16412213115</v>
      </c>
    </row>
    <row r="101" spans="1:13" ht="21.75" customHeight="1">
      <c r="A101" s="9" t="s">
        <v>197</v>
      </c>
      <c r="C101" s="10">
        <v>3850819674</v>
      </c>
      <c r="E101" s="10">
        <v>-2867614</v>
      </c>
      <c r="G101" s="10">
        <v>3853687288</v>
      </c>
      <c r="I101" s="10">
        <v>5457377046</v>
      </c>
      <c r="K101" s="10">
        <v>0</v>
      </c>
      <c r="M101" s="52">
        <f t="shared" si="1"/>
        <v>5457377046</v>
      </c>
    </row>
    <row r="102" spans="1:13" ht="21.75" customHeight="1">
      <c r="A102" s="9" t="s">
        <v>198</v>
      </c>
      <c r="C102" s="10">
        <v>7207123960</v>
      </c>
      <c r="E102" s="10">
        <v>-37173150</v>
      </c>
      <c r="G102" s="10">
        <v>7244297110</v>
      </c>
      <c r="I102" s="10">
        <v>10102568764</v>
      </c>
      <c r="K102" s="10">
        <v>0</v>
      </c>
      <c r="M102" s="52">
        <f t="shared" si="1"/>
        <v>10102568764</v>
      </c>
    </row>
    <row r="103" spans="1:13" ht="21.75" customHeight="1">
      <c r="A103" s="9" t="s">
        <v>199</v>
      </c>
      <c r="C103" s="10">
        <v>2056510198</v>
      </c>
      <c r="E103" s="10">
        <v>-12642698</v>
      </c>
      <c r="G103" s="10">
        <v>2069152896</v>
      </c>
      <c r="I103" s="10">
        <v>2938932490</v>
      </c>
      <c r="K103" s="10">
        <v>0</v>
      </c>
      <c r="M103" s="52">
        <f t="shared" si="1"/>
        <v>2938932490</v>
      </c>
    </row>
    <row r="104" spans="1:13" ht="21.75" customHeight="1">
      <c r="A104" s="9" t="s">
        <v>200</v>
      </c>
      <c r="C104" s="10">
        <v>988455443</v>
      </c>
      <c r="E104" s="10">
        <v>-5882214</v>
      </c>
      <c r="G104" s="10">
        <v>994337657</v>
      </c>
      <c r="I104" s="10">
        <v>1378782325</v>
      </c>
      <c r="K104" s="10">
        <v>0</v>
      </c>
      <c r="M104" s="52">
        <f t="shared" si="1"/>
        <v>1378782325</v>
      </c>
    </row>
    <row r="105" spans="1:13" ht="21.75" customHeight="1">
      <c r="A105" s="9" t="s">
        <v>201</v>
      </c>
      <c r="C105" s="10">
        <v>14587949496</v>
      </c>
      <c r="E105" s="10">
        <v>163165588</v>
      </c>
      <c r="G105" s="10">
        <v>14424783908</v>
      </c>
      <c r="I105" s="10">
        <v>18823160644</v>
      </c>
      <c r="K105" s="10">
        <v>163165588</v>
      </c>
      <c r="M105" s="52">
        <f t="shared" si="1"/>
        <v>18659995056</v>
      </c>
    </row>
    <row r="106" spans="1:13" ht="21.75" customHeight="1">
      <c r="A106" s="9" t="s">
        <v>202</v>
      </c>
      <c r="C106" s="10">
        <v>9546315735</v>
      </c>
      <c r="E106" s="10">
        <v>82769298</v>
      </c>
      <c r="G106" s="10">
        <v>9463546437</v>
      </c>
      <c r="I106" s="10">
        <v>12077654751</v>
      </c>
      <c r="K106" s="10">
        <v>82769298</v>
      </c>
      <c r="M106" s="52">
        <f t="shared" si="1"/>
        <v>11994885453</v>
      </c>
    </row>
    <row r="107" spans="1:13" ht="21.75" customHeight="1">
      <c r="A107" s="9" t="s">
        <v>203</v>
      </c>
      <c r="C107" s="10">
        <v>8534545249</v>
      </c>
      <c r="E107" s="10">
        <v>4344843</v>
      </c>
      <c r="G107" s="10">
        <v>8530200406</v>
      </c>
      <c r="I107" s="10">
        <v>10221430491</v>
      </c>
      <c r="K107" s="10">
        <v>34758743</v>
      </c>
      <c r="M107" s="52">
        <f t="shared" si="1"/>
        <v>10186671748</v>
      </c>
    </row>
    <row r="108" spans="1:13" ht="21.75" customHeight="1">
      <c r="A108" s="9" t="s">
        <v>204</v>
      </c>
      <c r="C108" s="10">
        <v>1650806557</v>
      </c>
      <c r="E108" s="10">
        <v>0</v>
      </c>
      <c r="G108" s="10">
        <v>1650806557</v>
      </c>
      <c r="I108" s="10">
        <v>1945593442</v>
      </c>
      <c r="K108" s="10">
        <v>0</v>
      </c>
      <c r="M108" s="52">
        <f t="shared" si="1"/>
        <v>1945593442</v>
      </c>
    </row>
    <row r="109" spans="1:13" ht="21.75" customHeight="1">
      <c r="A109" s="9" t="s">
        <v>205</v>
      </c>
      <c r="C109" s="10">
        <v>1080581958</v>
      </c>
      <c r="E109" s="10">
        <v>4937385</v>
      </c>
      <c r="G109" s="10">
        <v>1075644573</v>
      </c>
      <c r="I109" s="10">
        <v>1080581958</v>
      </c>
      <c r="K109" s="10">
        <v>4937385</v>
      </c>
      <c r="M109" s="52">
        <f t="shared" si="1"/>
        <v>1075644573</v>
      </c>
    </row>
    <row r="110" spans="1:13" ht="21.75" customHeight="1">
      <c r="A110" s="9" t="s">
        <v>206</v>
      </c>
      <c r="C110" s="10">
        <v>1375453272</v>
      </c>
      <c r="E110" s="10">
        <v>9405574</v>
      </c>
      <c r="G110" s="10">
        <v>1366047698</v>
      </c>
      <c r="I110" s="10">
        <v>1375453272</v>
      </c>
      <c r="K110" s="10">
        <v>9405574</v>
      </c>
      <c r="M110" s="52">
        <f t="shared" si="1"/>
        <v>1366047698</v>
      </c>
    </row>
    <row r="111" spans="1:13" ht="21.75" customHeight="1">
      <c r="A111" s="9" t="s">
        <v>207</v>
      </c>
      <c r="C111" s="10">
        <v>7833264692</v>
      </c>
      <c r="E111" s="10">
        <v>118047046</v>
      </c>
      <c r="G111" s="10">
        <v>7715217646</v>
      </c>
      <c r="I111" s="10">
        <v>7833264692</v>
      </c>
      <c r="K111" s="10">
        <v>118047046</v>
      </c>
      <c r="M111" s="52">
        <f t="shared" si="1"/>
        <v>7715217646</v>
      </c>
    </row>
    <row r="112" spans="1:13" ht="21.75" customHeight="1">
      <c r="A112" s="9" t="s">
        <v>208</v>
      </c>
      <c r="C112" s="10">
        <v>3706612456</v>
      </c>
      <c r="E112" s="10">
        <v>64092429</v>
      </c>
      <c r="G112" s="10">
        <v>3642520027</v>
      </c>
      <c r="I112" s="10">
        <v>3706612456</v>
      </c>
      <c r="K112" s="10">
        <v>64092429</v>
      </c>
      <c r="M112" s="52">
        <f t="shared" si="1"/>
        <v>3642520027</v>
      </c>
    </row>
    <row r="113" spans="1:13" ht="21.75" customHeight="1">
      <c r="A113" s="12" t="s">
        <v>209</v>
      </c>
      <c r="C113" s="14">
        <v>228415736</v>
      </c>
      <c r="E113" s="14">
        <v>4622612</v>
      </c>
      <c r="G113" s="14">
        <v>223793124</v>
      </c>
      <c r="I113" s="14">
        <v>228415736</v>
      </c>
      <c r="K113" s="14">
        <v>4622612</v>
      </c>
      <c r="M113" s="52">
        <f t="shared" si="1"/>
        <v>223793124</v>
      </c>
    </row>
    <row r="114" spans="1:13" ht="21.75" customHeight="1">
      <c r="A114" s="16" t="s">
        <v>30</v>
      </c>
      <c r="C114" s="17">
        <v>521260952454</v>
      </c>
      <c r="E114" s="17">
        <v>188410212</v>
      </c>
      <c r="G114" s="17">
        <v>521072542242</v>
      </c>
      <c r="I114" s="17">
        <f>SUM(I8:I113)</f>
        <v>2478961758354</v>
      </c>
      <c r="K114" s="17">
        <f>SUM(K8:K113)</f>
        <v>1336716209</v>
      </c>
      <c r="M114" s="17">
        <f>SUM(M8:M113)</f>
        <v>2477625042145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X26"/>
  <sheetViews>
    <sheetView rightToLeft="1" workbookViewId="0">
      <selection activeCell="K31" sqref="K31"/>
    </sheetView>
  </sheetViews>
  <sheetFormatPr defaultRowHeight="12.75"/>
  <cols>
    <col min="1" max="1" width="28" bestFit="1" customWidth="1"/>
    <col min="2" max="2" width="1.28515625" customWidth="1"/>
    <col min="3" max="3" width="10.85546875" bestFit="1" customWidth="1"/>
    <col min="4" max="4" width="1.28515625" customWidth="1"/>
    <col min="5" max="5" width="16.140625" bestFit="1" customWidth="1"/>
    <col min="6" max="6" width="1.28515625" customWidth="1"/>
    <col min="7" max="7" width="16.140625" bestFit="1" customWidth="1"/>
    <col min="8" max="8" width="1.28515625" customWidth="1"/>
    <col min="9" max="9" width="21.85546875" bestFit="1" customWidth="1"/>
    <col min="10" max="10" width="1.28515625" customWidth="1"/>
    <col min="11" max="11" width="11" bestFit="1" customWidth="1"/>
    <col min="12" max="12" width="1.28515625" customWidth="1"/>
    <col min="13" max="13" width="17.7109375" bestFit="1" customWidth="1"/>
    <col min="14" max="14" width="1.28515625" customWidth="1"/>
    <col min="15" max="15" width="17.2851562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  <col min="20" max="20" width="14.140625" bestFit="1" customWidth="1"/>
    <col min="21" max="21" width="11.140625" bestFit="1" customWidth="1"/>
    <col min="22" max="22" width="11.140625" customWidth="1"/>
    <col min="23" max="23" width="13.85546875" bestFit="1" customWidth="1"/>
    <col min="24" max="24" width="14.42578125" bestFit="1" customWidth="1"/>
  </cols>
  <sheetData>
    <row r="1" spans="1:24" ht="29.1" customHeight="1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</row>
    <row r="2" spans="1:24" ht="21.75" customHeight="1">
      <c r="A2" s="60" t="s">
        <v>211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</row>
    <row r="3" spans="1:24" ht="21.75" customHeight="1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</row>
    <row r="4" spans="1:24" ht="14.45" customHeight="1"/>
    <row r="5" spans="1:24" ht="14.45" customHeight="1">
      <c r="A5" s="61" t="s">
        <v>330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</row>
    <row r="6" spans="1:24" ht="14.45" customHeight="1">
      <c r="A6" s="57" t="s">
        <v>214</v>
      </c>
      <c r="C6" s="57" t="s">
        <v>230</v>
      </c>
      <c r="D6" s="57"/>
      <c r="E6" s="57"/>
      <c r="F6" s="57"/>
      <c r="G6" s="57"/>
      <c r="H6" s="57"/>
      <c r="I6" s="57"/>
      <c r="K6" s="57" t="s">
        <v>231</v>
      </c>
      <c r="L6" s="57"/>
      <c r="M6" s="57"/>
      <c r="N6" s="57"/>
      <c r="O6" s="57"/>
      <c r="P6" s="57"/>
      <c r="Q6" s="57"/>
      <c r="R6" s="57"/>
    </row>
    <row r="7" spans="1:24" ht="36.75" customHeight="1">
      <c r="A7" s="57"/>
      <c r="C7" s="20" t="s">
        <v>13</v>
      </c>
      <c r="D7" s="4"/>
      <c r="E7" s="20" t="s">
        <v>331</v>
      </c>
      <c r="F7" s="4"/>
      <c r="G7" s="20" t="s">
        <v>332</v>
      </c>
      <c r="H7" s="4"/>
      <c r="I7" s="20" t="s">
        <v>333</v>
      </c>
      <c r="K7" s="20" t="s">
        <v>13</v>
      </c>
      <c r="L7" s="4"/>
      <c r="M7" s="20" t="s">
        <v>331</v>
      </c>
      <c r="N7" s="4"/>
      <c r="O7" s="20" t="s">
        <v>332</v>
      </c>
      <c r="P7" s="4"/>
      <c r="Q7" s="71" t="s">
        <v>333</v>
      </c>
      <c r="R7" s="71"/>
    </row>
    <row r="8" spans="1:24" ht="21.75" customHeight="1">
      <c r="A8" s="6" t="s">
        <v>21</v>
      </c>
      <c r="C8" s="7">
        <v>3</v>
      </c>
      <c r="E8" s="7">
        <v>3</v>
      </c>
      <c r="G8" s="7">
        <v>11631</v>
      </c>
      <c r="I8" s="7">
        <v>-11628</v>
      </c>
      <c r="K8" s="7">
        <v>3</v>
      </c>
      <c r="M8" s="7">
        <v>3</v>
      </c>
      <c r="O8" s="7">
        <v>11631</v>
      </c>
      <c r="Q8" s="58">
        <v>-11628</v>
      </c>
      <c r="R8" s="58"/>
      <c r="T8" s="34"/>
    </row>
    <row r="9" spans="1:24" ht="21.75" customHeight="1">
      <c r="A9" s="9" t="s">
        <v>29</v>
      </c>
      <c r="C9" s="10">
        <v>28577</v>
      </c>
      <c r="E9" s="10">
        <v>33535980069</v>
      </c>
      <c r="G9" s="10">
        <v>35322200772</v>
      </c>
      <c r="I9" s="10">
        <v>-1786220703</v>
      </c>
      <c r="K9" s="10">
        <v>91033</v>
      </c>
      <c r="M9" s="10">
        <v>109365956725</v>
      </c>
      <c r="O9" s="10">
        <v>146490538077</v>
      </c>
      <c r="Q9" s="56">
        <v>-30428533519</v>
      </c>
      <c r="R9" s="56"/>
      <c r="T9" s="34"/>
      <c r="U9" s="34"/>
      <c r="V9" s="34"/>
      <c r="W9" s="34"/>
      <c r="X9" s="34"/>
    </row>
    <row r="10" spans="1:24" ht="21.75" customHeight="1">
      <c r="A10" s="9" t="s">
        <v>67</v>
      </c>
      <c r="C10" s="10">
        <v>13346093</v>
      </c>
      <c r="E10" s="10">
        <v>190584838580</v>
      </c>
      <c r="G10" s="10">
        <v>186218891018</v>
      </c>
      <c r="I10" s="10">
        <v>4365947562</v>
      </c>
      <c r="K10" s="10">
        <v>29846093</v>
      </c>
      <c r="M10" s="10">
        <v>436287322504</v>
      </c>
      <c r="O10" s="10">
        <v>415633175025</v>
      </c>
      <c r="Q10" s="56">
        <v>20654147479</v>
      </c>
      <c r="R10" s="56"/>
      <c r="T10" s="34"/>
      <c r="U10" s="34"/>
      <c r="V10" s="34"/>
      <c r="W10" s="34"/>
    </row>
    <row r="11" spans="1:24" ht="21.75" customHeight="1">
      <c r="A11" s="9" t="s">
        <v>63</v>
      </c>
      <c r="C11" s="10">
        <v>0</v>
      </c>
      <c r="E11" s="10">
        <v>0</v>
      </c>
      <c r="G11" s="10">
        <v>0</v>
      </c>
      <c r="I11" s="10">
        <v>0</v>
      </c>
      <c r="K11" s="10">
        <v>1000000</v>
      </c>
      <c r="M11" s="10">
        <v>14283018750</v>
      </c>
      <c r="O11" s="10">
        <v>15079586186</v>
      </c>
      <c r="Q11" s="56">
        <v>-796567436</v>
      </c>
      <c r="R11" s="56"/>
      <c r="T11" s="34"/>
      <c r="U11" s="34"/>
      <c r="V11" s="34"/>
      <c r="W11" s="34"/>
    </row>
    <row r="12" spans="1:24" ht="21.75" customHeight="1">
      <c r="A12" s="9" t="s">
        <v>236</v>
      </c>
      <c r="C12" s="10">
        <v>0</v>
      </c>
      <c r="E12" s="10">
        <v>0</v>
      </c>
      <c r="G12" s="10">
        <v>0</v>
      </c>
      <c r="I12" s="10">
        <v>0</v>
      </c>
      <c r="K12" s="10">
        <v>11380</v>
      </c>
      <c r="M12" s="10">
        <v>13100428390</v>
      </c>
      <c r="O12" s="10">
        <v>13761082824</v>
      </c>
      <c r="Q12" s="56">
        <v>870697998</v>
      </c>
      <c r="R12" s="56"/>
      <c r="T12" s="34"/>
      <c r="U12" s="34"/>
      <c r="V12" s="34"/>
      <c r="W12" s="34"/>
      <c r="X12" s="34"/>
    </row>
    <row r="13" spans="1:24" ht="21.75" customHeight="1">
      <c r="A13" s="9" t="s">
        <v>59</v>
      </c>
      <c r="C13" s="10">
        <v>0</v>
      </c>
      <c r="E13" s="10">
        <v>0</v>
      </c>
      <c r="G13" s="10">
        <v>0</v>
      </c>
      <c r="I13" s="10">
        <v>0</v>
      </c>
      <c r="K13" s="10">
        <v>176818</v>
      </c>
      <c r="M13" s="10">
        <v>3205435722</v>
      </c>
      <c r="O13" s="10">
        <v>3225893495</v>
      </c>
      <c r="Q13" s="56">
        <v>-20457773</v>
      </c>
      <c r="R13" s="56"/>
      <c r="T13" s="34"/>
      <c r="U13" s="34"/>
      <c r="V13" s="34"/>
      <c r="W13" s="34"/>
    </row>
    <row r="14" spans="1:24" ht="21.75" customHeight="1">
      <c r="A14" s="9" t="s">
        <v>240</v>
      </c>
      <c r="C14" s="10">
        <v>0</v>
      </c>
      <c r="E14" s="10">
        <v>0</v>
      </c>
      <c r="G14" s="10">
        <v>0</v>
      </c>
      <c r="I14" s="10">
        <v>0</v>
      </c>
      <c r="K14" s="10">
        <v>4000000</v>
      </c>
      <c r="M14" s="10">
        <v>74996924832</v>
      </c>
      <c r="O14" s="10">
        <v>76429132500</v>
      </c>
      <c r="Q14" s="56">
        <v>-1432207668</v>
      </c>
      <c r="R14" s="56"/>
      <c r="T14" s="34"/>
      <c r="U14" s="34"/>
      <c r="V14" s="34"/>
      <c r="W14" s="34"/>
    </row>
    <row r="15" spans="1:24" ht="21.75" customHeight="1">
      <c r="A15" s="9" t="s">
        <v>28</v>
      </c>
      <c r="C15" s="10">
        <v>0</v>
      </c>
      <c r="E15" s="10">
        <v>0</v>
      </c>
      <c r="G15" s="10">
        <v>0</v>
      </c>
      <c r="I15" s="10">
        <v>0</v>
      </c>
      <c r="K15" s="10">
        <v>1</v>
      </c>
      <c r="M15" s="10">
        <v>1</v>
      </c>
      <c r="O15" s="10">
        <v>6234</v>
      </c>
      <c r="Q15" s="56">
        <v>-6233</v>
      </c>
      <c r="R15" s="56"/>
      <c r="T15" s="34"/>
    </row>
    <row r="16" spans="1:24" ht="21.75" customHeight="1">
      <c r="A16" s="9" t="s">
        <v>101</v>
      </c>
      <c r="C16" s="10">
        <v>0</v>
      </c>
      <c r="E16" s="10">
        <v>0</v>
      </c>
      <c r="G16" s="10">
        <v>0</v>
      </c>
      <c r="I16" s="10">
        <v>0</v>
      </c>
      <c r="K16" s="10">
        <v>600</v>
      </c>
      <c r="M16" s="10">
        <v>373882224</v>
      </c>
      <c r="O16" s="10">
        <v>362994196</v>
      </c>
      <c r="Q16" s="56">
        <v>10888028</v>
      </c>
      <c r="R16" s="56"/>
      <c r="T16" s="34"/>
    </row>
    <row r="17" spans="1:23" ht="21.75" customHeight="1">
      <c r="A17" s="9" t="s">
        <v>124</v>
      </c>
      <c r="C17" s="10">
        <v>0</v>
      </c>
      <c r="E17" s="10">
        <v>0</v>
      </c>
      <c r="G17" s="10">
        <v>0</v>
      </c>
      <c r="I17" s="10">
        <v>0</v>
      </c>
      <c r="K17" s="10">
        <v>5000</v>
      </c>
      <c r="M17" s="10">
        <v>4599166250</v>
      </c>
      <c r="O17" s="10">
        <v>4259227875</v>
      </c>
      <c r="Q17" s="56">
        <v>339938375</v>
      </c>
      <c r="R17" s="56"/>
      <c r="T17" s="34"/>
    </row>
    <row r="18" spans="1:23" ht="21.75" customHeight="1">
      <c r="A18" s="9" t="s">
        <v>245</v>
      </c>
      <c r="C18" s="10">
        <v>0</v>
      </c>
      <c r="E18" s="10">
        <v>0</v>
      </c>
      <c r="G18" s="10">
        <v>0</v>
      </c>
      <c r="I18" s="10">
        <v>0</v>
      </c>
      <c r="K18" s="10">
        <v>760000</v>
      </c>
      <c r="M18" s="10">
        <v>760000000000</v>
      </c>
      <c r="O18" s="10">
        <v>683876025000</v>
      </c>
      <c r="Q18" s="56">
        <v>76123975000</v>
      </c>
      <c r="R18" s="56"/>
      <c r="T18" s="34"/>
    </row>
    <row r="19" spans="1:23" ht="21.75" customHeight="1">
      <c r="A19" s="12" t="s">
        <v>121</v>
      </c>
      <c r="C19" s="14">
        <v>0</v>
      </c>
      <c r="E19" s="14">
        <v>0</v>
      </c>
      <c r="G19" s="14">
        <v>0</v>
      </c>
      <c r="I19" s="14">
        <v>0</v>
      </c>
      <c r="K19" s="14">
        <v>10000</v>
      </c>
      <c r="M19" s="14">
        <v>9628254563</v>
      </c>
      <c r="O19" s="14">
        <v>9247643561</v>
      </c>
      <c r="Q19" s="66">
        <v>380611002</v>
      </c>
      <c r="R19" s="66"/>
      <c r="T19" s="34"/>
      <c r="U19" s="34"/>
      <c r="V19" s="34"/>
      <c r="W19" s="34"/>
    </row>
    <row r="20" spans="1:23" ht="21.75" customHeight="1" thickBot="1">
      <c r="A20" s="16" t="s">
        <v>30</v>
      </c>
      <c r="C20" s="17">
        <v>13374673</v>
      </c>
      <c r="E20" s="17">
        <v>224120818652</v>
      </c>
      <c r="G20" s="17">
        <v>221541103421</v>
      </c>
      <c r="I20" s="17">
        <v>2579715231</v>
      </c>
      <c r="K20" s="17">
        <v>35900928</v>
      </c>
      <c r="M20" s="17">
        <v>1425840389964</v>
      </c>
      <c r="O20" s="17">
        <v>1368365316604</v>
      </c>
      <c r="Q20" s="67">
        <f>SUM(Q8:R19)</f>
        <v>65702473625</v>
      </c>
      <c r="R20" s="67"/>
      <c r="T20" s="34"/>
      <c r="W20" s="34"/>
    </row>
    <row r="21" spans="1:23" ht="13.5" thickTop="1">
      <c r="W21" s="34"/>
    </row>
    <row r="22" spans="1:23">
      <c r="Q22" s="34">
        <f>Q20-'درآمد سرمایه گذاری در اوراق به'!P25-'درآمد سرمایه گذاری در صندوق'!S25-'درآمد سرمایه گذاری در سهام'!S21</f>
        <v>0</v>
      </c>
    </row>
    <row r="23" spans="1:23">
      <c r="Q23" s="53"/>
    </row>
    <row r="24" spans="1:23">
      <c r="Q24" s="34"/>
    </row>
    <row r="25" spans="1:23">
      <c r="Q25" s="34"/>
    </row>
    <row r="26" spans="1:23">
      <c r="Q26" s="34"/>
    </row>
  </sheetData>
  <mergeCells count="21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8:R18"/>
    <mergeCell ref="Q19:R19"/>
    <mergeCell ref="Q20:R20"/>
    <mergeCell ref="Q13:R13"/>
    <mergeCell ref="Q14:R14"/>
    <mergeCell ref="Q15:R15"/>
    <mergeCell ref="Q16:R16"/>
    <mergeCell ref="Q17:R17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52"/>
  <sheetViews>
    <sheetView rightToLeft="1" topLeftCell="A26" workbookViewId="0">
      <selection activeCell="K31" sqref="K31"/>
    </sheetView>
  </sheetViews>
  <sheetFormatPr defaultRowHeight="12.75"/>
  <cols>
    <col min="1" max="1" width="28" bestFit="1" customWidth="1"/>
    <col min="2" max="2" width="1.28515625" customWidth="1"/>
    <col min="3" max="3" width="13.85546875" bestFit="1" customWidth="1"/>
    <col min="4" max="4" width="1.28515625" customWidth="1"/>
    <col min="5" max="5" width="18.7109375" bestFit="1" customWidth="1"/>
    <col min="6" max="6" width="1.28515625" customWidth="1"/>
    <col min="7" max="7" width="18.85546875" bestFit="1" customWidth="1"/>
    <col min="8" max="8" width="1.28515625" customWidth="1"/>
    <col min="9" max="9" width="26.28515625" bestFit="1" customWidth="1"/>
    <col min="10" max="10" width="1.28515625" customWidth="1"/>
    <col min="11" max="11" width="13.85546875" bestFit="1" customWidth="1"/>
    <col min="12" max="12" width="1.28515625" customWidth="1"/>
    <col min="13" max="13" width="18.7109375" bestFit="1" customWidth="1"/>
    <col min="14" max="14" width="1.28515625" customWidth="1"/>
    <col min="15" max="15" width="18.7109375" bestFit="1" customWidth="1"/>
    <col min="16" max="16" width="1.28515625" customWidth="1"/>
    <col min="17" max="17" width="16.7109375" customWidth="1"/>
    <col min="18" max="18" width="1.28515625" customWidth="1"/>
    <col min="19" max="19" width="0.28515625" customWidth="1"/>
  </cols>
  <sheetData>
    <row r="1" spans="1:18" ht="29.1" customHeight="1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</row>
    <row r="2" spans="1:18" ht="21.75" customHeight="1">
      <c r="A2" s="60" t="s">
        <v>211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</row>
    <row r="3" spans="1:18" ht="21.75" customHeight="1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</row>
    <row r="4" spans="1:18" ht="14.45" customHeight="1"/>
    <row r="5" spans="1:18" ht="14.45" customHeight="1">
      <c r="A5" s="61" t="s">
        <v>334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</row>
    <row r="6" spans="1:18" ht="14.45" customHeight="1">
      <c r="A6" s="57" t="s">
        <v>214</v>
      </c>
      <c r="C6" s="57" t="s">
        <v>230</v>
      </c>
      <c r="D6" s="57"/>
      <c r="E6" s="57"/>
      <c r="F6" s="57"/>
      <c r="G6" s="57"/>
      <c r="H6" s="57"/>
      <c r="I6" s="57"/>
      <c r="K6" s="57" t="s">
        <v>231</v>
      </c>
      <c r="L6" s="57"/>
      <c r="M6" s="57"/>
      <c r="N6" s="57"/>
      <c r="O6" s="57"/>
      <c r="P6" s="57"/>
      <c r="Q6" s="57"/>
      <c r="R6" s="57"/>
    </row>
    <row r="7" spans="1:18" ht="37.5" customHeight="1">
      <c r="A7" s="57"/>
      <c r="C7" s="20" t="s">
        <v>13</v>
      </c>
      <c r="D7" s="4"/>
      <c r="E7" s="20" t="s">
        <v>15</v>
      </c>
      <c r="F7" s="4"/>
      <c r="G7" s="20" t="s">
        <v>332</v>
      </c>
      <c r="H7" s="4"/>
      <c r="I7" s="20" t="s">
        <v>335</v>
      </c>
      <c r="K7" s="20" t="s">
        <v>13</v>
      </c>
      <c r="L7" s="4"/>
      <c r="M7" s="20" t="s">
        <v>15</v>
      </c>
      <c r="N7" s="4"/>
      <c r="O7" s="20" t="s">
        <v>332</v>
      </c>
      <c r="P7" s="4"/>
      <c r="Q7" s="71" t="s">
        <v>335</v>
      </c>
      <c r="R7" s="71"/>
    </row>
    <row r="8" spans="1:18" ht="21.75" customHeight="1">
      <c r="A8" s="6" t="s">
        <v>69</v>
      </c>
      <c r="C8" s="7">
        <v>6791000</v>
      </c>
      <c r="E8" s="7">
        <v>156204225947</v>
      </c>
      <c r="G8" s="7">
        <v>159805964797</v>
      </c>
      <c r="I8" s="7">
        <v>-3601738849</v>
      </c>
      <c r="K8" s="7">
        <v>6791000</v>
      </c>
      <c r="M8" s="7">
        <v>156204225947</v>
      </c>
      <c r="O8" s="7">
        <v>162485224394</v>
      </c>
      <c r="Q8" s="58">
        <v>-6280998446</v>
      </c>
      <c r="R8" s="58"/>
    </row>
    <row r="9" spans="1:18" ht="21.75" customHeight="1">
      <c r="A9" s="9" t="s">
        <v>22</v>
      </c>
      <c r="C9" s="10">
        <v>50000000</v>
      </c>
      <c r="E9" s="10">
        <v>519987555000</v>
      </c>
      <c r="G9" s="10">
        <v>508555980000</v>
      </c>
      <c r="I9" s="10">
        <v>11431575000</v>
      </c>
      <c r="K9" s="10">
        <v>50000000</v>
      </c>
      <c r="M9" s="10">
        <v>519987555000</v>
      </c>
      <c r="O9" s="10">
        <v>499656188500</v>
      </c>
      <c r="Q9" s="56">
        <v>20331366500</v>
      </c>
      <c r="R9" s="56"/>
    </row>
    <row r="10" spans="1:18" ht="21.75" customHeight="1">
      <c r="A10" s="9" t="s">
        <v>66</v>
      </c>
      <c r="C10" s="10">
        <v>9570000</v>
      </c>
      <c r="E10" s="10">
        <v>154467551700</v>
      </c>
      <c r="G10" s="10">
        <v>170267976388</v>
      </c>
      <c r="I10" s="10">
        <v>-15800424688</v>
      </c>
      <c r="K10" s="10">
        <v>9570000</v>
      </c>
      <c r="M10" s="10">
        <v>154467551700</v>
      </c>
      <c r="O10" s="10">
        <v>180658213312</v>
      </c>
      <c r="Q10" s="56">
        <v>-26190661612</v>
      </c>
      <c r="R10" s="56"/>
    </row>
    <row r="11" spans="1:18" ht="21.75" customHeight="1">
      <c r="A11" s="9" t="s">
        <v>70</v>
      </c>
      <c r="C11" s="10">
        <v>21564</v>
      </c>
      <c r="E11" s="10">
        <v>61127125776</v>
      </c>
      <c r="G11" s="10">
        <v>65394555120</v>
      </c>
      <c r="I11" s="10">
        <v>-4267429344</v>
      </c>
      <c r="K11" s="10">
        <v>21564</v>
      </c>
      <c r="M11" s="10">
        <v>61127125776</v>
      </c>
      <c r="O11" s="10">
        <v>65670639012</v>
      </c>
      <c r="Q11" s="56">
        <v>-4543513236</v>
      </c>
      <c r="R11" s="56"/>
    </row>
    <row r="12" spans="1:18" ht="21.75" customHeight="1">
      <c r="A12" s="9" t="s">
        <v>63</v>
      </c>
      <c r="C12" s="10">
        <v>2000000</v>
      </c>
      <c r="E12" s="10">
        <v>25687459875</v>
      </c>
      <c r="G12" s="10">
        <v>28895645625</v>
      </c>
      <c r="I12" s="10">
        <v>-3208185750</v>
      </c>
      <c r="K12" s="10">
        <v>2000000</v>
      </c>
      <c r="M12" s="10">
        <v>25687459875</v>
      </c>
      <c r="O12" s="10">
        <v>29777083189</v>
      </c>
      <c r="Q12" s="56">
        <v>-4089623314</v>
      </c>
      <c r="R12" s="56"/>
    </row>
    <row r="13" spans="1:18" ht="21.75" customHeight="1">
      <c r="A13" s="9" t="s">
        <v>20</v>
      </c>
      <c r="C13" s="10">
        <v>29431752</v>
      </c>
      <c r="E13" s="10">
        <v>314508805562</v>
      </c>
      <c r="G13" s="10">
        <v>322700662823</v>
      </c>
      <c r="I13" s="10">
        <v>-8191857260</v>
      </c>
      <c r="K13" s="10">
        <v>29431752</v>
      </c>
      <c r="M13" s="10">
        <v>314508805562</v>
      </c>
      <c r="O13" s="10">
        <v>365415347114</v>
      </c>
      <c r="Q13" s="56">
        <v>-50906541551</v>
      </c>
      <c r="R13" s="56"/>
    </row>
    <row r="14" spans="1:18" ht="21.75" customHeight="1">
      <c r="A14" s="9" t="s">
        <v>58</v>
      </c>
      <c r="C14" s="10">
        <v>74959298</v>
      </c>
      <c r="E14" s="10">
        <v>926647276639</v>
      </c>
      <c r="G14" s="10">
        <f>E14-I14</f>
        <v>902885179173</v>
      </c>
      <c r="I14" s="10">
        <v>23762097466</v>
      </c>
      <c r="K14" s="10">
        <v>74959298</v>
      </c>
      <c r="M14" s="10">
        <v>926647276639</v>
      </c>
      <c r="O14" s="10">
        <f>M14-Q14</f>
        <v>894453439373</v>
      </c>
      <c r="Q14" s="56">
        <v>32193837266</v>
      </c>
      <c r="R14" s="56"/>
    </row>
    <row r="15" spans="1:18" ht="21.75" customHeight="1">
      <c r="A15" s="9" t="s">
        <v>19</v>
      </c>
      <c r="C15" s="10">
        <v>24120000</v>
      </c>
      <c r="E15" s="10">
        <v>42318497790</v>
      </c>
      <c r="G15" s="10">
        <v>52076927592</v>
      </c>
      <c r="I15" s="10">
        <v>-9758429802</v>
      </c>
      <c r="K15" s="10">
        <v>24120000</v>
      </c>
      <c r="M15" s="10">
        <v>42318497790</v>
      </c>
      <c r="O15" s="10">
        <v>61619569020</v>
      </c>
      <c r="Q15" s="56">
        <v>-19301071230</v>
      </c>
      <c r="R15" s="56"/>
    </row>
    <row r="16" spans="1:18" ht="21.75" customHeight="1">
      <c r="A16" s="9" t="s">
        <v>21</v>
      </c>
      <c r="C16" s="10">
        <v>37525326</v>
      </c>
      <c r="E16" s="10">
        <v>69568323828</v>
      </c>
      <c r="G16" s="10">
        <v>91501925095</v>
      </c>
      <c r="I16" s="10">
        <v>-21933601266</v>
      </c>
      <c r="K16" s="10">
        <v>37525326</v>
      </c>
      <c r="M16" s="10">
        <v>69568323828</v>
      </c>
      <c r="O16" s="10">
        <v>145485688902</v>
      </c>
      <c r="Q16" s="56">
        <v>-75917365073</v>
      </c>
      <c r="R16" s="56"/>
    </row>
    <row r="17" spans="1:18" ht="21.75" customHeight="1">
      <c r="A17" s="9" t="s">
        <v>27</v>
      </c>
      <c r="C17" s="10">
        <v>4692065</v>
      </c>
      <c r="E17" s="10">
        <v>13414087385</v>
      </c>
      <c r="G17" s="10">
        <v>14622101513</v>
      </c>
      <c r="I17" s="10">
        <v>-1208014127</v>
      </c>
      <c r="K17" s="10">
        <v>4692065</v>
      </c>
      <c r="M17" s="10">
        <v>13414087385</v>
      </c>
      <c r="O17" s="10">
        <v>18283457075</v>
      </c>
      <c r="Q17" s="56">
        <v>-4869369689</v>
      </c>
      <c r="R17" s="56"/>
    </row>
    <row r="18" spans="1:18" ht="21.75" customHeight="1">
      <c r="A18" s="9" t="s">
        <v>24</v>
      </c>
      <c r="C18" s="10">
        <v>150000</v>
      </c>
      <c r="E18" s="10">
        <v>19925235225</v>
      </c>
      <c r="G18" s="10">
        <v>20858648175</v>
      </c>
      <c r="I18" s="10">
        <v>-933412950</v>
      </c>
      <c r="K18" s="10">
        <v>150000</v>
      </c>
      <c r="M18" s="10">
        <v>19925235225</v>
      </c>
      <c r="O18" s="10">
        <v>26655947775</v>
      </c>
      <c r="Q18" s="56">
        <v>-6730712550</v>
      </c>
      <c r="R18" s="56"/>
    </row>
    <row r="19" spans="1:18" ht="21.75" customHeight="1">
      <c r="A19" s="9" t="s">
        <v>72</v>
      </c>
      <c r="C19" s="10">
        <v>10000</v>
      </c>
      <c r="E19" s="10">
        <v>9989327736</v>
      </c>
      <c r="G19" s="10">
        <v>10517730000</v>
      </c>
      <c r="I19" s="10">
        <v>-528402264</v>
      </c>
      <c r="K19" s="10">
        <v>10000</v>
      </c>
      <c r="M19" s="10">
        <v>9989327736</v>
      </c>
      <c r="O19" s="10">
        <v>10299520000</v>
      </c>
      <c r="Q19" s="56">
        <v>-250400000</v>
      </c>
      <c r="R19" s="56"/>
    </row>
    <row r="20" spans="1:18" ht="21.75" customHeight="1">
      <c r="A20" s="9" t="s">
        <v>23</v>
      </c>
      <c r="C20" s="10">
        <v>209656387</v>
      </c>
      <c r="E20" s="10">
        <v>80445847557</v>
      </c>
      <c r="G20" s="10">
        <v>91699929858</v>
      </c>
      <c r="I20" s="10">
        <v>-11254082300</v>
      </c>
      <c r="K20" s="10">
        <v>209656387</v>
      </c>
      <c r="M20" s="10">
        <v>80445847557</v>
      </c>
      <c r="O20" s="10">
        <v>101071144796</v>
      </c>
      <c r="Q20" s="56">
        <v>-20625297238</v>
      </c>
      <c r="R20" s="56"/>
    </row>
    <row r="21" spans="1:18" ht="21.75" customHeight="1">
      <c r="A21" s="9" t="s">
        <v>60</v>
      </c>
      <c r="C21" s="10">
        <v>3000000</v>
      </c>
      <c r="E21" s="10">
        <v>34039530000</v>
      </c>
      <c r="G21" s="10">
        <v>35058318750</v>
      </c>
      <c r="I21" s="10">
        <v>-1018788750</v>
      </c>
      <c r="K21" s="10">
        <v>3000000</v>
      </c>
      <c r="M21" s="10">
        <v>34039530000</v>
      </c>
      <c r="O21" s="10">
        <v>33170563125</v>
      </c>
      <c r="Q21" s="56">
        <v>868966875</v>
      </c>
      <c r="R21" s="56"/>
    </row>
    <row r="22" spans="1:18" ht="21.75" customHeight="1">
      <c r="A22" s="9" t="s">
        <v>67</v>
      </c>
      <c r="C22" s="10">
        <v>42454526</v>
      </c>
      <c r="E22" s="10">
        <v>597466450214</v>
      </c>
      <c r="G22" s="10">
        <v>572260464204</v>
      </c>
      <c r="I22" s="10">
        <v>25205986010</v>
      </c>
      <c r="K22" s="10">
        <v>42454526</v>
      </c>
      <c r="M22" s="10">
        <v>597466450214</v>
      </c>
      <c r="O22" s="10">
        <v>592370722303</v>
      </c>
      <c r="Q22" s="56">
        <v>5095727911</v>
      </c>
      <c r="R22" s="56"/>
    </row>
    <row r="23" spans="1:18" ht="21.75" customHeight="1">
      <c r="A23" s="9" t="s">
        <v>26</v>
      </c>
      <c r="C23" s="10">
        <v>10300000</v>
      </c>
      <c r="E23" s="10">
        <v>164843311500</v>
      </c>
      <c r="G23" s="10">
        <v>167198215950</v>
      </c>
      <c r="I23" s="10">
        <v>-2354904450</v>
      </c>
      <c r="K23" s="10">
        <v>10300000</v>
      </c>
      <c r="M23" s="10">
        <v>164843311500</v>
      </c>
      <c r="O23" s="10">
        <v>171029583133</v>
      </c>
      <c r="Q23" s="56">
        <v>-6186271633</v>
      </c>
      <c r="R23" s="56"/>
    </row>
    <row r="24" spans="1:18" ht="21.75" customHeight="1">
      <c r="A24" s="9" t="s">
        <v>59</v>
      </c>
      <c r="C24" s="10">
        <v>19893712</v>
      </c>
      <c r="E24" s="10">
        <v>299044827665</v>
      </c>
      <c r="G24" s="10">
        <v>324875942347</v>
      </c>
      <c r="I24" s="10">
        <v>-25831114681</v>
      </c>
      <c r="K24" s="10">
        <v>19893712</v>
      </c>
      <c r="M24" s="10">
        <v>299044827665</v>
      </c>
      <c r="O24" s="10">
        <v>344977147387</v>
      </c>
      <c r="Q24" s="56">
        <v>-45932319721</v>
      </c>
      <c r="R24" s="56"/>
    </row>
    <row r="25" spans="1:18" ht="21.75" customHeight="1">
      <c r="A25" s="9" t="s">
        <v>64</v>
      </c>
      <c r="C25" s="10">
        <v>1335000</v>
      </c>
      <c r="E25" s="10">
        <v>14694229856</v>
      </c>
      <c r="G25" s="10">
        <v>14546220825</v>
      </c>
      <c r="I25" s="10">
        <v>148009031</v>
      </c>
      <c r="K25" s="10">
        <v>1335000</v>
      </c>
      <c r="M25" s="10">
        <v>14694229856</v>
      </c>
      <c r="O25" s="10">
        <v>18017099257</v>
      </c>
      <c r="Q25" s="56">
        <v>-3322869400</v>
      </c>
      <c r="R25" s="56"/>
    </row>
    <row r="26" spans="1:18" ht="21.75" customHeight="1">
      <c r="A26" s="9" t="s">
        <v>68</v>
      </c>
      <c r="C26" s="10">
        <v>5500000</v>
      </c>
      <c r="E26" s="10">
        <v>79737698906</v>
      </c>
      <c r="G26" s="10">
        <v>89180971687</v>
      </c>
      <c r="I26" s="10">
        <v>-9443272780</v>
      </c>
      <c r="K26" s="10">
        <v>5500000</v>
      </c>
      <c r="M26" s="10">
        <v>79737698906</v>
      </c>
      <c r="O26" s="10">
        <v>90285158906</v>
      </c>
      <c r="Q26" s="56">
        <v>-10547459999</v>
      </c>
      <c r="R26" s="56"/>
    </row>
    <row r="27" spans="1:18" ht="21.75" customHeight="1">
      <c r="A27" s="9" t="s">
        <v>62</v>
      </c>
      <c r="C27" s="10">
        <v>1000000</v>
      </c>
      <c r="E27" s="10">
        <v>10088006250</v>
      </c>
      <c r="G27" s="10">
        <v>10008101250</v>
      </c>
      <c r="I27" s="10">
        <v>79905000</v>
      </c>
      <c r="K27" s="10">
        <v>1000000</v>
      </c>
      <c r="M27" s="10">
        <v>10088006250</v>
      </c>
      <c r="O27" s="10">
        <v>10011600000</v>
      </c>
      <c r="Q27" s="56">
        <v>76406250</v>
      </c>
      <c r="R27" s="56"/>
    </row>
    <row r="28" spans="1:18" ht="21.75" customHeight="1">
      <c r="A28" s="9" t="s">
        <v>28</v>
      </c>
      <c r="C28" s="10">
        <v>285192501</v>
      </c>
      <c r="E28" s="10">
        <v>1647676459857</v>
      </c>
      <c r="G28" s="10">
        <v>1620177386112</v>
      </c>
      <c r="I28" s="10">
        <v>27499073745</v>
      </c>
      <c r="K28" s="10">
        <v>285192501</v>
      </c>
      <c r="M28" s="10">
        <v>1647676459857</v>
      </c>
      <c r="O28" s="10">
        <v>1632315242303</v>
      </c>
      <c r="Q28" s="56">
        <v>15361217554</v>
      </c>
      <c r="R28" s="56"/>
    </row>
    <row r="29" spans="1:18" ht="21.75" customHeight="1">
      <c r="A29" s="9" t="s">
        <v>71</v>
      </c>
      <c r="C29" s="10">
        <v>130571</v>
      </c>
      <c r="E29" s="10">
        <v>88144472982</v>
      </c>
      <c r="G29" s="10">
        <f>E29-I29</f>
        <v>91430814481</v>
      </c>
      <c r="I29" s="10">
        <v>-3286341499</v>
      </c>
      <c r="K29" s="10">
        <v>130571</v>
      </c>
      <c r="M29" s="10">
        <v>88144472982</v>
      </c>
      <c r="O29" s="10">
        <v>92715313396</v>
      </c>
      <c r="Q29" s="56">
        <v>-4043261586</v>
      </c>
      <c r="R29" s="56"/>
    </row>
    <row r="30" spans="1:18" ht="21.75" customHeight="1">
      <c r="A30" s="9" t="s">
        <v>25</v>
      </c>
      <c r="C30" s="10">
        <v>33953760</v>
      </c>
      <c r="E30" s="10">
        <v>170783779747</v>
      </c>
      <c r="G30" s="10">
        <v>174158953260</v>
      </c>
      <c r="I30" s="10">
        <v>-3375173512</v>
      </c>
      <c r="K30" s="10">
        <v>33953760</v>
      </c>
      <c r="M30" s="10">
        <v>170783779747</v>
      </c>
      <c r="O30" s="10">
        <v>206560618983</v>
      </c>
      <c r="Q30" s="56">
        <v>-35776839235</v>
      </c>
      <c r="R30" s="56"/>
    </row>
    <row r="31" spans="1:18" ht="21.75" customHeight="1">
      <c r="A31" s="9" t="s">
        <v>61</v>
      </c>
      <c r="C31" s="10">
        <v>2000000</v>
      </c>
      <c r="E31" s="10">
        <v>21474468750</v>
      </c>
      <c r="G31" s="10">
        <v>23272331250</v>
      </c>
      <c r="I31" s="10">
        <v>-1797862500</v>
      </c>
      <c r="K31" s="10">
        <v>2000000</v>
      </c>
      <c r="M31" s="10">
        <v>21474468750</v>
      </c>
      <c r="O31" s="10">
        <v>23871618750</v>
      </c>
      <c r="Q31" s="56">
        <v>-2397150000</v>
      </c>
      <c r="R31" s="56"/>
    </row>
    <row r="32" spans="1:18" ht="21.75" customHeight="1">
      <c r="A32" s="9" t="s">
        <v>65</v>
      </c>
      <c r="C32" s="10">
        <v>2000000</v>
      </c>
      <c r="E32" s="10">
        <v>18078506250</v>
      </c>
      <c r="G32" s="10">
        <v>19237128750</v>
      </c>
      <c r="I32" s="10">
        <v>-1158622500</v>
      </c>
      <c r="K32" s="10">
        <v>2000000</v>
      </c>
      <c r="M32" s="10">
        <v>18078506250</v>
      </c>
      <c r="O32" s="10">
        <v>19976250000</v>
      </c>
      <c r="Q32" s="56">
        <v>-1897743750</v>
      </c>
      <c r="R32" s="56"/>
    </row>
    <row r="33" spans="1:18" ht="21.75" customHeight="1">
      <c r="A33" s="9" t="s">
        <v>92</v>
      </c>
      <c r="C33" s="10">
        <v>100164</v>
      </c>
      <c r="E33" s="10">
        <v>90454731827</v>
      </c>
      <c r="G33" s="10">
        <v>87937065277</v>
      </c>
      <c r="I33" s="10">
        <v>2517666550</v>
      </c>
      <c r="K33" s="10">
        <v>100164</v>
      </c>
      <c r="M33" s="10">
        <v>90454731827</v>
      </c>
      <c r="O33" s="10">
        <v>80617405446</v>
      </c>
      <c r="Q33" s="56">
        <v>9837326381</v>
      </c>
      <c r="R33" s="56"/>
    </row>
    <row r="34" spans="1:18" ht="21.75" customHeight="1">
      <c r="A34" s="9" t="s">
        <v>106</v>
      </c>
      <c r="C34" s="10">
        <v>2045000</v>
      </c>
      <c r="E34" s="10">
        <v>1942397876562</v>
      </c>
      <c r="G34" s="10">
        <v>1942397876562</v>
      </c>
      <c r="I34" s="10">
        <v>0</v>
      </c>
      <c r="K34" s="10">
        <v>2045000</v>
      </c>
      <c r="M34" s="10">
        <v>1942397876562</v>
      </c>
      <c r="O34" s="10">
        <v>1748158088906</v>
      </c>
      <c r="Q34" s="56">
        <v>194239787656</v>
      </c>
      <c r="R34" s="56"/>
    </row>
    <row r="35" spans="1:18" ht="21.75" customHeight="1">
      <c r="A35" s="9" t="s">
        <v>104</v>
      </c>
      <c r="C35" s="10">
        <v>1200000</v>
      </c>
      <c r="E35" s="10">
        <v>1200180827790</v>
      </c>
      <c r="G35" s="10">
        <v>1194210710070</v>
      </c>
      <c r="I35" s="10">
        <v>5970117720</v>
      </c>
      <c r="K35" s="10">
        <v>1200000</v>
      </c>
      <c r="M35" s="10">
        <v>1200180827790</v>
      </c>
      <c r="O35" s="10">
        <v>983888000000</v>
      </c>
      <c r="Q35" s="56">
        <v>216292827790</v>
      </c>
      <c r="R35" s="56"/>
    </row>
    <row r="36" spans="1:18" ht="21.75" customHeight="1">
      <c r="A36" s="9" t="s">
        <v>82</v>
      </c>
      <c r="C36" s="10">
        <v>36100</v>
      </c>
      <c r="E36" s="10">
        <v>29145466426</v>
      </c>
      <c r="G36" s="10">
        <v>28440561213</v>
      </c>
      <c r="I36" s="10">
        <v>704905213</v>
      </c>
      <c r="K36" s="10">
        <v>36100</v>
      </c>
      <c r="M36" s="10">
        <v>29145466426</v>
      </c>
      <c r="O36" s="10">
        <v>25751959611</v>
      </c>
      <c r="Q36" s="56">
        <v>3393506815</v>
      </c>
      <c r="R36" s="56"/>
    </row>
    <row r="37" spans="1:18" ht="21.75" customHeight="1">
      <c r="A37" s="9" t="s">
        <v>115</v>
      </c>
      <c r="C37" s="10">
        <v>225000</v>
      </c>
      <c r="E37" s="10">
        <v>179180017734</v>
      </c>
      <c r="G37" s="10">
        <v>169077099220</v>
      </c>
      <c r="I37" s="10">
        <v>10102918514</v>
      </c>
      <c r="K37" s="10">
        <v>225000</v>
      </c>
      <c r="M37" s="10">
        <v>179180017734</v>
      </c>
      <c r="O37" s="10">
        <v>169126661999</v>
      </c>
      <c r="Q37" s="56">
        <v>10053355735</v>
      </c>
      <c r="R37" s="56"/>
    </row>
    <row r="38" spans="1:18" ht="21.75" customHeight="1">
      <c r="A38" s="9" t="s">
        <v>86</v>
      </c>
      <c r="C38" s="10">
        <v>880000</v>
      </c>
      <c r="E38" s="10">
        <v>683028978555</v>
      </c>
      <c r="G38" s="10">
        <v>562035952516</v>
      </c>
      <c r="I38" s="10">
        <v>120993026039</v>
      </c>
      <c r="K38" s="10">
        <v>880000</v>
      </c>
      <c r="M38" s="10">
        <v>683028978555</v>
      </c>
      <c r="O38" s="10">
        <v>596971779250</v>
      </c>
      <c r="Q38" s="56">
        <v>86057199305</v>
      </c>
      <c r="R38" s="56"/>
    </row>
    <row r="39" spans="1:18" ht="21.75" customHeight="1">
      <c r="A39" s="9" t="s">
        <v>95</v>
      </c>
      <c r="C39" s="10">
        <v>957700</v>
      </c>
      <c r="E39" s="10">
        <v>606299024480</v>
      </c>
      <c r="G39" s="10">
        <v>638117627313</v>
      </c>
      <c r="I39" s="10">
        <v>-31818602832</v>
      </c>
      <c r="K39" s="10">
        <v>957700</v>
      </c>
      <c r="M39" s="10">
        <v>606299024480</v>
      </c>
      <c r="O39" s="10">
        <v>584091114293</v>
      </c>
      <c r="Q39" s="56">
        <v>22207910187</v>
      </c>
      <c r="R39" s="56"/>
    </row>
    <row r="40" spans="1:18" ht="21.75" customHeight="1">
      <c r="A40" s="9" t="s">
        <v>98</v>
      </c>
      <c r="C40" s="10">
        <v>740100</v>
      </c>
      <c r="E40" s="10">
        <v>702967564031</v>
      </c>
      <c r="G40" s="10">
        <v>613291101836</v>
      </c>
      <c r="I40" s="10">
        <v>89676462195</v>
      </c>
      <c r="K40" s="10">
        <v>740100</v>
      </c>
      <c r="M40" s="10">
        <v>702967564031</v>
      </c>
      <c r="O40" s="10">
        <v>614193860181</v>
      </c>
      <c r="Q40" s="56">
        <v>88773703850</v>
      </c>
      <c r="R40" s="56"/>
    </row>
    <row r="41" spans="1:18" ht="21.75" customHeight="1">
      <c r="A41" s="9" t="s">
        <v>101</v>
      </c>
      <c r="C41" s="10">
        <v>1884000</v>
      </c>
      <c r="E41" s="10">
        <v>1350099062184</v>
      </c>
      <c r="G41" s="10">
        <v>1322610833328</v>
      </c>
      <c r="I41" s="10">
        <v>27488228856</v>
      </c>
      <c r="K41" s="10">
        <v>1884000</v>
      </c>
      <c r="M41" s="10">
        <v>1350099062184</v>
      </c>
      <c r="O41" s="10">
        <v>1139801773476</v>
      </c>
      <c r="Q41" s="56">
        <v>210297288708</v>
      </c>
      <c r="R41" s="56"/>
    </row>
    <row r="42" spans="1:18" ht="21.75" customHeight="1">
      <c r="A42" s="9" t="s">
        <v>118</v>
      </c>
      <c r="C42" s="10">
        <v>420000</v>
      </c>
      <c r="E42" s="10">
        <v>349303177321</v>
      </c>
      <c r="G42" s="10">
        <v>352232146350</v>
      </c>
      <c r="I42" s="10">
        <v>-2928969028</v>
      </c>
      <c r="K42" s="10">
        <v>420000</v>
      </c>
      <c r="M42" s="10">
        <v>349303177321</v>
      </c>
      <c r="O42" s="10">
        <v>382866963436</v>
      </c>
      <c r="Q42" s="56">
        <v>-33563786114</v>
      </c>
      <c r="R42" s="56"/>
    </row>
    <row r="43" spans="1:18" ht="21.75" customHeight="1">
      <c r="A43" s="9" t="s">
        <v>121</v>
      </c>
      <c r="C43" s="10">
        <v>990000</v>
      </c>
      <c r="E43" s="10">
        <v>968044510125</v>
      </c>
      <c r="G43" s="10">
        <v>956166663375</v>
      </c>
      <c r="I43" s="10">
        <v>11877846750</v>
      </c>
      <c r="K43" s="10">
        <v>990000</v>
      </c>
      <c r="M43" s="10">
        <v>968044510125</v>
      </c>
      <c r="O43" s="10">
        <v>915516712514</v>
      </c>
      <c r="Q43" s="56">
        <v>52527797601</v>
      </c>
      <c r="R43" s="56"/>
    </row>
    <row r="44" spans="1:18" ht="21.75" customHeight="1">
      <c r="A44" s="9" t="s">
        <v>124</v>
      </c>
      <c r="C44" s="10">
        <v>1225000</v>
      </c>
      <c r="E44" s="10">
        <v>1118112055451</v>
      </c>
      <c r="G44" s="10">
        <v>1066036945776</v>
      </c>
      <c r="I44" s="10">
        <v>52075109675</v>
      </c>
      <c r="K44" s="10">
        <v>1225000</v>
      </c>
      <c r="M44" s="10">
        <v>1118112055451</v>
      </c>
      <c r="O44" s="10">
        <v>1055065143750</v>
      </c>
      <c r="Q44" s="56">
        <v>63046911701</v>
      </c>
      <c r="R44" s="56"/>
    </row>
    <row r="45" spans="1:18" ht="21.75" customHeight="1">
      <c r="A45" s="9" t="s">
        <v>112</v>
      </c>
      <c r="C45" s="10">
        <v>500000</v>
      </c>
      <c r="E45" s="10">
        <v>522405296875</v>
      </c>
      <c r="G45" s="10">
        <v>517406203125</v>
      </c>
      <c r="I45" s="10">
        <v>4999093750</v>
      </c>
      <c r="K45" s="10">
        <v>500000</v>
      </c>
      <c r="M45" s="10">
        <v>522405296875</v>
      </c>
      <c r="O45" s="10">
        <v>472414359375</v>
      </c>
      <c r="Q45" s="56">
        <v>49990937500</v>
      </c>
      <c r="R45" s="56"/>
    </row>
    <row r="46" spans="1:18" ht="21.75" customHeight="1">
      <c r="A46" s="9" t="s">
        <v>109</v>
      </c>
      <c r="C46" s="10">
        <v>1000000</v>
      </c>
      <c r="E46" s="10">
        <v>999818750000</v>
      </c>
      <c r="G46" s="10">
        <v>999818750000</v>
      </c>
      <c r="I46" s="10">
        <v>0</v>
      </c>
      <c r="K46" s="10">
        <v>1000000</v>
      </c>
      <c r="M46" s="10">
        <v>999818750000</v>
      </c>
      <c r="O46" s="10">
        <v>999818750000</v>
      </c>
      <c r="Q46" s="56">
        <v>0</v>
      </c>
      <c r="R46" s="56"/>
    </row>
    <row r="47" spans="1:18" ht="21.75" customHeight="1">
      <c r="A47" s="9" t="s">
        <v>89</v>
      </c>
      <c r="C47" s="10">
        <v>151609</v>
      </c>
      <c r="E47" s="10">
        <v>108577843398</v>
      </c>
      <c r="G47" s="10">
        <v>105136942874</v>
      </c>
      <c r="I47" s="10">
        <v>3440900524</v>
      </c>
      <c r="K47" s="10">
        <v>151609</v>
      </c>
      <c r="M47" s="10">
        <v>108577843398</v>
      </c>
      <c r="O47" s="10">
        <v>100988122870</v>
      </c>
      <c r="Q47" s="56">
        <v>7589720528</v>
      </c>
      <c r="R47" s="56"/>
    </row>
    <row r="48" spans="1:18" ht="21.75" customHeight="1">
      <c r="A48" s="12" t="s">
        <v>336</v>
      </c>
      <c r="C48" s="14">
        <v>243277847</v>
      </c>
      <c r="E48" s="14">
        <v>243215202</v>
      </c>
      <c r="G48" s="14">
        <v>-243215202</v>
      </c>
      <c r="I48" s="14">
        <v>0</v>
      </c>
      <c r="K48" s="14">
        <v>243277847</v>
      </c>
      <c r="M48" s="14">
        <v>243215202</v>
      </c>
      <c r="O48" s="14">
        <v>-243215202</v>
      </c>
      <c r="Q48" s="66">
        <v>0</v>
      </c>
      <c r="R48" s="66"/>
    </row>
    <row r="49" spans="1:18" ht="21.75" customHeight="1">
      <c r="A49" s="16" t="s">
        <v>30</v>
      </c>
      <c r="C49" s="17">
        <f>SUM(C8:C48)</f>
        <v>1111319982</v>
      </c>
      <c r="E49" s="17">
        <f>SUM(E8:E48)</f>
        <v>16390621459958</v>
      </c>
      <c r="G49" s="17">
        <f>SUM(G8:G48)</f>
        <v>16135861338658</v>
      </c>
      <c r="I49" s="17">
        <f>SUM(I8:I48)</f>
        <v>254273690906</v>
      </c>
      <c r="K49" s="17">
        <f>SUM(K8:K48)</f>
        <v>1111319982</v>
      </c>
      <c r="M49" s="17">
        <f>SUM(M8:M48)</f>
        <v>16390621459958</v>
      </c>
      <c r="O49" s="17">
        <f>SUM(O8:O48)</f>
        <v>15665859859910</v>
      </c>
      <c r="Q49" s="67">
        <f>SUM(Q8:R48)</f>
        <v>724862540736</v>
      </c>
      <c r="R49" s="67"/>
    </row>
    <row r="51" spans="1:18">
      <c r="Q51" s="34">
        <f>Q49-'درآمد سرمایه گذاری در اوراق به'!N25-'درآمد سرمایه گذاری در صندوق'!Q25-'درآمد سرمایه گذاری در سهام'!Q21</f>
        <v>0</v>
      </c>
    </row>
    <row r="52" spans="1:18">
      <c r="Q52" s="34"/>
    </row>
  </sheetData>
  <mergeCells count="50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8:R48"/>
    <mergeCell ref="Q49:R49"/>
    <mergeCell ref="Q43:R43"/>
    <mergeCell ref="Q44:R44"/>
    <mergeCell ref="Q45:R45"/>
    <mergeCell ref="Q46:R46"/>
    <mergeCell ref="Q47:R4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19"/>
  <sheetViews>
    <sheetView rightToLeft="1" workbookViewId="0">
      <selection activeCell="K31" sqref="K31"/>
    </sheetView>
  </sheetViews>
  <sheetFormatPr defaultRowHeight="12.75"/>
  <cols>
    <col min="1" max="1" width="3.5703125" bestFit="1" customWidth="1"/>
    <col min="2" max="2" width="2.5703125" customWidth="1"/>
    <col min="3" max="3" width="23.42578125" customWidth="1"/>
    <col min="4" max="5" width="1.28515625" customWidth="1"/>
    <col min="6" max="6" width="12" bestFit="1" customWidth="1"/>
    <col min="7" max="7" width="1.28515625" customWidth="1"/>
    <col min="8" max="8" width="17.7109375" bestFit="1" customWidth="1"/>
    <col min="9" max="9" width="1.28515625" customWidth="1"/>
    <col min="10" max="10" width="17.7109375" bestFit="1" customWidth="1"/>
    <col min="11" max="11" width="1.28515625" customWidth="1"/>
    <col min="12" max="12" width="7.140625" bestFit="1" customWidth="1"/>
    <col min="13" max="13" width="1.28515625" customWidth="1"/>
    <col min="14" max="14" width="15" bestFit="1" customWidth="1"/>
    <col min="15" max="15" width="1.28515625" customWidth="1"/>
    <col min="16" max="16" width="8" bestFit="1" customWidth="1"/>
    <col min="17" max="17" width="1.28515625" customWidth="1"/>
    <col min="18" max="18" width="15" bestFit="1" customWidth="1"/>
    <col min="19" max="19" width="1.28515625" customWidth="1"/>
    <col min="20" max="20" width="12.140625" bestFit="1" customWidth="1"/>
    <col min="21" max="21" width="1.28515625" customWidth="1"/>
    <col min="22" max="22" width="16.140625" bestFit="1" customWidth="1"/>
    <col min="23" max="23" width="1.28515625" customWidth="1"/>
    <col min="24" max="24" width="17.85546875" bestFit="1" customWidth="1"/>
    <col min="25" max="25" width="1.28515625" customWidth="1"/>
    <col min="26" max="26" width="17.85546875" bestFit="1" customWidth="1"/>
    <col min="27" max="27" width="1.28515625" customWidth="1"/>
    <col min="28" max="28" width="18.28515625" bestFit="1" customWidth="1"/>
    <col min="29" max="29" width="0.28515625" customWidth="1"/>
  </cols>
  <sheetData>
    <row r="1" spans="1:34" ht="29.1" customHeight="1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H1">
        <v>35408960579413</v>
      </c>
    </row>
    <row r="2" spans="1:34" ht="21.75" customHeight="1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</row>
    <row r="3" spans="1:34" ht="21.75" customHeight="1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</row>
    <row r="4" spans="1:34" ht="14.45" customHeight="1">
      <c r="A4" s="2" t="s">
        <v>3</v>
      </c>
      <c r="B4" s="61" t="s">
        <v>4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</row>
    <row r="5" spans="1:34" ht="14.45" customHeight="1">
      <c r="A5" s="61" t="s">
        <v>5</v>
      </c>
      <c r="B5" s="61"/>
      <c r="C5" s="61" t="s">
        <v>6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</row>
    <row r="6" spans="1:34" ht="14.45" customHeight="1">
      <c r="F6" s="57" t="s">
        <v>7</v>
      </c>
      <c r="G6" s="57"/>
      <c r="H6" s="57"/>
      <c r="I6" s="57"/>
      <c r="J6" s="57"/>
      <c r="L6" s="57" t="s">
        <v>8</v>
      </c>
      <c r="M6" s="57"/>
      <c r="N6" s="57"/>
      <c r="O6" s="57"/>
      <c r="P6" s="57"/>
      <c r="Q6" s="57"/>
      <c r="R6" s="57"/>
      <c r="T6" s="57" t="s">
        <v>9</v>
      </c>
      <c r="U6" s="57"/>
      <c r="V6" s="57"/>
      <c r="W6" s="57"/>
      <c r="X6" s="57"/>
      <c r="Y6" s="57"/>
      <c r="Z6" s="57"/>
      <c r="AA6" s="57"/>
      <c r="AB6" s="57"/>
    </row>
    <row r="7" spans="1:34" ht="14.45" customHeight="1">
      <c r="F7" s="4"/>
      <c r="G7" s="4"/>
      <c r="H7" s="4"/>
      <c r="I7" s="4"/>
      <c r="J7" s="4"/>
      <c r="L7" s="59" t="s">
        <v>10</v>
      </c>
      <c r="M7" s="59"/>
      <c r="N7" s="59"/>
      <c r="O7" s="4"/>
      <c r="P7" s="59" t="s">
        <v>11</v>
      </c>
      <c r="Q7" s="59"/>
      <c r="R7" s="59"/>
      <c r="T7" s="4"/>
      <c r="U7" s="4"/>
      <c r="V7" s="4"/>
      <c r="W7" s="4"/>
      <c r="X7" s="4"/>
      <c r="Y7" s="4"/>
      <c r="Z7" s="4"/>
      <c r="AA7" s="4"/>
      <c r="AB7" s="4"/>
    </row>
    <row r="8" spans="1:34" ht="14.45" customHeight="1">
      <c r="A8" s="57" t="s">
        <v>12</v>
      </c>
      <c r="B8" s="57"/>
      <c r="C8" s="57"/>
      <c r="E8" s="57" t="s">
        <v>13</v>
      </c>
      <c r="F8" s="57"/>
      <c r="H8" s="3" t="s">
        <v>14</v>
      </c>
      <c r="J8" s="3" t="s">
        <v>15</v>
      </c>
      <c r="L8" s="5" t="s">
        <v>13</v>
      </c>
      <c r="M8" s="4"/>
      <c r="N8" s="5" t="s">
        <v>14</v>
      </c>
      <c r="P8" s="5" t="s">
        <v>13</v>
      </c>
      <c r="Q8" s="4"/>
      <c r="R8" s="5" t="s">
        <v>16</v>
      </c>
      <c r="T8" s="3" t="s">
        <v>13</v>
      </c>
      <c r="V8" s="3" t="s">
        <v>17</v>
      </c>
      <c r="X8" s="3" t="s">
        <v>14</v>
      </c>
      <c r="Z8" s="3" t="s">
        <v>15</v>
      </c>
      <c r="AB8" s="3" t="s">
        <v>18</v>
      </c>
    </row>
    <row r="9" spans="1:34" s="31" customFormat="1" ht="21.75" customHeight="1">
      <c r="A9" s="27" t="s">
        <v>19</v>
      </c>
      <c r="B9" s="27"/>
      <c r="C9" s="27"/>
      <c r="E9" s="58">
        <v>24120000</v>
      </c>
      <c r="F9" s="58"/>
      <c r="H9" s="7">
        <v>65769320858</v>
      </c>
      <c r="J9" s="7">
        <v>52076927592</v>
      </c>
      <c r="L9" s="7">
        <v>0</v>
      </c>
      <c r="N9" s="7">
        <v>0</v>
      </c>
      <c r="P9" s="7">
        <v>0</v>
      </c>
      <c r="R9" s="7">
        <v>0</v>
      </c>
      <c r="T9" s="7">
        <v>24120000</v>
      </c>
      <c r="V9" s="7">
        <v>1765</v>
      </c>
      <c r="X9" s="7">
        <v>65769320858</v>
      </c>
      <c r="Z9" s="7">
        <v>42318497790</v>
      </c>
      <c r="AB9" s="33">
        <f>Z9/$AH$1</f>
        <v>1.1951352736008932E-3</v>
      </c>
    </row>
    <row r="10" spans="1:34" s="31" customFormat="1" ht="21.75" customHeight="1">
      <c r="A10" s="25" t="s">
        <v>20</v>
      </c>
      <c r="B10" s="25"/>
      <c r="C10" s="25"/>
      <c r="E10" s="56">
        <v>29431752</v>
      </c>
      <c r="F10" s="56"/>
      <c r="H10" s="10">
        <v>429947991199</v>
      </c>
      <c r="J10" s="10">
        <v>322700662823.86798</v>
      </c>
      <c r="L10" s="10">
        <v>0</v>
      </c>
      <c r="N10" s="10">
        <v>0</v>
      </c>
      <c r="P10" s="10">
        <v>0</v>
      </c>
      <c r="R10" s="10">
        <v>0</v>
      </c>
      <c r="T10" s="10">
        <v>29431752</v>
      </c>
      <c r="V10" s="10">
        <v>10750</v>
      </c>
      <c r="X10" s="10">
        <v>429947991199</v>
      </c>
      <c r="Z10" s="10">
        <v>314508805562.70001</v>
      </c>
      <c r="AB10" s="33">
        <v>0.89</v>
      </c>
    </row>
    <row r="11" spans="1:34" s="31" customFormat="1" ht="21.75" customHeight="1">
      <c r="A11" s="25" t="s">
        <v>21</v>
      </c>
      <c r="B11" s="25"/>
      <c r="C11" s="25"/>
      <c r="E11" s="56">
        <v>37525329</v>
      </c>
      <c r="F11" s="56"/>
      <c r="H11" s="10">
        <v>145485700533</v>
      </c>
      <c r="J11" s="10">
        <v>91501936726.379898</v>
      </c>
      <c r="L11" s="10">
        <v>0</v>
      </c>
      <c r="N11" s="10">
        <v>0</v>
      </c>
      <c r="P11" s="10">
        <v>-3</v>
      </c>
      <c r="R11" s="10">
        <v>3</v>
      </c>
      <c r="T11" s="10">
        <v>37525326</v>
      </c>
      <c r="V11" s="10">
        <v>1865</v>
      </c>
      <c r="X11" s="10">
        <v>145485688902</v>
      </c>
      <c r="Z11" s="10">
        <v>69568323828.709503</v>
      </c>
      <c r="AB11" s="33">
        <v>0.2</v>
      </c>
    </row>
    <row r="12" spans="1:34" s="31" customFormat="1" ht="21.75" customHeight="1">
      <c r="A12" s="25" t="s">
        <v>22</v>
      </c>
      <c r="B12" s="25"/>
      <c r="C12" s="25"/>
      <c r="E12" s="56">
        <v>50000000</v>
      </c>
      <c r="F12" s="56"/>
      <c r="H12" s="10">
        <v>499656188500</v>
      </c>
      <c r="J12" s="10">
        <v>508555980000</v>
      </c>
      <c r="L12" s="10">
        <v>0</v>
      </c>
      <c r="N12" s="10">
        <v>0</v>
      </c>
      <c r="P12" s="10">
        <v>0</v>
      </c>
      <c r="R12" s="10">
        <v>0</v>
      </c>
      <c r="T12" s="10">
        <v>50000000</v>
      </c>
      <c r="V12" s="10">
        <v>10462</v>
      </c>
      <c r="X12" s="10">
        <v>499656188500</v>
      </c>
      <c r="Z12" s="10">
        <v>519987555000</v>
      </c>
      <c r="AB12" s="33">
        <v>1.47</v>
      </c>
    </row>
    <row r="13" spans="1:34" s="31" customFormat="1" ht="21.75" customHeight="1">
      <c r="A13" s="25" t="s">
        <v>23</v>
      </c>
      <c r="B13" s="25"/>
      <c r="C13" s="25"/>
      <c r="E13" s="56">
        <v>209656387</v>
      </c>
      <c r="F13" s="56"/>
      <c r="H13" s="10">
        <v>100125744487</v>
      </c>
      <c r="J13" s="10">
        <v>91699929858.834</v>
      </c>
      <c r="L13" s="10">
        <v>0</v>
      </c>
      <c r="N13" s="10">
        <v>0</v>
      </c>
      <c r="P13" s="10">
        <v>0</v>
      </c>
      <c r="R13" s="10">
        <v>0</v>
      </c>
      <c r="T13" s="10">
        <v>209656387</v>
      </c>
      <c r="V13" s="10">
        <v>386</v>
      </c>
      <c r="X13" s="10">
        <v>100125744487</v>
      </c>
      <c r="Z13" s="10">
        <v>80445847557.977097</v>
      </c>
      <c r="AB13" s="33">
        <v>0.23</v>
      </c>
    </row>
    <row r="14" spans="1:34" s="31" customFormat="1" ht="21.75" customHeight="1">
      <c r="A14" s="25" t="s">
        <v>24</v>
      </c>
      <c r="B14" s="25"/>
      <c r="C14" s="25"/>
      <c r="E14" s="56">
        <v>150000</v>
      </c>
      <c r="F14" s="56"/>
      <c r="H14" s="10">
        <v>26622616519</v>
      </c>
      <c r="J14" s="10">
        <v>20858648175</v>
      </c>
      <c r="L14" s="10">
        <v>0</v>
      </c>
      <c r="N14" s="10">
        <v>0</v>
      </c>
      <c r="P14" s="10">
        <v>0</v>
      </c>
      <c r="R14" s="10">
        <v>0</v>
      </c>
      <c r="T14" s="10">
        <v>150000</v>
      </c>
      <c r="V14" s="10">
        <v>133630</v>
      </c>
      <c r="X14" s="10">
        <v>26622616519</v>
      </c>
      <c r="Z14" s="10">
        <v>19925235225</v>
      </c>
      <c r="AB14" s="33">
        <v>0.06</v>
      </c>
    </row>
    <row r="15" spans="1:34" s="31" customFormat="1" ht="21.75" customHeight="1">
      <c r="A15" s="25" t="s">
        <v>25</v>
      </c>
      <c r="B15" s="25"/>
      <c r="C15" s="25"/>
      <c r="E15" s="56">
        <v>33953760</v>
      </c>
      <c r="F15" s="56"/>
      <c r="H15" s="10">
        <v>178928178285</v>
      </c>
      <c r="J15" s="10">
        <v>174158953260.48001</v>
      </c>
      <c r="L15" s="10">
        <v>0</v>
      </c>
      <c r="N15" s="10">
        <v>0</v>
      </c>
      <c r="P15" s="10">
        <v>0</v>
      </c>
      <c r="R15" s="10">
        <v>0</v>
      </c>
      <c r="T15" s="10">
        <v>33953760</v>
      </c>
      <c r="V15" s="10">
        <v>5060</v>
      </c>
      <c r="X15" s="10">
        <v>178928178285</v>
      </c>
      <c r="Z15" s="10">
        <v>170783779747.67999</v>
      </c>
      <c r="AB15" s="33">
        <v>0.48</v>
      </c>
    </row>
    <row r="16" spans="1:34" s="31" customFormat="1" ht="21.75" customHeight="1">
      <c r="A16" s="25" t="s">
        <v>26</v>
      </c>
      <c r="B16" s="25"/>
      <c r="C16" s="25"/>
      <c r="E16" s="56">
        <v>10300000</v>
      </c>
      <c r="F16" s="56"/>
      <c r="H16" s="10">
        <v>150450833661</v>
      </c>
      <c r="J16" s="10">
        <v>167198215950</v>
      </c>
      <c r="L16" s="10">
        <v>0</v>
      </c>
      <c r="N16" s="10">
        <v>0</v>
      </c>
      <c r="P16" s="10">
        <v>0</v>
      </c>
      <c r="R16" s="10">
        <v>0</v>
      </c>
      <c r="T16" s="10">
        <v>10300000</v>
      </c>
      <c r="V16" s="10">
        <v>16100</v>
      </c>
      <c r="X16" s="10">
        <v>150450833661</v>
      </c>
      <c r="Z16" s="10">
        <v>164843311500</v>
      </c>
      <c r="AB16" s="33">
        <v>0.47</v>
      </c>
    </row>
    <row r="17" spans="1:28" s="31" customFormat="1" ht="21.75" customHeight="1">
      <c r="A17" s="25" t="s">
        <v>27</v>
      </c>
      <c r="B17" s="25"/>
      <c r="C17" s="25"/>
      <c r="E17" s="56">
        <v>4692065</v>
      </c>
      <c r="F17" s="56"/>
      <c r="H17" s="10">
        <v>16942496337</v>
      </c>
      <c r="J17" s="10">
        <v>14622101513.5387</v>
      </c>
      <c r="L17" s="10">
        <v>0</v>
      </c>
      <c r="N17" s="10">
        <v>0</v>
      </c>
      <c r="P17" s="10">
        <v>0</v>
      </c>
      <c r="R17" s="10">
        <v>0</v>
      </c>
      <c r="T17" s="10">
        <v>4692065</v>
      </c>
      <c r="V17" s="10">
        <v>2876</v>
      </c>
      <c r="X17" s="10">
        <v>16942496337</v>
      </c>
      <c r="Z17" s="10">
        <v>13414087385.306999</v>
      </c>
      <c r="AB17" s="33">
        <v>0.04</v>
      </c>
    </row>
    <row r="18" spans="1:28" s="31" customFormat="1" ht="21.75" customHeight="1">
      <c r="A18" s="25" t="s">
        <v>28</v>
      </c>
      <c r="B18" s="25"/>
      <c r="C18" s="25"/>
      <c r="E18" s="56">
        <v>285192501</v>
      </c>
      <c r="F18" s="56"/>
      <c r="H18" s="10">
        <v>1391356174386</v>
      </c>
      <c r="J18" s="10">
        <v>1620177386112.8701</v>
      </c>
      <c r="L18" s="10">
        <v>0</v>
      </c>
      <c r="N18" s="10">
        <v>0</v>
      </c>
      <c r="P18" s="10">
        <v>0</v>
      </c>
      <c r="R18" s="10">
        <v>0</v>
      </c>
      <c r="T18" s="10">
        <v>285192501</v>
      </c>
      <c r="V18" s="10">
        <v>5812</v>
      </c>
      <c r="X18" s="10">
        <v>1391356174386</v>
      </c>
      <c r="Z18" s="10">
        <v>1647676459857.9199</v>
      </c>
      <c r="AB18" s="33">
        <v>4.6500000000000004</v>
      </c>
    </row>
    <row r="19" spans="1:28" ht="21.75" customHeight="1">
      <c r="A19" s="55" t="s">
        <v>30</v>
      </c>
      <c r="B19" s="55"/>
      <c r="C19" s="55"/>
      <c r="D19" s="55"/>
      <c r="F19" s="17">
        <v>685021794</v>
      </c>
      <c r="H19" s="17">
        <v>3005285244765</v>
      </c>
      <c r="J19" s="17">
        <v>3063550742012.9702</v>
      </c>
      <c r="L19" s="17">
        <v>28577</v>
      </c>
      <c r="N19" s="17">
        <v>35322200772</v>
      </c>
      <c r="P19" s="17">
        <v>-28580</v>
      </c>
      <c r="R19" s="17">
        <v>33535980072</v>
      </c>
      <c r="T19" s="17">
        <f>SUM(T9:T18)</f>
        <v>685021791</v>
      </c>
      <c r="V19" s="17"/>
      <c r="X19" s="17">
        <f>SUM(X9:X18)</f>
        <v>3005285233134</v>
      </c>
      <c r="Z19" s="17">
        <f>SUM(Z9:Z18)</f>
        <v>3043471903455.2935</v>
      </c>
      <c r="AB19" s="18">
        <f>SUM(AB9:AB18)</f>
        <v>8.4911951352736015</v>
      </c>
    </row>
  </sheetData>
  <mergeCells count="24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E11:F11"/>
    <mergeCell ref="E12:F12"/>
    <mergeCell ref="E13:F13"/>
    <mergeCell ref="A8:C8"/>
    <mergeCell ref="E8:F8"/>
    <mergeCell ref="E9:F9"/>
    <mergeCell ref="E10:F10"/>
    <mergeCell ref="A19:D19"/>
    <mergeCell ref="E17:F17"/>
    <mergeCell ref="E18:F18"/>
    <mergeCell ref="E14:F14"/>
    <mergeCell ref="E15:F15"/>
    <mergeCell ref="E16:F16"/>
  </mergeCells>
  <pageMargins left="0.39" right="0.39" top="0.39" bottom="0.39" header="0" footer="0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22"/>
  <sheetViews>
    <sheetView rightToLeft="1" workbookViewId="0">
      <selection activeCell="A11" sqref="A11:AW11"/>
    </sheetView>
  </sheetViews>
  <sheetFormatPr defaultRowHeight="12.75"/>
  <cols>
    <col min="1" max="1" width="26.7109375" bestFit="1" customWidth="1"/>
    <col min="2" max="2" width="1.28515625" customWidth="1"/>
    <col min="3" max="3" width="10.5703125" bestFit="1" customWidth="1"/>
    <col min="4" max="4" width="1.28515625" customWidth="1"/>
    <col min="5" max="5" width="11.140625" bestFit="1" customWidth="1"/>
    <col min="6" max="6" width="1.28515625" customWidth="1"/>
    <col min="7" max="7" width="6.42578125" customWidth="1"/>
    <col min="8" max="8" width="1.28515625" customWidth="1"/>
    <col min="9" max="9" width="8.425781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1" bestFit="1" customWidth="1"/>
    <col min="49" max="49" width="7.7109375" customWidth="1"/>
    <col min="50" max="50" width="0.28515625" customWidth="1"/>
  </cols>
  <sheetData>
    <row r="1" spans="1:49" ht="29.1" customHeight="1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</row>
    <row r="2" spans="1:49" ht="21.75" customHeight="1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</row>
    <row r="3" spans="1:49" ht="21.75" customHeight="1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</row>
    <row r="4" spans="1:49" ht="14.45" customHeight="1"/>
    <row r="5" spans="1:49" ht="14.45" customHeight="1">
      <c r="A5" s="61" t="s">
        <v>31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</row>
    <row r="6" spans="1:49" ht="14.45" customHeight="1">
      <c r="I6" s="57" t="s">
        <v>7</v>
      </c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C6" s="57" t="s">
        <v>9</v>
      </c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</row>
    <row r="7" spans="1:49" ht="14.45" customHeight="1"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</row>
    <row r="8" spans="1:49" ht="14.45" customHeight="1">
      <c r="A8" s="57" t="s">
        <v>32</v>
      </c>
      <c r="B8" s="57"/>
      <c r="C8" s="57"/>
      <c r="D8" s="57"/>
      <c r="E8" s="57"/>
      <c r="F8" s="57"/>
      <c r="G8" s="57"/>
      <c r="I8" s="57" t="s">
        <v>33</v>
      </c>
      <c r="J8" s="57"/>
      <c r="K8" s="57"/>
      <c r="M8" s="57" t="s">
        <v>34</v>
      </c>
      <c r="N8" s="57"/>
      <c r="O8" s="57"/>
      <c r="Q8" s="57" t="s">
        <v>35</v>
      </c>
      <c r="R8" s="57"/>
      <c r="S8" s="57"/>
      <c r="T8" s="57"/>
      <c r="U8" s="57"/>
      <c r="W8" s="57" t="s">
        <v>36</v>
      </c>
      <c r="X8" s="57"/>
      <c r="Y8" s="57"/>
      <c r="Z8" s="57"/>
      <c r="AA8" s="57"/>
      <c r="AC8" s="57" t="s">
        <v>33</v>
      </c>
      <c r="AD8" s="57"/>
      <c r="AE8" s="57"/>
      <c r="AF8" s="57"/>
      <c r="AG8" s="57"/>
      <c r="AI8" s="57" t="s">
        <v>34</v>
      </c>
      <c r="AJ8" s="57"/>
      <c r="AK8" s="57"/>
      <c r="AM8" s="57" t="s">
        <v>35</v>
      </c>
      <c r="AN8" s="57"/>
      <c r="AO8" s="57"/>
      <c r="AQ8" s="57" t="s">
        <v>36</v>
      </c>
      <c r="AR8" s="57"/>
      <c r="AS8" s="57"/>
    </row>
    <row r="9" spans="1:49" ht="21.75" customHeight="1">
      <c r="A9" s="62" t="s">
        <v>37</v>
      </c>
      <c r="B9" s="62"/>
      <c r="C9" s="62"/>
      <c r="D9" s="62"/>
      <c r="E9" s="62"/>
      <c r="F9" s="62"/>
      <c r="G9" s="62"/>
      <c r="I9" s="58">
        <v>50000000</v>
      </c>
      <c r="J9" s="58"/>
      <c r="K9" s="58"/>
      <c r="M9" s="58">
        <v>12900</v>
      </c>
      <c r="N9" s="58"/>
      <c r="O9" s="58"/>
      <c r="Q9" s="62" t="s">
        <v>38</v>
      </c>
      <c r="R9" s="62"/>
      <c r="S9" s="62"/>
      <c r="T9" s="62"/>
      <c r="U9" s="62"/>
      <c r="W9" s="65">
        <v>0.38</v>
      </c>
      <c r="X9" s="65"/>
      <c r="Y9" s="65"/>
      <c r="Z9" s="65"/>
      <c r="AA9" s="65"/>
      <c r="AC9" s="58">
        <v>50000000</v>
      </c>
      <c r="AD9" s="58"/>
      <c r="AE9" s="58"/>
      <c r="AF9" s="58"/>
      <c r="AG9" s="58"/>
      <c r="AI9" s="58">
        <v>12900</v>
      </c>
      <c r="AJ9" s="58"/>
      <c r="AK9" s="58"/>
      <c r="AM9" s="62" t="s">
        <v>38</v>
      </c>
      <c r="AN9" s="62"/>
      <c r="AO9" s="62"/>
      <c r="AQ9" s="65">
        <v>0.38</v>
      </c>
      <c r="AR9" s="65"/>
      <c r="AS9" s="65"/>
    </row>
    <row r="10" spans="1:49" ht="21.75" customHeight="1">
      <c r="A10" s="63" t="s">
        <v>39</v>
      </c>
      <c r="B10" s="63"/>
      <c r="C10" s="63"/>
      <c r="D10" s="63"/>
      <c r="E10" s="63"/>
      <c r="F10" s="63"/>
      <c r="G10" s="63"/>
      <c r="I10" s="56">
        <v>285192501</v>
      </c>
      <c r="J10" s="56"/>
      <c r="K10" s="56"/>
      <c r="M10" s="56">
        <v>5910</v>
      </c>
      <c r="N10" s="56"/>
      <c r="O10" s="56"/>
      <c r="Q10" s="63" t="s">
        <v>40</v>
      </c>
      <c r="R10" s="63"/>
      <c r="S10" s="63"/>
      <c r="T10" s="63"/>
      <c r="U10" s="63"/>
      <c r="W10" s="64">
        <v>0.32</v>
      </c>
      <c r="X10" s="64"/>
      <c r="Y10" s="64"/>
      <c r="Z10" s="64"/>
      <c r="AA10" s="64"/>
      <c r="AC10" s="56">
        <v>285192501</v>
      </c>
      <c r="AD10" s="56"/>
      <c r="AE10" s="56"/>
      <c r="AF10" s="56"/>
      <c r="AG10" s="56"/>
      <c r="AI10" s="56">
        <v>5910</v>
      </c>
      <c r="AJ10" s="56"/>
      <c r="AK10" s="56"/>
      <c r="AM10" s="63" t="s">
        <v>40</v>
      </c>
      <c r="AN10" s="63"/>
      <c r="AO10" s="63"/>
      <c r="AQ10" s="64">
        <v>0.32</v>
      </c>
      <c r="AR10" s="64"/>
      <c r="AS10" s="64"/>
    </row>
    <row r="11" spans="1:49" ht="14.45" customHeight="1">
      <c r="A11" s="61" t="s">
        <v>41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</row>
    <row r="12" spans="1:49" ht="14.45" customHeight="1">
      <c r="C12" s="57" t="s">
        <v>7</v>
      </c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Y12" s="57" t="s">
        <v>9</v>
      </c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</row>
    <row r="13" spans="1:49" ht="14.45" customHeight="1">
      <c r="A13" s="3" t="s">
        <v>32</v>
      </c>
      <c r="C13" s="5" t="s">
        <v>42</v>
      </c>
      <c r="D13" s="4"/>
      <c r="E13" s="5" t="s">
        <v>43</v>
      </c>
      <c r="F13" s="4"/>
      <c r="G13" s="59" t="s">
        <v>44</v>
      </c>
      <c r="H13" s="59"/>
      <c r="I13" s="59"/>
      <c r="J13" s="4"/>
      <c r="K13" s="59" t="s">
        <v>45</v>
      </c>
      <c r="L13" s="59"/>
      <c r="M13" s="59"/>
      <c r="N13" s="4"/>
      <c r="O13" s="59" t="s">
        <v>34</v>
      </c>
      <c r="P13" s="59"/>
      <c r="Q13" s="59"/>
      <c r="R13" s="4"/>
      <c r="S13" s="59" t="s">
        <v>35</v>
      </c>
      <c r="T13" s="59"/>
      <c r="U13" s="59"/>
      <c r="V13" s="59"/>
      <c r="W13" s="59"/>
      <c r="Y13" s="59" t="s">
        <v>42</v>
      </c>
      <c r="Z13" s="59"/>
      <c r="AA13" s="59"/>
      <c r="AB13" s="59"/>
      <c r="AC13" s="59"/>
      <c r="AD13" s="4"/>
      <c r="AE13" s="59" t="s">
        <v>43</v>
      </c>
      <c r="AF13" s="59"/>
      <c r="AG13" s="59"/>
      <c r="AH13" s="59"/>
      <c r="AI13" s="59"/>
      <c r="AJ13" s="4"/>
      <c r="AK13" s="59" t="s">
        <v>44</v>
      </c>
      <c r="AL13" s="59"/>
      <c r="AM13" s="59"/>
      <c r="AN13" s="4"/>
      <c r="AO13" s="59" t="s">
        <v>45</v>
      </c>
      <c r="AP13" s="59"/>
      <c r="AQ13" s="59"/>
      <c r="AR13" s="4"/>
      <c r="AS13" s="59" t="s">
        <v>34</v>
      </c>
      <c r="AT13" s="59"/>
      <c r="AU13" s="4"/>
      <c r="AV13" s="5" t="s">
        <v>35</v>
      </c>
    </row>
    <row r="14" spans="1:49" ht="21.75" customHeight="1">
      <c r="A14" s="6" t="s">
        <v>46</v>
      </c>
      <c r="C14" s="6" t="s">
        <v>47</v>
      </c>
      <c r="E14" s="6" t="s">
        <v>48</v>
      </c>
      <c r="G14" s="62" t="s">
        <v>49</v>
      </c>
      <c r="H14" s="62"/>
      <c r="I14" s="62"/>
      <c r="K14" s="58">
        <v>243277847</v>
      </c>
      <c r="L14" s="58"/>
      <c r="M14" s="58"/>
      <c r="O14" s="58">
        <v>6017</v>
      </c>
      <c r="P14" s="58"/>
      <c r="Q14" s="58"/>
      <c r="S14" s="62" t="s">
        <v>50</v>
      </c>
      <c r="T14" s="62"/>
      <c r="U14" s="62"/>
      <c r="V14" s="62"/>
      <c r="W14" s="62"/>
      <c r="Y14" s="62" t="s">
        <v>47</v>
      </c>
      <c r="Z14" s="62"/>
      <c r="AA14" s="62"/>
      <c r="AB14" s="62"/>
      <c r="AC14" s="62"/>
      <c r="AE14" s="62" t="s">
        <v>48</v>
      </c>
      <c r="AF14" s="62"/>
      <c r="AG14" s="62"/>
      <c r="AH14" s="62"/>
      <c r="AI14" s="62"/>
      <c r="AK14" s="62" t="s">
        <v>49</v>
      </c>
      <c r="AL14" s="62"/>
      <c r="AM14" s="62"/>
      <c r="AO14" s="58">
        <v>243277847</v>
      </c>
      <c r="AP14" s="58"/>
      <c r="AQ14" s="58"/>
      <c r="AS14" s="58">
        <v>6017</v>
      </c>
      <c r="AT14" s="58"/>
      <c r="AV14" s="6" t="s">
        <v>50</v>
      </c>
    </row>
    <row r="15" spans="1:49" ht="21.75" customHeight="1"/>
    <row r="16" spans="1:49" ht="21.75" customHeight="1"/>
    <row r="17" ht="21.75" customHeight="1"/>
    <row r="18" ht="21.75" customHeight="1"/>
    <row r="19" ht="21.75" customHeight="1"/>
    <row r="20" ht="21.75" customHeight="1"/>
    <row r="21" ht="21.75" customHeight="1"/>
    <row r="22" ht="21.75" customHeight="1"/>
  </sheetData>
  <mergeCells count="54">
    <mergeCell ref="AM8:AO8"/>
    <mergeCell ref="AQ8:AS8"/>
    <mergeCell ref="A1:AW1"/>
    <mergeCell ref="A2:AW2"/>
    <mergeCell ref="A3:AW3"/>
    <mergeCell ref="A5:AW5"/>
    <mergeCell ref="I6:AA6"/>
    <mergeCell ref="AC6:AS6"/>
    <mergeCell ref="AC9:AG9"/>
    <mergeCell ref="AI9:AK9"/>
    <mergeCell ref="AM9:AO9"/>
    <mergeCell ref="AQ9:AS9"/>
    <mergeCell ref="A8:G8"/>
    <mergeCell ref="I8:K8"/>
    <mergeCell ref="M8:O8"/>
    <mergeCell ref="A9:G9"/>
    <mergeCell ref="I9:K9"/>
    <mergeCell ref="M9:O9"/>
    <mergeCell ref="Q9:U9"/>
    <mergeCell ref="W9:AA9"/>
    <mergeCell ref="Q8:U8"/>
    <mergeCell ref="W8:AA8"/>
    <mergeCell ref="AC8:AG8"/>
    <mergeCell ref="AI8:AK8"/>
    <mergeCell ref="AC10:AG10"/>
    <mergeCell ref="AI10:AK10"/>
    <mergeCell ref="AM10:AO10"/>
    <mergeCell ref="AQ10:AS10"/>
    <mergeCell ref="A11:AW11"/>
    <mergeCell ref="A10:G10"/>
    <mergeCell ref="I10:K10"/>
    <mergeCell ref="M10:O10"/>
    <mergeCell ref="Q10:U10"/>
    <mergeCell ref="W10:AA10"/>
    <mergeCell ref="C12:W12"/>
    <mergeCell ref="Y12:AV12"/>
    <mergeCell ref="G13:I13"/>
    <mergeCell ref="K13:M13"/>
    <mergeCell ref="O13:Q13"/>
    <mergeCell ref="S13:W13"/>
    <mergeCell ref="Y13:AC13"/>
    <mergeCell ref="AE13:AI13"/>
    <mergeCell ref="AK13:AM13"/>
    <mergeCell ref="AO13:AQ13"/>
    <mergeCell ref="AS13:AT13"/>
    <mergeCell ref="AE14:AI14"/>
    <mergeCell ref="AK14:AM14"/>
    <mergeCell ref="AO14:AQ14"/>
    <mergeCell ref="AS14:AT14"/>
    <mergeCell ref="G14:I14"/>
    <mergeCell ref="K14:M14"/>
    <mergeCell ref="O14:Q14"/>
    <mergeCell ref="S14:W14"/>
    <mergeCell ref="Y14:AC14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28"/>
  <sheetViews>
    <sheetView rightToLeft="1" workbookViewId="0">
      <selection activeCell="K31" sqref="K31"/>
    </sheetView>
  </sheetViews>
  <sheetFormatPr defaultRowHeight="12.75"/>
  <cols>
    <col min="1" max="1" width="17.85546875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7.42578125" bestFit="1" customWidth="1"/>
    <col min="8" max="8" width="1.28515625" customWidth="1"/>
    <col min="9" max="9" width="17.85546875" bestFit="1" customWidth="1"/>
    <col min="10" max="10" width="1.28515625" customWidth="1"/>
    <col min="11" max="11" width="5.42578125" bestFit="1" customWidth="1"/>
    <col min="12" max="12" width="1.28515625" customWidth="1"/>
    <col min="13" max="13" width="12.85546875" bestFit="1" customWidth="1"/>
    <col min="14" max="14" width="1.28515625" customWidth="1"/>
    <col min="15" max="15" width="11.7109375" bestFit="1" customWidth="1"/>
    <col min="16" max="16" width="1.28515625" customWidth="1"/>
    <col min="17" max="17" width="16.140625" bestFit="1" customWidth="1"/>
    <col min="18" max="18" width="1.28515625" customWidth="1"/>
    <col min="19" max="19" width="11.7109375" bestFit="1" customWidth="1"/>
    <col min="20" max="20" width="1.28515625" customWidth="1"/>
    <col min="21" max="21" width="22.28515625" bestFit="1" customWidth="1"/>
    <col min="22" max="22" width="1.28515625" customWidth="1"/>
    <col min="23" max="23" width="17.85546875" bestFit="1" customWidth="1"/>
    <col min="24" max="24" width="1.28515625" customWidth="1"/>
    <col min="25" max="25" width="17.85546875" bestFit="1" customWidth="1"/>
    <col min="26" max="26" width="1.28515625" customWidth="1"/>
    <col min="27" max="27" width="18.28515625" bestFit="1" customWidth="1"/>
    <col min="28" max="28" width="0.28515625" customWidth="1"/>
  </cols>
  <sheetData>
    <row r="1" spans="1:27" ht="29.1" customHeight="1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</row>
    <row r="2" spans="1:27" ht="21.75" customHeight="1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</row>
    <row r="3" spans="1:27" ht="21.75" customHeight="1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</row>
    <row r="4" spans="1:27" ht="14.45" customHeight="1"/>
    <row r="5" spans="1:27" ht="14.45" customHeight="1">
      <c r="A5" s="2" t="s">
        <v>51</v>
      </c>
      <c r="B5" s="61" t="s">
        <v>52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</row>
    <row r="6" spans="1:27" ht="14.45" customHeight="1">
      <c r="E6" s="57" t="s">
        <v>7</v>
      </c>
      <c r="F6" s="57"/>
      <c r="G6" s="57"/>
      <c r="H6" s="57"/>
      <c r="I6" s="57"/>
      <c r="K6" s="57" t="s">
        <v>8</v>
      </c>
      <c r="L6" s="57"/>
      <c r="M6" s="57"/>
      <c r="N6" s="57"/>
      <c r="O6" s="57"/>
      <c r="P6" s="57"/>
      <c r="Q6" s="57"/>
      <c r="S6" s="57" t="s">
        <v>9</v>
      </c>
      <c r="T6" s="57"/>
      <c r="U6" s="57"/>
      <c r="V6" s="57"/>
      <c r="W6" s="57"/>
      <c r="X6" s="57"/>
      <c r="Y6" s="57"/>
      <c r="Z6" s="57"/>
      <c r="AA6" s="57"/>
    </row>
    <row r="7" spans="1:27" ht="14.45" customHeight="1">
      <c r="E7" s="4"/>
      <c r="F7" s="4"/>
      <c r="G7" s="4"/>
      <c r="H7" s="4"/>
      <c r="I7" s="4"/>
      <c r="K7" s="59" t="s">
        <v>53</v>
      </c>
      <c r="L7" s="59"/>
      <c r="M7" s="59"/>
      <c r="N7" s="4"/>
      <c r="O7" s="59" t="s">
        <v>54</v>
      </c>
      <c r="P7" s="59"/>
      <c r="Q7" s="59"/>
      <c r="S7" s="4"/>
      <c r="T7" s="4"/>
      <c r="U7" s="4"/>
      <c r="V7" s="4"/>
      <c r="W7" s="4"/>
      <c r="X7" s="4"/>
      <c r="Y7" s="4"/>
      <c r="Z7" s="4"/>
      <c r="AA7" s="4"/>
    </row>
    <row r="8" spans="1:27" ht="14.45" customHeight="1">
      <c r="A8" s="57" t="s">
        <v>55</v>
      </c>
      <c r="B8" s="57"/>
      <c r="D8" s="57" t="s">
        <v>56</v>
      </c>
      <c r="E8" s="57"/>
      <c r="G8" s="3" t="s">
        <v>14</v>
      </c>
      <c r="I8" s="3" t="s">
        <v>15</v>
      </c>
      <c r="K8" s="5" t="s">
        <v>13</v>
      </c>
      <c r="L8" s="4"/>
      <c r="M8" s="5" t="s">
        <v>14</v>
      </c>
      <c r="O8" s="5" t="s">
        <v>13</v>
      </c>
      <c r="P8" s="4"/>
      <c r="Q8" s="5" t="s">
        <v>16</v>
      </c>
      <c r="S8" s="3" t="s">
        <v>13</v>
      </c>
      <c r="U8" s="3" t="s">
        <v>57</v>
      </c>
      <c r="W8" s="3" t="s">
        <v>14</v>
      </c>
      <c r="Y8" s="3" t="s">
        <v>15</v>
      </c>
      <c r="AA8" s="35" t="s">
        <v>18</v>
      </c>
    </row>
    <row r="9" spans="1:27" ht="21.75" customHeight="1">
      <c r="A9" s="27" t="s">
        <v>58</v>
      </c>
      <c r="B9" s="27"/>
      <c r="D9" s="58">
        <v>74959298</v>
      </c>
      <c r="E9" s="58"/>
      <c r="G9" s="7">
        <v>899999992662</v>
      </c>
      <c r="I9" s="7">
        <v>908431732462</v>
      </c>
      <c r="K9" s="7">
        <v>0</v>
      </c>
      <c r="M9" s="7">
        <v>0</v>
      </c>
      <c r="O9" s="7">
        <v>0</v>
      </c>
      <c r="Q9" s="7">
        <v>0</v>
      </c>
      <c r="S9" s="7">
        <v>74959298</v>
      </c>
      <c r="U9" s="7">
        <v>12436</v>
      </c>
      <c r="W9" s="7">
        <v>899999992662</v>
      </c>
      <c r="Y9" s="7">
        <v>932193829928</v>
      </c>
      <c r="AA9" s="36">
        <f>Y9/سهام!$AH$1</f>
        <v>2.6326495177324792E-2</v>
      </c>
    </row>
    <row r="10" spans="1:27" ht="21.75" customHeight="1">
      <c r="A10" s="25" t="s">
        <v>59</v>
      </c>
      <c r="B10" s="25"/>
      <c r="D10" s="56">
        <v>19893712</v>
      </c>
      <c r="E10" s="56"/>
      <c r="G10" s="10">
        <v>345900240673</v>
      </c>
      <c r="I10" s="10">
        <v>324875942347.95001</v>
      </c>
      <c r="K10" s="10">
        <v>0</v>
      </c>
      <c r="M10" s="10">
        <v>0</v>
      </c>
      <c r="O10" s="10">
        <v>0</v>
      </c>
      <c r="Q10" s="10">
        <v>0</v>
      </c>
      <c r="S10" s="10">
        <v>19893712</v>
      </c>
      <c r="U10" s="10">
        <v>15050</v>
      </c>
      <c r="W10" s="10">
        <v>345900240673</v>
      </c>
      <c r="Y10" s="10">
        <v>299044827665.84998</v>
      </c>
      <c r="AA10" s="36">
        <f>Y10/سهام!$AH$1</f>
        <v>8.4454562566210027E-3</v>
      </c>
    </row>
    <row r="11" spans="1:27" ht="21.75" customHeight="1">
      <c r="A11" s="25" t="s">
        <v>60</v>
      </c>
      <c r="B11" s="25"/>
      <c r="D11" s="56">
        <v>3000000</v>
      </c>
      <c r="E11" s="56"/>
      <c r="G11" s="10">
        <v>30034800000</v>
      </c>
      <c r="I11" s="10">
        <v>35058318750</v>
      </c>
      <c r="K11" s="10">
        <v>0</v>
      </c>
      <c r="M11" s="10">
        <v>0</v>
      </c>
      <c r="O11" s="10">
        <v>0</v>
      </c>
      <c r="Q11" s="10">
        <v>0</v>
      </c>
      <c r="S11" s="10">
        <v>3000000</v>
      </c>
      <c r="U11" s="10">
        <v>11360</v>
      </c>
      <c r="W11" s="10">
        <v>30034800000</v>
      </c>
      <c r="Y11" s="10">
        <v>34039530000</v>
      </c>
      <c r="AA11" s="36">
        <f>Y11/سهام!$AH$1</f>
        <v>9.6132530983670855E-4</v>
      </c>
    </row>
    <row r="12" spans="1:27" ht="21.75" customHeight="1">
      <c r="A12" s="25" t="s">
        <v>61</v>
      </c>
      <c r="B12" s="25"/>
      <c r="D12" s="56">
        <v>2000000</v>
      </c>
      <c r="E12" s="56"/>
      <c r="G12" s="10">
        <v>20000000000</v>
      </c>
      <c r="I12" s="10">
        <v>23272331250</v>
      </c>
      <c r="K12" s="10">
        <v>0</v>
      </c>
      <c r="M12" s="10">
        <v>0</v>
      </c>
      <c r="O12" s="10">
        <v>0</v>
      </c>
      <c r="Q12" s="10">
        <v>0</v>
      </c>
      <c r="S12" s="10">
        <v>2000000</v>
      </c>
      <c r="U12" s="10">
        <v>10750</v>
      </c>
      <c r="W12" s="10">
        <v>20000000000</v>
      </c>
      <c r="Y12" s="10">
        <v>21474468750</v>
      </c>
      <c r="AA12" s="36">
        <f>Y12/سهام!$AH$1</f>
        <v>6.0646989910473098E-4</v>
      </c>
    </row>
    <row r="13" spans="1:27" ht="21.75" customHeight="1">
      <c r="A13" s="25" t="s">
        <v>62</v>
      </c>
      <c r="B13" s="25"/>
      <c r="D13" s="56">
        <v>1000000</v>
      </c>
      <c r="E13" s="56"/>
      <c r="G13" s="10">
        <v>10011600000</v>
      </c>
      <c r="I13" s="10">
        <v>10008101250</v>
      </c>
      <c r="K13" s="10">
        <v>0</v>
      </c>
      <c r="M13" s="10">
        <v>0</v>
      </c>
      <c r="O13" s="10">
        <v>0</v>
      </c>
      <c r="Q13" s="10">
        <v>0</v>
      </c>
      <c r="S13" s="10">
        <v>1000000</v>
      </c>
      <c r="U13" s="10">
        <v>10100</v>
      </c>
      <c r="W13" s="10">
        <v>10011600000</v>
      </c>
      <c r="Y13" s="10">
        <v>10088006250</v>
      </c>
      <c r="AA13" s="36">
        <f>Y13/سهام!$AH$1</f>
        <v>2.8489981306780386E-4</v>
      </c>
    </row>
    <row r="14" spans="1:27" ht="21.75" customHeight="1">
      <c r="A14" s="25" t="s">
        <v>63</v>
      </c>
      <c r="B14" s="25"/>
      <c r="D14" s="56">
        <v>2000000</v>
      </c>
      <c r="E14" s="56"/>
      <c r="G14" s="10">
        <v>20023200000</v>
      </c>
      <c r="I14" s="10">
        <v>28895645625</v>
      </c>
      <c r="K14" s="10">
        <v>0</v>
      </c>
      <c r="M14" s="10">
        <v>0</v>
      </c>
      <c r="O14" s="10">
        <v>0</v>
      </c>
      <c r="Q14" s="10">
        <v>0</v>
      </c>
      <c r="S14" s="10">
        <v>2000000</v>
      </c>
      <c r="U14" s="10">
        <v>12859</v>
      </c>
      <c r="W14" s="10">
        <v>20023200000</v>
      </c>
      <c r="Y14" s="10">
        <v>25687459875</v>
      </c>
      <c r="AA14" s="36">
        <f>Y14/سهام!$AH$1</f>
        <v>7.2545083093839403E-4</v>
      </c>
    </row>
    <row r="15" spans="1:27" ht="21.75" customHeight="1">
      <c r="A15" s="25" t="s">
        <v>64</v>
      </c>
      <c r="B15" s="25"/>
      <c r="D15" s="56">
        <v>1335000</v>
      </c>
      <c r="E15" s="56"/>
      <c r="G15" s="10">
        <v>20045555900</v>
      </c>
      <c r="I15" s="10">
        <v>14546220825.9375</v>
      </c>
      <c r="K15" s="10">
        <v>0</v>
      </c>
      <c r="M15" s="10">
        <v>0</v>
      </c>
      <c r="O15" s="10">
        <v>0</v>
      </c>
      <c r="Q15" s="10">
        <v>0</v>
      </c>
      <c r="S15" s="10">
        <v>1335000</v>
      </c>
      <c r="U15" s="10">
        <v>11020</v>
      </c>
      <c r="W15" s="10">
        <v>20045555900</v>
      </c>
      <c r="Y15" s="10">
        <v>14694229856.25</v>
      </c>
      <c r="AA15" s="36">
        <f>Y15/سهام!$AH$1</f>
        <v>4.1498619603065449E-4</v>
      </c>
    </row>
    <row r="16" spans="1:27" ht="21.75" customHeight="1">
      <c r="A16" s="25" t="s">
        <v>65</v>
      </c>
      <c r="B16" s="25"/>
      <c r="D16" s="56">
        <v>2000000</v>
      </c>
      <c r="E16" s="56"/>
      <c r="G16" s="10">
        <v>20000000000</v>
      </c>
      <c r="I16" s="10">
        <v>19237128750</v>
      </c>
      <c r="K16" s="10">
        <v>0</v>
      </c>
      <c r="M16" s="10">
        <v>0</v>
      </c>
      <c r="O16" s="10">
        <v>0</v>
      </c>
      <c r="Q16" s="10">
        <v>0</v>
      </c>
      <c r="S16" s="10">
        <v>2000000</v>
      </c>
      <c r="U16" s="10">
        <v>9050</v>
      </c>
      <c r="W16" s="10">
        <v>20000000000</v>
      </c>
      <c r="Y16" s="10">
        <v>18078506250</v>
      </c>
      <c r="AA16" s="36">
        <f>Y16/سهام!$AH$1</f>
        <v>5.1056303133933164E-4</v>
      </c>
    </row>
    <row r="17" spans="1:27" ht="21.75" customHeight="1">
      <c r="A17" s="25" t="s">
        <v>66</v>
      </c>
      <c r="B17" s="25"/>
      <c r="D17" s="56">
        <v>9570000</v>
      </c>
      <c r="E17" s="56"/>
      <c r="G17" s="10">
        <v>110210395824</v>
      </c>
      <c r="I17" s="10">
        <v>170267976388.125</v>
      </c>
      <c r="K17" s="10">
        <v>0</v>
      </c>
      <c r="M17" s="10">
        <v>0</v>
      </c>
      <c r="O17" s="10">
        <v>0</v>
      </c>
      <c r="Q17" s="10">
        <v>0</v>
      </c>
      <c r="S17" s="10">
        <v>9570000</v>
      </c>
      <c r="U17" s="10">
        <v>16160</v>
      </c>
      <c r="W17" s="10">
        <v>110210395824</v>
      </c>
      <c r="Y17" s="10">
        <v>154467551700</v>
      </c>
      <c r="AA17" s="36">
        <f>Y17/سهام!$AH$1</f>
        <v>4.3623859376942129E-3</v>
      </c>
    </row>
    <row r="18" spans="1:27" ht="21.75" customHeight="1">
      <c r="A18" s="25" t="s">
        <v>67</v>
      </c>
      <c r="B18" s="25"/>
      <c r="D18" s="56">
        <v>55800619</v>
      </c>
      <c r="E18" s="56"/>
      <c r="G18" s="10">
        <v>673985356838</v>
      </c>
      <c r="I18" s="10">
        <v>758479355222.23499</v>
      </c>
      <c r="K18" s="10">
        <v>0</v>
      </c>
      <c r="M18" s="10">
        <v>0</v>
      </c>
      <c r="O18" s="10">
        <v>-13346093</v>
      </c>
      <c r="Q18" s="10">
        <v>190584838580</v>
      </c>
      <c r="S18" s="10">
        <v>42454526</v>
      </c>
      <c r="U18" s="10">
        <v>14090</v>
      </c>
      <c r="W18" s="10">
        <v>512785151297</v>
      </c>
      <c r="Y18" s="10">
        <v>597466450214.39197</v>
      </c>
      <c r="AA18" s="36">
        <f>Y18/سهام!$AH$1</f>
        <v>1.6873312303941585E-2</v>
      </c>
    </row>
    <row r="19" spans="1:27" ht="21.75" customHeight="1">
      <c r="A19" s="25" t="s">
        <v>68</v>
      </c>
      <c r="B19" s="25"/>
      <c r="D19" s="56">
        <v>5500000</v>
      </c>
      <c r="E19" s="56"/>
      <c r="G19" s="10">
        <v>56680673400</v>
      </c>
      <c r="I19" s="10">
        <v>89180971687.5</v>
      </c>
      <c r="K19" s="10">
        <v>0</v>
      </c>
      <c r="M19" s="10">
        <v>0</v>
      </c>
      <c r="O19" s="10">
        <v>0</v>
      </c>
      <c r="Q19" s="10">
        <v>0</v>
      </c>
      <c r="S19" s="10">
        <v>5500000</v>
      </c>
      <c r="U19" s="10">
        <v>14515</v>
      </c>
      <c r="W19" s="10">
        <v>56680673400</v>
      </c>
      <c r="Y19" s="10">
        <v>79737698906.25</v>
      </c>
      <c r="AA19" s="36">
        <f>Y19/سهام!$AH$1</f>
        <v>2.251907359082718E-3</v>
      </c>
    </row>
    <row r="20" spans="1:27" ht="21.75" customHeight="1">
      <c r="A20" s="25" t="s">
        <v>69</v>
      </c>
      <c r="B20" s="25"/>
      <c r="D20" s="56">
        <v>6791000</v>
      </c>
      <c r="E20" s="56"/>
      <c r="G20" s="10">
        <v>109829073089</v>
      </c>
      <c r="I20" s="10">
        <v>159805964797.5</v>
      </c>
      <c r="K20" s="10">
        <v>0</v>
      </c>
      <c r="M20" s="10">
        <v>0</v>
      </c>
      <c r="O20" s="10">
        <v>0</v>
      </c>
      <c r="Q20" s="10">
        <v>0</v>
      </c>
      <c r="S20" s="10">
        <v>6791000</v>
      </c>
      <c r="U20" s="10">
        <v>23029</v>
      </c>
      <c r="W20" s="10">
        <v>109829073089</v>
      </c>
      <c r="Y20" s="10">
        <v>156204225947.43799</v>
      </c>
      <c r="AA20" s="36">
        <f>Y20/سهام!$AH$1</f>
        <v>4.4114321175035042E-3</v>
      </c>
    </row>
    <row r="21" spans="1:27" ht="21.75" customHeight="1">
      <c r="A21" s="25" t="s">
        <v>70</v>
      </c>
      <c r="B21" s="25"/>
      <c r="D21" s="56">
        <v>21564</v>
      </c>
      <c r="E21" s="56"/>
      <c r="G21" s="10">
        <v>39363632745</v>
      </c>
      <c r="I21" s="10">
        <v>65394555120</v>
      </c>
      <c r="K21" s="10">
        <v>0</v>
      </c>
      <c r="M21" s="10">
        <v>0</v>
      </c>
      <c r="O21" s="10">
        <v>0</v>
      </c>
      <c r="Q21" s="10">
        <v>0</v>
      </c>
      <c r="S21" s="10">
        <v>21564</v>
      </c>
      <c r="U21" s="10">
        <v>2834684</v>
      </c>
      <c r="W21" s="10">
        <v>39363632745</v>
      </c>
      <c r="Y21" s="10">
        <v>61127125776</v>
      </c>
      <c r="AA21" s="36">
        <f>Y21/سهام!$AH$1</f>
        <v>1.7263179934047458E-3</v>
      </c>
    </row>
    <row r="22" spans="1:27" ht="21.75" customHeight="1">
      <c r="A22" s="25" t="s">
        <v>71</v>
      </c>
      <c r="B22" s="25"/>
      <c r="D22" s="56">
        <v>130571</v>
      </c>
      <c r="E22" s="56"/>
      <c r="G22" s="10">
        <v>99999758915</v>
      </c>
      <c r="I22" s="10">
        <v>93472233483</v>
      </c>
      <c r="K22" s="10">
        <v>0</v>
      </c>
      <c r="M22" s="10">
        <v>0</v>
      </c>
      <c r="O22" s="10">
        <v>0</v>
      </c>
      <c r="Q22" s="10">
        <v>0</v>
      </c>
      <c r="S22" s="10">
        <v>130571</v>
      </c>
      <c r="U22" s="10">
        <v>679110</v>
      </c>
      <c r="W22" s="10">
        <v>99999758915</v>
      </c>
      <c r="Y22" s="10">
        <v>88672051810</v>
      </c>
      <c r="AA22" s="36">
        <f>Y22/سهام!$AH$1</f>
        <v>2.5042263415536265E-3</v>
      </c>
    </row>
    <row r="23" spans="1:27" ht="21.75" customHeight="1">
      <c r="A23" s="26" t="s">
        <v>72</v>
      </c>
      <c r="B23" s="26"/>
      <c r="D23" s="66">
        <v>10000</v>
      </c>
      <c r="E23" s="66"/>
      <c r="G23" s="14">
        <v>10000000000</v>
      </c>
      <c r="I23" s="14">
        <v>10517730000</v>
      </c>
      <c r="K23" s="14">
        <v>0</v>
      </c>
      <c r="M23" s="14">
        <v>0</v>
      </c>
      <c r="O23" s="14">
        <v>0</v>
      </c>
      <c r="Q23" s="14">
        <v>0</v>
      </c>
      <c r="S23" s="14">
        <v>10000</v>
      </c>
      <c r="U23" s="14">
        <v>1004912</v>
      </c>
      <c r="W23" s="14">
        <v>10000000000</v>
      </c>
      <c r="Y23" s="14">
        <v>10049120000</v>
      </c>
      <c r="AA23" s="36">
        <f>Y23/سهام!$AH$1</f>
        <v>2.8380160941077225E-4</v>
      </c>
    </row>
    <row r="24" spans="1:27" ht="21.75" customHeight="1">
      <c r="A24" s="55" t="s">
        <v>30</v>
      </c>
      <c r="B24" s="55"/>
      <c r="D24" s="67">
        <v>184011764</v>
      </c>
      <c r="E24" s="67"/>
      <c r="G24" s="17">
        <v>2466084280046</v>
      </c>
      <c r="I24" s="17">
        <v>2711444207959.25</v>
      </c>
      <c r="K24" s="17">
        <v>0</v>
      </c>
      <c r="M24" s="17">
        <v>0</v>
      </c>
      <c r="O24" s="17">
        <v>-13346093</v>
      </c>
      <c r="Q24" s="17">
        <v>190584838580</v>
      </c>
      <c r="S24" s="17">
        <v>170665671</v>
      </c>
      <c r="U24" s="17"/>
      <c r="W24" s="17">
        <v>2304884074505</v>
      </c>
      <c r="Y24" s="17">
        <v>2503025082929.1802</v>
      </c>
      <c r="AA24" s="37">
        <f>SUM(AA9:AA23)</f>
        <v>7.06890301768546E-2</v>
      </c>
    </row>
    <row r="26" spans="1:27">
      <c r="Y26" s="34"/>
    </row>
    <row r="27" spans="1:27">
      <c r="Y27" s="34"/>
    </row>
    <row r="28" spans="1:27">
      <c r="Y28" s="34"/>
    </row>
  </sheetData>
  <mergeCells count="28">
    <mergeCell ref="A8:B8"/>
    <mergeCell ref="D8:E8"/>
    <mergeCell ref="D9:E9"/>
    <mergeCell ref="A1:AA1"/>
    <mergeCell ref="A2:AA2"/>
    <mergeCell ref="A3:AA3"/>
    <mergeCell ref="B5:AA5"/>
    <mergeCell ref="E6:I6"/>
    <mergeCell ref="K6:Q6"/>
    <mergeCell ref="S6:AA6"/>
    <mergeCell ref="D10:E10"/>
    <mergeCell ref="D11:E11"/>
    <mergeCell ref="D12:E12"/>
    <mergeCell ref="K7:M7"/>
    <mergeCell ref="O7:Q7"/>
    <mergeCell ref="D16:E16"/>
    <mergeCell ref="D17:E17"/>
    <mergeCell ref="D18:E18"/>
    <mergeCell ref="D13:E13"/>
    <mergeCell ref="D14:E14"/>
    <mergeCell ref="D15:E15"/>
    <mergeCell ref="D22:E22"/>
    <mergeCell ref="D23:E23"/>
    <mergeCell ref="A24:B24"/>
    <mergeCell ref="D24:E24"/>
    <mergeCell ref="D19:E19"/>
    <mergeCell ref="D20:E20"/>
    <mergeCell ref="D21:E21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30"/>
  <sheetViews>
    <sheetView rightToLeft="1" topLeftCell="A2" workbookViewId="0">
      <selection activeCell="K31" sqref="K31"/>
    </sheetView>
  </sheetViews>
  <sheetFormatPr defaultRowHeight="12.75"/>
  <cols>
    <col min="1" max="1" width="25" bestFit="1" customWidth="1"/>
    <col min="2" max="2" width="28.5703125" customWidth="1"/>
    <col min="3" max="3" width="1.28515625" customWidth="1"/>
    <col min="4" max="4" width="18.5703125" bestFit="1" customWidth="1"/>
    <col min="5" max="5" width="1.28515625" customWidth="1"/>
    <col min="6" max="6" width="27.85546875" bestFit="1" customWidth="1"/>
    <col min="7" max="7" width="1.28515625" customWidth="1"/>
    <col min="8" max="8" width="15.42578125" bestFit="1" customWidth="1"/>
    <col min="9" max="9" width="1.28515625" customWidth="1"/>
    <col min="10" max="10" width="12.85546875" bestFit="1" customWidth="1"/>
    <col min="11" max="11" width="1.28515625" customWidth="1"/>
    <col min="12" max="12" width="12.85546875" bestFit="1" customWidth="1"/>
    <col min="13" max="13" width="1.28515625" customWidth="1"/>
    <col min="14" max="14" width="11.85546875" bestFit="1" customWidth="1"/>
    <col min="15" max="15" width="1.28515625" customWidth="1"/>
    <col min="16" max="16" width="10.85546875" bestFit="1" customWidth="1"/>
    <col min="17" max="17" width="1.28515625" customWidth="1"/>
    <col min="18" max="18" width="19" bestFit="1" customWidth="1"/>
    <col min="19" max="19" width="1.28515625" customWidth="1"/>
    <col min="20" max="20" width="18.85546875" bestFit="1" customWidth="1"/>
    <col min="21" max="21" width="1.28515625" customWidth="1"/>
    <col min="22" max="22" width="7.140625" bestFit="1" customWidth="1"/>
    <col min="23" max="23" width="1.28515625" customWidth="1"/>
    <col min="24" max="24" width="15" bestFit="1" customWidth="1"/>
    <col min="25" max="25" width="1.28515625" customWidth="1"/>
    <col min="26" max="26" width="8" bestFit="1" customWidth="1"/>
    <col min="27" max="27" width="1.28515625" customWidth="1"/>
    <col min="28" max="28" width="14.85546875" bestFit="1" customWidth="1"/>
    <col min="29" max="29" width="1.28515625" customWidth="1"/>
    <col min="30" max="30" width="10.85546875" bestFit="1" customWidth="1"/>
    <col min="31" max="31" width="1.28515625" customWidth="1"/>
    <col min="32" max="32" width="16.140625" bestFit="1" customWidth="1"/>
    <col min="33" max="33" width="1.28515625" customWidth="1"/>
    <col min="34" max="34" width="19" bestFit="1" customWidth="1"/>
    <col min="35" max="35" width="1.28515625" customWidth="1"/>
    <col min="36" max="36" width="19" bestFit="1" customWidth="1"/>
    <col min="37" max="37" width="1.28515625" customWidth="1"/>
    <col min="38" max="38" width="18.28515625" style="38" bestFit="1" customWidth="1"/>
    <col min="39" max="39" width="0.28515625" customWidth="1"/>
  </cols>
  <sheetData>
    <row r="1" spans="1:38" ht="29.1" customHeight="1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</row>
    <row r="2" spans="1:38" ht="21.75" customHeight="1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</row>
    <row r="3" spans="1:38" ht="21.75" customHeight="1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</row>
    <row r="4" spans="1:38" ht="14.45" customHeight="1"/>
    <row r="5" spans="1:38" ht="14.45" customHeight="1">
      <c r="A5" s="2" t="s">
        <v>73</v>
      </c>
      <c r="B5" s="61" t="s">
        <v>74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</row>
    <row r="6" spans="1:38" ht="14.45" customHeight="1">
      <c r="A6" s="57" t="s">
        <v>75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 t="s">
        <v>7</v>
      </c>
      <c r="Q6" s="57"/>
      <c r="R6" s="57"/>
      <c r="S6" s="57"/>
      <c r="T6" s="57"/>
      <c r="V6" s="57" t="s">
        <v>8</v>
      </c>
      <c r="W6" s="57"/>
      <c r="X6" s="57"/>
      <c r="Y6" s="57"/>
      <c r="Z6" s="57"/>
      <c r="AA6" s="57"/>
      <c r="AB6" s="57"/>
      <c r="AD6" s="57" t="s">
        <v>9</v>
      </c>
      <c r="AE6" s="57"/>
      <c r="AF6" s="57"/>
      <c r="AG6" s="57"/>
      <c r="AH6" s="57"/>
      <c r="AI6" s="57"/>
      <c r="AJ6" s="57"/>
      <c r="AK6" s="57"/>
      <c r="AL6" s="57"/>
    </row>
    <row r="7" spans="1:38" ht="14.45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V7" s="59" t="s">
        <v>10</v>
      </c>
      <c r="W7" s="59"/>
      <c r="X7" s="59"/>
      <c r="Y7" s="4"/>
      <c r="Z7" s="59" t="s">
        <v>11</v>
      </c>
      <c r="AA7" s="59"/>
      <c r="AB7" s="59"/>
      <c r="AD7" s="4"/>
      <c r="AE7" s="4"/>
      <c r="AF7" s="4"/>
      <c r="AG7" s="4"/>
      <c r="AH7" s="4"/>
      <c r="AI7" s="4"/>
      <c r="AJ7" s="4"/>
      <c r="AK7" s="4"/>
      <c r="AL7" s="39"/>
    </row>
    <row r="8" spans="1:38" ht="14.45" customHeight="1">
      <c r="A8" s="57" t="s">
        <v>76</v>
      </c>
      <c r="B8" s="57"/>
      <c r="D8" s="3" t="s">
        <v>77</v>
      </c>
      <c r="F8" s="3" t="s">
        <v>78</v>
      </c>
      <c r="H8" s="3" t="s">
        <v>79</v>
      </c>
      <c r="J8" s="3" t="s">
        <v>80</v>
      </c>
      <c r="L8" s="3" t="s">
        <v>81</v>
      </c>
      <c r="N8" s="3" t="s">
        <v>36</v>
      </c>
      <c r="P8" s="3" t="s">
        <v>13</v>
      </c>
      <c r="R8" s="3" t="s">
        <v>14</v>
      </c>
      <c r="T8" s="3" t="s">
        <v>15</v>
      </c>
      <c r="V8" s="5" t="s">
        <v>13</v>
      </c>
      <c r="W8" s="4"/>
      <c r="X8" s="5" t="s">
        <v>14</v>
      </c>
      <c r="Z8" s="5" t="s">
        <v>13</v>
      </c>
      <c r="AA8" s="4"/>
      <c r="AB8" s="5" t="s">
        <v>16</v>
      </c>
      <c r="AD8" s="3" t="s">
        <v>13</v>
      </c>
      <c r="AF8" s="3" t="s">
        <v>17</v>
      </c>
      <c r="AH8" s="3" t="s">
        <v>14</v>
      </c>
      <c r="AJ8" s="3" t="s">
        <v>15</v>
      </c>
      <c r="AL8" s="40" t="s">
        <v>18</v>
      </c>
    </row>
    <row r="9" spans="1:38" ht="21.75" customHeight="1">
      <c r="A9" s="62" t="s">
        <v>82</v>
      </c>
      <c r="B9" s="62"/>
      <c r="D9" s="6" t="s">
        <v>83</v>
      </c>
      <c r="F9" s="6" t="s">
        <v>83</v>
      </c>
      <c r="H9" s="6" t="s">
        <v>84</v>
      </c>
      <c r="J9" s="6" t="s">
        <v>85</v>
      </c>
      <c r="L9" s="8">
        <v>0</v>
      </c>
      <c r="N9" s="8">
        <v>0</v>
      </c>
      <c r="P9" s="7">
        <v>36100</v>
      </c>
      <c r="R9" s="7">
        <v>25095805778</v>
      </c>
      <c r="T9" s="7">
        <v>28440561213</v>
      </c>
      <c r="V9" s="7">
        <v>0</v>
      </c>
      <c r="X9" s="7">
        <v>0</v>
      </c>
      <c r="Z9" s="7">
        <v>0</v>
      </c>
      <c r="AB9" s="7">
        <v>0</v>
      </c>
      <c r="AD9" s="7">
        <v>36100</v>
      </c>
      <c r="AF9" s="7">
        <v>807500</v>
      </c>
      <c r="AH9" s="7">
        <v>25095805778</v>
      </c>
      <c r="AJ9" s="7">
        <v>29145466426</v>
      </c>
      <c r="AL9" s="32">
        <f>AJ9/سهام!$AH$1</f>
        <v>8.231099119849726E-4</v>
      </c>
    </row>
    <row r="10" spans="1:38" ht="21.75" customHeight="1">
      <c r="A10" s="63" t="s">
        <v>86</v>
      </c>
      <c r="B10" s="63"/>
      <c r="D10" s="9" t="s">
        <v>83</v>
      </c>
      <c r="F10" s="9" t="s">
        <v>83</v>
      </c>
      <c r="H10" s="9" t="s">
        <v>87</v>
      </c>
      <c r="J10" s="9" t="s">
        <v>88</v>
      </c>
      <c r="L10" s="11">
        <v>0</v>
      </c>
      <c r="N10" s="11">
        <v>0</v>
      </c>
      <c r="P10" s="10">
        <v>880000</v>
      </c>
      <c r="R10" s="10">
        <v>596660000000</v>
      </c>
      <c r="T10" s="10">
        <v>562035952516</v>
      </c>
      <c r="V10" s="10">
        <v>0</v>
      </c>
      <c r="X10" s="10">
        <v>0</v>
      </c>
      <c r="Z10" s="10">
        <v>0</v>
      </c>
      <c r="AB10" s="10">
        <v>0</v>
      </c>
      <c r="AD10" s="10">
        <v>880000</v>
      </c>
      <c r="AF10" s="10">
        <v>776310</v>
      </c>
      <c r="AH10" s="10">
        <v>596660000000</v>
      </c>
      <c r="AJ10" s="10">
        <v>683028978555</v>
      </c>
      <c r="AL10" s="36">
        <f>AJ10/سهام!$AH$1</f>
        <v>1.9289721228137872E-2</v>
      </c>
    </row>
    <row r="11" spans="1:38" ht="21.75" customHeight="1">
      <c r="A11" s="63" t="s">
        <v>89</v>
      </c>
      <c r="B11" s="63"/>
      <c r="D11" s="9" t="s">
        <v>83</v>
      </c>
      <c r="F11" s="9" t="s">
        <v>83</v>
      </c>
      <c r="H11" s="9" t="s">
        <v>90</v>
      </c>
      <c r="J11" s="9" t="s">
        <v>91</v>
      </c>
      <c r="L11" s="11">
        <v>0</v>
      </c>
      <c r="N11" s="11">
        <v>0</v>
      </c>
      <c r="P11" s="10">
        <v>151609</v>
      </c>
      <c r="R11" s="10">
        <v>100988122870</v>
      </c>
      <c r="T11" s="10">
        <v>105136942874</v>
      </c>
      <c r="V11" s="10">
        <v>0</v>
      </c>
      <c r="X11" s="10">
        <v>0</v>
      </c>
      <c r="Z11" s="10">
        <v>0</v>
      </c>
      <c r="AB11" s="10">
        <v>0</v>
      </c>
      <c r="AD11" s="10">
        <v>151609</v>
      </c>
      <c r="AF11" s="10">
        <v>716300</v>
      </c>
      <c r="AH11" s="10">
        <v>100988122870</v>
      </c>
      <c r="AJ11" s="10">
        <v>108577843398</v>
      </c>
      <c r="AL11" s="36">
        <f>AJ11/سهام!$AH$1</f>
        <v>3.0663945402884226E-3</v>
      </c>
    </row>
    <row r="12" spans="1:38" ht="21.75" customHeight="1">
      <c r="A12" s="63" t="s">
        <v>92</v>
      </c>
      <c r="B12" s="63"/>
      <c r="D12" s="9" t="s">
        <v>83</v>
      </c>
      <c r="F12" s="9" t="s">
        <v>83</v>
      </c>
      <c r="H12" s="9" t="s">
        <v>93</v>
      </c>
      <c r="J12" s="9" t="s">
        <v>94</v>
      </c>
      <c r="L12" s="11">
        <v>0</v>
      </c>
      <c r="N12" s="11">
        <v>0</v>
      </c>
      <c r="P12" s="10">
        <v>100164</v>
      </c>
      <c r="R12" s="10">
        <v>55337569797</v>
      </c>
      <c r="T12" s="10">
        <v>87937065277</v>
      </c>
      <c r="V12" s="10">
        <v>0</v>
      </c>
      <c r="X12" s="10">
        <v>0</v>
      </c>
      <c r="Z12" s="10">
        <v>0</v>
      </c>
      <c r="AB12" s="10">
        <v>0</v>
      </c>
      <c r="AD12" s="10">
        <v>100164</v>
      </c>
      <c r="AF12" s="10">
        <v>903230</v>
      </c>
      <c r="AH12" s="10">
        <v>55337569797</v>
      </c>
      <c r="AJ12" s="10">
        <v>90454731827</v>
      </c>
      <c r="AL12" s="36">
        <f>AJ12/سهام!$AH$1</f>
        <v>2.5545717904973176E-3</v>
      </c>
    </row>
    <row r="13" spans="1:38" ht="21.75" customHeight="1">
      <c r="A13" s="63" t="s">
        <v>95</v>
      </c>
      <c r="B13" s="63"/>
      <c r="D13" s="9" t="s">
        <v>83</v>
      </c>
      <c r="F13" s="9" t="s">
        <v>83</v>
      </c>
      <c r="H13" s="9" t="s">
        <v>96</v>
      </c>
      <c r="J13" s="9" t="s">
        <v>97</v>
      </c>
      <c r="L13" s="11">
        <v>0</v>
      </c>
      <c r="N13" s="11">
        <v>0</v>
      </c>
      <c r="P13" s="10">
        <v>957700</v>
      </c>
      <c r="R13" s="10">
        <v>591265672000</v>
      </c>
      <c r="T13" s="10">
        <v>638117627313</v>
      </c>
      <c r="V13" s="10">
        <v>0</v>
      </c>
      <c r="X13" s="10">
        <v>0</v>
      </c>
      <c r="Z13" s="10">
        <v>0</v>
      </c>
      <c r="AB13" s="10">
        <v>0</v>
      </c>
      <c r="AD13" s="10">
        <v>957700</v>
      </c>
      <c r="AF13" s="10">
        <v>633193</v>
      </c>
      <c r="AH13" s="10">
        <v>591265672000</v>
      </c>
      <c r="AJ13" s="10">
        <v>606299024480</v>
      </c>
      <c r="AL13" s="36">
        <f>AJ13/سهام!$AH$1</f>
        <v>1.7122756911212643E-2</v>
      </c>
    </row>
    <row r="14" spans="1:38" ht="21.75" customHeight="1">
      <c r="A14" s="63" t="s">
        <v>98</v>
      </c>
      <c r="B14" s="63"/>
      <c r="D14" s="9" t="s">
        <v>83</v>
      </c>
      <c r="F14" s="9" t="s">
        <v>83</v>
      </c>
      <c r="H14" s="9" t="s">
        <v>99</v>
      </c>
      <c r="J14" s="9" t="s">
        <v>100</v>
      </c>
      <c r="L14" s="11">
        <v>0</v>
      </c>
      <c r="N14" s="11">
        <v>0</v>
      </c>
      <c r="P14" s="10">
        <v>740100</v>
      </c>
      <c r="R14" s="10">
        <v>601514269511</v>
      </c>
      <c r="T14" s="10">
        <v>613291101836</v>
      </c>
      <c r="V14" s="10">
        <v>0</v>
      </c>
      <c r="X14" s="10">
        <v>0</v>
      </c>
      <c r="Z14" s="10">
        <v>0</v>
      </c>
      <c r="AB14" s="10">
        <v>0</v>
      </c>
      <c r="AD14" s="10">
        <v>740100</v>
      </c>
      <c r="AF14" s="10">
        <v>950000</v>
      </c>
      <c r="AH14" s="10">
        <v>601514269511</v>
      </c>
      <c r="AJ14" s="10">
        <v>702967564031</v>
      </c>
      <c r="AL14" s="36">
        <f>AJ14/سهام!$AH$1</f>
        <v>1.9852815573459952E-2</v>
      </c>
    </row>
    <row r="15" spans="1:38" ht="21.75" customHeight="1">
      <c r="A15" s="63" t="s">
        <v>101</v>
      </c>
      <c r="B15" s="63"/>
      <c r="D15" s="9" t="s">
        <v>83</v>
      </c>
      <c r="F15" s="9" t="s">
        <v>83</v>
      </c>
      <c r="H15" s="9" t="s">
        <v>102</v>
      </c>
      <c r="J15" s="9" t="s">
        <v>103</v>
      </c>
      <c r="L15" s="11">
        <v>0</v>
      </c>
      <c r="N15" s="11">
        <v>0</v>
      </c>
      <c r="P15" s="10">
        <v>1884000</v>
      </c>
      <c r="R15" s="10">
        <v>1192884491342</v>
      </c>
      <c r="T15" s="10">
        <v>1322610833328</v>
      </c>
      <c r="V15" s="10">
        <v>0</v>
      </c>
      <c r="X15" s="10">
        <v>0</v>
      </c>
      <c r="Z15" s="10">
        <v>0</v>
      </c>
      <c r="AB15" s="10">
        <v>0</v>
      </c>
      <c r="AD15" s="10">
        <v>1884000</v>
      </c>
      <c r="AF15" s="10">
        <v>716743</v>
      </c>
      <c r="AH15" s="10">
        <v>1192884491342</v>
      </c>
      <c r="AJ15" s="10">
        <v>1350099062184</v>
      </c>
      <c r="AL15" s="36">
        <f>AJ15/سهام!$AH$1</f>
        <v>3.8128740298831489E-2</v>
      </c>
    </row>
    <row r="16" spans="1:38" ht="21.75" customHeight="1">
      <c r="A16" s="63" t="s">
        <v>104</v>
      </c>
      <c r="B16" s="63"/>
      <c r="D16" s="9" t="s">
        <v>83</v>
      </c>
      <c r="F16" s="9" t="s">
        <v>83</v>
      </c>
      <c r="H16" s="9" t="s">
        <v>105</v>
      </c>
      <c r="J16" s="9" t="s">
        <v>103</v>
      </c>
      <c r="L16" s="11">
        <v>18</v>
      </c>
      <c r="N16" s="11">
        <v>18</v>
      </c>
      <c r="P16" s="10">
        <v>1200000</v>
      </c>
      <c r="R16" s="10">
        <v>983888000000</v>
      </c>
      <c r="T16" s="10">
        <v>1194210710070</v>
      </c>
      <c r="V16" s="10">
        <v>0</v>
      </c>
      <c r="X16" s="10">
        <v>0</v>
      </c>
      <c r="Z16" s="10">
        <v>0</v>
      </c>
      <c r="AB16" s="10">
        <v>0</v>
      </c>
      <c r="AD16" s="10">
        <v>1200000</v>
      </c>
      <c r="AF16" s="10">
        <v>1000332</v>
      </c>
      <c r="AH16" s="10">
        <v>983888000000</v>
      </c>
      <c r="AJ16" s="10">
        <v>1200180827790</v>
      </c>
      <c r="AL16" s="36">
        <f>AJ16/سهام!$AH$1</f>
        <v>3.3894833628293312E-2</v>
      </c>
    </row>
    <row r="17" spans="1:38" ht="21.75" customHeight="1">
      <c r="A17" s="63" t="s">
        <v>106</v>
      </c>
      <c r="B17" s="63"/>
      <c r="D17" s="9" t="s">
        <v>83</v>
      </c>
      <c r="F17" s="9" t="s">
        <v>83</v>
      </c>
      <c r="H17" s="9" t="s">
        <v>107</v>
      </c>
      <c r="J17" s="9" t="s">
        <v>108</v>
      </c>
      <c r="L17" s="11">
        <v>18</v>
      </c>
      <c r="N17" s="11">
        <v>18</v>
      </c>
      <c r="P17" s="10">
        <v>2045000</v>
      </c>
      <c r="R17" s="10">
        <v>1782380650000</v>
      </c>
      <c r="T17" s="10">
        <v>1942397876562</v>
      </c>
      <c r="V17" s="10">
        <v>0</v>
      </c>
      <c r="X17" s="10">
        <v>0</v>
      </c>
      <c r="Z17" s="10">
        <v>0</v>
      </c>
      <c r="AB17" s="10">
        <v>0</v>
      </c>
      <c r="AD17" s="10">
        <v>2045000</v>
      </c>
      <c r="AF17" s="10">
        <v>950000</v>
      </c>
      <c r="AH17" s="10">
        <v>1782380650000</v>
      </c>
      <c r="AJ17" s="10">
        <v>1942397876562</v>
      </c>
      <c r="AL17" s="36">
        <f>AJ17/سهام!$AH$1</f>
        <v>5.4856111130562886E-2</v>
      </c>
    </row>
    <row r="18" spans="1:38" ht="21.75" customHeight="1">
      <c r="A18" s="63" t="s">
        <v>109</v>
      </c>
      <c r="B18" s="63"/>
      <c r="D18" s="9" t="s">
        <v>83</v>
      </c>
      <c r="F18" s="9" t="s">
        <v>83</v>
      </c>
      <c r="H18" s="9" t="s">
        <v>110</v>
      </c>
      <c r="J18" s="9" t="s">
        <v>111</v>
      </c>
      <c r="L18" s="11">
        <v>26</v>
      </c>
      <c r="N18" s="11">
        <v>26</v>
      </c>
      <c r="P18" s="10">
        <v>1000000</v>
      </c>
      <c r="R18" s="10">
        <v>1000000000000</v>
      </c>
      <c r="T18" s="10">
        <v>999818750000</v>
      </c>
      <c r="V18" s="10">
        <v>0</v>
      </c>
      <c r="X18" s="10">
        <v>0</v>
      </c>
      <c r="Z18" s="10">
        <v>0</v>
      </c>
      <c r="AB18" s="10">
        <v>0</v>
      </c>
      <c r="AD18" s="10">
        <v>1000000</v>
      </c>
      <c r="AF18" s="10">
        <v>1000000</v>
      </c>
      <c r="AH18" s="10">
        <v>1000000000000</v>
      </c>
      <c r="AJ18" s="10">
        <v>999818750000</v>
      </c>
      <c r="AL18" s="36">
        <f>AJ18/سهام!$AH$1</f>
        <v>2.8236320231927427E-2</v>
      </c>
    </row>
    <row r="19" spans="1:38" ht="21.75" customHeight="1">
      <c r="A19" s="63" t="s">
        <v>112</v>
      </c>
      <c r="B19" s="63"/>
      <c r="D19" s="9" t="s">
        <v>83</v>
      </c>
      <c r="F19" s="9" t="s">
        <v>83</v>
      </c>
      <c r="H19" s="9" t="s">
        <v>113</v>
      </c>
      <c r="J19" s="9" t="s">
        <v>114</v>
      </c>
      <c r="L19" s="11">
        <v>23</v>
      </c>
      <c r="N19" s="11">
        <v>23</v>
      </c>
      <c r="P19" s="10">
        <v>500000</v>
      </c>
      <c r="R19" s="10">
        <v>500000000000</v>
      </c>
      <c r="T19" s="10">
        <v>517406203125</v>
      </c>
      <c r="V19" s="10">
        <v>0</v>
      </c>
      <c r="X19" s="10">
        <v>0</v>
      </c>
      <c r="Z19" s="10">
        <v>0</v>
      </c>
      <c r="AB19" s="10">
        <v>0</v>
      </c>
      <c r="AD19" s="10">
        <v>500000</v>
      </c>
      <c r="AF19" s="10">
        <v>1045000</v>
      </c>
      <c r="AH19" s="10">
        <v>500000000000</v>
      </c>
      <c r="AJ19" s="10">
        <v>522405296875</v>
      </c>
      <c r="AL19" s="36">
        <f>AJ19/سهام!$AH$1</f>
        <v>1.475347732118208E-2</v>
      </c>
    </row>
    <row r="20" spans="1:38" ht="21.75" customHeight="1">
      <c r="A20" s="63" t="s">
        <v>115</v>
      </c>
      <c r="B20" s="63"/>
      <c r="D20" s="9" t="s">
        <v>83</v>
      </c>
      <c r="F20" s="9" t="s">
        <v>83</v>
      </c>
      <c r="H20" s="9" t="s">
        <v>116</v>
      </c>
      <c r="J20" s="9" t="s">
        <v>117</v>
      </c>
      <c r="L20" s="11">
        <v>18</v>
      </c>
      <c r="N20" s="11">
        <v>18</v>
      </c>
      <c r="P20" s="10">
        <v>225000</v>
      </c>
      <c r="R20" s="10">
        <v>169126661999</v>
      </c>
      <c r="T20" s="10">
        <v>169077099220</v>
      </c>
      <c r="V20" s="10">
        <v>0</v>
      </c>
      <c r="X20" s="10">
        <v>0</v>
      </c>
      <c r="Z20" s="10">
        <v>0</v>
      </c>
      <c r="AB20" s="10">
        <v>0</v>
      </c>
      <c r="AD20" s="10">
        <v>225000</v>
      </c>
      <c r="AF20" s="10">
        <v>796500</v>
      </c>
      <c r="AH20" s="10">
        <v>169126661999</v>
      </c>
      <c r="AJ20" s="10">
        <v>179180017734</v>
      </c>
      <c r="AL20" s="36">
        <f>AJ20/سهام!$AH$1</f>
        <v>5.0603015395537035E-3</v>
      </c>
    </row>
    <row r="21" spans="1:38" ht="21.75" customHeight="1">
      <c r="A21" s="63" t="s">
        <v>118</v>
      </c>
      <c r="B21" s="63"/>
      <c r="D21" s="9" t="s">
        <v>83</v>
      </c>
      <c r="F21" s="9" t="s">
        <v>83</v>
      </c>
      <c r="H21" s="9" t="s">
        <v>119</v>
      </c>
      <c r="J21" s="9" t="s">
        <v>120</v>
      </c>
      <c r="L21" s="11">
        <v>20.5</v>
      </c>
      <c r="N21" s="11">
        <v>20.5</v>
      </c>
      <c r="P21" s="10">
        <v>420000</v>
      </c>
      <c r="R21" s="10">
        <v>382866963436</v>
      </c>
      <c r="T21" s="10">
        <v>352232146350</v>
      </c>
      <c r="V21" s="10">
        <v>0</v>
      </c>
      <c r="X21" s="10">
        <v>0</v>
      </c>
      <c r="Z21" s="10">
        <v>0</v>
      </c>
      <c r="AB21" s="10">
        <v>0</v>
      </c>
      <c r="AD21" s="10">
        <v>420000</v>
      </c>
      <c r="AF21" s="10">
        <v>831825</v>
      </c>
      <c r="AH21" s="10">
        <v>382866963436</v>
      </c>
      <c r="AJ21" s="10">
        <v>349303177321</v>
      </c>
      <c r="AL21" s="36">
        <f>AJ21/سهام!$AH$1</f>
        <v>9.8648243722829626E-3</v>
      </c>
    </row>
    <row r="22" spans="1:38" ht="21.75" customHeight="1">
      <c r="A22" s="63" t="s">
        <v>121</v>
      </c>
      <c r="B22" s="63"/>
      <c r="D22" s="9" t="s">
        <v>83</v>
      </c>
      <c r="F22" s="9" t="s">
        <v>83</v>
      </c>
      <c r="H22" s="9" t="s">
        <v>122</v>
      </c>
      <c r="J22" s="9" t="s">
        <v>123</v>
      </c>
      <c r="L22" s="11">
        <v>20.5</v>
      </c>
      <c r="N22" s="11">
        <v>20.5</v>
      </c>
      <c r="P22" s="10">
        <v>990000</v>
      </c>
      <c r="R22" s="10">
        <v>959260500000</v>
      </c>
      <c r="T22" s="10">
        <v>956166663375</v>
      </c>
      <c r="V22" s="10">
        <v>0</v>
      </c>
      <c r="X22" s="10">
        <v>0</v>
      </c>
      <c r="Z22" s="10">
        <v>0</v>
      </c>
      <c r="AB22" s="10">
        <v>0</v>
      </c>
      <c r="AD22" s="10">
        <v>990000</v>
      </c>
      <c r="AF22" s="10">
        <v>978000</v>
      </c>
      <c r="AH22" s="10">
        <v>959260500000</v>
      </c>
      <c r="AJ22" s="10">
        <v>968044510125</v>
      </c>
      <c r="AL22" s="36">
        <f>AJ22/سهام!$AH$1</f>
        <v>2.7338969974956773E-2</v>
      </c>
    </row>
    <row r="23" spans="1:38" ht="21.75" customHeight="1">
      <c r="A23" s="63" t="s">
        <v>29</v>
      </c>
      <c r="B23" s="63"/>
      <c r="D23" s="9" t="s">
        <v>83</v>
      </c>
      <c r="F23" s="9" t="s">
        <v>83</v>
      </c>
      <c r="H23" s="9">
        <v>0</v>
      </c>
      <c r="J23" s="9">
        <v>0</v>
      </c>
      <c r="L23" s="22">
        <v>0</v>
      </c>
      <c r="N23" s="22">
        <v>0</v>
      </c>
      <c r="P23" s="10">
        <v>0</v>
      </c>
      <c r="R23" s="10">
        <v>0</v>
      </c>
      <c r="T23" s="10">
        <v>0</v>
      </c>
      <c r="V23" s="10">
        <v>28577</v>
      </c>
      <c r="X23" s="10">
        <v>35322200772</v>
      </c>
      <c r="Z23" s="10">
        <v>-28577</v>
      </c>
      <c r="AB23" s="10">
        <v>33535980069</v>
      </c>
      <c r="AD23" s="10">
        <v>0</v>
      </c>
      <c r="AF23" s="10">
        <v>0</v>
      </c>
      <c r="AH23" s="10">
        <v>0</v>
      </c>
      <c r="AJ23" s="10">
        <v>0</v>
      </c>
      <c r="AL23" s="36">
        <f>AJ23/سهام!$AH$1</f>
        <v>0</v>
      </c>
    </row>
    <row r="24" spans="1:38" ht="21.75" customHeight="1">
      <c r="A24" s="68" t="s">
        <v>124</v>
      </c>
      <c r="B24" s="68"/>
      <c r="D24" s="12" t="s">
        <v>83</v>
      </c>
      <c r="F24" s="12" t="s">
        <v>83</v>
      </c>
      <c r="H24" s="12" t="s">
        <v>122</v>
      </c>
      <c r="J24" s="12" t="s">
        <v>125</v>
      </c>
      <c r="L24" s="15">
        <v>20.5</v>
      </c>
      <c r="N24" s="15">
        <v>20.5</v>
      </c>
      <c r="P24" s="14">
        <v>1225000</v>
      </c>
      <c r="R24" s="14">
        <v>1142082296625</v>
      </c>
      <c r="T24" s="14">
        <v>1066036945776</v>
      </c>
      <c r="V24" s="14">
        <v>0</v>
      </c>
      <c r="X24" s="14">
        <v>0</v>
      </c>
      <c r="Z24" s="14">
        <v>0</v>
      </c>
      <c r="AB24" s="14">
        <v>0</v>
      </c>
      <c r="AD24" s="14">
        <v>1225000</v>
      </c>
      <c r="AF24" s="14">
        <v>912910</v>
      </c>
      <c r="AH24" s="14">
        <v>1142082296625</v>
      </c>
      <c r="AJ24" s="14">
        <v>1118112055451</v>
      </c>
      <c r="AL24" s="36">
        <f>AJ24/سهام!$AH$1</f>
        <v>3.1577093401071975E-2</v>
      </c>
    </row>
    <row r="25" spans="1:38" ht="21.75" customHeight="1">
      <c r="A25" s="55" t="s">
        <v>30</v>
      </c>
      <c r="B25" s="55"/>
      <c r="D25" s="17"/>
      <c r="F25" s="17"/>
      <c r="H25" s="17"/>
      <c r="J25" s="17"/>
      <c r="L25" s="17"/>
      <c r="N25" s="17"/>
      <c r="P25" s="17">
        <v>12354673</v>
      </c>
      <c r="R25" s="17">
        <v>10083351003358</v>
      </c>
      <c r="T25" s="17">
        <v>10554916478835</v>
      </c>
      <c r="V25" s="17">
        <v>0</v>
      </c>
      <c r="X25" s="17">
        <v>0</v>
      </c>
      <c r="Z25" s="17">
        <v>0</v>
      </c>
      <c r="AB25" s="17">
        <v>0</v>
      </c>
      <c r="AD25" s="17">
        <v>12354673</v>
      </c>
      <c r="AF25" s="17"/>
      <c r="AH25" s="17">
        <v>10083351003358</v>
      </c>
      <c r="AJ25" s="17">
        <v>10850015182759</v>
      </c>
      <c r="AL25" s="41">
        <f>SUM(AL9:AL24)</f>
        <v>0.30642004185424376</v>
      </c>
    </row>
    <row r="27" spans="1:38">
      <c r="AJ27" s="34"/>
    </row>
    <row r="28" spans="1:38">
      <c r="AJ28" s="34"/>
    </row>
    <row r="29" spans="1:38">
      <c r="AJ29" s="34"/>
    </row>
    <row r="30" spans="1:38">
      <c r="AJ30" s="34"/>
    </row>
  </sheetData>
  <mergeCells count="28">
    <mergeCell ref="A1:AL1"/>
    <mergeCell ref="A2:AL2"/>
    <mergeCell ref="A3:AL3"/>
    <mergeCell ref="B5:AL5"/>
    <mergeCell ref="A6:O6"/>
    <mergeCell ref="P6:T6"/>
    <mergeCell ref="V6:AB6"/>
    <mergeCell ref="AD6:AL6"/>
    <mergeCell ref="V7:X7"/>
    <mergeCell ref="Z7:A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4:B24"/>
    <mergeCell ref="A25:B25"/>
    <mergeCell ref="A23:B23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2"/>
  <sheetViews>
    <sheetView rightToLeft="1" workbookViewId="0">
      <selection activeCell="K31" sqref="K31"/>
    </sheetView>
  </sheetViews>
  <sheetFormatPr defaultRowHeight="12.75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55.140625" bestFit="1" customWidth="1"/>
    <col min="14" max="14" width="0.28515625" customWidth="1"/>
  </cols>
  <sheetData>
    <row r="1" spans="1:13" ht="29.1" customHeight="1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3" ht="21.75" customHeight="1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3" ht="21.75" customHeight="1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</row>
    <row r="4" spans="1:13" ht="14.45" customHeight="1">
      <c r="A4" s="61" t="s">
        <v>126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</row>
    <row r="5" spans="1:13" ht="26.25" customHeight="1">
      <c r="A5" s="61" t="s">
        <v>127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</row>
    <row r="6" spans="1:13" ht="14.45" customHeight="1"/>
    <row r="7" spans="1:13" ht="14.45" customHeight="1">
      <c r="C7" s="57" t="s">
        <v>9</v>
      </c>
      <c r="D7" s="57"/>
      <c r="E7" s="57"/>
      <c r="F7" s="57"/>
      <c r="G7" s="57"/>
      <c r="H7" s="57"/>
      <c r="I7" s="57"/>
      <c r="J7" s="57"/>
      <c r="K7" s="57"/>
      <c r="L7" s="57"/>
      <c r="M7" s="57"/>
    </row>
    <row r="8" spans="1:13" ht="14.45" customHeight="1">
      <c r="A8" s="3" t="s">
        <v>128</v>
      </c>
      <c r="C8" s="5" t="s">
        <v>13</v>
      </c>
      <c r="D8" s="4"/>
      <c r="E8" s="5" t="s">
        <v>129</v>
      </c>
      <c r="F8" s="4"/>
      <c r="G8" s="5" t="s">
        <v>130</v>
      </c>
      <c r="H8" s="4"/>
      <c r="I8" s="5" t="s">
        <v>131</v>
      </c>
      <c r="J8" s="4"/>
      <c r="K8" s="5" t="s">
        <v>132</v>
      </c>
      <c r="L8" s="4"/>
      <c r="M8" s="5" t="s">
        <v>133</v>
      </c>
    </row>
    <row r="9" spans="1:13" ht="21.75" customHeight="1">
      <c r="A9" s="6" t="s">
        <v>95</v>
      </c>
      <c r="C9" s="7">
        <v>957700</v>
      </c>
      <c r="E9" s="7">
        <v>698000</v>
      </c>
      <c r="G9" s="7">
        <v>633193</v>
      </c>
      <c r="I9" s="8" t="s">
        <v>134</v>
      </c>
      <c r="K9" s="7">
        <v>606299024480</v>
      </c>
      <c r="M9" s="6" t="s">
        <v>339</v>
      </c>
    </row>
    <row r="10" spans="1:13" ht="21.75" customHeight="1">
      <c r="A10" s="9" t="s">
        <v>101</v>
      </c>
      <c r="C10" s="10">
        <v>1884000</v>
      </c>
      <c r="E10" s="10">
        <v>726000</v>
      </c>
      <c r="G10" s="10">
        <v>716743</v>
      </c>
      <c r="I10" s="11" t="s">
        <v>135</v>
      </c>
      <c r="K10" s="10">
        <v>1350099062184</v>
      </c>
      <c r="M10" s="42" t="s">
        <v>339</v>
      </c>
    </row>
    <row r="11" spans="1:13" ht="21.75" customHeight="1">
      <c r="A11" s="12" t="s">
        <v>118</v>
      </c>
      <c r="C11" s="14">
        <v>420000</v>
      </c>
      <c r="E11" s="14">
        <v>918580</v>
      </c>
      <c r="G11" s="14">
        <v>831825</v>
      </c>
      <c r="I11" s="15" t="s">
        <v>136</v>
      </c>
      <c r="K11" s="14">
        <v>349303177321</v>
      </c>
      <c r="M11" s="42" t="s">
        <v>339</v>
      </c>
    </row>
    <row r="12" spans="1:13" ht="21.75" customHeight="1">
      <c r="A12" s="16" t="s">
        <v>30</v>
      </c>
      <c r="C12" s="17">
        <v>3261700</v>
      </c>
      <c r="E12" s="17"/>
      <c r="G12" s="17"/>
      <c r="I12" s="17"/>
      <c r="K12" s="17">
        <f>SUM(K9:K11)</f>
        <v>2305701263985</v>
      </c>
      <c r="M12" s="43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77"/>
  <sheetViews>
    <sheetView rightToLeft="1" topLeftCell="A52" workbookViewId="0">
      <selection activeCell="K31" sqref="K31"/>
    </sheetView>
  </sheetViews>
  <sheetFormatPr defaultRowHeight="12.75"/>
  <cols>
    <col min="1" max="1" width="6.28515625" bestFit="1" customWidth="1"/>
    <col min="2" max="2" width="35" customWidth="1"/>
    <col min="3" max="3" width="1.28515625" customWidth="1"/>
    <col min="4" max="4" width="18.7109375" bestFit="1" customWidth="1"/>
    <col min="5" max="5" width="1.28515625" customWidth="1"/>
    <col min="6" max="6" width="18.85546875" bestFit="1" customWidth="1"/>
    <col min="7" max="7" width="1.28515625" customWidth="1"/>
    <col min="8" max="8" width="19" bestFit="1" customWidth="1"/>
    <col min="9" max="9" width="1.28515625" customWidth="1"/>
    <col min="10" max="10" width="18.85546875" bestFit="1" customWidth="1"/>
    <col min="11" max="11" width="1.28515625" customWidth="1"/>
    <col min="12" max="12" width="18.28515625" style="38" bestFit="1" customWidth="1"/>
    <col min="13" max="13" width="0.28515625" customWidth="1"/>
  </cols>
  <sheetData>
    <row r="1" spans="1:12" ht="29.1" customHeight="1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2" ht="21.75" customHeight="1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2" ht="21.75" customHeight="1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</row>
    <row r="4" spans="1:12" ht="14.45" customHeight="1"/>
    <row r="5" spans="1:12" ht="14.45" customHeight="1">
      <c r="A5" s="2" t="s">
        <v>137</v>
      </c>
      <c r="B5" s="61" t="s">
        <v>138</v>
      </c>
      <c r="C5" s="61"/>
      <c r="D5" s="61"/>
      <c r="E5" s="61"/>
      <c r="F5" s="61"/>
      <c r="G5" s="61"/>
      <c r="H5" s="61"/>
      <c r="I5" s="61"/>
      <c r="J5" s="61"/>
      <c r="K5" s="61"/>
      <c r="L5" s="61"/>
    </row>
    <row r="6" spans="1:12" ht="14.45" customHeight="1">
      <c r="D6" s="3" t="s">
        <v>7</v>
      </c>
      <c r="F6" s="57" t="s">
        <v>8</v>
      </c>
      <c r="G6" s="57"/>
      <c r="H6" s="57"/>
      <c r="J6" s="3" t="s">
        <v>9</v>
      </c>
    </row>
    <row r="7" spans="1:12" ht="14.45" customHeight="1">
      <c r="D7" s="4"/>
      <c r="F7" s="4"/>
      <c r="G7" s="4"/>
      <c r="H7" s="4"/>
      <c r="J7" s="4"/>
    </row>
    <row r="8" spans="1:12" ht="14.45" customHeight="1">
      <c r="A8" s="57" t="s">
        <v>139</v>
      </c>
      <c r="B8" s="57"/>
      <c r="D8" s="3" t="s">
        <v>140</v>
      </c>
      <c r="F8" s="3" t="s">
        <v>141</v>
      </c>
      <c r="H8" s="3" t="s">
        <v>142</v>
      </c>
      <c r="J8" s="3" t="s">
        <v>140</v>
      </c>
      <c r="L8" s="40" t="s">
        <v>18</v>
      </c>
    </row>
    <row r="9" spans="1:12" ht="21.75" customHeight="1">
      <c r="A9" s="62" t="s">
        <v>143</v>
      </c>
      <c r="B9" s="62"/>
      <c r="D9" s="7">
        <v>551070</v>
      </c>
      <c r="F9" s="7">
        <v>1334529229921</v>
      </c>
      <c r="H9" s="7">
        <v>1334521420000</v>
      </c>
      <c r="J9" s="7">
        <v>8360991</v>
      </c>
      <c r="L9" s="32">
        <f>J9/سهام!$AH$1</f>
        <v>2.3612641724538887E-7</v>
      </c>
    </row>
    <row r="10" spans="1:12" ht="21.75" customHeight="1">
      <c r="A10" s="63" t="s">
        <v>144</v>
      </c>
      <c r="B10" s="63"/>
      <c r="D10" s="10">
        <v>912128</v>
      </c>
      <c r="F10" s="10">
        <v>0</v>
      </c>
      <c r="H10" s="10">
        <v>0</v>
      </c>
      <c r="J10" s="10">
        <v>912128</v>
      </c>
      <c r="L10" s="36">
        <f>J10/سهام!$AH$1</f>
        <v>2.5759807265574384E-8</v>
      </c>
    </row>
    <row r="11" spans="1:12" ht="21.75" customHeight="1">
      <c r="A11" s="63" t="s">
        <v>145</v>
      </c>
      <c r="B11" s="63"/>
      <c r="D11" s="10">
        <v>3169319</v>
      </c>
      <c r="F11" s="10">
        <v>13402</v>
      </c>
      <c r="H11" s="10">
        <v>0</v>
      </c>
      <c r="J11" s="10">
        <v>3182721</v>
      </c>
      <c r="L11" s="36">
        <f>J11/سهام!$AH$1</f>
        <v>8.9884620952427919E-8</v>
      </c>
    </row>
    <row r="12" spans="1:12" ht="21.75" customHeight="1">
      <c r="A12" s="63" t="s">
        <v>146</v>
      </c>
      <c r="B12" s="63"/>
      <c r="D12" s="10">
        <v>942614</v>
      </c>
      <c r="F12" s="10">
        <v>3992</v>
      </c>
      <c r="H12" s="10">
        <v>0</v>
      </c>
      <c r="J12" s="10">
        <v>946606</v>
      </c>
      <c r="L12" s="36">
        <f>J12/سهام!$AH$1</f>
        <v>2.6733515599166242E-8</v>
      </c>
    </row>
    <row r="13" spans="1:12" ht="21.75" customHeight="1">
      <c r="A13" s="63" t="s">
        <v>147</v>
      </c>
      <c r="B13" s="63"/>
      <c r="D13" s="10">
        <v>5500</v>
      </c>
      <c r="F13" s="10">
        <v>0</v>
      </c>
      <c r="H13" s="10">
        <v>0</v>
      </c>
      <c r="J13" s="10">
        <v>5500</v>
      </c>
      <c r="L13" s="36">
        <f>J13/سهام!$AH$1</f>
        <v>1.5532791446009675E-10</v>
      </c>
    </row>
    <row r="14" spans="1:12" ht="21.75" customHeight="1">
      <c r="A14" s="63" t="s">
        <v>148</v>
      </c>
      <c r="B14" s="63"/>
      <c r="D14" s="10">
        <v>1946102</v>
      </c>
      <c r="F14" s="10">
        <v>0</v>
      </c>
      <c r="H14" s="10">
        <v>0</v>
      </c>
      <c r="J14" s="10">
        <v>1946102</v>
      </c>
      <c r="L14" s="36">
        <f>J14/سهام!$AH$1</f>
        <v>5.4960720906658761E-8</v>
      </c>
    </row>
    <row r="15" spans="1:12" ht="21.75" customHeight="1">
      <c r="A15" s="63" t="s">
        <v>149</v>
      </c>
      <c r="B15" s="63"/>
      <c r="D15" s="10">
        <v>16021</v>
      </c>
      <c r="F15" s="10">
        <v>0</v>
      </c>
      <c r="H15" s="10">
        <v>0</v>
      </c>
      <c r="J15" s="10">
        <v>16021</v>
      </c>
      <c r="L15" s="36">
        <f>J15/سهام!$AH$1</f>
        <v>4.5245609410276544E-10</v>
      </c>
    </row>
    <row r="16" spans="1:12" ht="21.75" customHeight="1">
      <c r="A16" s="63" t="s">
        <v>150</v>
      </c>
      <c r="B16" s="63"/>
      <c r="D16" s="10">
        <v>9375012</v>
      </c>
      <c r="F16" s="10">
        <v>39702</v>
      </c>
      <c r="H16" s="10">
        <v>0</v>
      </c>
      <c r="J16" s="10">
        <v>9414714</v>
      </c>
      <c r="L16" s="36">
        <f>J16/سهام!$AH$1</f>
        <v>2.6588507106514093E-7</v>
      </c>
    </row>
    <row r="17" spans="1:12" ht="21.75" customHeight="1">
      <c r="A17" s="63" t="s">
        <v>151</v>
      </c>
      <c r="B17" s="63"/>
      <c r="D17" s="10">
        <v>746260</v>
      </c>
      <c r="F17" s="10">
        <v>446354242</v>
      </c>
      <c r="H17" s="10">
        <v>0</v>
      </c>
      <c r="J17" s="10">
        <v>447100502</v>
      </c>
      <c r="L17" s="36">
        <f>J17/سهام!$AH$1</f>
        <v>1.2626761550858601E-5</v>
      </c>
    </row>
    <row r="18" spans="1:12" ht="21.75" customHeight="1">
      <c r="A18" s="63" t="s">
        <v>152</v>
      </c>
      <c r="B18" s="63"/>
      <c r="D18" s="10">
        <v>620681</v>
      </c>
      <c r="F18" s="10">
        <v>1395203955759</v>
      </c>
      <c r="H18" s="10">
        <v>1395203520000</v>
      </c>
      <c r="J18" s="10">
        <v>1056440</v>
      </c>
      <c r="L18" s="36">
        <f>J18/سهام!$AH$1</f>
        <v>2.9835385809495381E-8</v>
      </c>
    </row>
    <row r="19" spans="1:12" ht="21.75" customHeight="1">
      <c r="A19" s="63" t="s">
        <v>153</v>
      </c>
      <c r="B19" s="63"/>
      <c r="D19" s="10">
        <v>513845</v>
      </c>
      <c r="F19" s="10">
        <v>2166</v>
      </c>
      <c r="H19" s="10">
        <v>0</v>
      </c>
      <c r="J19" s="10">
        <v>516011</v>
      </c>
      <c r="L19" s="36">
        <f>J19/سهام!$AH$1</f>
        <v>1.4572893176085269E-8</v>
      </c>
    </row>
    <row r="20" spans="1:12" ht="21.75" customHeight="1">
      <c r="A20" s="63" t="s">
        <v>154</v>
      </c>
      <c r="B20" s="63"/>
      <c r="D20" s="10">
        <v>248</v>
      </c>
      <c r="F20" s="10">
        <v>0</v>
      </c>
      <c r="H20" s="10">
        <v>0</v>
      </c>
      <c r="J20" s="10">
        <v>248</v>
      </c>
      <c r="L20" s="36">
        <f>J20/سهام!$AH$1</f>
        <v>7.003876870200726E-12</v>
      </c>
    </row>
    <row r="21" spans="1:12" ht="21.75" customHeight="1">
      <c r="A21" s="63" t="s">
        <v>155</v>
      </c>
      <c r="B21" s="63"/>
      <c r="D21" s="10">
        <v>447528</v>
      </c>
      <c r="F21" s="10">
        <v>1892</v>
      </c>
      <c r="H21" s="10">
        <v>0</v>
      </c>
      <c r="J21" s="10">
        <v>449420</v>
      </c>
      <c r="L21" s="36">
        <f>J21/سهام!$AH$1</f>
        <v>1.2692267512119395E-8</v>
      </c>
    </row>
    <row r="22" spans="1:12" ht="21.75" customHeight="1">
      <c r="A22" s="63" t="s">
        <v>156</v>
      </c>
      <c r="B22" s="63"/>
      <c r="D22" s="10">
        <v>1094729</v>
      </c>
      <c r="F22" s="10">
        <v>2501</v>
      </c>
      <c r="H22" s="10">
        <v>504000</v>
      </c>
      <c r="J22" s="10">
        <v>593230</v>
      </c>
      <c r="L22" s="36">
        <f>J22/سهام!$AH$1</f>
        <v>1.6753668853666035E-8</v>
      </c>
    </row>
    <row r="23" spans="1:12" ht="21.75" customHeight="1">
      <c r="A23" s="63" t="s">
        <v>157</v>
      </c>
      <c r="B23" s="63"/>
      <c r="D23" s="10">
        <v>159172</v>
      </c>
      <c r="F23" s="10">
        <v>0</v>
      </c>
      <c r="H23" s="10">
        <v>0</v>
      </c>
      <c r="J23" s="10">
        <v>159172</v>
      </c>
      <c r="L23" s="36">
        <f>J23/سهام!$AH$1</f>
        <v>4.4952463273531851E-9</v>
      </c>
    </row>
    <row r="24" spans="1:12" ht="21.75" customHeight="1">
      <c r="A24" s="63" t="s">
        <v>158</v>
      </c>
      <c r="B24" s="63"/>
      <c r="D24" s="10">
        <v>154047</v>
      </c>
      <c r="F24" s="10">
        <v>7089</v>
      </c>
      <c r="H24" s="10">
        <v>0</v>
      </c>
      <c r="J24" s="10">
        <v>161136</v>
      </c>
      <c r="L24" s="36">
        <f>J24/سهام!$AH$1</f>
        <v>4.5507125135349362E-9</v>
      </c>
    </row>
    <row r="25" spans="1:12" ht="21.75" customHeight="1">
      <c r="A25" s="63" t="s">
        <v>159</v>
      </c>
      <c r="B25" s="63"/>
      <c r="D25" s="10">
        <v>26168845324</v>
      </c>
      <c r="F25" s="10">
        <v>8881305172949</v>
      </c>
      <c r="H25" s="10">
        <v>8907050650402</v>
      </c>
      <c r="J25" s="10">
        <v>423367871</v>
      </c>
      <c r="L25" s="36">
        <f>J25/سهام!$AH$1</f>
        <v>1.1956517900334777E-5</v>
      </c>
    </row>
    <row r="26" spans="1:12" ht="21.75" customHeight="1">
      <c r="A26" s="63" t="s">
        <v>160</v>
      </c>
      <c r="B26" s="63"/>
      <c r="D26" s="10">
        <v>6002330</v>
      </c>
      <c r="F26" s="10">
        <v>0</v>
      </c>
      <c r="H26" s="10">
        <v>0</v>
      </c>
      <c r="J26" s="10">
        <v>6002330</v>
      </c>
      <c r="L26" s="36">
        <f>J26/سهام!$AH$1</f>
        <v>1.6951443650932227E-7</v>
      </c>
    </row>
    <row r="27" spans="1:12" ht="21.75" customHeight="1">
      <c r="A27" s="63" t="s">
        <v>161</v>
      </c>
      <c r="B27" s="63"/>
      <c r="D27" s="10">
        <v>265391</v>
      </c>
      <c r="F27" s="10">
        <v>1124</v>
      </c>
      <c r="H27" s="10">
        <v>0</v>
      </c>
      <c r="J27" s="10">
        <v>266515</v>
      </c>
      <c r="L27" s="36">
        <f>J27/سهام!$AH$1</f>
        <v>7.5267671131513962E-9</v>
      </c>
    </row>
    <row r="28" spans="1:12" ht="21.75" customHeight="1">
      <c r="A28" s="63" t="s">
        <v>162</v>
      </c>
      <c r="B28" s="63"/>
      <c r="D28" s="10">
        <v>181166532411</v>
      </c>
      <c r="F28" s="10">
        <v>3196058698499</v>
      </c>
      <c r="H28" s="10">
        <v>3242045449600</v>
      </c>
      <c r="J28" s="10">
        <v>135179781310</v>
      </c>
      <c r="L28" s="36">
        <f>J28/سهام!$AH$1</f>
        <v>3.8176715469189571E-3</v>
      </c>
    </row>
    <row r="29" spans="1:12" ht="21.75" customHeight="1">
      <c r="A29" s="63" t="s">
        <v>163</v>
      </c>
      <c r="B29" s="63"/>
      <c r="D29" s="10">
        <v>58619</v>
      </c>
      <c r="F29" s="10">
        <v>1536471504226</v>
      </c>
      <c r="H29" s="10">
        <v>1536470000000</v>
      </c>
      <c r="J29" s="10">
        <v>1562845</v>
      </c>
      <c r="L29" s="36">
        <f>J29/سهام!$AH$1</f>
        <v>4.4136991722616341E-8</v>
      </c>
    </row>
    <row r="30" spans="1:12" ht="21.75" customHeight="1">
      <c r="A30" s="63" t="s">
        <v>164</v>
      </c>
      <c r="B30" s="63"/>
      <c r="D30" s="10">
        <v>1165155</v>
      </c>
      <c r="F30" s="10">
        <v>4927</v>
      </c>
      <c r="H30" s="10">
        <v>0</v>
      </c>
      <c r="J30" s="10">
        <v>1170082</v>
      </c>
      <c r="L30" s="36">
        <f>J30/سهام!$AH$1</f>
        <v>3.3044799419508891E-8</v>
      </c>
    </row>
    <row r="31" spans="1:12" ht="21.75" customHeight="1">
      <c r="A31" s="63" t="s">
        <v>165</v>
      </c>
      <c r="B31" s="63"/>
      <c r="D31" s="10">
        <v>74682144506</v>
      </c>
      <c r="F31" s="10">
        <v>3188259209483</v>
      </c>
      <c r="H31" s="10">
        <v>3262937000000</v>
      </c>
      <c r="J31" s="10">
        <v>4353989</v>
      </c>
      <c r="L31" s="36">
        <f>J31/سهام!$AH$1</f>
        <v>1.2296291471858222E-7</v>
      </c>
    </row>
    <row r="32" spans="1:12" ht="21.75" customHeight="1">
      <c r="A32" s="63" t="s">
        <v>166</v>
      </c>
      <c r="B32" s="63"/>
      <c r="D32" s="10">
        <v>122200000000</v>
      </c>
      <c r="F32" s="10">
        <v>0</v>
      </c>
      <c r="H32" s="10">
        <v>122200000000</v>
      </c>
      <c r="J32" s="10">
        <v>0</v>
      </c>
      <c r="L32" s="36">
        <f>J32/سهام!$AH$1</f>
        <v>0</v>
      </c>
    </row>
    <row r="33" spans="1:12" ht="21.75" customHeight="1">
      <c r="A33" s="63" t="s">
        <v>167</v>
      </c>
      <c r="B33" s="63"/>
      <c r="D33" s="10">
        <v>2269000000000</v>
      </c>
      <c r="F33" s="10">
        <v>0</v>
      </c>
      <c r="H33" s="10">
        <v>192000000000</v>
      </c>
      <c r="J33" s="10">
        <v>2077000000000</v>
      </c>
      <c r="L33" s="36">
        <f>J33/سهام!$AH$1</f>
        <v>5.8657468787931079E-2</v>
      </c>
    </row>
    <row r="34" spans="1:12" ht="21.75" customHeight="1">
      <c r="A34" s="63" t="s">
        <v>168</v>
      </c>
      <c r="B34" s="63"/>
      <c r="D34" s="10">
        <v>325327000000</v>
      </c>
      <c r="F34" s="10">
        <v>0</v>
      </c>
      <c r="H34" s="10">
        <v>0</v>
      </c>
      <c r="J34" s="10">
        <v>325327000000</v>
      </c>
      <c r="L34" s="36">
        <f>J34/سهام!$AH$1</f>
        <v>9.1877026231927082E-3</v>
      </c>
    </row>
    <row r="35" spans="1:12" ht="21.75" customHeight="1">
      <c r="A35" s="63" t="s">
        <v>169</v>
      </c>
      <c r="B35" s="63"/>
      <c r="D35" s="10">
        <v>567000000000</v>
      </c>
      <c r="F35" s="10">
        <v>0</v>
      </c>
      <c r="H35" s="10">
        <v>567000000000</v>
      </c>
      <c r="J35" s="10">
        <v>0</v>
      </c>
      <c r="L35" s="36">
        <f>J35/سهام!$AH$1</f>
        <v>0</v>
      </c>
    </row>
    <row r="36" spans="1:12" ht="21.75" customHeight="1">
      <c r="A36" s="63" t="s">
        <v>170</v>
      </c>
      <c r="B36" s="63"/>
      <c r="D36" s="10">
        <v>128661000000</v>
      </c>
      <c r="F36" s="10">
        <v>0</v>
      </c>
      <c r="H36" s="10">
        <v>128661000000</v>
      </c>
      <c r="J36" s="10">
        <v>0</v>
      </c>
      <c r="L36" s="36">
        <f>J36/سهام!$AH$1</f>
        <v>0</v>
      </c>
    </row>
    <row r="37" spans="1:12" ht="21.75" customHeight="1">
      <c r="A37" s="63" t="s">
        <v>171</v>
      </c>
      <c r="B37" s="63"/>
      <c r="D37" s="10">
        <v>2284580000000</v>
      </c>
      <c r="F37" s="10">
        <v>0</v>
      </c>
      <c r="H37" s="10">
        <v>767200000000</v>
      </c>
      <c r="J37" s="10">
        <v>1517380000000</v>
      </c>
      <c r="L37" s="36">
        <f>J37/سهام!$AH$1</f>
        <v>4.2852994698811202E-2</v>
      </c>
    </row>
    <row r="38" spans="1:12" ht="21.75" customHeight="1">
      <c r="A38" s="63" t="s">
        <v>172</v>
      </c>
      <c r="B38" s="63"/>
      <c r="D38" s="10">
        <v>1549920000000</v>
      </c>
      <c r="F38" s="10">
        <v>0</v>
      </c>
      <c r="H38" s="10">
        <v>1549920000000</v>
      </c>
      <c r="J38" s="10">
        <v>0</v>
      </c>
      <c r="L38" s="36">
        <f>J38/سهام!$AH$1</f>
        <v>0</v>
      </c>
    </row>
    <row r="39" spans="1:12" ht="21.75" customHeight="1">
      <c r="A39" s="63" t="s">
        <v>173</v>
      </c>
      <c r="B39" s="63"/>
      <c r="D39" s="10">
        <v>471209000000</v>
      </c>
      <c r="F39" s="10">
        <v>0</v>
      </c>
      <c r="H39" s="10">
        <v>471209000000</v>
      </c>
      <c r="J39" s="10">
        <v>0</v>
      </c>
      <c r="L39" s="36">
        <f>J39/سهام!$AH$1</f>
        <v>0</v>
      </c>
    </row>
    <row r="40" spans="1:12" ht="21.75" customHeight="1">
      <c r="A40" s="63" t="s">
        <v>174</v>
      </c>
      <c r="B40" s="63"/>
      <c r="D40" s="10">
        <v>641409000000</v>
      </c>
      <c r="F40" s="10">
        <v>0</v>
      </c>
      <c r="H40" s="10">
        <v>0</v>
      </c>
      <c r="J40" s="10">
        <v>641409000000</v>
      </c>
      <c r="L40" s="36">
        <f>J40/سهام!$AH$1</f>
        <v>1.8114313142897489E-2</v>
      </c>
    </row>
    <row r="41" spans="1:12" ht="21.75" customHeight="1">
      <c r="A41" s="63" t="s">
        <v>175</v>
      </c>
      <c r="B41" s="63"/>
      <c r="D41" s="10">
        <v>479990000000</v>
      </c>
      <c r="F41" s="10">
        <v>0</v>
      </c>
      <c r="H41" s="10">
        <v>88290000000</v>
      </c>
      <c r="J41" s="10">
        <v>391700000000</v>
      </c>
      <c r="L41" s="36">
        <f>J41/سهام!$AH$1</f>
        <v>1.1062171653458162E-2</v>
      </c>
    </row>
    <row r="42" spans="1:12" ht="21.75" customHeight="1">
      <c r="A42" s="63" t="s">
        <v>176</v>
      </c>
      <c r="B42" s="63"/>
      <c r="D42" s="10">
        <v>1261837000000</v>
      </c>
      <c r="F42" s="10">
        <v>0</v>
      </c>
      <c r="H42" s="10">
        <v>0</v>
      </c>
      <c r="J42" s="10">
        <v>1261837000000</v>
      </c>
      <c r="L42" s="36">
        <f>J42/سهام!$AH$1</f>
        <v>3.5636092654288201E-2</v>
      </c>
    </row>
    <row r="43" spans="1:12" ht="21.75" customHeight="1">
      <c r="A43" s="63" t="s">
        <v>177</v>
      </c>
      <c r="B43" s="63"/>
      <c r="D43" s="10">
        <v>1098850000000</v>
      </c>
      <c r="F43" s="10">
        <v>0</v>
      </c>
      <c r="H43" s="10">
        <v>0</v>
      </c>
      <c r="J43" s="10">
        <v>1098850000000</v>
      </c>
      <c r="L43" s="36">
        <f>J43/سهام!$AH$1</f>
        <v>3.1033105237177692E-2</v>
      </c>
    </row>
    <row r="44" spans="1:12" ht="21.75" customHeight="1">
      <c r="A44" s="63" t="s">
        <v>178</v>
      </c>
      <c r="B44" s="63"/>
      <c r="D44" s="10">
        <v>1566173000000</v>
      </c>
      <c r="F44" s="10">
        <v>0</v>
      </c>
      <c r="H44" s="10">
        <v>927000000000</v>
      </c>
      <c r="J44" s="10">
        <v>639173000000</v>
      </c>
      <c r="L44" s="36">
        <f>J44/سهام!$AH$1</f>
        <v>1.8051165285309711E-2</v>
      </c>
    </row>
    <row r="45" spans="1:12" ht="21.75" customHeight="1">
      <c r="A45" s="63" t="s">
        <v>179</v>
      </c>
      <c r="B45" s="63"/>
      <c r="D45" s="10">
        <v>227440000000</v>
      </c>
      <c r="F45" s="10">
        <v>0</v>
      </c>
      <c r="H45" s="10">
        <v>0</v>
      </c>
      <c r="J45" s="10">
        <v>227440000000</v>
      </c>
      <c r="L45" s="36">
        <f>J45/سهام!$AH$1</f>
        <v>6.4232328845098916E-3</v>
      </c>
    </row>
    <row r="46" spans="1:12" ht="21.75" customHeight="1">
      <c r="A46" s="63" t="s">
        <v>180</v>
      </c>
      <c r="B46" s="63"/>
      <c r="D46" s="10">
        <v>1400858000000</v>
      </c>
      <c r="F46" s="10">
        <v>0</v>
      </c>
      <c r="H46" s="10">
        <v>0</v>
      </c>
      <c r="J46" s="10">
        <v>1400858000000</v>
      </c>
      <c r="L46" s="36">
        <f>J46/سهام!$AH$1</f>
        <v>3.9562245744498584E-2</v>
      </c>
    </row>
    <row r="47" spans="1:12" ht="21.75" customHeight="1">
      <c r="A47" s="63" t="s">
        <v>181</v>
      </c>
      <c r="B47" s="63"/>
      <c r="D47" s="10">
        <v>1504720000000</v>
      </c>
      <c r="F47" s="10">
        <v>0</v>
      </c>
      <c r="H47" s="10">
        <v>0</v>
      </c>
      <c r="J47" s="10">
        <v>1504720000000</v>
      </c>
      <c r="L47" s="36">
        <f>J47/سهام!$AH$1</f>
        <v>4.2495458081163048E-2</v>
      </c>
    </row>
    <row r="48" spans="1:12" ht="21.75" customHeight="1">
      <c r="A48" s="63" t="s">
        <v>182</v>
      </c>
      <c r="B48" s="63"/>
      <c r="D48" s="10">
        <v>166249000000</v>
      </c>
      <c r="F48" s="10">
        <v>0</v>
      </c>
      <c r="H48" s="10">
        <v>166249000000</v>
      </c>
      <c r="J48" s="10">
        <v>0</v>
      </c>
      <c r="L48" s="36">
        <f>J48/سهام!$AH$1</f>
        <v>0</v>
      </c>
    </row>
    <row r="49" spans="1:12" ht="21.75" customHeight="1">
      <c r="A49" s="63" t="s">
        <v>183</v>
      </c>
      <c r="B49" s="63"/>
      <c r="D49" s="10">
        <v>48051000000</v>
      </c>
      <c r="F49" s="10">
        <v>0</v>
      </c>
      <c r="H49" s="10">
        <v>48051000000</v>
      </c>
      <c r="J49" s="10">
        <v>0</v>
      </c>
      <c r="L49" s="36">
        <f>J49/سهام!$AH$1</f>
        <v>0</v>
      </c>
    </row>
    <row r="50" spans="1:12" ht="21.75" customHeight="1">
      <c r="A50" s="63" t="s">
        <v>184</v>
      </c>
      <c r="B50" s="63"/>
      <c r="D50" s="10">
        <v>405336000000</v>
      </c>
      <c r="F50" s="10">
        <v>0</v>
      </c>
      <c r="H50" s="10">
        <v>405336000000</v>
      </c>
      <c r="J50" s="10">
        <v>0</v>
      </c>
      <c r="L50" s="36">
        <f>J50/سهام!$AH$1</f>
        <v>0</v>
      </c>
    </row>
    <row r="51" spans="1:12" ht="21.75" customHeight="1">
      <c r="A51" s="63" t="s">
        <v>185</v>
      </c>
      <c r="B51" s="63"/>
      <c r="D51" s="10">
        <v>447633000000</v>
      </c>
      <c r="F51" s="10">
        <v>0</v>
      </c>
      <c r="H51" s="10">
        <v>447633000000</v>
      </c>
      <c r="J51" s="10">
        <v>0</v>
      </c>
      <c r="L51" s="36">
        <f>J51/سهام!$AH$1</f>
        <v>0</v>
      </c>
    </row>
    <row r="52" spans="1:12" ht="21.75" customHeight="1">
      <c r="A52" s="63" t="s">
        <v>186</v>
      </c>
      <c r="B52" s="63"/>
      <c r="D52" s="10">
        <v>155850000000</v>
      </c>
      <c r="F52" s="10">
        <v>0</v>
      </c>
      <c r="H52" s="10">
        <v>155850000000</v>
      </c>
      <c r="J52" s="10">
        <v>0</v>
      </c>
      <c r="L52" s="36">
        <f>J52/سهام!$AH$1</f>
        <v>0</v>
      </c>
    </row>
    <row r="53" spans="1:12" ht="21.75" customHeight="1">
      <c r="A53" s="63" t="s">
        <v>187</v>
      </c>
      <c r="B53" s="63"/>
      <c r="D53" s="10">
        <v>661594000000</v>
      </c>
      <c r="F53" s="10">
        <v>0</v>
      </c>
      <c r="H53" s="10">
        <v>0</v>
      </c>
      <c r="J53" s="10">
        <v>661594000000</v>
      </c>
      <c r="L53" s="36">
        <f>J53/سهام!$AH$1</f>
        <v>1.8684366588966043E-2</v>
      </c>
    </row>
    <row r="54" spans="1:12" ht="21.75" customHeight="1">
      <c r="A54" s="63" t="s">
        <v>188</v>
      </c>
      <c r="B54" s="63"/>
      <c r="D54" s="10">
        <v>324151000000</v>
      </c>
      <c r="F54" s="10">
        <v>0</v>
      </c>
      <c r="H54" s="10">
        <v>0</v>
      </c>
      <c r="J54" s="10">
        <v>324151000000</v>
      </c>
      <c r="L54" s="36">
        <f>J54/سهام!$AH$1</f>
        <v>9.1544906909372392E-3</v>
      </c>
    </row>
    <row r="55" spans="1:12" ht="21.75" customHeight="1">
      <c r="A55" s="63" t="s">
        <v>189</v>
      </c>
      <c r="B55" s="63"/>
      <c r="D55" s="10">
        <v>692720000000</v>
      </c>
      <c r="F55" s="10">
        <v>0</v>
      </c>
      <c r="H55" s="10">
        <v>0</v>
      </c>
      <c r="J55" s="10">
        <v>692720000000</v>
      </c>
      <c r="L55" s="36">
        <f>J55/سهام!$AH$1</f>
        <v>1.9563409619054221E-2</v>
      </c>
    </row>
    <row r="56" spans="1:12" ht="21.75" customHeight="1">
      <c r="A56" s="63" t="s">
        <v>190</v>
      </c>
      <c r="B56" s="63"/>
      <c r="D56" s="10">
        <v>213000000000</v>
      </c>
      <c r="F56" s="10">
        <v>0</v>
      </c>
      <c r="H56" s="10">
        <v>213000000000</v>
      </c>
      <c r="J56" s="10">
        <v>0</v>
      </c>
      <c r="L56" s="36">
        <f>J56/سهام!$AH$1</f>
        <v>0</v>
      </c>
    </row>
    <row r="57" spans="1:12" ht="21.75" customHeight="1">
      <c r="A57" s="63" t="s">
        <v>191</v>
      </c>
      <c r="B57" s="63"/>
      <c r="D57" s="10">
        <v>304372000000</v>
      </c>
      <c r="F57" s="10">
        <v>0</v>
      </c>
      <c r="H57" s="10">
        <v>0</v>
      </c>
      <c r="J57" s="10">
        <v>304372000000</v>
      </c>
      <c r="L57" s="36">
        <f>J57/سهام!$AH$1</f>
        <v>8.5959032690997392E-3</v>
      </c>
    </row>
    <row r="58" spans="1:12" ht="21.75" customHeight="1">
      <c r="A58" s="63" t="s">
        <v>192</v>
      </c>
      <c r="B58" s="63"/>
      <c r="D58" s="10">
        <v>202923000000</v>
      </c>
      <c r="F58" s="10">
        <v>0</v>
      </c>
      <c r="H58" s="10">
        <v>0</v>
      </c>
      <c r="J58" s="10">
        <v>202923000000</v>
      </c>
      <c r="L58" s="36">
        <f>J58/سهام!$AH$1</f>
        <v>5.7308375247247653E-3</v>
      </c>
    </row>
    <row r="59" spans="1:12" ht="21.75" customHeight="1">
      <c r="A59" s="63" t="s">
        <v>193</v>
      </c>
      <c r="B59" s="63"/>
      <c r="D59" s="10">
        <v>163396000000</v>
      </c>
      <c r="F59" s="10">
        <v>0</v>
      </c>
      <c r="H59" s="10">
        <v>163396000000</v>
      </c>
      <c r="J59" s="10">
        <v>0</v>
      </c>
      <c r="L59" s="36">
        <f>J59/سهام!$AH$1</f>
        <v>0</v>
      </c>
    </row>
    <row r="60" spans="1:12" ht="21.75" customHeight="1">
      <c r="A60" s="63" t="s">
        <v>194</v>
      </c>
      <c r="B60" s="63"/>
      <c r="D60" s="10">
        <v>404322000000</v>
      </c>
      <c r="F60" s="10">
        <v>0</v>
      </c>
      <c r="H60" s="10">
        <v>0</v>
      </c>
      <c r="J60" s="10">
        <v>404322000000</v>
      </c>
      <c r="L60" s="36">
        <f>J60/سهام!$AH$1</f>
        <v>1.1418635096424589E-2</v>
      </c>
    </row>
    <row r="61" spans="1:12" ht="21.75" customHeight="1">
      <c r="A61" s="63" t="s">
        <v>195</v>
      </c>
      <c r="B61" s="63"/>
      <c r="D61" s="10">
        <v>684246000000</v>
      </c>
      <c r="F61" s="10">
        <v>0</v>
      </c>
      <c r="H61" s="10">
        <v>0</v>
      </c>
      <c r="J61" s="10">
        <v>684246000000</v>
      </c>
      <c r="L61" s="36">
        <f>J61/سهام!$AH$1</f>
        <v>1.93240916650297E-2</v>
      </c>
    </row>
    <row r="62" spans="1:12" ht="21.75" customHeight="1">
      <c r="A62" s="63" t="s">
        <v>196</v>
      </c>
      <c r="B62" s="63"/>
      <c r="D62" s="10">
        <v>886500000000</v>
      </c>
      <c r="F62" s="10">
        <v>0</v>
      </c>
      <c r="H62" s="10">
        <v>886500000000</v>
      </c>
      <c r="J62" s="10">
        <v>0</v>
      </c>
      <c r="L62" s="36">
        <f>J62/سهام!$AH$1</f>
        <v>0</v>
      </c>
    </row>
    <row r="63" spans="1:12" ht="21.75" customHeight="1">
      <c r="A63" s="63" t="s">
        <v>197</v>
      </c>
      <c r="B63" s="63"/>
      <c r="D63" s="10">
        <v>150000000000</v>
      </c>
      <c r="F63" s="10">
        <v>0</v>
      </c>
      <c r="H63" s="10">
        <v>150000000000</v>
      </c>
      <c r="J63" s="10">
        <v>0</v>
      </c>
      <c r="L63" s="36">
        <f>J63/سهام!$AH$1</f>
        <v>0</v>
      </c>
    </row>
    <row r="64" spans="1:12" ht="21.75" customHeight="1">
      <c r="A64" s="63" t="s">
        <v>198</v>
      </c>
      <c r="B64" s="63"/>
      <c r="D64" s="10">
        <v>270340000000</v>
      </c>
      <c r="F64" s="10">
        <v>0</v>
      </c>
      <c r="H64" s="10">
        <v>270340000000</v>
      </c>
      <c r="J64" s="10">
        <v>0</v>
      </c>
      <c r="L64" s="36">
        <f>J64/سهام!$AH$1</f>
        <v>0</v>
      </c>
    </row>
    <row r="65" spans="1:12" ht="21.75" customHeight="1">
      <c r="A65" s="63" t="s">
        <v>199</v>
      </c>
      <c r="B65" s="63"/>
      <c r="D65" s="10">
        <v>96121000000</v>
      </c>
      <c r="F65" s="10">
        <v>0</v>
      </c>
      <c r="H65" s="10">
        <v>96121000000</v>
      </c>
      <c r="J65" s="10">
        <v>0</v>
      </c>
      <c r="L65" s="36">
        <f>J65/سهام!$AH$1</f>
        <v>0</v>
      </c>
    </row>
    <row r="66" spans="1:12" ht="21.75" customHeight="1">
      <c r="A66" s="63" t="s">
        <v>200</v>
      </c>
      <c r="B66" s="63"/>
      <c r="D66" s="10">
        <v>46383000000</v>
      </c>
      <c r="F66" s="10">
        <v>0</v>
      </c>
      <c r="H66" s="10">
        <v>46383000000</v>
      </c>
      <c r="J66" s="10">
        <v>0</v>
      </c>
      <c r="L66" s="36">
        <f>J66/سهام!$AH$1</f>
        <v>0</v>
      </c>
    </row>
    <row r="67" spans="1:12" ht="21.75" customHeight="1">
      <c r="A67" s="63" t="s">
        <v>201</v>
      </c>
      <c r="B67" s="63"/>
      <c r="D67" s="10">
        <v>956844000000</v>
      </c>
      <c r="F67" s="10">
        <v>0</v>
      </c>
      <c r="H67" s="10">
        <v>0</v>
      </c>
      <c r="J67" s="10">
        <v>956844000000</v>
      </c>
      <c r="L67" s="36">
        <f>J67/سهام!$AH$1</f>
        <v>2.7022651451573964E-2</v>
      </c>
    </row>
    <row r="68" spans="1:12" ht="21.75" customHeight="1">
      <c r="A68" s="63" t="s">
        <v>202</v>
      </c>
      <c r="B68" s="63"/>
      <c r="D68" s="10">
        <v>643382000000</v>
      </c>
      <c r="F68" s="10">
        <v>0</v>
      </c>
      <c r="H68" s="10">
        <v>178000000000</v>
      </c>
      <c r="J68" s="10">
        <v>465382000000</v>
      </c>
      <c r="L68" s="36">
        <f>J68/سهام!$AH$1</f>
        <v>1.3143057361321589E-2</v>
      </c>
    </row>
    <row r="69" spans="1:12" ht="21.75" customHeight="1">
      <c r="A69" s="63" t="s">
        <v>203</v>
      </c>
      <c r="B69" s="63"/>
      <c r="D69" s="10">
        <v>315000000000</v>
      </c>
      <c r="F69" s="10">
        <v>0</v>
      </c>
      <c r="H69" s="10">
        <v>0</v>
      </c>
      <c r="J69" s="10">
        <v>315000000000</v>
      </c>
      <c r="L69" s="36">
        <f>J69/سهام!$AH$1</f>
        <v>8.8960532827146322E-3</v>
      </c>
    </row>
    <row r="70" spans="1:12" ht="21.75" customHeight="1">
      <c r="A70" s="63" t="s">
        <v>204</v>
      </c>
      <c r="B70" s="63"/>
      <c r="D70" s="10">
        <v>119880000000</v>
      </c>
      <c r="F70" s="10">
        <v>0</v>
      </c>
      <c r="H70" s="10">
        <v>119880000000</v>
      </c>
      <c r="J70" s="10">
        <v>0</v>
      </c>
      <c r="L70" s="36">
        <f>J70/سهام!$AH$1</f>
        <v>0</v>
      </c>
    </row>
    <row r="71" spans="1:12" ht="21.75" customHeight="1">
      <c r="A71" s="63" t="s">
        <v>205</v>
      </c>
      <c r="B71" s="63"/>
      <c r="D71" s="10">
        <v>0</v>
      </c>
      <c r="F71" s="10">
        <v>56499010000</v>
      </c>
      <c r="H71" s="10">
        <v>10000</v>
      </c>
      <c r="J71" s="10">
        <v>56499000000</v>
      </c>
      <c r="L71" s="36">
        <f>J71/سهام!$AH$1</f>
        <v>1.5956130616510921E-3</v>
      </c>
    </row>
    <row r="72" spans="1:12" ht="21.75" customHeight="1">
      <c r="A72" s="63" t="s">
        <v>206</v>
      </c>
      <c r="B72" s="63"/>
      <c r="D72" s="10">
        <v>0</v>
      </c>
      <c r="F72" s="10">
        <v>164515000000</v>
      </c>
      <c r="H72" s="10">
        <v>0</v>
      </c>
      <c r="J72" s="10">
        <v>164515000000</v>
      </c>
      <c r="L72" s="36">
        <f>J72/سهام!$AH$1</f>
        <v>4.6461403358914206E-3</v>
      </c>
    </row>
    <row r="73" spans="1:12" ht="21.75" customHeight="1">
      <c r="A73" s="63" t="s">
        <v>207</v>
      </c>
      <c r="B73" s="63"/>
      <c r="D73" s="10">
        <v>0</v>
      </c>
      <c r="F73" s="10">
        <v>930836000000</v>
      </c>
      <c r="H73" s="10">
        <v>0</v>
      </c>
      <c r="J73" s="10">
        <v>930836000000</v>
      </c>
      <c r="L73" s="36">
        <f>J73/سهام!$AH$1</f>
        <v>2.6288148106250655E-2</v>
      </c>
    </row>
    <row r="74" spans="1:12" ht="21.75" customHeight="1">
      <c r="A74" s="63" t="s">
        <v>208</v>
      </c>
      <c r="B74" s="63"/>
      <c r="D74" s="10">
        <v>0</v>
      </c>
      <c r="F74" s="10">
        <v>605634000000</v>
      </c>
      <c r="H74" s="10">
        <v>0</v>
      </c>
      <c r="J74" s="10">
        <v>605634000000</v>
      </c>
      <c r="L74" s="36">
        <f>J74/سهام!$AH$1</f>
        <v>1.7103975662932043E-2</v>
      </c>
    </row>
    <row r="75" spans="1:12" ht="21.75" customHeight="1">
      <c r="A75" s="63" t="s">
        <v>209</v>
      </c>
      <c r="B75" s="63"/>
      <c r="D75" s="10">
        <v>0</v>
      </c>
      <c r="F75" s="10">
        <v>74643000000</v>
      </c>
      <c r="H75" s="10">
        <v>0</v>
      </c>
      <c r="J75" s="10">
        <v>74643000000</v>
      </c>
      <c r="L75" s="36">
        <f>J75/سهام!$AH$1</f>
        <v>2.1080257307354547E-3</v>
      </c>
    </row>
    <row r="76" spans="1:12" ht="21.75" customHeight="1">
      <c r="A76" s="68" t="s">
        <v>210</v>
      </c>
      <c r="B76" s="68"/>
      <c r="D76" s="14">
        <v>0</v>
      </c>
      <c r="F76" s="14">
        <v>168240000000</v>
      </c>
      <c r="H76" s="14">
        <v>0</v>
      </c>
      <c r="J76" s="14">
        <v>168240000000</v>
      </c>
      <c r="L76" s="36">
        <f>J76/سهام!$AH$1</f>
        <v>4.7513396961393955E-3</v>
      </c>
    </row>
    <row r="77" spans="1:12" ht="21.75" customHeight="1">
      <c r="A77" s="55" t="s">
        <v>30</v>
      </c>
      <c r="B77" s="55"/>
      <c r="D77" s="17">
        <v>24539512668012</v>
      </c>
      <c r="F77" s="17">
        <v>21532641211874</v>
      </c>
      <c r="H77" s="17">
        <v>27838447554002</v>
      </c>
      <c r="J77" s="17">
        <v>18233706325884</v>
      </c>
      <c r="L77" s="41">
        <f>SUM(L9:L76)</f>
        <v>0.5149461048140791</v>
      </c>
    </row>
  </sheetData>
  <mergeCells count="75">
    <mergeCell ref="A1:L1"/>
    <mergeCell ref="A2:L2"/>
    <mergeCell ref="A3:L3"/>
    <mergeCell ref="B5:L5"/>
    <mergeCell ref="F6:H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23"/>
  <sheetViews>
    <sheetView rightToLeft="1" workbookViewId="0">
      <selection activeCell="K31" sqref="K31"/>
    </sheetView>
  </sheetViews>
  <sheetFormatPr defaultRowHeight="12.75"/>
  <cols>
    <col min="1" max="1" width="2.5703125" customWidth="1"/>
    <col min="2" max="2" width="44.140625" customWidth="1"/>
    <col min="3" max="3" width="1.28515625" customWidth="1"/>
    <col min="4" max="4" width="13.85546875" bestFit="1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ht="21.75" customHeight="1">
      <c r="A2" s="60" t="s">
        <v>211</v>
      </c>
      <c r="B2" s="60"/>
      <c r="C2" s="60"/>
      <c r="D2" s="60"/>
      <c r="E2" s="60"/>
      <c r="F2" s="60"/>
      <c r="G2" s="60"/>
      <c r="H2" s="60"/>
      <c r="I2" s="60"/>
      <c r="J2" s="60"/>
    </row>
    <row r="3" spans="1:10" ht="21.75" customHeight="1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</row>
    <row r="4" spans="1:10" ht="14.45" customHeight="1"/>
    <row r="5" spans="1:10" ht="29.1" customHeight="1">
      <c r="A5" s="2" t="s">
        <v>212</v>
      </c>
      <c r="B5" s="61" t="s">
        <v>213</v>
      </c>
      <c r="C5" s="61"/>
      <c r="D5" s="61"/>
      <c r="E5" s="61"/>
      <c r="F5" s="61"/>
      <c r="G5" s="61"/>
      <c r="H5" s="61"/>
      <c r="I5" s="61"/>
      <c r="J5" s="61"/>
    </row>
    <row r="6" spans="1:10" ht="14.45" customHeight="1"/>
    <row r="7" spans="1:10" ht="14.45" customHeight="1">
      <c r="A7" s="57" t="s">
        <v>214</v>
      </c>
      <c r="B7" s="57"/>
      <c r="D7" s="3" t="s">
        <v>215</v>
      </c>
      <c r="F7" s="3" t="s">
        <v>140</v>
      </c>
      <c r="H7" s="3" t="s">
        <v>216</v>
      </c>
      <c r="J7" s="3" t="s">
        <v>217</v>
      </c>
    </row>
    <row r="8" spans="1:10" ht="21.75" customHeight="1">
      <c r="A8" s="62" t="s">
        <v>218</v>
      </c>
      <c r="B8" s="62"/>
      <c r="D8" s="6" t="s">
        <v>219</v>
      </c>
      <c r="F8" s="7">
        <f>'درآمد سرمایه گذاری در سهام'!U21</f>
        <v>-17083951728</v>
      </c>
      <c r="H8" s="8">
        <v>-2.46</v>
      </c>
      <c r="J8" s="8">
        <v>-0.06</v>
      </c>
    </row>
    <row r="9" spans="1:10" ht="21.75" customHeight="1">
      <c r="A9" s="63" t="s">
        <v>220</v>
      </c>
      <c r="B9" s="63"/>
      <c r="D9" s="9" t="s">
        <v>221</v>
      </c>
      <c r="F9" s="10">
        <f>'درآمد سرمایه گذاری در صندوق'!U25</f>
        <v>-52856148160</v>
      </c>
      <c r="H9" s="11">
        <v>-2.69</v>
      </c>
      <c r="J9" s="11">
        <v>-7.0000000000000007E-2</v>
      </c>
    </row>
    <row r="10" spans="1:10" ht="21.75" customHeight="1">
      <c r="A10" s="63" t="s">
        <v>222</v>
      </c>
      <c r="B10" s="63"/>
      <c r="D10" s="9" t="s">
        <v>223</v>
      </c>
      <c r="F10" s="10">
        <f>'درآمد سرمایه گذاری در اوراق به'!R25</f>
        <v>1674642491495</v>
      </c>
      <c r="H10" s="11">
        <v>48.24</v>
      </c>
      <c r="J10" s="11">
        <v>1.21</v>
      </c>
    </row>
    <row r="11" spans="1:10" ht="21.75" customHeight="1">
      <c r="A11" s="63" t="s">
        <v>224</v>
      </c>
      <c r="B11" s="63"/>
      <c r="D11" s="9" t="s">
        <v>225</v>
      </c>
      <c r="F11" s="10">
        <f>'درآمد سپرده بانکی'!H114</f>
        <v>2478961758354</v>
      </c>
      <c r="H11" s="11">
        <v>58.6</v>
      </c>
      <c r="J11" s="11">
        <v>1.47</v>
      </c>
    </row>
    <row r="12" spans="1:10" ht="21.75" customHeight="1">
      <c r="A12" s="68" t="s">
        <v>226</v>
      </c>
      <c r="B12" s="68"/>
      <c r="D12" s="12" t="s">
        <v>227</v>
      </c>
      <c r="F12" s="14">
        <f>'سایر درآمدها'!F11</f>
        <v>462541402</v>
      </c>
      <c r="H12" s="15">
        <v>0.05</v>
      </c>
      <c r="J12" s="15">
        <v>0</v>
      </c>
    </row>
    <row r="13" spans="1:10" ht="21.75" customHeight="1">
      <c r="A13" s="55" t="s">
        <v>30</v>
      </c>
      <c r="B13" s="55"/>
      <c r="D13" s="17"/>
      <c r="F13" s="17">
        <f>SUM(F8:F12)</f>
        <v>4084126691363</v>
      </c>
      <c r="H13" s="18">
        <v>101.74</v>
      </c>
      <c r="J13" s="18">
        <v>2.5499999999999998</v>
      </c>
    </row>
    <row r="14" spans="1:10" ht="19.5" thickTop="1">
      <c r="F14" s="24">
        <v>4110737046494</v>
      </c>
    </row>
    <row r="15" spans="1:10" ht="18.75">
      <c r="D15" s="34">
        <v>447313534</v>
      </c>
      <c r="F15" s="24">
        <f>F13-F14</f>
        <v>-26610355131</v>
      </c>
    </row>
    <row r="16" spans="1:10">
      <c r="D16" s="34">
        <v>741897346</v>
      </c>
    </row>
    <row r="17" spans="4:6">
      <c r="D17" s="34">
        <v>25421144251</v>
      </c>
    </row>
    <row r="18" spans="4:6">
      <c r="D18" s="34">
        <f>SUM(D15:D17)</f>
        <v>26610355131</v>
      </c>
      <c r="F18" s="34">
        <f>F15+D18</f>
        <v>0</v>
      </c>
    </row>
    <row r="19" spans="4:6">
      <c r="D19" s="34"/>
    </row>
    <row r="20" spans="4:6">
      <c r="D20" s="34"/>
      <c r="F20" s="34"/>
    </row>
    <row r="21" spans="4:6">
      <c r="F21" s="34"/>
    </row>
    <row r="22" spans="4:6">
      <c r="F22" s="34"/>
    </row>
    <row r="23" spans="4:6">
      <c r="F23" s="34"/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Z21"/>
  <sheetViews>
    <sheetView rightToLeft="1" workbookViewId="0">
      <selection activeCell="K31" sqref="K31"/>
    </sheetView>
  </sheetViews>
  <sheetFormatPr defaultRowHeight="12.75"/>
  <cols>
    <col min="1" max="1" width="6.140625" bestFit="1" customWidth="1"/>
    <col min="2" max="2" width="18.140625" customWidth="1"/>
    <col min="3" max="3" width="1.28515625" customWidth="1"/>
    <col min="4" max="4" width="14.7109375" bestFit="1" customWidth="1"/>
    <col min="5" max="5" width="1.28515625" customWidth="1"/>
    <col min="6" max="6" width="15.85546875" bestFit="1" customWidth="1"/>
    <col min="7" max="7" width="1.28515625" customWidth="1"/>
    <col min="8" max="8" width="14.5703125" bestFit="1" customWidth="1"/>
    <col min="9" max="9" width="1.28515625" customWidth="1"/>
    <col min="10" max="10" width="15.85546875" bestFit="1" customWidth="1"/>
    <col min="11" max="11" width="1.28515625" customWidth="1"/>
    <col min="12" max="12" width="17.28515625" bestFit="1" customWidth="1"/>
    <col min="13" max="13" width="1.28515625" customWidth="1"/>
    <col min="14" max="14" width="16.140625" bestFit="1" customWidth="1"/>
    <col min="15" max="16" width="1.28515625" customWidth="1"/>
    <col min="17" max="17" width="16.85546875" bestFit="1" customWidth="1"/>
    <col min="18" max="18" width="1.28515625" customWidth="1"/>
    <col min="19" max="19" width="15.85546875" bestFit="1" customWidth="1"/>
    <col min="20" max="20" width="1.28515625" customWidth="1"/>
    <col min="21" max="21" width="16.140625" bestFit="1" customWidth="1"/>
    <col min="22" max="22" width="1.28515625" customWidth="1"/>
    <col min="23" max="23" width="17.28515625" bestFit="1" customWidth="1"/>
    <col min="24" max="24" width="0.28515625" customWidth="1"/>
    <col min="25" max="25" width="14.42578125" bestFit="1" customWidth="1"/>
    <col min="26" max="26" width="13.42578125" bestFit="1" customWidth="1"/>
  </cols>
  <sheetData>
    <row r="1" spans="1:26" ht="29.1" customHeight="1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</row>
    <row r="2" spans="1:26" ht="21.75" customHeight="1">
      <c r="A2" s="60" t="s">
        <v>211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</row>
    <row r="3" spans="1:26" ht="21.75" customHeight="1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</row>
    <row r="4" spans="1:26" ht="14.45" customHeight="1"/>
    <row r="5" spans="1:26" ht="14.45" customHeight="1">
      <c r="A5" s="2" t="s">
        <v>228</v>
      </c>
      <c r="B5" s="61" t="s">
        <v>229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</row>
    <row r="6" spans="1:26" ht="14.45" customHeight="1">
      <c r="D6" s="57" t="s">
        <v>230</v>
      </c>
      <c r="E6" s="57"/>
      <c r="F6" s="57"/>
      <c r="G6" s="57"/>
      <c r="H6" s="57"/>
      <c r="I6" s="57"/>
      <c r="J6" s="57"/>
      <c r="K6" s="57"/>
      <c r="L6" s="57"/>
      <c r="N6" s="57" t="s">
        <v>231</v>
      </c>
      <c r="O6" s="57"/>
      <c r="P6" s="57"/>
      <c r="Q6" s="57"/>
      <c r="R6" s="57"/>
      <c r="S6" s="57"/>
      <c r="T6" s="57"/>
      <c r="U6" s="57"/>
      <c r="V6" s="57"/>
      <c r="W6" s="57"/>
    </row>
    <row r="7" spans="1:26" ht="14.45" customHeight="1">
      <c r="D7" s="4"/>
      <c r="E7" s="4"/>
      <c r="F7" s="4"/>
      <c r="G7" s="4"/>
      <c r="H7" s="4"/>
      <c r="I7" s="4"/>
      <c r="J7" s="59" t="s">
        <v>30</v>
      </c>
      <c r="K7" s="59"/>
      <c r="L7" s="59"/>
      <c r="N7" s="4"/>
      <c r="O7" s="4"/>
      <c r="P7" s="4"/>
      <c r="Q7" s="4"/>
      <c r="R7" s="4"/>
      <c r="S7" s="4"/>
      <c r="T7" s="4"/>
      <c r="U7" s="59" t="s">
        <v>30</v>
      </c>
      <c r="V7" s="59"/>
      <c r="W7" s="59"/>
    </row>
    <row r="8" spans="1:26" ht="14.45" customHeight="1">
      <c r="A8" s="57" t="s">
        <v>232</v>
      </c>
      <c r="B8" s="57"/>
      <c r="D8" s="3" t="s">
        <v>233</v>
      </c>
      <c r="F8" s="3" t="s">
        <v>234</v>
      </c>
      <c r="H8" s="3" t="s">
        <v>235</v>
      </c>
      <c r="J8" s="5" t="s">
        <v>140</v>
      </c>
      <c r="K8" s="4"/>
      <c r="L8" s="5" t="s">
        <v>216</v>
      </c>
      <c r="N8" s="3" t="s">
        <v>233</v>
      </c>
      <c r="P8" s="57" t="s">
        <v>234</v>
      </c>
      <c r="Q8" s="57"/>
      <c r="S8" s="3" t="s">
        <v>235</v>
      </c>
      <c r="U8" s="5" t="s">
        <v>140</v>
      </c>
      <c r="V8" s="4"/>
      <c r="W8" s="5" t="s">
        <v>216</v>
      </c>
    </row>
    <row r="9" spans="1:26" ht="21.75" customHeight="1">
      <c r="A9" s="62" t="s">
        <v>21</v>
      </c>
      <c r="B9" s="62"/>
      <c r="D9" s="7">
        <v>0</v>
      </c>
      <c r="F9" s="7">
        <v>-21933601266</v>
      </c>
      <c r="H9" s="7">
        <v>-11628</v>
      </c>
      <c r="J9" s="7">
        <v>-21933612894</v>
      </c>
      <c r="L9" s="8">
        <v>-2.4700000000000002</v>
      </c>
      <c r="N9" s="7">
        <v>0</v>
      </c>
      <c r="P9" s="58">
        <v>-75917365073</v>
      </c>
      <c r="Q9" s="58"/>
      <c r="S9" s="7">
        <v>-11628</v>
      </c>
      <c r="U9" s="7">
        <f>N9+P9+S9</f>
        <v>-75917376701</v>
      </c>
      <c r="W9" s="8">
        <v>-1.86</v>
      </c>
      <c r="Y9" s="34"/>
      <c r="Z9" s="34"/>
    </row>
    <row r="10" spans="1:26" ht="21.75" customHeight="1">
      <c r="A10" s="63" t="s">
        <v>29</v>
      </c>
      <c r="B10" s="63"/>
      <c r="D10" s="10">
        <v>0</v>
      </c>
      <c r="F10" s="10">
        <v>0</v>
      </c>
      <c r="H10" s="10">
        <v>-1786220703</v>
      </c>
      <c r="J10" s="10">
        <v>-1786220703</v>
      </c>
      <c r="L10" s="11">
        <v>-0.2</v>
      </c>
      <c r="N10" s="10">
        <v>0</v>
      </c>
      <c r="P10" s="56">
        <v>0</v>
      </c>
      <c r="Q10" s="56"/>
      <c r="S10" s="10">
        <v>-30428533519</v>
      </c>
      <c r="U10" s="52">
        <f t="shared" ref="U10:U20" si="0">N10+P10+S10</f>
        <v>-30428533519</v>
      </c>
      <c r="W10" s="11">
        <v>-0.91</v>
      </c>
      <c r="Y10" s="34"/>
      <c r="Z10" s="34"/>
    </row>
    <row r="11" spans="1:26" ht="21.75" customHeight="1">
      <c r="A11" s="63" t="s">
        <v>236</v>
      </c>
      <c r="B11" s="63"/>
      <c r="D11" s="10">
        <v>0</v>
      </c>
      <c r="F11" s="10">
        <v>0</v>
      </c>
      <c r="H11" s="10">
        <v>0</v>
      </c>
      <c r="J11" s="10">
        <v>0</v>
      </c>
      <c r="L11" s="11">
        <v>0</v>
      </c>
      <c r="N11" s="10">
        <v>0</v>
      </c>
      <c r="P11" s="56">
        <v>0</v>
      </c>
      <c r="Q11" s="56"/>
      <c r="S11" s="10">
        <v>870697998</v>
      </c>
      <c r="U11" s="52">
        <f t="shared" si="0"/>
        <v>870697998</v>
      </c>
      <c r="W11" s="11">
        <v>-0.02</v>
      </c>
      <c r="Y11" s="34"/>
      <c r="Z11" s="34"/>
    </row>
    <row r="12" spans="1:26" ht="21.75" customHeight="1">
      <c r="A12" s="63" t="s">
        <v>28</v>
      </c>
      <c r="B12" s="63"/>
      <c r="D12" s="10">
        <v>0</v>
      </c>
      <c r="F12" s="10">
        <v>27499073745</v>
      </c>
      <c r="H12" s="10">
        <v>0</v>
      </c>
      <c r="J12" s="10">
        <v>27499073745</v>
      </c>
      <c r="L12" s="11">
        <v>3.09</v>
      </c>
      <c r="N12" s="10">
        <v>95951970621</v>
      </c>
      <c r="P12" s="56">
        <v>15361217554</v>
      </c>
      <c r="Q12" s="56"/>
      <c r="S12" s="10">
        <v>-6233</v>
      </c>
      <c r="U12" s="52">
        <f t="shared" si="0"/>
        <v>111313181942</v>
      </c>
      <c r="W12" s="11">
        <v>2.72</v>
      </c>
      <c r="Y12" s="34"/>
      <c r="Z12" s="34"/>
    </row>
    <row r="13" spans="1:26" ht="21.75" customHeight="1">
      <c r="A13" s="63" t="s">
        <v>26</v>
      </c>
      <c r="B13" s="63"/>
      <c r="D13" s="10">
        <v>0</v>
      </c>
      <c r="F13" s="10">
        <v>-2354904450</v>
      </c>
      <c r="H13" s="10">
        <v>0</v>
      </c>
      <c r="J13" s="10">
        <v>-2354904450</v>
      </c>
      <c r="L13" s="11">
        <v>-0.26</v>
      </c>
      <c r="N13" s="10">
        <v>19882644320</v>
      </c>
      <c r="P13" s="56">
        <v>-6186271633</v>
      </c>
      <c r="Q13" s="56"/>
      <c r="S13" s="10">
        <v>0</v>
      </c>
      <c r="U13" s="52">
        <f t="shared" si="0"/>
        <v>13696372687</v>
      </c>
      <c r="W13" s="11">
        <v>0.34</v>
      </c>
      <c r="Y13" s="34"/>
      <c r="Z13" s="34"/>
    </row>
    <row r="14" spans="1:26" ht="21.75" customHeight="1">
      <c r="A14" s="63" t="s">
        <v>20</v>
      </c>
      <c r="B14" s="63"/>
      <c r="D14" s="10">
        <v>0</v>
      </c>
      <c r="F14" s="10">
        <v>-8191857260</v>
      </c>
      <c r="H14" s="10">
        <v>0</v>
      </c>
      <c r="J14" s="10">
        <v>-8191857260</v>
      </c>
      <c r="L14" s="11">
        <v>-0.92</v>
      </c>
      <c r="N14" s="10">
        <v>43253565791</v>
      </c>
      <c r="P14" s="56">
        <v>-50906541551</v>
      </c>
      <c r="Q14" s="56"/>
      <c r="S14" s="10">
        <v>0</v>
      </c>
      <c r="U14" s="52">
        <f t="shared" si="0"/>
        <v>-7652975760</v>
      </c>
      <c r="W14" s="11">
        <v>-0.19</v>
      </c>
      <c r="Y14" s="34"/>
      <c r="Z14" s="34"/>
    </row>
    <row r="15" spans="1:26" ht="21.75" customHeight="1">
      <c r="A15" s="63" t="s">
        <v>24</v>
      </c>
      <c r="B15" s="63"/>
      <c r="D15" s="10">
        <v>0</v>
      </c>
      <c r="F15" s="10">
        <v>-933412950</v>
      </c>
      <c r="H15" s="10">
        <v>0</v>
      </c>
      <c r="J15" s="10">
        <v>-933412950</v>
      </c>
      <c r="L15" s="11">
        <v>-0.1</v>
      </c>
      <c r="N15" s="10">
        <v>1446846847</v>
      </c>
      <c r="P15" s="56">
        <v>-6730712550</v>
      </c>
      <c r="Q15" s="56"/>
      <c r="S15" s="10">
        <v>0</v>
      </c>
      <c r="U15" s="52">
        <f t="shared" si="0"/>
        <v>-5283865703</v>
      </c>
      <c r="W15" s="11">
        <v>-0.13</v>
      </c>
      <c r="Y15" s="34"/>
      <c r="Z15" s="34"/>
    </row>
    <row r="16" spans="1:26" ht="21.75" customHeight="1">
      <c r="A16" s="63" t="s">
        <v>19</v>
      </c>
      <c r="B16" s="63"/>
      <c r="D16" s="10">
        <v>0</v>
      </c>
      <c r="F16" s="10">
        <v>-9758429802</v>
      </c>
      <c r="H16" s="10">
        <v>0</v>
      </c>
      <c r="J16" s="10">
        <v>-9758429802</v>
      </c>
      <c r="L16" s="11">
        <v>-1.1000000000000001</v>
      </c>
      <c r="N16" s="10">
        <v>8089696625</v>
      </c>
      <c r="P16" s="56">
        <v>-19301071230</v>
      </c>
      <c r="Q16" s="56"/>
      <c r="S16" s="10">
        <v>0</v>
      </c>
      <c r="U16" s="52">
        <f t="shared" si="0"/>
        <v>-11211374605</v>
      </c>
      <c r="W16" s="11">
        <v>-0.27</v>
      </c>
      <c r="Y16" s="34"/>
      <c r="Z16" s="34"/>
    </row>
    <row r="17" spans="1:26" ht="21.75" customHeight="1">
      <c r="A17" s="63" t="s">
        <v>27</v>
      </c>
      <c r="B17" s="63"/>
      <c r="D17" s="10">
        <v>0</v>
      </c>
      <c r="F17" s="10">
        <v>-1208014127</v>
      </c>
      <c r="H17" s="10">
        <v>0</v>
      </c>
      <c r="J17" s="10">
        <v>-1208014127</v>
      </c>
      <c r="L17" s="11">
        <v>-0.14000000000000001</v>
      </c>
      <c r="N17" s="10">
        <v>266520701</v>
      </c>
      <c r="P17" s="56">
        <v>-4869369689</v>
      </c>
      <c r="Q17" s="56"/>
      <c r="S17" s="10">
        <v>0</v>
      </c>
      <c r="U17" s="52">
        <f t="shared" si="0"/>
        <v>-4602848988</v>
      </c>
      <c r="W17" s="11">
        <v>-0.11</v>
      </c>
      <c r="Y17" s="34"/>
      <c r="Z17" s="34"/>
    </row>
    <row r="18" spans="1:26" ht="21.75" customHeight="1">
      <c r="A18" s="63" t="s">
        <v>25</v>
      </c>
      <c r="B18" s="63"/>
      <c r="D18" s="10">
        <v>0</v>
      </c>
      <c r="F18" s="10">
        <v>-3375173512</v>
      </c>
      <c r="H18" s="10">
        <v>0</v>
      </c>
      <c r="J18" s="10">
        <v>-3375173512</v>
      </c>
      <c r="L18" s="11">
        <v>-0.38</v>
      </c>
      <c r="N18" s="10">
        <v>19502975944</v>
      </c>
      <c r="P18" s="56">
        <v>-35776839235</v>
      </c>
      <c r="Q18" s="56"/>
      <c r="S18" s="10">
        <v>0</v>
      </c>
      <c r="U18" s="52">
        <f t="shared" si="0"/>
        <v>-16273863291</v>
      </c>
      <c r="W18" s="11">
        <v>-0.4</v>
      </c>
      <c r="Y18" s="34"/>
      <c r="Z18" s="34"/>
    </row>
    <row r="19" spans="1:26" ht="21.75" customHeight="1">
      <c r="A19" s="63" t="s">
        <v>22</v>
      </c>
      <c r="B19" s="63"/>
      <c r="D19" s="10">
        <v>2237288130</v>
      </c>
      <c r="F19" s="10">
        <v>11431575000</v>
      </c>
      <c r="H19" s="10">
        <v>0</v>
      </c>
      <c r="J19" s="10">
        <v>11431575000</v>
      </c>
      <c r="L19" s="11">
        <v>1.29</v>
      </c>
      <c r="N19" s="10">
        <v>8700564950</v>
      </c>
      <c r="P19" s="56">
        <v>20331366500</v>
      </c>
      <c r="Q19" s="56"/>
      <c r="S19" s="10">
        <v>0</v>
      </c>
      <c r="U19" s="52">
        <f t="shared" si="0"/>
        <v>29031931450</v>
      </c>
      <c r="W19" s="11">
        <v>0.5</v>
      </c>
      <c r="Y19" s="34"/>
      <c r="Z19" s="34"/>
    </row>
    <row r="20" spans="1:26" ht="21.75" customHeight="1">
      <c r="A20" s="68" t="s">
        <v>23</v>
      </c>
      <c r="B20" s="68"/>
      <c r="D20" s="14">
        <v>0</v>
      </c>
      <c r="F20" s="14">
        <v>-11254082300</v>
      </c>
      <c r="H20" s="14">
        <v>0</v>
      </c>
      <c r="J20" s="14">
        <v>-11254082300</v>
      </c>
      <c r="L20" s="15">
        <v>-1.27</v>
      </c>
      <c r="N20" s="14">
        <v>0</v>
      </c>
      <c r="P20" s="56">
        <v>-20625297238</v>
      </c>
      <c r="Q20" s="66"/>
      <c r="S20" s="14">
        <v>0</v>
      </c>
      <c r="U20" s="52">
        <f t="shared" si="0"/>
        <v>-20625297238</v>
      </c>
      <c r="W20" s="15">
        <v>-0.5</v>
      </c>
      <c r="Y20" s="34"/>
      <c r="Z20" s="34"/>
    </row>
    <row r="21" spans="1:26" ht="21.75" customHeight="1">
      <c r="A21" s="55" t="s">
        <v>30</v>
      </c>
      <c r="B21" s="55"/>
      <c r="D21" s="17">
        <f>SUM(D9:D20)</f>
        <v>2237288130</v>
      </c>
      <c r="F21" s="17">
        <v>-20078826922</v>
      </c>
      <c r="H21" s="17">
        <v>-1786232331</v>
      </c>
      <c r="J21" s="17">
        <v>-21865059253</v>
      </c>
      <c r="L21" s="18">
        <v>-2.46</v>
      </c>
      <c r="N21" s="17">
        <f>SUM(N9:N20)</f>
        <v>197094785799</v>
      </c>
      <c r="Q21" s="17">
        <f>SUM(P9:Q20)</f>
        <v>-184620884145</v>
      </c>
      <c r="S21" s="17">
        <f>SUM(S9:S20)</f>
        <v>-29557853382</v>
      </c>
      <c r="U21" s="17">
        <f>SUM(U9:U20)</f>
        <v>-17083951728</v>
      </c>
      <c r="W21" s="18">
        <v>-0.83</v>
      </c>
    </row>
  </sheetData>
  <mergeCells count="35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</vt:i4>
      </vt:variant>
    </vt:vector>
  </HeadingPairs>
  <TitlesOfParts>
    <vt:vector size="38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سود سهام</vt:lpstr>
      <vt:lpstr>درآمد سپرده بانکی</vt:lpstr>
      <vt:lpstr>سایر درآمدها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سهام!Print_Area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Mrs.Firoozi</cp:lastModifiedBy>
  <cp:lastPrinted>2024-08-27T05:59:55Z</cp:lastPrinted>
  <dcterms:created xsi:type="dcterms:W3CDTF">2024-08-27T05:38:50Z</dcterms:created>
  <dcterms:modified xsi:type="dcterms:W3CDTF">2024-08-31T07:56:18Z</dcterms:modified>
</cp:coreProperties>
</file>