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6327"/>
  <workbookPr defaultThemeVersion="124226"/>
  <mc:AlternateContent xmlns:mc="http://schemas.openxmlformats.org/markup-compatibility/2006">
    <mc:Choice Requires="x15">
      <x15ac:absPath xmlns:x15ac="http://schemas.microsoft.com/office/spreadsheetml/2010/11/ac" url="E:\آوای فردای زاگرس\پرتفو\"/>
    </mc:Choice>
  </mc:AlternateContent>
  <xr:revisionPtr revIDLastSave="0" documentId="13_ncr:1_{7BEE900A-6576-48C2-9AD4-B1CFB2C89A87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صورت وضعیت" sheetId="1" r:id="rId1"/>
    <sheet name="سهام" sheetId="2" r:id="rId2"/>
    <sheet name="اوراق مشتقه" sheetId="3" r:id="rId3"/>
    <sheet name="واحدهای صندوق" sheetId="4" r:id="rId4"/>
    <sheet name="اوراق" sheetId="5" r:id="rId5"/>
    <sheet name="تعدیل قیمت" sheetId="6" r:id="rId6"/>
    <sheet name="سپرده" sheetId="7" r:id="rId7"/>
    <sheet name="درآمد" sheetId="8" r:id="rId8"/>
    <sheet name="درآمد سرمایه گذاری در سهام" sheetId="9" r:id="rId9"/>
    <sheet name="درآمد سرمایه گذاری در صندوق" sheetId="10" r:id="rId10"/>
    <sheet name="درآمد سرمایه گذاری در اوراق به" sheetId="11" r:id="rId11"/>
    <sheet name="مبالغ تخصیصی اوراق" sheetId="12" r:id="rId12"/>
    <sheet name="درآمد سپرده بانکی" sheetId="13" r:id="rId13"/>
    <sheet name="سایر درآمدها" sheetId="14" r:id="rId14"/>
    <sheet name="درآمد سود سهام" sheetId="15" r:id="rId15"/>
    <sheet name="سود اوراق بهادار" sheetId="17" r:id="rId16"/>
    <sheet name="سود سپرده بانکی" sheetId="18" r:id="rId17"/>
    <sheet name="درآمد ناشی از فروش" sheetId="19" r:id="rId18"/>
    <sheet name="درآمد ناشی از تغییر قیمت اوراق" sheetId="21" r:id="rId19"/>
  </sheets>
  <definedNames>
    <definedName name="_xlnm.Print_Area" localSheetId="4">اوراق!$A$1:$AM$24</definedName>
    <definedName name="_xlnm.Print_Area" localSheetId="2">'اوراق مشتقه'!$A$1:$AX$17</definedName>
    <definedName name="_xlnm.Print_Area" localSheetId="5">'تعدیل قیمت'!$A$1:$N$11</definedName>
    <definedName name="_xlnm.Print_Area" localSheetId="7">درآمد!$A$1:$K$13</definedName>
    <definedName name="_xlnm.Print_Area" localSheetId="12">'درآمد سپرده بانکی'!$A$1:$K$126</definedName>
    <definedName name="_xlnm.Print_Area" localSheetId="10">'درآمد سرمایه گذاری در اوراق به'!$A$1:$S$25</definedName>
    <definedName name="_xlnm.Print_Area" localSheetId="8">'درآمد سرمایه گذاری در سهام'!$A$1:$X$21</definedName>
    <definedName name="_xlnm.Print_Area" localSheetId="9">'درآمد سرمایه گذاری در صندوق'!$A$1:$X$26</definedName>
    <definedName name="_xlnm.Print_Area" localSheetId="14">'درآمد سود سهام'!$A$1:$T$15</definedName>
    <definedName name="_xlnm.Print_Area" localSheetId="18">'درآمد ناشی از تغییر قیمت اوراق'!$A$1:$S$47</definedName>
    <definedName name="_xlnm.Print_Area" localSheetId="17">'درآمد ناشی از فروش'!$A$1:$S$21</definedName>
    <definedName name="_xlnm.Print_Area" localSheetId="13">'سایر درآمدها'!$A$1:$G$11</definedName>
    <definedName name="_xlnm.Print_Area" localSheetId="6">سپرده!$A$1:$M$69</definedName>
    <definedName name="_xlnm.Print_Area" localSheetId="15">'سود اوراق بهادار'!$A$1:$U$18</definedName>
    <definedName name="_xlnm.Print_Area" localSheetId="16">'سود سپرده بانکی'!$A$1:$N$126</definedName>
    <definedName name="_xlnm.Print_Area" localSheetId="1">سهام!$A$1:$AC$19</definedName>
    <definedName name="_xlnm.Print_Area" localSheetId="0">'صورت وضعیت'!$A$1:$A$9</definedName>
    <definedName name="_xlnm.Print_Area" localSheetId="11">'مبالغ تخصیصی اوراق'!$A$1:$R$28</definedName>
    <definedName name="_xlnm.Print_Area" localSheetId="3">'واحدهای صندوق'!$A$1:$AB$25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T25" i="17" l="1"/>
  <c r="J9" i="8"/>
  <c r="J10" i="8"/>
  <c r="J11" i="8"/>
  <c r="J12" i="8"/>
  <c r="F12" i="8"/>
  <c r="F11" i="8"/>
  <c r="F10" i="8"/>
  <c r="F9" i="8"/>
  <c r="J19" i="9"/>
  <c r="Q24" i="19"/>
  <c r="Q49" i="21"/>
  <c r="U10" i="9"/>
  <c r="U11" i="9"/>
  <c r="U12" i="9"/>
  <c r="U13" i="9"/>
  <c r="U14" i="9"/>
  <c r="U21" i="9" s="1"/>
  <c r="F8" i="8" s="1"/>
  <c r="U15" i="9"/>
  <c r="U16" i="9"/>
  <c r="U17" i="9"/>
  <c r="U18" i="9"/>
  <c r="U19" i="9"/>
  <c r="U20" i="9"/>
  <c r="U9" i="9"/>
  <c r="U10" i="10"/>
  <c r="U11" i="10"/>
  <c r="U12" i="10"/>
  <c r="U13" i="10"/>
  <c r="U14" i="10"/>
  <c r="U15" i="10"/>
  <c r="U16" i="10"/>
  <c r="U17" i="10"/>
  <c r="U18" i="10"/>
  <c r="U19" i="10"/>
  <c r="U20" i="10"/>
  <c r="U21" i="10"/>
  <c r="U22" i="10"/>
  <c r="U23" i="10"/>
  <c r="U24" i="10"/>
  <c r="U25" i="10"/>
  <c r="U9" i="10"/>
  <c r="R10" i="11"/>
  <c r="R11" i="11"/>
  <c r="R12" i="11"/>
  <c r="R13" i="11"/>
  <c r="R14" i="11"/>
  <c r="R15" i="11"/>
  <c r="R16" i="11"/>
  <c r="R17" i="11"/>
  <c r="R18" i="11"/>
  <c r="R19" i="11"/>
  <c r="R20" i="11"/>
  <c r="R21" i="11"/>
  <c r="R22" i="11"/>
  <c r="R23" i="11"/>
  <c r="R24" i="11"/>
  <c r="R9" i="11"/>
  <c r="R25" i="11" s="1"/>
  <c r="P25" i="11"/>
  <c r="N25" i="11"/>
  <c r="L25" i="11"/>
  <c r="J25" i="11"/>
  <c r="F25" i="11"/>
  <c r="D25" i="11"/>
  <c r="U26" i="10"/>
  <c r="S26" i="10"/>
  <c r="Q26" i="10"/>
  <c r="J26" i="10"/>
  <c r="H26" i="10"/>
  <c r="F26" i="10"/>
  <c r="S21" i="9"/>
  <c r="Q21" i="9"/>
  <c r="N21" i="9"/>
  <c r="T21" i="17" s="1"/>
  <c r="T22" i="17" s="1"/>
  <c r="J21" i="9"/>
  <c r="F21" i="9"/>
  <c r="M21" i="19"/>
  <c r="O21" i="19"/>
  <c r="O16" i="19"/>
  <c r="S12" i="9" a="1"/>
  <c r="S12" i="9" s="1"/>
  <c r="S11" i="9" a="1"/>
  <c r="S11" i="9" s="1"/>
  <c r="S10" i="9" a="1"/>
  <c r="S10" i="9" s="1"/>
  <c r="S13" i="10" a="1"/>
  <c r="S13" i="10" s="1"/>
  <c r="S12" i="10" a="1"/>
  <c r="S12" i="10" s="1"/>
  <c r="S11" i="10" a="1"/>
  <c r="S11" i="10" s="1"/>
  <c r="S10" i="10" a="1"/>
  <c r="S10" i="10" s="1"/>
  <c r="S9" i="10" a="1"/>
  <c r="S9" i="10" s="1"/>
  <c r="P12" i="11" a="1"/>
  <c r="P12" i="11" s="1"/>
  <c r="P11" i="11" a="1"/>
  <c r="P11" i="11" s="1"/>
  <c r="P10" i="11" a="1"/>
  <c r="P10" i="11" s="1"/>
  <c r="P9" i="11" a="1"/>
  <c r="P9" i="11" s="1"/>
  <c r="Q21" i="19"/>
  <c r="T18" i="17"/>
  <c r="P18" i="17"/>
  <c r="N18" i="17"/>
  <c r="J18" i="17"/>
  <c r="S15" i="15"/>
  <c r="S9" i="15"/>
  <c r="S10" i="15"/>
  <c r="S11" i="15"/>
  <c r="S12" i="15"/>
  <c r="S13" i="15"/>
  <c r="S14" i="15"/>
  <c r="S8" i="15"/>
  <c r="M126" i="18"/>
  <c r="Q47" i="21"/>
  <c r="H126" i="13"/>
  <c r="J8" i="8" l="1"/>
  <c r="J13" i="8" s="1"/>
  <c r="F13" i="8"/>
  <c r="L69" i="7"/>
  <c r="L10" i="7"/>
  <c r="L11" i="7"/>
  <c r="L12" i="7"/>
  <c r="L13" i="7"/>
  <c r="L14" i="7"/>
  <c r="L15" i="7"/>
  <c r="L16" i="7"/>
  <c r="L17" i="7"/>
  <c r="L18" i="7"/>
  <c r="L19" i="7"/>
  <c r="L20" i="7"/>
  <c r="L21" i="7"/>
  <c r="L22" i="7"/>
  <c r="L23" i="7"/>
  <c r="L24" i="7"/>
  <c r="L25" i="7"/>
  <c r="L26" i="7"/>
  <c r="L27" i="7"/>
  <c r="L28" i="7"/>
  <c r="L29" i="7"/>
  <c r="L30" i="7"/>
  <c r="L31" i="7"/>
  <c r="L32" i="7"/>
  <c r="L33" i="7"/>
  <c r="L34" i="7"/>
  <c r="L35" i="7"/>
  <c r="L36" i="7"/>
  <c r="L37" i="7"/>
  <c r="L38" i="7"/>
  <c r="L39" i="7"/>
  <c r="L40" i="7"/>
  <c r="L41" i="7"/>
  <c r="L42" i="7"/>
  <c r="L43" i="7"/>
  <c r="L44" i="7"/>
  <c r="L45" i="7"/>
  <c r="L46" i="7"/>
  <c r="L47" i="7"/>
  <c r="L48" i="7"/>
  <c r="L49" i="7"/>
  <c r="L50" i="7"/>
  <c r="L51" i="7"/>
  <c r="L52" i="7"/>
  <c r="L53" i="7"/>
  <c r="L54" i="7"/>
  <c r="L55" i="7"/>
  <c r="L56" i="7"/>
  <c r="L57" i="7"/>
  <c r="L58" i="7"/>
  <c r="L59" i="7"/>
  <c r="L60" i="7"/>
  <c r="L61" i="7"/>
  <c r="L62" i="7"/>
  <c r="L63" i="7"/>
  <c r="L64" i="7"/>
  <c r="L65" i="7"/>
  <c r="L66" i="7"/>
  <c r="L67" i="7"/>
  <c r="L68" i="7"/>
  <c r="L9" i="7"/>
  <c r="H69" i="7"/>
  <c r="J69" i="7"/>
  <c r="AL24" i="5"/>
  <c r="AL10" i="5"/>
  <c r="AL11" i="5"/>
  <c r="AL12" i="5"/>
  <c r="AL13" i="5"/>
  <c r="AL14" i="5"/>
  <c r="AL15" i="5"/>
  <c r="AL16" i="5"/>
  <c r="AL17" i="5"/>
  <c r="AL18" i="5"/>
  <c r="AL19" i="5"/>
  <c r="AL20" i="5"/>
  <c r="AL21" i="5"/>
  <c r="AL22" i="5"/>
  <c r="AL23" i="5"/>
  <c r="AL9" i="5"/>
  <c r="AA25" i="4"/>
  <c r="AA10" i="4"/>
  <c r="AA11" i="4"/>
  <c r="AA12" i="4"/>
  <c r="AA13" i="4"/>
  <c r="AA14" i="4"/>
  <c r="AA15" i="4"/>
  <c r="AA16" i="4"/>
  <c r="AA17" i="4"/>
  <c r="AA18" i="4"/>
  <c r="AA19" i="4"/>
  <c r="AA20" i="4"/>
  <c r="AA21" i="4"/>
  <c r="AA22" i="4"/>
  <c r="AA23" i="4"/>
  <c r="AA24" i="4"/>
  <c r="AA9" i="4"/>
  <c r="H9" i="8" l="1"/>
  <c r="H10" i="8"/>
  <c r="H11" i="8"/>
  <c r="H12" i="8"/>
  <c r="H8" i="8"/>
  <c r="H13" i="8" s="1"/>
  <c r="AB19" i="2"/>
  <c r="AB10" i="2"/>
  <c r="AB11" i="2"/>
  <c r="AB12" i="2"/>
  <c r="AB13" i="2"/>
  <c r="AB14" i="2"/>
  <c r="AB15" i="2"/>
  <c r="AB16" i="2"/>
  <c r="AB17" i="2"/>
  <c r="AB18" i="2"/>
  <c r="AB9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<sst xmlns="http://schemas.openxmlformats.org/spreadsheetml/2006/main" count="880" uniqueCount="351">
  <si>
    <t>صندوق سرمایه گذاری آوای فردای زاگرس</t>
  </si>
  <si>
    <t>صورت وضعیت پرتفوی</t>
  </si>
  <si>
    <t>برای ماه منتهی به 1403/06/31</t>
  </si>
  <si>
    <t>-1</t>
  </si>
  <si>
    <t>سرمایه گذاری ها</t>
  </si>
  <si>
    <t>-1-1</t>
  </si>
  <si>
    <t>سرمایه گذاری در سهام و حق تقدم سهام</t>
  </si>
  <si>
    <t>1403/05/31</t>
  </si>
  <si>
    <t>تغییرات طی دوره</t>
  </si>
  <si>
    <t>1403/06/31</t>
  </si>
  <si>
    <t>خرید طی دوره</t>
  </si>
  <si>
    <t>فروش طی دوره</t>
  </si>
  <si>
    <t>نام شرکت</t>
  </si>
  <si>
    <t>تعداد</t>
  </si>
  <si>
    <t>بهای تمام شده</t>
  </si>
  <si>
    <t>خالص ارزش فروش</t>
  </si>
  <si>
    <t>مبلغ فروش</t>
  </si>
  <si>
    <t>قیمت بازار هر سهم</t>
  </si>
  <si>
    <t>درصد به کل دارایی ها</t>
  </si>
  <si>
    <t>بیمه کوثر</t>
  </si>
  <si>
    <t>پالایش نفت تبریز</t>
  </si>
  <si>
    <t>ح . معدنی و صنعتی گل گهر</t>
  </si>
  <si>
    <t>داروسازی‌ امین‌</t>
  </si>
  <si>
    <t>ذوب آهن اصفهان</t>
  </si>
  <si>
    <t>قنداصفهان‌</t>
  </si>
  <si>
    <t>گروه توسعه مالی مهرآیندگان</t>
  </si>
  <si>
    <t>گروه مدیریت سرمایه گذاری امید</t>
  </si>
  <si>
    <t>مدیریت سرمایه گذاری کوثربهمن</t>
  </si>
  <si>
    <t>معدنی و صنعتی گل گهر</t>
  </si>
  <si>
    <t>جمع</t>
  </si>
  <si>
    <t>اطلاعات آماری مرتبط با اوراق اختیار فروش تبعی خریداری شده توسط صندوق سرمایه گذاری:</t>
  </si>
  <si>
    <t>نام سهام</t>
  </si>
  <si>
    <t>تعداد اوراق تبعی</t>
  </si>
  <si>
    <t>قیمت اعمال</t>
  </si>
  <si>
    <t>تاریخ اعمال</t>
  </si>
  <si>
    <t>نرخ سود موثر</t>
  </si>
  <si>
    <t>اختیارف ت دامین-12900-04/03/19</t>
  </si>
  <si>
    <t>1404/03/19</t>
  </si>
  <si>
    <t>اختیارف ت کگل-5910-03/06/17</t>
  </si>
  <si>
    <t>1403/06/17</t>
  </si>
  <si>
    <t>تعداد اوراق</t>
  </si>
  <si>
    <t>-2-1</t>
  </si>
  <si>
    <t>سرمایه‌گذاری در واحدهای صندوق های سرمایه گذاری</t>
  </si>
  <si>
    <t>خرید/صدور طی دوره</t>
  </si>
  <si>
    <t>فروش/ابطال طی دوره</t>
  </si>
  <si>
    <t>صندوق</t>
  </si>
  <si>
    <t>تعداد واحد</t>
  </si>
  <si>
    <t>قیمت ابطال / بازار هر واحد</t>
  </si>
  <si>
    <t>صندوق اهرمی موج-واحدهای عادی</t>
  </si>
  <si>
    <t>صندوق س آوای تاراز زاگرس-سهام</t>
  </si>
  <si>
    <t>صندوق س پترو اندیشه صبا-بخشی</t>
  </si>
  <si>
    <t>صندوق س صنایع دایا1-بخشی</t>
  </si>
  <si>
    <t>صندوق س صنایع دایا2-بخشی</t>
  </si>
  <si>
    <t>صندوق س. پرتو پایش پیشرو-س</t>
  </si>
  <si>
    <t>صندوق س. مروارید بها بازار-س</t>
  </si>
  <si>
    <t>صندوق س. مشترک آریان-س</t>
  </si>
  <si>
    <t>صندوق س. ویستا -س</t>
  </si>
  <si>
    <t>صندوق س.پشتوانه طلا دنای زاگرس</t>
  </si>
  <si>
    <t>صندوق س.زرین نهال ثنا-س</t>
  </si>
  <si>
    <t>صندوق س.سپند کاریزما-س</t>
  </si>
  <si>
    <t>صندوق سرمایه گذاری زرین پارسیان</t>
  </si>
  <si>
    <t>صندوق صبا</t>
  </si>
  <si>
    <t>طلوع بامداد مهرگان</t>
  </si>
  <si>
    <t>صندوق سرمایه‌گذاری فیروزه موفقیت</t>
  </si>
  <si>
    <t>-3-1</t>
  </si>
  <si>
    <t>سرمایه‌گذاری در اوراق بهادار با درآمد ثابت یا علی‌الحساب</t>
  </si>
  <si>
    <t>اطلاعات اوراق با درآمد ثابت</t>
  </si>
  <si>
    <t>نام اوراق</t>
  </si>
  <si>
    <t>دارای مجوز از سازمان</t>
  </si>
  <si>
    <t>پذیرفته شده در بورس یا فرابورس</t>
  </si>
  <si>
    <t>تاریخ انتشار اوراق</t>
  </si>
  <si>
    <t>تاریخ سررسید</t>
  </si>
  <si>
    <t>نرخ سود اسمی</t>
  </si>
  <si>
    <t>اسناد خزانه-م1بودجه01-040326</t>
  </si>
  <si>
    <t>بله</t>
  </si>
  <si>
    <t>1401/02/26</t>
  </si>
  <si>
    <t>1404/03/26</t>
  </si>
  <si>
    <t>اسناد خزانه-م3بودجه01-040520</t>
  </si>
  <si>
    <t>1401/05/18</t>
  </si>
  <si>
    <t>1404/05/20</t>
  </si>
  <si>
    <t>اسناد خزانه-م7بودجه02-040910</t>
  </si>
  <si>
    <t>1402/12/20</t>
  </si>
  <si>
    <t>1404/09/10</t>
  </si>
  <si>
    <t>اسنادخزانه-م2بودجه00-031024</t>
  </si>
  <si>
    <t>1400/02/22</t>
  </si>
  <si>
    <t>1403/10/24</t>
  </si>
  <si>
    <t>اسنادخزانه-م5بودجه01-041015</t>
  </si>
  <si>
    <t>1401/12/08</t>
  </si>
  <si>
    <t>1404/10/14</t>
  </si>
  <si>
    <t>اسنادخزانه-م6بودجه01-030814</t>
  </si>
  <si>
    <t>1401/12/10</t>
  </si>
  <si>
    <t>1403/08/14</t>
  </si>
  <si>
    <t>اسنادخزانه-م9بودجه01-040826</t>
  </si>
  <si>
    <t>1401/12/28</t>
  </si>
  <si>
    <t>1404/08/26</t>
  </si>
  <si>
    <t>صکوک اجاره غدیر408-بدون ضامن</t>
  </si>
  <si>
    <t>1400/08/26</t>
  </si>
  <si>
    <t>صکوک اجاره معادن407-3ماهه18%</t>
  </si>
  <si>
    <t>1400/07/19</t>
  </si>
  <si>
    <t>1404/07/18</t>
  </si>
  <si>
    <t>مرابحه انتخاب الکترونیک041006</t>
  </si>
  <si>
    <t>1402/10/06</t>
  </si>
  <si>
    <t>1404/10/05</t>
  </si>
  <si>
    <t>مرابحه داروساز پارس حیان060929</t>
  </si>
  <si>
    <t>1402/09/29</t>
  </si>
  <si>
    <t>1406/09/29</t>
  </si>
  <si>
    <t>مرابحه عام دولت116-ش.خ060630</t>
  </si>
  <si>
    <t>1401/06/30</t>
  </si>
  <si>
    <t>1406/06/30</t>
  </si>
  <si>
    <t>مرابحه عام دولت139-ش.خ040804</t>
  </si>
  <si>
    <t>1402/07/04</t>
  </si>
  <si>
    <t>1404/08/03</t>
  </si>
  <si>
    <t>مرابحه عام دولت142-ش.خ031009</t>
  </si>
  <si>
    <t>1402/08/09</t>
  </si>
  <si>
    <t>1403/10/09</t>
  </si>
  <si>
    <t>مرابحه عام دولت143-ش.خ041009</t>
  </si>
  <si>
    <t>1404/10/08</t>
  </si>
  <si>
    <t>اوراق بهاداری که ارزش آنها در تاریخ گزارش تعدیل شده</t>
  </si>
  <si>
    <t>(بر اساس دستورالعمل نحوه تعیین قیمت خرید و فروش اوراق بهادار در صندوق های سرمایه گذاری)</t>
  </si>
  <si>
    <t>نام اوراق بهادار</t>
  </si>
  <si>
    <t>قیمت پایانی</t>
  </si>
  <si>
    <t>قیمت تعدیل شده</t>
  </si>
  <si>
    <t>درصد تعدیل</t>
  </si>
  <si>
    <t>خالص ارزش فروش تعدیل شده</t>
  </si>
  <si>
    <t>دلیل تعدیل</t>
  </si>
  <si>
    <t>-9.48%</t>
  </si>
  <si>
    <t>-19.10%</t>
  </si>
  <si>
    <t>-4-1</t>
  </si>
  <si>
    <t>سرمایه‌گذاری در  سپرده‌ بانکی</t>
  </si>
  <si>
    <t>سپرده های بانکی</t>
  </si>
  <si>
    <t>مبلغ</t>
  </si>
  <si>
    <t>افزایش</t>
  </si>
  <si>
    <t>کاهش</t>
  </si>
  <si>
    <t>سپرده کوتاه مدت بانک پاسارگاد جهان کودک 290-8100-14527997-1</t>
  </si>
  <si>
    <t>حساب جاری بانک آینده بلوار دریا 0100750407000</t>
  </si>
  <si>
    <t>سپرده کوتاه مدت بانک دی فرشته 0205364536008</t>
  </si>
  <si>
    <t>سپرده کوتاه مدت بانک آینده بلوار دریا 0203629431004</t>
  </si>
  <si>
    <t>حساب جاری بانک دی فرشته 0105362922004</t>
  </si>
  <si>
    <t>قرض الحسنه بانک آینده بلوار دریا 0302795060004</t>
  </si>
  <si>
    <t>سپرده کوتاه مدت بانک گردشگری میدان سرو 147-9967-823519-1</t>
  </si>
  <si>
    <t>سپرده کوتاه مدت موسسه اعتباری ملل جنت آباد 0414-10-277-000000082</t>
  </si>
  <si>
    <t>سپرده کوتاه مدت بانک اقتصاد نوین غدیر 101-850-6730034-1</t>
  </si>
  <si>
    <t>سپرده کوتاه مدت بانک گردشگری قیطریه 133-9098-823519-1</t>
  </si>
  <si>
    <t>سپرده کوتاه مدت بانک رفاه بازار 327894908</t>
  </si>
  <si>
    <t>سپرده کوتاه مدت بانک سامان جام جم 821.841.3837417.1</t>
  </si>
  <si>
    <t>سپرده کوتاه مدت بانک سامان جام جم 821.810.3837417.1</t>
  </si>
  <si>
    <t>سپرده کوتاه مدت بانک ملت مستقل مرکزی 9554863739</t>
  </si>
  <si>
    <t>سپرده کوتاه مدت بانک شهر بلوار اندرزگو 7001001361439</t>
  </si>
  <si>
    <t>سپرده کوتاه مدت بانک اقتصاد نوین جنت آباد 174-850-6730034-1</t>
  </si>
  <si>
    <t>سپرده کوتاه مدت بانک خاورمیانه بخارست 1007-10810-707074758</t>
  </si>
  <si>
    <t>قرض الحسنه بانک آینده مطهری 0303521532001</t>
  </si>
  <si>
    <t>سپرده کوتاه مدت بانک آینده مطهری 0203807818001</t>
  </si>
  <si>
    <t>قرض الحسنه بانک تجارت نفت شمالی 0000356061403</t>
  </si>
  <si>
    <t>سپرده کوتاه مدت بانک صادرات مستقل فردوسی 0218367478005</t>
  </si>
  <si>
    <t>سپرده کوتاه مدت بانک پارسیان یوسف آباد 470-01499700-604</t>
  </si>
  <si>
    <t>سپرده کوتاه مدت بانک مسکن مستقل مرکزی 420221713324</t>
  </si>
  <si>
    <t>سپرده بلند مدت بانک گردشگری پیروزی 134-1405-823519-32</t>
  </si>
  <si>
    <t>سپرده بلند مدت بانک گردشگری پیروزی 134-1405-823519-34</t>
  </si>
  <si>
    <t>سپرده بلند مدت بانک مسکن مستقل مرکزی 5600877334005</t>
  </si>
  <si>
    <t>سپرده بلند مدت بانک گردشگری پیروزی 134-1405-823519-39</t>
  </si>
  <si>
    <t>سپرده بلند مدت بانک تجارت نفت شمالی 0479602749385</t>
  </si>
  <si>
    <t>سپرده بلند مدت بانک گردشگری پیروزی 134-1405-823519-40</t>
  </si>
  <si>
    <t>سپرده بلند مدت بانک تجارت نفت شمالی 0479602794335</t>
  </si>
  <si>
    <t>سپرده بلند مدت بانک پاسارگاد جهان کودک 290-307-14527997-27</t>
  </si>
  <si>
    <t>سپرده بلند مدت بانک گردشگری پیروزی 134.1405.823519.42</t>
  </si>
  <si>
    <t>سپرده بلند مدت بانک گردشگری پیروزی 134-1405-823519-43</t>
  </si>
  <si>
    <t>سپرده بلند مدت بانک تجارت نفت شمالی 0479602859465</t>
  </si>
  <si>
    <t>سپرده بلند مدت بانک گردشگری پیروزی 134-1405-823519-44</t>
  </si>
  <si>
    <t>سپرده بلند مدت بانک تجارت نفت شمالی 0479602970360</t>
  </si>
  <si>
    <t>سپرده بلند مدت بانک تجارت نفت شمالی 0479603005638</t>
  </si>
  <si>
    <t>سپرده بلند مدت بانک تجارت نفت شمالی 0479603020854</t>
  </si>
  <si>
    <t>سپرده بلند مدت بانک گردشگری پیروزی 134-1405-823519-46</t>
  </si>
  <si>
    <t>سپرده بلند مدت بانک گردشگری پیروزی 134-1405-823519-48</t>
  </si>
  <si>
    <t>سپرده بلند مدت بانک تجارت نفت شمالی 0479603062350</t>
  </si>
  <si>
    <t>سپرده بلند مدت بانک مسکن مستقل مرکزی 5600887336032</t>
  </si>
  <si>
    <t>سپرده بلند مدت بانک مسکن مستقل مرکزی 5600887336123</t>
  </si>
  <si>
    <t>سپرده بلند مدت بانک گردشگری پیروزی 134-1405-823519-52</t>
  </si>
  <si>
    <t>سپرده بلند مدت بانک پاسارگاد جهان کودک 290-303-14527997-5</t>
  </si>
  <si>
    <t>سپرده بلند مدت بانک مسکن مستقل مرکزی 5600887336693</t>
  </si>
  <si>
    <t>سپرده بلند مدت بانک صادرات کارگر نبش بلوار کشاورز 04-07348130-00-8</t>
  </si>
  <si>
    <t>سپرده بلند مدت بانک صادرات کارگر نبش بلوار کشاورز 04-07352128-00-8</t>
  </si>
  <si>
    <t>سپرده بلند مدت بانک گردشگری پیروزی 134-1405-823519-53</t>
  </si>
  <si>
    <t>سپرده بلند مدت بانک گردشگری پیروزی 134-1405-823519-54</t>
  </si>
  <si>
    <t>سپرده بلند مدت بانک صادرات کارگر نبش بلوار کشاورز 04-07365887-00-7</t>
  </si>
  <si>
    <t>سپرده بلند مدت بانک گردشگری پیروزی 134-1405-823519-55</t>
  </si>
  <si>
    <t>سپرده بلند مدت بانک پاسارگاد جهان کودک 290-303-14527997-6</t>
  </si>
  <si>
    <t>سپرده بلند مدت بانک صادرات کارگر نبش بلوار کشاورز 04-07367980-00-0</t>
  </si>
  <si>
    <t>سپرده بلند مدت بانک صادرات کارگر نبش بلوار کشاورز 04-07376066-00-0</t>
  </si>
  <si>
    <t>سپرده بلند مدت بانک گردشگری پیروزی 134-1405-823519-56</t>
  </si>
  <si>
    <t>سپرده بلند مدت بانک پاسارگاد جهان کودک 290-303-14527997-7</t>
  </si>
  <si>
    <t>سپرده بلند مدت بانک پاسارگاد جهان کودک 290-303-14527997-8</t>
  </si>
  <si>
    <t>سپرده بلند مدت بانک گردشگری پیروزی 134-1405-823519-57</t>
  </si>
  <si>
    <t>سپرده بلند مدت بانک صادرات شهدای خدمت 02-18367478-00-5</t>
  </si>
  <si>
    <t>صورت وضعیت درآمدها</t>
  </si>
  <si>
    <t>-2</t>
  </si>
  <si>
    <t>درآمد حاصل از سرمایه گذاری ها</t>
  </si>
  <si>
    <t>شرح</t>
  </si>
  <si>
    <t>یادداشت</t>
  </si>
  <si>
    <t>درصد از کل درآمدها</t>
  </si>
  <si>
    <t>درصد از کل دارایی ها</t>
  </si>
  <si>
    <t>درآمد حاصل از سرمایه گذاری در سهام و حق تقدم سهام</t>
  </si>
  <si>
    <t>1-2</t>
  </si>
  <si>
    <t>درآمد حاصل از سرمایه گذاری در واحدهای صندوق های سرمایه گذاری</t>
  </si>
  <si>
    <t>2-2</t>
  </si>
  <si>
    <t>درآمد حاصل از سرمایه گذاری در اوراق بهادار با درآمد ثابت</t>
  </si>
  <si>
    <t>3-2</t>
  </si>
  <si>
    <t>درآمد حاصل از سرمایه گذاری در سپرده بانکی و گواهی سپرده</t>
  </si>
  <si>
    <t>4-2</t>
  </si>
  <si>
    <t>سایر درآمدها</t>
  </si>
  <si>
    <t>5-2</t>
  </si>
  <si>
    <t>-1-2</t>
  </si>
  <si>
    <t>درآمد حاصل از سرمایه­گذاری در سهام و حق تقدم سهام</t>
  </si>
  <si>
    <t>طی ماه</t>
  </si>
  <si>
    <t>از ابتدای سال مالی</t>
  </si>
  <si>
    <t>سهام</t>
  </si>
  <si>
    <t>درآمد سود سهام</t>
  </si>
  <si>
    <t>درآمد تغییر ارزش</t>
  </si>
  <si>
    <t>درآمد فروش</t>
  </si>
  <si>
    <t>امتیاز تسهیلات مسکن سال1403</t>
  </si>
  <si>
    <t>امتیازتسهیلات مسکن سال1402</t>
  </si>
  <si>
    <t>-2-2</t>
  </si>
  <si>
    <t>درآمد حاصل از سرمایه­گذاری در واحدهای صندوق</t>
  </si>
  <si>
    <t>درآمد سود صندوق</t>
  </si>
  <si>
    <t>صندوق س.انارنماد ارزش-درسهام</t>
  </si>
  <si>
    <t>-3-2</t>
  </si>
  <si>
    <t>درآمد حاصل از سرمایه­گذاری در اوراق بهادار با درآمد ثابت:</t>
  </si>
  <si>
    <t>عنوان</t>
  </si>
  <si>
    <t>درآمد سود اوراق</t>
  </si>
  <si>
    <t>مرابحه عام دولت76-ش.خ030406</t>
  </si>
  <si>
    <t>-1-3-2</t>
  </si>
  <si>
    <t>مبالغ تخصیص یافته بابت خرید و نگهداری اوراق بهادار با درآمد ثابت (نرخ سود ترجیحی)</t>
  </si>
  <si>
    <t>مبلغ شناسایی شده بابت قرارداد خرید و نگهداری اوراق بهادار</t>
  </si>
  <si>
    <t>میانگین نرخ بازده تا سررسید قراردادهای منعقده</t>
  </si>
  <si>
    <t>طرف معامله</t>
  </si>
  <si>
    <t>نوع وابستگی</t>
  </si>
  <si>
    <t>نام ورقه بهادار</t>
  </si>
  <si>
    <t>نرخ اسمی</t>
  </si>
  <si>
    <t>صندوق­ سرمایه­گذاری اختصاصی بازارگردانی تحت مدیریت مدیر صندوق یا اشخاص تحت کنترل یا وابسته *</t>
  </si>
  <si>
    <t>*به تفکیک هر یک از صندوق­های سرمایه­گذاری اختصاصی بازارگردانی طرف قرارداد افشا گردد.</t>
  </si>
  <si>
    <t>-4-2</t>
  </si>
  <si>
    <t>درآمد حاصل از سرمایه­گذاری در سپرده بانکی و گواهی سپرده</t>
  </si>
  <si>
    <t>نام سپرده بانکی</t>
  </si>
  <si>
    <t>سود سپرده بانکی و گواهی سپرده</t>
  </si>
  <si>
    <t>درصد سود به میانگین سپرده</t>
  </si>
  <si>
    <t>سپرده بلند مدت بانک شهر اندرزگو 7001001779347</t>
  </si>
  <si>
    <t>سپرده بلند مدت بانک اقتصاد نوین پارک ساعی 152-283-6730034-1</t>
  </si>
  <si>
    <t>سپرده بلند مدت بانک اقتصاد نوین پارک ساعی 152-283-6730034-2</t>
  </si>
  <si>
    <t>سپرده بلند مدت بانک اقتصاد نوین پارک ساعی 152-283-6730034-3</t>
  </si>
  <si>
    <t>سپرده بلند مدت بانک اقتصاد نوین پارک ساعی 152-283-6730034-4</t>
  </si>
  <si>
    <t>سپرده بلند مدت بانک گردشگری پیروزی 134-1405-823519-12</t>
  </si>
  <si>
    <t>سپرده بلند مدت بانک گردشگری پیروزی 134-1405-823519-14</t>
  </si>
  <si>
    <t>سپرده بلند مدت بانک گردشگری پیروزی 134-1405-823519-15</t>
  </si>
  <si>
    <t>سپرده بلند مدت بانک گردشگری پیروزی 134-1405-823519-16</t>
  </si>
  <si>
    <t>سپرده بلند مدت بانک گردشگری پیروزی 134-1405-823519-17</t>
  </si>
  <si>
    <t>سپرده بلند مدت بانک گردشگری پیروزی 134-1405-823519-18</t>
  </si>
  <si>
    <t>سپرده بلند مدت بانک گردشگری پیروزی 134-1405-823519-19</t>
  </si>
  <si>
    <t>سپرده بلند مدت بانک گردشگری پیروزی 134-1405-823519-22</t>
  </si>
  <si>
    <t>سپرده بلند مدت بانک گردشگری پیروزی 134-1405-823519-23</t>
  </si>
  <si>
    <t>سپرده بلند مدت بانک گردشگری پیروزی 134-1405-823519-24</t>
  </si>
  <si>
    <t>سپرده بلند مدت بانک مسکن مستقل مرکزی 5600928336553</t>
  </si>
  <si>
    <t>سپرده بلند مدت بانک مسکن مستقل مرکزی 5600928336595</t>
  </si>
  <si>
    <t>سپرده بلند مدت بانک گردشگری پیروزی 134-1405-823519-26</t>
  </si>
  <si>
    <t>سپرده بلند مدت بانک گردشگری پیروزی 134-1405-823519-27</t>
  </si>
  <si>
    <t>سپرده بلند مدت بانک گردشگری پیروزی 134-1405-823519-29</t>
  </si>
  <si>
    <t>سپرده بلند مدت بانک گردشگری پیروزی 134-1405-823519-30</t>
  </si>
  <si>
    <t>سپرده بلند مدت بانک اقتصاد نوین صنعتگران 214-283-6730034-1</t>
  </si>
  <si>
    <t>سپرده بلند مدت بانک اقتصاد نوین صنعتگران 214-283-6730034-2</t>
  </si>
  <si>
    <t>سپرده بلند مدت بانک اقتصاد نوین صنعتگران 214-283-6730034-3</t>
  </si>
  <si>
    <t>سپرده بلند مدت بانک اقتصاد نوین صنعتگران 214-283-6730034-4</t>
  </si>
  <si>
    <t>سپرده بلند مدت بانک اقتصاد نوین صنعتگران 214-283-6730034-5</t>
  </si>
  <si>
    <t>سپرده بلند مدت بانک پاسارگاد جهان کودک 290.313.14527997.1</t>
  </si>
  <si>
    <t>سپرده بلند مدت بانک پاسارگاد جهان کودک 290-313-14527997-2</t>
  </si>
  <si>
    <t>سپرده بلند مدت بانک پاسارگاد جهان کودک 290-313-14527997-3</t>
  </si>
  <si>
    <t>سپرده بلند مدت بانک گردشگری پیروزی 134-1405-823519-31</t>
  </si>
  <si>
    <t>سپرده بلند مدت بانک تجارت نفت شمالی 0479602161340</t>
  </si>
  <si>
    <t>سپرده بلند مدت بانک تجارت نفت شمالی 0479602178986</t>
  </si>
  <si>
    <t>سپرده بلند مدت بانک پاسارگاد جهان کودک 290-307-14527997-23</t>
  </si>
  <si>
    <t>سپرده بلند مدت بانک تجارت نفت شمالی 0479602301831</t>
  </si>
  <si>
    <t>سپرده بلند مدت بانک گردشگری پیروزی 134-1405-823519-33</t>
  </si>
  <si>
    <t>سپرده بلند مدت بانک تجارت نفت شمالی 0479602323816</t>
  </si>
  <si>
    <t>سپرده بلند مدت بانک گردشگری پیروزی 134-1405-823519-35</t>
  </si>
  <si>
    <t>سپرده بلند مدت بانک تجارت نفت شمالی 0479602340785</t>
  </si>
  <si>
    <t>سپرده بلند مدت بانک تجارت نفت شمالی 0479602356877</t>
  </si>
  <si>
    <t>سپرده بلند مدت بانک تجارت نفت شمالی 0479602376507</t>
  </si>
  <si>
    <t>سپرده بلند مدت بانک تجارت نفت شمالی 0479602383964</t>
  </si>
  <si>
    <t>سپرده بلند مدت بانک تجارت نفت شمالی 0479602393434</t>
  </si>
  <si>
    <t>سپرده بلند مدت بانک گردشگری پیروزی 134-1405-823519-36</t>
  </si>
  <si>
    <t>سپرده بلند مدت بانک تجارت نفت شمالی 0479602430736</t>
  </si>
  <si>
    <t>سپرده بلند مدت بانک پاسارگاد جهان کودک 290-307-14527997-24</t>
  </si>
  <si>
    <t>سپرده بلند مدت بانک پاسارگاد جهان کودک 290-307-14527997-25</t>
  </si>
  <si>
    <t>سپرده بلند مدت بانک گردشگری پیروزی 134-1405-823519-37</t>
  </si>
  <si>
    <t>سپرده بلند مدت بانک گردشگری پیروزی 134-1405-823519-38</t>
  </si>
  <si>
    <t>سپرده بلند مدت بانک تجارت نفت شمالی 0479602619013</t>
  </si>
  <si>
    <t>سپرده بلند مدت بانک تجارت نفت شمالی 0479602662710</t>
  </si>
  <si>
    <t>سپرده بلند مدت بانک تجارت نفت شمالی 0479602689203</t>
  </si>
  <si>
    <t>سپرده بلند مدت بانک گردشگری پیروزی 134-1405-823519-41</t>
  </si>
  <si>
    <t>سپرده بلند مدت بانک مسکن مستقل مرکزی 5600887335216</t>
  </si>
  <si>
    <t>سپرده بلند مدت بانک تجارت نفت شمالی 0479602877800</t>
  </si>
  <si>
    <t>سپرده بلند مدت بانک مسکن مستقل مرکزی 5600887335232</t>
  </si>
  <si>
    <t>سپرده بلند مدت بانک مسکن مستقل مرکزی 5600887335273</t>
  </si>
  <si>
    <t>سپرده بلند مدت بانک تجارت نفت شمالی 0479602954078</t>
  </si>
  <si>
    <t>سپرده بلند مدت بانک گردشگری پیروزی 134-1405-823519-45</t>
  </si>
  <si>
    <t>سپرده بلند مدت بانک گردشگری پیروزی 134-1405-823519-47</t>
  </si>
  <si>
    <t>سپرده بلند مدت بانک مسکن مستقل مرکزی 5600887335810</t>
  </si>
  <si>
    <t>سپرده بلند مدت بانک تجارت نفت شمالی 0479603087801</t>
  </si>
  <si>
    <t>سپرده بلند مدت بانک گردشگری پیروزی 134-1405-823519-49</t>
  </si>
  <si>
    <t>سپرده بلند مدت بانک گردشگری پیروزی 134-1405-823519-50</t>
  </si>
  <si>
    <t>سپرده بلند مدت بانک گردشگری پیروزی 134-1405-823519-51</t>
  </si>
  <si>
    <t>سپرده بلند مدت بانک مسکن مستقل مرکزی 5600887336180</t>
  </si>
  <si>
    <t>-5-2</t>
  </si>
  <si>
    <t>معین برای سایر درآمدهای تنزیل سود بانک</t>
  </si>
  <si>
    <t>تعدیل کارمزد کارگزار</t>
  </si>
  <si>
    <t>اطلاعات مجمع</t>
  </si>
  <si>
    <t>تاریخ تشکیل مجمع</t>
  </si>
  <si>
    <t>تعداد سهام متعلقه در زمان مجمع</t>
  </si>
  <si>
    <t>سود متعلق به هر سهم</t>
  </si>
  <si>
    <t>جمع درآمد سود سهام</t>
  </si>
  <si>
    <t>هزینه تنزیل</t>
  </si>
  <si>
    <t>خالص درآمد سود سهام</t>
  </si>
  <si>
    <t>1403/02/30</t>
  </si>
  <si>
    <t>1403/04/28</t>
  </si>
  <si>
    <t>1403/04/06</t>
  </si>
  <si>
    <t>1403/04/24</t>
  </si>
  <si>
    <t>1403/04/31</t>
  </si>
  <si>
    <t>1403/03/23</t>
  </si>
  <si>
    <t>1403/04/16</t>
  </si>
  <si>
    <t>سود اوراق بهادار با درآمد ثابت</t>
  </si>
  <si>
    <t>تاریخ دریافت سود</t>
  </si>
  <si>
    <t>نرخ سود علی الحساب</t>
  </si>
  <si>
    <t>درآمد سود</t>
  </si>
  <si>
    <t>خالص درآمد</t>
  </si>
  <si>
    <t>سود سپرده بانکی</t>
  </si>
  <si>
    <t>سود(زیان) حاصل از فروش اوراق بهادار</t>
  </si>
  <si>
    <t>خالص بهای فروش</t>
  </si>
  <si>
    <t>ارزش دفتری</t>
  </si>
  <si>
    <t>سود و زیان ناشی از فروش</t>
  </si>
  <si>
    <t>درآمد ناشی از تغییر قیمت اوراق بهادار</t>
  </si>
  <si>
    <t>سود و زیان ناشی از تغییر قیمت</t>
  </si>
  <si>
    <t>ظکگل3071</t>
  </si>
  <si>
    <t>گزارش وضعیت پرتفوی ماهانه</t>
  </si>
  <si>
    <t>منتهی به 31 شهریور 1403</t>
  </si>
  <si>
    <t>با توجه به نگهداری اوراق تا سررسید به قیمت کارشناسی ثبت گردیده است</t>
  </si>
  <si>
    <t>بهای تمام شده هر ورقه (ریال)</t>
  </si>
  <si>
    <r>
      <t>صندوق</t>
    </r>
    <r>
      <rPr>
        <sz val="7"/>
        <color theme="1"/>
        <rFont val="Arial"/>
        <family val="2"/>
        <scheme val="minor"/>
      </rPr>
      <t xml:space="preserve"> </t>
    </r>
    <r>
      <rPr>
        <sz val="7"/>
        <color theme="1"/>
        <rFont val="B Mitra"/>
        <charset val="178"/>
      </rPr>
      <t xml:space="preserve"> سرمایه­گذاری اختصاصی بازارگردانی آرمان اندیش</t>
    </r>
  </si>
  <si>
    <t>حیان07</t>
  </si>
  <si>
    <t>شرکت داروسازی کوثر</t>
  </si>
  <si>
    <t>سهامدار عمده</t>
  </si>
  <si>
    <t>هامین403</t>
  </si>
  <si>
    <t>صندوق سرمایه‌گذاری اختصاصی بازارگردانی افتخار حافظ</t>
  </si>
  <si>
    <t>انتخاب04</t>
  </si>
  <si>
    <t>داروسازی امین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</si>
</sst>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 * #,##0.00_-_ ;_ * #,##0.00\-_ ;_ * &quot;-&quot;??_-_ ;_ @_ "/>
    <numFmt numFmtId="164" formatCode="_ * #,##0_-_ ;_ * #,##0\-_ ;_ * &quot;-&quot;??_-_ ;_ @_ "/>
  </numFmts>
  <fonts count="14" x14ac:knownFonts="1">
    <font>
      <sz val="10"/>
      <color rgb="FF000000"/>
      <name val="Arial"/>
      <charset val="1"/>
    </font>
    <font>
      <b/>
      <sz val="15"/>
      <color rgb="FF000000"/>
      <name val="B Nazanin"/>
      <charset val="178"/>
    </font>
    <font>
      <sz val="8"/>
      <color rgb="FF000000"/>
      <name val="Arial"/>
      <family val="2"/>
    </font>
    <font>
      <b/>
      <sz val="14"/>
      <color rgb="FF1E90FF"/>
      <name val="B Nazanin"/>
      <charset val="178"/>
    </font>
    <font>
      <b/>
      <sz val="12"/>
      <color rgb="FF000000"/>
      <name val="B Nazanin"/>
      <charset val="178"/>
    </font>
    <font>
      <sz val="12"/>
      <color rgb="FF000000"/>
      <name val="B Nazanin"/>
      <charset val="178"/>
    </font>
    <font>
      <sz val="10"/>
      <color rgb="FF000000"/>
      <name val="Arial"/>
      <family val="2"/>
    </font>
    <font>
      <b/>
      <u/>
      <sz val="22"/>
      <color theme="1"/>
      <name val="B Nazanin"/>
      <charset val="178"/>
    </font>
    <font>
      <sz val="10"/>
      <color theme="1"/>
      <name val="B Mitra"/>
      <charset val="178"/>
    </font>
    <font>
      <sz val="8"/>
      <color theme="1"/>
      <name val="B Mitra"/>
      <charset val="178"/>
    </font>
    <font>
      <sz val="7"/>
      <color theme="1"/>
      <name val="B Mitra"/>
      <charset val="178"/>
    </font>
    <font>
      <sz val="7"/>
      <color theme="1"/>
      <name val="Arial"/>
      <family val="2"/>
      <scheme val="minor"/>
    </font>
    <font>
      <sz val="9"/>
      <color theme="1"/>
      <name val="B Mitra"/>
      <charset val="178"/>
    </font>
    <font>
      <sz val="11"/>
      <color theme="1"/>
      <name val="B Mitra"/>
      <charset val="178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/>
      <top style="thin">
        <color rgb="FF000000"/>
      </top>
      <bottom style="double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43" fontId="6" fillId="0" borderId="0" applyFont="0" applyFill="0" applyBorder="0" applyAlignment="0" applyProtection="0"/>
    <xf numFmtId="9" fontId="6" fillId="0" borderId="0" applyFont="0" applyFill="0" applyBorder="0" applyAlignment="0" applyProtection="0"/>
  </cellStyleXfs>
  <cellXfs count="72">
    <xf numFmtId="0" fontId="0" fillId="0" borderId="0" xfId="0" applyAlignment="1">
      <alignment horizontal="left"/>
    </xf>
    <xf numFmtId="0" fontId="3" fillId="0" borderId="0" xfId="0" applyFont="1" applyFill="1" applyAlignment="1">
      <alignment horizontal="right" vertical="center"/>
    </xf>
    <xf numFmtId="0" fontId="4" fillId="0" borderId="1" xfId="0" applyFont="1" applyFill="1" applyBorder="1" applyAlignment="1">
      <alignment horizontal="center" vertical="center"/>
    </xf>
    <xf numFmtId="0" fontId="0" fillId="0" borderId="2" xfId="0" applyBorder="1" applyAlignment="1">
      <alignment horizontal="left"/>
    </xf>
    <xf numFmtId="0" fontId="4" fillId="0" borderId="3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right" vertical="top"/>
    </xf>
    <xf numFmtId="3" fontId="5" fillId="0" borderId="2" xfId="0" applyNumberFormat="1" applyFont="1" applyFill="1" applyBorder="1" applyAlignment="1">
      <alignment horizontal="right" vertical="top"/>
    </xf>
    <xf numFmtId="4" fontId="5" fillId="0" borderId="2" xfId="0" applyNumberFormat="1" applyFont="1" applyFill="1" applyBorder="1" applyAlignment="1">
      <alignment horizontal="right" vertical="top"/>
    </xf>
    <xf numFmtId="0" fontId="5" fillId="0" borderId="0" xfId="0" applyFont="1" applyFill="1" applyAlignment="1">
      <alignment horizontal="right" vertical="top"/>
    </xf>
    <xf numFmtId="3" fontId="5" fillId="0" borderId="0" xfId="0" applyNumberFormat="1" applyFont="1" applyFill="1" applyAlignment="1">
      <alignment horizontal="right" vertical="top"/>
    </xf>
    <xf numFmtId="4" fontId="5" fillId="0" borderId="0" xfId="0" applyNumberFormat="1" applyFont="1" applyFill="1" applyAlignment="1">
      <alignment horizontal="right" vertical="top"/>
    </xf>
    <xf numFmtId="0" fontId="5" fillId="0" borderId="4" xfId="0" applyFont="1" applyFill="1" applyBorder="1" applyAlignment="1">
      <alignment horizontal="right" vertical="top"/>
    </xf>
    <xf numFmtId="0" fontId="0" fillId="0" borderId="4" xfId="0" applyBorder="1" applyAlignment="1">
      <alignment horizontal="left"/>
    </xf>
    <xf numFmtId="3" fontId="5" fillId="0" borderId="4" xfId="0" applyNumberFormat="1" applyFont="1" applyFill="1" applyBorder="1" applyAlignment="1">
      <alignment horizontal="right" vertical="top"/>
    </xf>
    <xf numFmtId="4" fontId="5" fillId="0" borderId="4" xfId="0" applyNumberFormat="1" applyFont="1" applyFill="1" applyBorder="1" applyAlignment="1">
      <alignment horizontal="right" vertical="top"/>
    </xf>
    <xf numFmtId="0" fontId="4" fillId="0" borderId="5" xfId="0" applyFont="1" applyFill="1" applyBorder="1" applyAlignment="1">
      <alignment horizontal="center" vertical="center"/>
    </xf>
    <xf numFmtId="3" fontId="5" fillId="0" borderId="5" xfId="0" applyNumberFormat="1" applyFont="1" applyFill="1" applyBorder="1" applyAlignment="1">
      <alignment horizontal="right" vertical="top"/>
    </xf>
    <xf numFmtId="4" fontId="5" fillId="0" borderId="5" xfId="0" applyNumberFormat="1" applyFont="1" applyFill="1" applyBorder="1" applyAlignment="1">
      <alignment horizontal="right" vertical="top"/>
    </xf>
    <xf numFmtId="0" fontId="4" fillId="0" borderId="1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  <xf numFmtId="4" fontId="5" fillId="0" borderId="2" xfId="0" applyNumberFormat="1" applyFont="1" applyFill="1" applyBorder="1" applyAlignment="1">
      <alignment horizontal="right" vertical="top"/>
    </xf>
    <xf numFmtId="4" fontId="5" fillId="0" borderId="0" xfId="0" applyNumberFormat="1" applyFont="1" applyFill="1" applyAlignment="1">
      <alignment horizontal="right" vertical="top"/>
    </xf>
    <xf numFmtId="4" fontId="5" fillId="0" borderId="4" xfId="0" applyNumberFormat="1" applyFont="1" applyFill="1" applyBorder="1" applyAlignment="1">
      <alignment horizontal="right" vertical="top"/>
    </xf>
    <xf numFmtId="0" fontId="7" fillId="0" borderId="0" xfId="0" applyFont="1" applyAlignment="1">
      <alignment horizontal="center" vertical="center"/>
    </xf>
    <xf numFmtId="3" fontId="0" fillId="0" borderId="0" xfId="0" applyNumberFormat="1" applyAlignment="1">
      <alignment horizontal="left"/>
    </xf>
    <xf numFmtId="4" fontId="5" fillId="0" borderId="0" xfId="0" applyNumberFormat="1" applyFont="1" applyFill="1" applyBorder="1" applyAlignment="1">
      <alignment horizontal="right" vertical="top"/>
    </xf>
    <xf numFmtId="10" fontId="5" fillId="0" borderId="2" xfId="2" applyNumberFormat="1" applyFont="1" applyFill="1" applyBorder="1" applyAlignment="1">
      <alignment horizontal="right" vertical="top"/>
    </xf>
    <xf numFmtId="10" fontId="5" fillId="0" borderId="0" xfId="2" applyNumberFormat="1" applyFont="1" applyFill="1" applyBorder="1" applyAlignment="1">
      <alignment horizontal="right" vertical="top"/>
    </xf>
    <xf numFmtId="10" fontId="5" fillId="0" borderId="5" xfId="2" applyNumberFormat="1" applyFont="1" applyFill="1" applyBorder="1" applyAlignment="1">
      <alignment horizontal="right" vertical="top"/>
    </xf>
    <xf numFmtId="10" fontId="0" fillId="0" borderId="0" xfId="2" applyNumberFormat="1" applyFont="1" applyAlignment="1">
      <alignment horizontal="left"/>
    </xf>
    <xf numFmtId="10" fontId="4" fillId="0" borderId="1" xfId="2" applyNumberFormat="1" applyFont="1" applyFill="1" applyBorder="1" applyAlignment="1">
      <alignment horizontal="center" vertical="center"/>
    </xf>
    <xf numFmtId="0" fontId="0" fillId="0" borderId="0" xfId="0" applyBorder="1" applyAlignment="1">
      <alignment horizontal="left"/>
    </xf>
    <xf numFmtId="0" fontId="4" fillId="0" borderId="0" xfId="0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4" fillId="0" borderId="0" xfId="0" applyFont="1" applyFill="1" applyBorder="1" applyAlignment="1">
      <alignment vertical="center" wrapText="1"/>
    </xf>
    <xf numFmtId="0" fontId="4" fillId="0" borderId="0" xfId="0" applyFont="1" applyFill="1" applyBorder="1" applyAlignment="1">
      <alignment vertical="center"/>
    </xf>
    <xf numFmtId="0" fontId="8" fillId="0" borderId="6" xfId="0" applyFont="1" applyBorder="1" applyAlignment="1">
      <alignment horizontal="center" vertical="center" wrapText="1" readingOrder="2"/>
    </xf>
    <xf numFmtId="0" fontId="9" fillId="0" borderId="6" xfId="0" applyFont="1" applyBorder="1" applyAlignment="1">
      <alignment horizontal="center" vertical="center" wrapText="1" readingOrder="2"/>
    </xf>
    <xf numFmtId="0" fontId="10" fillId="0" borderId="6" xfId="0" applyFont="1" applyBorder="1" applyAlignment="1">
      <alignment horizontal="center" vertical="center" wrapText="1" readingOrder="2"/>
    </xf>
    <xf numFmtId="0" fontId="12" fillId="0" borderId="6" xfId="0" applyFont="1" applyBorder="1" applyAlignment="1">
      <alignment horizontal="center" vertical="center" wrapText="1" readingOrder="2"/>
    </xf>
    <xf numFmtId="0" fontId="13" fillId="0" borderId="6" xfId="0" applyFont="1" applyBorder="1" applyAlignment="1">
      <alignment horizontal="center" vertical="center" wrapText="1" readingOrder="2"/>
    </xf>
    <xf numFmtId="164" fontId="13" fillId="0" borderId="6" xfId="1" applyNumberFormat="1" applyFont="1" applyBorder="1" applyAlignment="1">
      <alignment horizontal="center" vertical="center" wrapText="1" readingOrder="2"/>
    </xf>
    <xf numFmtId="9" fontId="13" fillId="0" borderId="6" xfId="0" applyNumberFormat="1" applyFont="1" applyBorder="1" applyAlignment="1">
      <alignment horizontal="center" vertical="center" wrapText="1" readingOrder="2"/>
    </xf>
    <xf numFmtId="0" fontId="0" fillId="0" borderId="0" xfId="0"/>
    <xf numFmtId="3" fontId="5" fillId="0" borderId="0" xfId="0" applyNumberFormat="1" applyFont="1" applyFill="1" applyBorder="1" applyAlignment="1">
      <alignment horizontal="right" vertical="top"/>
    </xf>
    <xf numFmtId="0" fontId="5" fillId="0" borderId="0" xfId="0" applyFont="1" applyFill="1" applyBorder="1" applyAlignment="1">
      <alignment horizontal="right" vertical="top"/>
    </xf>
    <xf numFmtId="164" fontId="0" fillId="0" borderId="0" xfId="1" applyNumberFormat="1" applyFont="1" applyAlignment="1">
      <alignment horizontal="left"/>
    </xf>
    <xf numFmtId="164" fontId="0" fillId="0" borderId="0" xfId="0" applyNumberFormat="1" applyAlignment="1">
      <alignment horizontal="left"/>
    </xf>
    <xf numFmtId="9" fontId="5" fillId="0" borderId="2" xfId="2" applyNumberFormat="1" applyFont="1" applyFill="1" applyBorder="1" applyAlignment="1">
      <alignment horizontal="right" vertical="top"/>
    </xf>
    <xf numFmtId="9" fontId="5" fillId="0" borderId="0" xfId="2" applyNumberFormat="1" applyFont="1" applyFill="1" applyBorder="1" applyAlignment="1">
      <alignment horizontal="right" vertical="top"/>
    </xf>
    <xf numFmtId="9" fontId="5" fillId="0" borderId="5" xfId="2" applyNumberFormat="1" applyFont="1" applyFill="1" applyBorder="1" applyAlignment="1">
      <alignment horizontal="right" vertical="top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vertical="center"/>
    </xf>
    <xf numFmtId="0" fontId="0" fillId="0" borderId="0" xfId="0" applyAlignment="1">
      <alignment horizontal="center"/>
    </xf>
    <xf numFmtId="0" fontId="1" fillId="0" borderId="0" xfId="0" applyFont="1" applyFill="1" applyAlignment="1">
      <alignment horizontal="center" vertical="center"/>
    </xf>
    <xf numFmtId="0" fontId="2" fillId="0" borderId="0" xfId="0" applyFont="1" applyFill="1" applyAlignment="1">
      <alignment horizontal="left" vertical="top"/>
    </xf>
    <xf numFmtId="0" fontId="5" fillId="0" borderId="0" xfId="0" applyFont="1" applyFill="1" applyAlignment="1">
      <alignment horizontal="right" vertical="top"/>
    </xf>
    <xf numFmtId="3" fontId="5" fillId="0" borderId="0" xfId="0" applyNumberFormat="1" applyFont="1" applyFill="1" applyAlignment="1">
      <alignment horizontal="right" vertical="top"/>
    </xf>
    <xf numFmtId="0" fontId="5" fillId="0" borderId="4" xfId="0" applyFont="1" applyFill="1" applyBorder="1" applyAlignment="1">
      <alignment horizontal="right" vertical="top"/>
    </xf>
    <xf numFmtId="3" fontId="5" fillId="0" borderId="4" xfId="0" applyNumberFormat="1" applyFont="1" applyFill="1" applyBorder="1" applyAlignment="1">
      <alignment horizontal="right" vertical="top"/>
    </xf>
    <xf numFmtId="0" fontId="4" fillId="0" borderId="5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right" vertical="top"/>
    </xf>
    <xf numFmtId="3" fontId="5" fillId="0" borderId="2" xfId="0" applyNumberFormat="1" applyFont="1" applyFill="1" applyBorder="1" applyAlignment="1">
      <alignment horizontal="right" vertical="top"/>
    </xf>
    <xf numFmtId="0" fontId="4" fillId="0" borderId="3" xfId="0" applyFont="1" applyFill="1" applyBorder="1" applyAlignment="1">
      <alignment horizontal="center" vertical="center"/>
    </xf>
    <xf numFmtId="0" fontId="3" fillId="0" borderId="0" xfId="0" applyFont="1" applyFill="1" applyAlignment="1">
      <alignment horizontal="right" vertical="center"/>
    </xf>
    <xf numFmtId="4" fontId="5" fillId="0" borderId="0" xfId="0" applyNumberFormat="1" applyFont="1" applyFill="1" applyAlignment="1">
      <alignment horizontal="right" vertical="top"/>
    </xf>
    <xf numFmtId="4" fontId="5" fillId="0" borderId="2" xfId="0" applyNumberFormat="1" applyFont="1" applyFill="1" applyBorder="1" applyAlignment="1">
      <alignment horizontal="right" vertical="top"/>
    </xf>
    <xf numFmtId="3" fontId="5" fillId="0" borderId="5" xfId="0" applyNumberFormat="1" applyFont="1" applyFill="1" applyBorder="1" applyAlignment="1">
      <alignment horizontal="right" vertical="top"/>
    </xf>
    <xf numFmtId="0" fontId="13" fillId="0" borderId="0" xfId="0" applyFont="1" applyAlignment="1">
      <alignment horizontal="right" vertical="center" readingOrder="2"/>
    </xf>
    <xf numFmtId="0" fontId="4" fillId="0" borderId="1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 wrapText="1"/>
    </xf>
  </cellXfs>
  <cellStyles count="3">
    <cellStyle name="Comma" xfId="1" builtinId="3"/>
    <cellStyle name="Normal" xfId="0" builtinId="0"/>
    <cellStyle name="Percent" xfId="2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heetMetadata" Target="metadata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1571625</xdr:colOff>
      <xdr:row>5</xdr:row>
      <xdr:rowOff>171450</xdr:rowOff>
    </xdr:from>
    <xdr:to>
      <xdr:col>0</xdr:col>
      <xdr:colOff>3009900</xdr:colOff>
      <xdr:row>6</xdr:row>
      <xdr:rowOff>3802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CE896BE4-2B9B-46B3-9996-FBF51C73365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9995830275" y="1171575"/>
          <a:ext cx="1438275" cy="1394452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0</xdr:row>
      <xdr:rowOff>0</xdr:rowOff>
    </xdr:from>
    <xdr:to>
      <xdr:col>1</xdr:col>
      <xdr:colOff>2186164</xdr:colOff>
      <xdr:row>37</xdr:row>
      <xdr:rowOff>136525</xdr:rowOff>
    </xdr:to>
    <xdr:pic>
      <xdr:nvPicPr>
        <xdr:cNvPr id="4" name="Picture 3">
          <a:extLst>
            <a:ext uri="{FF2B5EF4-FFF2-40B4-BE49-F238E27FC236}">
              <a16:creationId xmlns:a16="http://schemas.microsoft.com/office/drawing/2014/main" id="{596F796F-5241-6D88-D069-DAE5ED630F3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9887795961" y="0"/>
          <a:ext cx="7028039" cy="10058400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C9"/>
  <sheetViews>
    <sheetView rightToLeft="1" tabSelected="1" view="pageBreakPreview" topLeftCell="A2" zoomScale="60" zoomScaleNormal="100" workbookViewId="0">
      <selection activeCell="F12" sqref="F12"/>
    </sheetView>
  </sheetViews>
  <sheetFormatPr defaultRowHeight="12.75" x14ac:dyDescent="0.2"/>
  <cols>
    <col min="1" max="1" width="72.7109375" customWidth="1"/>
    <col min="2" max="2" width="45.42578125" customWidth="1"/>
    <col min="3" max="3" width="76.5703125" customWidth="1"/>
  </cols>
  <sheetData>
    <row r="1" spans="1:3" ht="29.1" customHeight="1" x14ac:dyDescent="0.2">
      <c r="A1" s="54" t="s">
        <v>0</v>
      </c>
      <c r="B1" s="54"/>
      <c r="C1" s="54"/>
    </row>
    <row r="2" spans="1:3" ht="21.75" customHeight="1" x14ac:dyDescent="0.2">
      <c r="A2" s="51" t="s">
        <v>1</v>
      </c>
      <c r="B2" s="52"/>
      <c r="C2" s="52"/>
    </row>
    <row r="3" spans="1:3" ht="21.75" customHeight="1" x14ac:dyDescent="0.2">
      <c r="A3" s="51" t="s">
        <v>2</v>
      </c>
      <c r="B3" s="52"/>
      <c r="C3" s="52"/>
    </row>
    <row r="4" spans="1:3" ht="7.35" customHeight="1" x14ac:dyDescent="0.2">
      <c r="A4" s="53"/>
    </row>
    <row r="5" spans="1:3" ht="123.6" customHeight="1" x14ac:dyDescent="0.2">
      <c r="B5" s="55"/>
    </row>
    <row r="6" spans="1:3" ht="123.6" customHeight="1" x14ac:dyDescent="0.2">
      <c r="B6" s="55"/>
    </row>
    <row r="7" spans="1:3" ht="36" x14ac:dyDescent="0.2">
      <c r="A7" s="23" t="s">
        <v>0</v>
      </c>
    </row>
    <row r="8" spans="1:3" ht="36" x14ac:dyDescent="0.2">
      <c r="A8" s="23" t="s">
        <v>339</v>
      </c>
    </row>
    <row r="9" spans="1:3" ht="36" x14ac:dyDescent="0.2">
      <c r="A9" s="23" t="s">
        <v>340</v>
      </c>
    </row>
  </sheetData>
  <mergeCells count="2">
    <mergeCell ref="A1:C1"/>
    <mergeCell ref="B5:B6"/>
  </mergeCells>
  <pageMargins left="0.39" right="0.39" top="0.39" bottom="0.39" header="0" footer="0"/>
  <pageSetup paperSize="9" fitToHeight="0" orientation="landscape" r:id="rId1"/>
  <drawing r:id="rId2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rgb="FF92D050"/>
    <pageSetUpPr fitToPage="1"/>
  </sheetPr>
  <dimension ref="A1:W26"/>
  <sheetViews>
    <sheetView rightToLeft="1" workbookViewId="0">
      <selection activeCell="U10" sqref="U10:U24"/>
    </sheetView>
  </sheetViews>
  <sheetFormatPr defaultRowHeight="12.75" x14ac:dyDescent="0.2"/>
  <cols>
    <col min="1" max="1" width="6.42578125" bestFit="1" customWidth="1"/>
    <col min="2" max="2" width="18.140625" customWidth="1"/>
    <col min="3" max="3" width="1.28515625" customWidth="1"/>
    <col min="4" max="4" width="16.28515625" bestFit="1" customWidth="1"/>
    <col min="5" max="5" width="1.28515625" customWidth="1"/>
    <col min="6" max="6" width="15.85546875" bestFit="1" customWidth="1"/>
    <col min="7" max="7" width="1.28515625" customWidth="1"/>
    <col min="8" max="8" width="14.42578125" bestFit="1" customWidth="1"/>
    <col min="9" max="9" width="1.28515625" customWidth="1"/>
    <col min="10" max="10" width="15.85546875" bestFit="1" customWidth="1"/>
    <col min="11" max="11" width="1.28515625" customWidth="1"/>
    <col min="12" max="12" width="17.28515625" bestFit="1" customWidth="1"/>
    <col min="13" max="13" width="1.28515625" customWidth="1"/>
    <col min="14" max="14" width="16.28515625" bestFit="1" customWidth="1"/>
    <col min="15" max="16" width="1.28515625" customWidth="1"/>
    <col min="17" max="17" width="14.85546875" bestFit="1" customWidth="1"/>
    <col min="18" max="18" width="1.28515625" customWidth="1"/>
    <col min="19" max="19" width="15" bestFit="1" customWidth="1"/>
    <col min="20" max="20" width="1.28515625" customWidth="1"/>
    <col min="21" max="21" width="15.5703125" bestFit="1" customWidth="1"/>
    <col min="22" max="22" width="1.28515625" customWidth="1"/>
    <col min="23" max="23" width="17.28515625" bestFit="1" customWidth="1"/>
    <col min="24" max="24" width="0.28515625" customWidth="1"/>
  </cols>
  <sheetData>
    <row r="1" spans="1:23" ht="29.1" customHeight="1" x14ac:dyDescent="0.2">
      <c r="A1" s="54" t="s">
        <v>0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</row>
    <row r="2" spans="1:23" ht="21.75" customHeight="1" x14ac:dyDescent="0.2">
      <c r="A2" s="54" t="s">
        <v>193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</row>
    <row r="3" spans="1:23" ht="21.75" customHeight="1" x14ac:dyDescent="0.2">
      <c r="A3" s="54" t="s">
        <v>2</v>
      </c>
      <c r="B3" s="54"/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  <c r="P3" s="54"/>
      <c r="Q3" s="54"/>
      <c r="R3" s="54"/>
      <c r="S3" s="54"/>
      <c r="T3" s="54"/>
      <c r="U3" s="54"/>
      <c r="V3" s="54"/>
      <c r="W3" s="54"/>
    </row>
    <row r="4" spans="1:23" ht="14.45" customHeight="1" x14ac:dyDescent="0.2"/>
    <row r="5" spans="1:23" ht="14.45" customHeight="1" x14ac:dyDescent="0.2">
      <c r="A5" s="1" t="s">
        <v>220</v>
      </c>
      <c r="B5" s="65" t="s">
        <v>221</v>
      </c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  <c r="O5" s="65"/>
      <c r="P5" s="65"/>
      <c r="Q5" s="65"/>
      <c r="R5" s="65"/>
      <c r="S5" s="65"/>
      <c r="T5" s="65"/>
      <c r="U5" s="65"/>
      <c r="V5" s="65"/>
      <c r="W5" s="65"/>
    </row>
    <row r="6" spans="1:23" ht="14.45" customHeight="1" x14ac:dyDescent="0.2">
      <c r="D6" s="61" t="s">
        <v>212</v>
      </c>
      <c r="E6" s="61"/>
      <c r="F6" s="61"/>
      <c r="G6" s="61"/>
      <c r="H6" s="61"/>
      <c r="I6" s="61"/>
      <c r="J6" s="61"/>
      <c r="K6" s="61"/>
      <c r="L6" s="61"/>
      <c r="N6" s="61" t="s">
        <v>213</v>
      </c>
      <c r="O6" s="61"/>
      <c r="P6" s="61"/>
      <c r="Q6" s="61"/>
      <c r="R6" s="61"/>
      <c r="S6" s="61"/>
      <c r="T6" s="61"/>
      <c r="U6" s="61"/>
      <c r="V6" s="61"/>
      <c r="W6" s="61"/>
    </row>
    <row r="7" spans="1:23" ht="14.45" customHeight="1" x14ac:dyDescent="0.2">
      <c r="D7" s="3"/>
      <c r="E7" s="3"/>
      <c r="F7" s="3"/>
      <c r="G7" s="3"/>
      <c r="H7" s="3"/>
      <c r="I7" s="3"/>
      <c r="J7" s="64" t="s">
        <v>29</v>
      </c>
      <c r="K7" s="64"/>
      <c r="L7" s="64"/>
      <c r="N7" s="3"/>
      <c r="O7" s="3"/>
      <c r="P7" s="3"/>
      <c r="Q7" s="3"/>
      <c r="R7" s="3"/>
      <c r="S7" s="3"/>
      <c r="T7" s="3"/>
      <c r="U7" s="64" t="s">
        <v>29</v>
      </c>
      <c r="V7" s="64"/>
      <c r="W7" s="64"/>
    </row>
    <row r="8" spans="1:23" ht="14.45" customHeight="1" x14ac:dyDescent="0.2">
      <c r="A8" s="61" t="s">
        <v>45</v>
      </c>
      <c r="B8" s="61"/>
      <c r="D8" s="2" t="s">
        <v>222</v>
      </c>
      <c r="F8" s="2" t="s">
        <v>216</v>
      </c>
      <c r="H8" s="2" t="s">
        <v>217</v>
      </c>
      <c r="J8" s="4" t="s">
        <v>130</v>
      </c>
      <c r="K8" s="3"/>
      <c r="L8" s="4" t="s">
        <v>198</v>
      </c>
      <c r="N8" s="2" t="s">
        <v>222</v>
      </c>
      <c r="P8" s="61" t="s">
        <v>216</v>
      </c>
      <c r="Q8" s="61"/>
      <c r="S8" s="2" t="s">
        <v>217</v>
      </c>
      <c r="U8" s="4" t="s">
        <v>130</v>
      </c>
      <c r="V8" s="3"/>
      <c r="W8" s="4" t="s">
        <v>198</v>
      </c>
    </row>
    <row r="9" spans="1:23" ht="21.75" customHeight="1" x14ac:dyDescent="0.2">
      <c r="A9" s="62" t="s">
        <v>57</v>
      </c>
      <c r="B9" s="62"/>
      <c r="D9" s="6">
        <v>0</v>
      </c>
      <c r="F9" s="6">
        <v>18993417702</v>
      </c>
      <c r="H9" s="6">
        <v>3353990502</v>
      </c>
      <c r="J9" s="6">
        <v>22347408204</v>
      </c>
      <c r="L9" s="7">
        <v>2.83</v>
      </c>
      <c r="N9" s="6">
        <v>0</v>
      </c>
      <c r="P9" s="63">
        <v>24089145613</v>
      </c>
      <c r="Q9" s="63"/>
      <c r="S9" s="6" cm="1">
        <f t="array" ref="S9:T9">'درآمد ناشی از فروش'!Q9:R9</f>
        <v>24756328275</v>
      </c>
      <c r="T9">
        <v>0</v>
      </c>
      <c r="U9" s="6">
        <f>P9+S9</f>
        <v>48845473888</v>
      </c>
      <c r="W9" s="7">
        <v>0.98</v>
      </c>
    </row>
    <row r="10" spans="1:23" ht="21.75" customHeight="1" x14ac:dyDescent="0.2">
      <c r="A10" s="56" t="s">
        <v>54</v>
      </c>
      <c r="B10" s="56"/>
      <c r="D10" s="9">
        <v>0</v>
      </c>
      <c r="F10" s="9">
        <v>0</v>
      </c>
      <c r="H10" s="9">
        <v>-1760107361</v>
      </c>
      <c r="J10" s="9">
        <v>-1760107361</v>
      </c>
      <c r="L10" s="10">
        <v>-0.22</v>
      </c>
      <c r="N10" s="9">
        <v>0</v>
      </c>
      <c r="P10" s="57">
        <v>0</v>
      </c>
      <c r="Q10" s="57"/>
      <c r="S10" s="9" cm="1">
        <f t="array" ref="S10:T10">'درآمد ناشی از فروش'!Q10:R10</f>
        <v>-1740779257</v>
      </c>
      <c r="T10">
        <v>0</v>
      </c>
      <c r="U10" s="44">
        <f t="shared" ref="U10:U25" si="0">P10+S10</f>
        <v>-1740779257</v>
      </c>
      <c r="W10" s="10">
        <v>-0.04</v>
      </c>
    </row>
    <row r="11" spans="1:23" ht="21.75" customHeight="1" x14ac:dyDescent="0.2">
      <c r="A11" s="56" t="s">
        <v>53</v>
      </c>
      <c r="B11" s="56"/>
      <c r="D11" s="9">
        <v>0</v>
      </c>
      <c r="F11" s="9">
        <v>2079527625</v>
      </c>
      <c r="H11" s="9">
        <v>0</v>
      </c>
      <c r="J11" s="9">
        <v>2079527625</v>
      </c>
      <c r="L11" s="10">
        <v>0.26</v>
      </c>
      <c r="N11" s="9">
        <v>0</v>
      </c>
      <c r="P11" s="57">
        <v>-2010095689</v>
      </c>
      <c r="Q11" s="57"/>
      <c r="S11" s="9" cm="1">
        <f t="array" ref="S11:T11">'درآمد ناشی از فروش'!Q11:R11</f>
        <v>-779586186</v>
      </c>
      <c r="T11">
        <v>0</v>
      </c>
      <c r="U11" s="44">
        <f t="shared" si="0"/>
        <v>-2789681875</v>
      </c>
      <c r="W11" s="10">
        <v>-0.06</v>
      </c>
    </row>
    <row r="12" spans="1:23" ht="21.75" customHeight="1" x14ac:dyDescent="0.2">
      <c r="A12" s="56" t="s">
        <v>49</v>
      </c>
      <c r="B12" s="56"/>
      <c r="D12" s="9">
        <v>0</v>
      </c>
      <c r="F12" s="9">
        <v>22651900568</v>
      </c>
      <c r="H12" s="9">
        <v>0</v>
      </c>
      <c r="J12" s="9">
        <v>22651900568</v>
      </c>
      <c r="L12" s="10">
        <v>2.87</v>
      </c>
      <c r="N12" s="9">
        <v>0</v>
      </c>
      <c r="P12" s="57">
        <v>-23280419153</v>
      </c>
      <c r="Q12" s="57"/>
      <c r="S12" s="9" cm="1">
        <f t="array" ref="S12:T12">'درآمد ناشی از فروش'!Q14:R14</f>
        <v>-16646795</v>
      </c>
      <c r="T12">
        <v>0</v>
      </c>
      <c r="U12" s="44">
        <f t="shared" si="0"/>
        <v>-23297065948</v>
      </c>
      <c r="W12" s="10">
        <v>-0.48</v>
      </c>
    </row>
    <row r="13" spans="1:23" ht="21.75" customHeight="1" x14ac:dyDescent="0.2">
      <c r="A13" s="56" t="s">
        <v>223</v>
      </c>
      <c r="B13" s="56"/>
      <c r="D13" s="9">
        <v>0</v>
      </c>
      <c r="F13" s="9">
        <v>0</v>
      </c>
      <c r="H13" s="9">
        <v>0</v>
      </c>
      <c r="J13" s="9">
        <v>0</v>
      </c>
      <c r="L13" s="10">
        <v>0</v>
      </c>
      <c r="N13" s="9">
        <v>0</v>
      </c>
      <c r="P13" s="57">
        <v>0</v>
      </c>
      <c r="Q13" s="57"/>
      <c r="S13" s="9" cm="1">
        <f t="array" ref="S13:T13">'درآمد ناشی از فروش'!Q15:R15</f>
        <v>-1343042980</v>
      </c>
      <c r="T13">
        <v>0</v>
      </c>
      <c r="U13" s="44">
        <f t="shared" si="0"/>
        <v>-1343042980</v>
      </c>
      <c r="W13" s="10">
        <v>-0.03</v>
      </c>
    </row>
    <row r="14" spans="1:23" ht="21.75" customHeight="1" x14ac:dyDescent="0.2">
      <c r="A14" s="56" t="s">
        <v>59</v>
      </c>
      <c r="B14" s="56"/>
      <c r="D14" s="9">
        <v>0</v>
      </c>
      <c r="F14" s="9">
        <v>7067818986</v>
      </c>
      <c r="H14" s="9">
        <v>0</v>
      </c>
      <c r="J14" s="9">
        <v>7067818986</v>
      </c>
      <c r="L14" s="10">
        <v>0.9</v>
      </c>
      <c r="N14" s="9">
        <v>0</v>
      </c>
      <c r="P14" s="57">
        <v>786820539</v>
      </c>
      <c r="Q14" s="57"/>
      <c r="S14" s="9">
        <v>0</v>
      </c>
      <c r="U14" s="44">
        <f t="shared" si="0"/>
        <v>786820539</v>
      </c>
      <c r="W14" s="10">
        <v>0.02</v>
      </c>
    </row>
    <row r="15" spans="1:23" ht="21.75" customHeight="1" x14ac:dyDescent="0.2">
      <c r="A15" s="56" t="s">
        <v>56</v>
      </c>
      <c r="B15" s="56"/>
      <c r="D15" s="9">
        <v>0</v>
      </c>
      <c r="F15" s="9">
        <v>24240699945</v>
      </c>
      <c r="H15" s="9">
        <v>0</v>
      </c>
      <c r="J15" s="9">
        <v>24240699945</v>
      </c>
      <c r="L15" s="10">
        <v>3.07</v>
      </c>
      <c r="N15" s="9">
        <v>0</v>
      </c>
      <c r="P15" s="57">
        <v>-1949961667</v>
      </c>
      <c r="Q15" s="57"/>
      <c r="S15" s="9">
        <v>0</v>
      </c>
      <c r="U15" s="44">
        <f t="shared" si="0"/>
        <v>-1949961667</v>
      </c>
      <c r="W15" s="10">
        <v>-0.04</v>
      </c>
    </row>
    <row r="16" spans="1:23" ht="21.75" customHeight="1" x14ac:dyDescent="0.2">
      <c r="A16" s="56" t="s">
        <v>60</v>
      </c>
      <c r="B16" s="56"/>
      <c r="D16" s="9">
        <v>0</v>
      </c>
      <c r="F16" s="9">
        <v>2470134636</v>
      </c>
      <c r="H16" s="9">
        <v>0</v>
      </c>
      <c r="J16" s="9">
        <v>2470134636</v>
      </c>
      <c r="L16" s="10">
        <v>0.31</v>
      </c>
      <c r="N16" s="9">
        <v>0</v>
      </c>
      <c r="P16" s="57">
        <v>-2073378600</v>
      </c>
      <c r="Q16" s="57"/>
      <c r="S16" s="9">
        <v>0</v>
      </c>
      <c r="U16" s="44">
        <f t="shared" si="0"/>
        <v>-2073378600</v>
      </c>
      <c r="W16" s="10">
        <v>-0.04</v>
      </c>
    </row>
    <row r="17" spans="1:23" ht="21.75" customHeight="1" x14ac:dyDescent="0.2">
      <c r="A17" s="56" t="s">
        <v>48</v>
      </c>
      <c r="B17" s="56"/>
      <c r="D17" s="9">
        <v>0</v>
      </c>
      <c r="F17" s="9">
        <v>25711039214</v>
      </c>
      <c r="H17" s="9">
        <v>0</v>
      </c>
      <c r="J17" s="9">
        <v>25711039214</v>
      </c>
      <c r="L17" s="10">
        <v>3.26</v>
      </c>
      <c r="N17" s="9">
        <v>0</v>
      </c>
      <c r="P17" s="57">
        <v>57904876480</v>
      </c>
      <c r="Q17" s="57"/>
      <c r="S17" s="9">
        <v>0</v>
      </c>
      <c r="U17" s="44">
        <f t="shared" si="0"/>
        <v>57904876480</v>
      </c>
      <c r="W17" s="10">
        <v>1.18</v>
      </c>
    </row>
    <row r="18" spans="1:23" ht="21.75" customHeight="1" x14ac:dyDescent="0.2">
      <c r="A18" s="56" t="s">
        <v>62</v>
      </c>
      <c r="B18" s="56"/>
      <c r="D18" s="9">
        <v>0</v>
      </c>
      <c r="F18" s="9">
        <v>91130000</v>
      </c>
      <c r="H18" s="9">
        <v>0</v>
      </c>
      <c r="J18" s="9">
        <v>91130000</v>
      </c>
      <c r="L18" s="10">
        <v>0.01</v>
      </c>
      <c r="N18" s="9">
        <v>0</v>
      </c>
      <c r="P18" s="57">
        <v>-159270000</v>
      </c>
      <c r="Q18" s="57"/>
      <c r="S18" s="9">
        <v>0</v>
      </c>
      <c r="U18" s="44">
        <f t="shared" si="0"/>
        <v>-159270000</v>
      </c>
      <c r="W18" s="10">
        <v>0</v>
      </c>
    </row>
    <row r="19" spans="1:23" ht="21.75" customHeight="1" x14ac:dyDescent="0.2">
      <c r="A19" s="56" t="s">
        <v>50</v>
      </c>
      <c r="B19" s="56"/>
      <c r="D19" s="9">
        <v>0</v>
      </c>
      <c r="F19" s="9">
        <v>1438290000</v>
      </c>
      <c r="H19" s="9">
        <v>0</v>
      </c>
      <c r="J19" s="9">
        <v>1438290000</v>
      </c>
      <c r="L19" s="10">
        <v>0.18</v>
      </c>
      <c r="N19" s="9">
        <v>0</v>
      </c>
      <c r="P19" s="57">
        <v>2307256875</v>
      </c>
      <c r="Q19" s="57"/>
      <c r="S19" s="9">
        <v>0</v>
      </c>
      <c r="U19" s="44">
        <f t="shared" si="0"/>
        <v>2307256875</v>
      </c>
      <c r="W19" s="10">
        <v>0.05</v>
      </c>
    </row>
    <row r="20" spans="1:23" ht="21.75" customHeight="1" x14ac:dyDescent="0.2">
      <c r="A20" s="56" t="s">
        <v>58</v>
      </c>
      <c r="B20" s="56"/>
      <c r="D20" s="9">
        <v>0</v>
      </c>
      <c r="F20" s="9">
        <v>7388715469</v>
      </c>
      <c r="H20" s="9">
        <v>0</v>
      </c>
      <c r="J20" s="9">
        <v>7388715469</v>
      </c>
      <c r="L20" s="10">
        <v>0.94</v>
      </c>
      <c r="N20" s="9">
        <v>0</v>
      </c>
      <c r="P20" s="57">
        <v>-3158744531</v>
      </c>
      <c r="Q20" s="57"/>
      <c r="S20" s="9">
        <v>0</v>
      </c>
      <c r="U20" s="44">
        <f t="shared" si="0"/>
        <v>-3158744531</v>
      </c>
      <c r="W20" s="10">
        <v>-0.06</v>
      </c>
    </row>
    <row r="21" spans="1:23" ht="21.75" customHeight="1" x14ac:dyDescent="0.2">
      <c r="A21" s="56" t="s">
        <v>52</v>
      </c>
      <c r="B21" s="56"/>
      <c r="D21" s="9">
        <v>0</v>
      </c>
      <c r="F21" s="9">
        <v>399525000</v>
      </c>
      <c r="H21" s="9">
        <v>0</v>
      </c>
      <c r="J21" s="9">
        <v>399525000</v>
      </c>
      <c r="L21" s="10">
        <v>0.05</v>
      </c>
      <c r="N21" s="9">
        <v>0</v>
      </c>
      <c r="P21" s="57">
        <v>475931250</v>
      </c>
      <c r="Q21" s="57"/>
      <c r="S21" s="9">
        <v>0</v>
      </c>
      <c r="U21" s="44">
        <f t="shared" si="0"/>
        <v>475931250</v>
      </c>
      <c r="W21" s="10">
        <v>0.01</v>
      </c>
    </row>
    <row r="22" spans="1:23" ht="21.75" customHeight="1" x14ac:dyDescent="0.2">
      <c r="A22" s="56" t="s">
        <v>61</v>
      </c>
      <c r="B22" s="56"/>
      <c r="D22" s="9">
        <v>0</v>
      </c>
      <c r="F22" s="9">
        <v>2604650308</v>
      </c>
      <c r="H22" s="9">
        <v>0</v>
      </c>
      <c r="J22" s="9">
        <v>2604650308</v>
      </c>
      <c r="L22" s="10">
        <v>0.33</v>
      </c>
      <c r="N22" s="9">
        <v>0</v>
      </c>
      <c r="P22" s="57">
        <v>-1438631278</v>
      </c>
      <c r="Q22" s="57"/>
      <c r="S22" s="9">
        <v>0</v>
      </c>
      <c r="U22" s="44">
        <f t="shared" si="0"/>
        <v>-1438631278</v>
      </c>
      <c r="W22" s="10">
        <v>-0.03</v>
      </c>
    </row>
    <row r="23" spans="1:23" ht="21.75" customHeight="1" x14ac:dyDescent="0.2">
      <c r="A23" s="56" t="s">
        <v>63</v>
      </c>
      <c r="B23" s="56"/>
      <c r="D23" s="9">
        <v>0</v>
      </c>
      <c r="F23" s="9">
        <v>1221271116</v>
      </c>
      <c r="H23" s="9">
        <v>0</v>
      </c>
      <c r="J23" s="9">
        <v>1221271116</v>
      </c>
      <c r="L23" s="10">
        <v>0.15</v>
      </c>
      <c r="N23" s="9">
        <v>0</v>
      </c>
      <c r="P23" s="57">
        <v>1221271116</v>
      </c>
      <c r="Q23" s="57"/>
      <c r="S23" s="9">
        <v>0</v>
      </c>
      <c r="U23" s="44">
        <f t="shared" si="0"/>
        <v>1221271116</v>
      </c>
      <c r="W23" s="10">
        <v>0.02</v>
      </c>
    </row>
    <row r="24" spans="1:23" ht="21.75" customHeight="1" x14ac:dyDescent="0.2">
      <c r="A24" s="56" t="s">
        <v>51</v>
      </c>
      <c r="B24" s="56"/>
      <c r="D24" s="9">
        <v>0</v>
      </c>
      <c r="F24" s="9">
        <v>-159810000</v>
      </c>
      <c r="H24" s="9">
        <v>0</v>
      </c>
      <c r="J24" s="9">
        <v>-159810000</v>
      </c>
      <c r="L24" s="10">
        <v>-0.02</v>
      </c>
      <c r="N24" s="9">
        <v>0</v>
      </c>
      <c r="P24" s="57">
        <v>-2556960000</v>
      </c>
      <c r="Q24" s="57"/>
      <c r="S24" s="9">
        <v>0</v>
      </c>
      <c r="U24" s="44">
        <f t="shared" si="0"/>
        <v>-2556960000</v>
      </c>
      <c r="W24" s="10">
        <v>-0.05</v>
      </c>
    </row>
    <row r="25" spans="1:23" ht="21.75" customHeight="1" x14ac:dyDescent="0.2">
      <c r="A25" s="58" t="s">
        <v>55</v>
      </c>
      <c r="B25" s="58"/>
      <c r="D25" s="13">
        <v>0</v>
      </c>
      <c r="F25" s="13">
        <v>494088426</v>
      </c>
      <c r="H25" s="13">
        <v>0</v>
      </c>
      <c r="J25" s="13">
        <v>494088426</v>
      </c>
      <c r="L25" s="14">
        <v>0.06</v>
      </c>
      <c r="N25" s="13">
        <v>0</v>
      </c>
      <c r="P25" s="57">
        <v>-1403655324</v>
      </c>
      <c r="Q25" s="59"/>
      <c r="S25" s="13">
        <v>0</v>
      </c>
      <c r="U25" s="44">
        <f t="shared" si="0"/>
        <v>-1403655324</v>
      </c>
      <c r="W25" s="14">
        <v>-0.03</v>
      </c>
    </row>
    <row r="26" spans="1:23" ht="21.75" customHeight="1" x14ac:dyDescent="0.2">
      <c r="A26" s="60" t="s">
        <v>29</v>
      </c>
      <c r="B26" s="60"/>
      <c r="D26" s="16">
        <v>0</v>
      </c>
      <c r="F26" s="16">
        <f>SUM(F9:F25)</f>
        <v>116692398995</v>
      </c>
      <c r="H26" s="16">
        <f>SUM(H9:H25)</f>
        <v>1593883141</v>
      </c>
      <c r="J26" s="16">
        <f>SUM(J9:J25)</f>
        <v>118286282136</v>
      </c>
      <c r="L26" s="17">
        <v>14.98</v>
      </c>
      <c r="N26" s="16">
        <v>0</v>
      </c>
      <c r="Q26" s="16">
        <f>SUM(P9:Q25)</f>
        <v>48754185631</v>
      </c>
      <c r="S26" s="16">
        <f>SUM(S9:S25)</f>
        <v>20876273057</v>
      </c>
      <c r="U26" s="16">
        <f>SUM(U9:U25)</f>
        <v>69630458688</v>
      </c>
      <c r="W26" s="17">
        <v>1.4</v>
      </c>
    </row>
  </sheetData>
  <mergeCells count="45">
    <mergeCell ref="A1:W1"/>
    <mergeCell ref="A2:W2"/>
    <mergeCell ref="A3:W3"/>
    <mergeCell ref="B5:W5"/>
    <mergeCell ref="D6:L6"/>
    <mergeCell ref="N6:W6"/>
    <mergeCell ref="J7:L7"/>
    <mergeCell ref="U7:W7"/>
    <mergeCell ref="A8:B8"/>
    <mergeCell ref="P8:Q8"/>
    <mergeCell ref="A9:B9"/>
    <mergeCell ref="P9:Q9"/>
    <mergeCell ref="A10:B10"/>
    <mergeCell ref="P10:Q10"/>
    <mergeCell ref="A11:B11"/>
    <mergeCell ref="P11:Q11"/>
    <mergeCell ref="A12:B12"/>
    <mergeCell ref="P12:Q12"/>
    <mergeCell ref="A13:B13"/>
    <mergeCell ref="P13:Q13"/>
    <mergeCell ref="A14:B14"/>
    <mergeCell ref="P14:Q14"/>
    <mergeCell ref="A15:B15"/>
    <mergeCell ref="P15:Q15"/>
    <mergeCell ref="A16:B16"/>
    <mergeCell ref="P16:Q16"/>
    <mergeCell ref="A17:B17"/>
    <mergeCell ref="P17:Q17"/>
    <mergeCell ref="A18:B18"/>
    <mergeCell ref="P18:Q18"/>
    <mergeCell ref="A19:B19"/>
    <mergeCell ref="P19:Q19"/>
    <mergeCell ref="A20:B20"/>
    <mergeCell ref="P20:Q20"/>
    <mergeCell ref="A21:B21"/>
    <mergeCell ref="P21:Q21"/>
    <mergeCell ref="A25:B25"/>
    <mergeCell ref="P25:Q25"/>
    <mergeCell ref="A26:B26"/>
    <mergeCell ref="A22:B22"/>
    <mergeCell ref="P22:Q22"/>
    <mergeCell ref="A23:B23"/>
    <mergeCell ref="P23:Q23"/>
    <mergeCell ref="A24:B24"/>
    <mergeCell ref="P24:Q24"/>
  </mergeCells>
  <pageMargins left="0.39" right="0.39" top="0.39" bottom="0.39" header="0" footer="0"/>
  <pageSetup paperSize="0" fitToHeight="0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rgb="FF92D050"/>
    <pageSetUpPr fitToPage="1"/>
  </sheetPr>
  <dimension ref="A1:R25"/>
  <sheetViews>
    <sheetView rightToLeft="1" workbookViewId="0">
      <selection activeCell="J30" sqref="J30"/>
    </sheetView>
  </sheetViews>
  <sheetFormatPr defaultRowHeight="12.75" x14ac:dyDescent="0.2"/>
  <cols>
    <col min="1" max="1" width="6.7109375" bestFit="1" customWidth="1"/>
    <col min="2" max="2" width="18.140625" customWidth="1"/>
    <col min="3" max="3" width="1.28515625" customWidth="1"/>
    <col min="4" max="4" width="16.140625" bestFit="1" customWidth="1"/>
    <col min="5" max="5" width="1.28515625" customWidth="1"/>
    <col min="6" max="6" width="17" bestFit="1" customWidth="1"/>
    <col min="7" max="7" width="1.28515625" customWidth="1"/>
    <col min="8" max="8" width="11.140625" bestFit="1" customWidth="1"/>
    <col min="9" max="9" width="1.28515625" customWidth="1"/>
    <col min="10" max="10" width="17" bestFit="1" customWidth="1"/>
    <col min="11" max="11" width="1.28515625" customWidth="1"/>
    <col min="12" max="12" width="16" bestFit="1" customWidth="1"/>
    <col min="13" max="13" width="1.28515625" customWidth="1"/>
    <col min="14" max="14" width="16.140625" bestFit="1" customWidth="1"/>
    <col min="15" max="15" width="1.28515625" customWidth="1"/>
    <col min="16" max="16" width="14.85546875" bestFit="1" customWidth="1"/>
    <col min="17" max="17" width="1.28515625" customWidth="1"/>
    <col min="18" max="18" width="17.42578125" bestFit="1" customWidth="1"/>
    <col min="19" max="19" width="0.28515625" customWidth="1"/>
  </cols>
  <sheetData>
    <row r="1" spans="1:18" ht="29.1" customHeight="1" x14ac:dyDescent="0.2">
      <c r="A1" s="54" t="s">
        <v>0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</row>
    <row r="2" spans="1:18" ht="21.75" customHeight="1" x14ac:dyDescent="0.2">
      <c r="A2" s="54" t="s">
        <v>193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</row>
    <row r="3" spans="1:18" ht="21.75" customHeight="1" x14ac:dyDescent="0.2">
      <c r="A3" s="54" t="s">
        <v>2</v>
      </c>
      <c r="B3" s="54"/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  <c r="P3" s="54"/>
      <c r="Q3" s="54"/>
      <c r="R3" s="54"/>
    </row>
    <row r="4" spans="1:18" ht="14.45" customHeight="1" x14ac:dyDescent="0.2"/>
    <row r="5" spans="1:18" ht="14.45" customHeight="1" x14ac:dyDescent="0.2">
      <c r="A5" s="1" t="s">
        <v>224</v>
      </c>
      <c r="B5" s="65" t="s">
        <v>225</v>
      </c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  <c r="O5" s="65"/>
      <c r="P5" s="65"/>
      <c r="Q5" s="65"/>
      <c r="R5" s="65"/>
    </row>
    <row r="6" spans="1:18" ht="14.45" customHeight="1" x14ac:dyDescent="0.2">
      <c r="D6" s="61" t="s">
        <v>212</v>
      </c>
      <c r="E6" s="61"/>
      <c r="F6" s="61"/>
      <c r="G6" s="61"/>
      <c r="H6" s="61"/>
      <c r="I6" s="61"/>
      <c r="J6" s="61"/>
      <c r="L6" s="61" t="s">
        <v>213</v>
      </c>
      <c r="M6" s="61"/>
      <c r="N6" s="61"/>
      <c r="O6" s="61"/>
      <c r="P6" s="61"/>
      <c r="Q6" s="61"/>
      <c r="R6" s="61"/>
    </row>
    <row r="7" spans="1:18" ht="14.45" customHeight="1" x14ac:dyDescent="0.2">
      <c r="D7" s="3"/>
      <c r="E7" s="3"/>
      <c r="F7" s="3"/>
      <c r="G7" s="3"/>
      <c r="H7" s="3"/>
      <c r="I7" s="3"/>
      <c r="J7" s="3"/>
      <c r="L7" s="3"/>
      <c r="M7" s="3"/>
      <c r="N7" s="3"/>
      <c r="O7" s="3"/>
      <c r="P7" s="3"/>
      <c r="Q7" s="3"/>
      <c r="R7" s="3"/>
    </row>
    <row r="8" spans="1:18" ht="14.45" customHeight="1" x14ac:dyDescent="0.2">
      <c r="A8" s="61" t="s">
        <v>226</v>
      </c>
      <c r="B8" s="61"/>
      <c r="D8" s="2" t="s">
        <v>227</v>
      </c>
      <c r="F8" s="2" t="s">
        <v>216</v>
      </c>
      <c r="H8" s="2" t="s">
        <v>217</v>
      </c>
      <c r="J8" s="2" t="s">
        <v>29</v>
      </c>
      <c r="L8" s="2" t="s">
        <v>227</v>
      </c>
      <c r="N8" s="2" t="s">
        <v>216</v>
      </c>
      <c r="P8" s="2" t="s">
        <v>217</v>
      </c>
      <c r="R8" s="2" t="s">
        <v>29</v>
      </c>
    </row>
    <row r="9" spans="1:18" ht="21.75" customHeight="1" x14ac:dyDescent="0.2">
      <c r="A9" s="62" t="s">
        <v>92</v>
      </c>
      <c r="B9" s="62"/>
      <c r="D9" s="6">
        <v>0</v>
      </c>
      <c r="F9" s="6">
        <v>-235395154893</v>
      </c>
      <c r="H9" s="6">
        <v>0</v>
      </c>
      <c r="J9" s="6">
        <v>-235395154893</v>
      </c>
      <c r="L9" s="6">
        <v>0</v>
      </c>
      <c r="N9" s="6">
        <v>-25097866185</v>
      </c>
      <c r="P9" s="6" cm="1">
        <f t="array" ref="P9:Q9">'درآمد ناشی از فروش'!Q17:R17</f>
        <v>10955804</v>
      </c>
      <c r="Q9">
        <v>0</v>
      </c>
      <c r="R9" s="6">
        <f>L9+N9+P9</f>
        <v>-25086910381</v>
      </c>
    </row>
    <row r="10" spans="1:18" ht="21.75" customHeight="1" x14ac:dyDescent="0.2">
      <c r="A10" s="56" t="s">
        <v>115</v>
      </c>
      <c r="B10" s="56"/>
      <c r="D10" s="9">
        <v>22231405255</v>
      </c>
      <c r="F10" s="9">
        <v>6234119861</v>
      </c>
      <c r="H10" s="9">
        <v>0</v>
      </c>
      <c r="J10" s="9">
        <v>28465525116</v>
      </c>
      <c r="L10" s="9">
        <v>116376834591</v>
      </c>
      <c r="N10" s="9">
        <v>69281031562</v>
      </c>
      <c r="P10" s="9" cm="1">
        <f t="array" ref="P10:Q10">'درآمد ناشی از فروش'!Q18:R18</f>
        <v>340772125</v>
      </c>
      <c r="Q10">
        <v>0</v>
      </c>
      <c r="R10" s="44">
        <f t="shared" ref="R10:R24" si="0">L10+N10+P10</f>
        <v>185998638278</v>
      </c>
    </row>
    <row r="11" spans="1:18" ht="21.75" customHeight="1" x14ac:dyDescent="0.2">
      <c r="A11" s="56" t="s">
        <v>228</v>
      </c>
      <c r="B11" s="56"/>
      <c r="D11" s="9">
        <v>0</v>
      </c>
      <c r="F11" s="9">
        <v>0</v>
      </c>
      <c r="H11" s="9">
        <v>0</v>
      </c>
      <c r="J11" s="9">
        <v>0</v>
      </c>
      <c r="L11" s="9">
        <v>37119311055</v>
      </c>
      <c r="N11" s="9">
        <v>0</v>
      </c>
      <c r="P11" s="9" cm="1">
        <f t="array" ref="P11:Q11">'درآمد ناشی از فروش'!Q19:R19</f>
        <v>76123975000</v>
      </c>
      <c r="Q11">
        <v>0</v>
      </c>
      <c r="R11" s="44">
        <f t="shared" si="0"/>
        <v>113243286055</v>
      </c>
    </row>
    <row r="12" spans="1:18" ht="21.75" customHeight="1" x14ac:dyDescent="0.2">
      <c r="A12" s="56" t="s">
        <v>112</v>
      </c>
      <c r="B12" s="56"/>
      <c r="D12" s="9">
        <v>17966605055</v>
      </c>
      <c r="F12" s="9">
        <v>3315898884</v>
      </c>
      <c r="H12" s="9">
        <v>0</v>
      </c>
      <c r="J12" s="9">
        <v>21282503939</v>
      </c>
      <c r="L12" s="9">
        <v>103696737359</v>
      </c>
      <c r="N12" s="9">
        <v>55843696495</v>
      </c>
      <c r="P12" s="9" cm="1">
        <f t="array" ref="P12:Q12">'درآمد ناشی از فروش'!Q20:R20</f>
        <v>382356439</v>
      </c>
      <c r="Q12">
        <v>0</v>
      </c>
      <c r="R12" s="44">
        <f t="shared" si="0"/>
        <v>159922790293</v>
      </c>
    </row>
    <row r="13" spans="1:18" ht="21.75" customHeight="1" x14ac:dyDescent="0.2">
      <c r="A13" s="56" t="s">
        <v>100</v>
      </c>
      <c r="B13" s="56"/>
      <c r="D13" s="9">
        <v>24856121255</v>
      </c>
      <c r="F13" s="9">
        <v>0</v>
      </c>
      <c r="H13" s="9">
        <v>0</v>
      </c>
      <c r="J13" s="9">
        <v>24856121255</v>
      </c>
      <c r="L13" s="9">
        <v>144455576688</v>
      </c>
      <c r="N13" s="9">
        <v>0</v>
      </c>
      <c r="P13" s="9">
        <v>0</v>
      </c>
      <c r="R13" s="44">
        <f t="shared" si="0"/>
        <v>144455576688</v>
      </c>
    </row>
    <row r="14" spans="1:18" ht="21.75" customHeight="1" x14ac:dyDescent="0.2">
      <c r="A14" s="56" t="s">
        <v>103</v>
      </c>
      <c r="B14" s="56"/>
      <c r="D14" s="9">
        <v>11531272432</v>
      </c>
      <c r="F14" s="9">
        <v>0</v>
      </c>
      <c r="H14" s="9">
        <v>0</v>
      </c>
      <c r="J14" s="9">
        <v>11531272432</v>
      </c>
      <c r="L14" s="9">
        <v>71634275601</v>
      </c>
      <c r="N14" s="9">
        <v>49990937500</v>
      </c>
      <c r="P14" s="9">
        <v>0</v>
      </c>
      <c r="R14" s="44">
        <f t="shared" si="0"/>
        <v>121625213101</v>
      </c>
    </row>
    <row r="15" spans="1:18" ht="21.75" customHeight="1" x14ac:dyDescent="0.2">
      <c r="A15" s="56" t="s">
        <v>109</v>
      </c>
      <c r="B15" s="56"/>
      <c r="D15" s="9">
        <v>7908184588</v>
      </c>
      <c r="F15" s="9">
        <v>42317828504</v>
      </c>
      <c r="H15" s="9">
        <v>0</v>
      </c>
      <c r="J15" s="9">
        <v>50226013092</v>
      </c>
      <c r="L15" s="9">
        <v>23440127306</v>
      </c>
      <c r="N15" s="9">
        <v>8754042389</v>
      </c>
      <c r="P15" s="9">
        <v>0</v>
      </c>
      <c r="R15" s="44">
        <f t="shared" si="0"/>
        <v>32194169695</v>
      </c>
    </row>
    <row r="16" spans="1:18" ht="21.75" customHeight="1" x14ac:dyDescent="0.2">
      <c r="A16" s="56" t="s">
        <v>106</v>
      </c>
      <c r="B16" s="56"/>
      <c r="D16" s="9">
        <v>3681835394</v>
      </c>
      <c r="F16" s="9">
        <v>-1282267546</v>
      </c>
      <c r="H16" s="9">
        <v>0</v>
      </c>
      <c r="J16" s="9">
        <v>2399567848</v>
      </c>
      <c r="L16" s="9">
        <v>11216463127</v>
      </c>
      <c r="N16" s="9">
        <v>8771088188</v>
      </c>
      <c r="P16" s="9">
        <v>0</v>
      </c>
      <c r="R16" s="44">
        <f t="shared" si="0"/>
        <v>19987551315</v>
      </c>
    </row>
    <row r="17" spans="1:18" ht="21.75" customHeight="1" x14ac:dyDescent="0.2">
      <c r="A17" s="56" t="s">
        <v>95</v>
      </c>
      <c r="B17" s="56"/>
      <c r="D17" s="9">
        <v>18722081249</v>
      </c>
      <c r="F17" s="9">
        <v>-398327790</v>
      </c>
      <c r="H17" s="9">
        <v>0</v>
      </c>
      <c r="J17" s="9">
        <v>18323753459</v>
      </c>
      <c r="L17" s="9">
        <v>60059000389</v>
      </c>
      <c r="N17" s="9">
        <v>215894500000</v>
      </c>
      <c r="P17" s="9">
        <v>0</v>
      </c>
      <c r="R17" s="44">
        <f t="shared" si="0"/>
        <v>275953500389</v>
      </c>
    </row>
    <row r="18" spans="1:18" ht="21.75" customHeight="1" x14ac:dyDescent="0.2">
      <c r="A18" s="56" t="s">
        <v>97</v>
      </c>
      <c r="B18" s="56"/>
      <c r="D18" s="9">
        <v>31630294590</v>
      </c>
      <c r="F18" s="9">
        <v>0</v>
      </c>
      <c r="H18" s="9">
        <v>0</v>
      </c>
      <c r="J18" s="9">
        <v>31630294590</v>
      </c>
      <c r="L18" s="9">
        <v>187572065149</v>
      </c>
      <c r="N18" s="9">
        <v>194239787656</v>
      </c>
      <c r="P18" s="9">
        <v>0</v>
      </c>
      <c r="R18" s="44">
        <f t="shared" si="0"/>
        <v>381811852805</v>
      </c>
    </row>
    <row r="19" spans="1:18" ht="21.75" customHeight="1" x14ac:dyDescent="0.2">
      <c r="A19" s="56" t="s">
        <v>83</v>
      </c>
      <c r="B19" s="56"/>
      <c r="D19" s="9">
        <v>0</v>
      </c>
      <c r="F19" s="9">
        <v>1744540625</v>
      </c>
      <c r="H19" s="9">
        <v>0</v>
      </c>
      <c r="J19" s="9">
        <v>1744540625</v>
      </c>
      <c r="L19" s="9">
        <v>0</v>
      </c>
      <c r="N19" s="9">
        <v>11581867006</v>
      </c>
      <c r="P19" s="9">
        <v>0</v>
      </c>
      <c r="R19" s="44">
        <f t="shared" si="0"/>
        <v>11581867006</v>
      </c>
    </row>
    <row r="20" spans="1:18" ht="21.75" customHeight="1" x14ac:dyDescent="0.2">
      <c r="A20" s="56" t="s">
        <v>73</v>
      </c>
      <c r="B20" s="56"/>
      <c r="D20" s="9">
        <v>0</v>
      </c>
      <c r="F20" s="9">
        <v>467410267</v>
      </c>
      <c r="H20" s="9">
        <v>0</v>
      </c>
      <c r="J20" s="9">
        <v>467410267</v>
      </c>
      <c r="L20" s="9">
        <v>0</v>
      </c>
      <c r="N20" s="9">
        <v>3860917082</v>
      </c>
      <c r="P20" s="9">
        <v>0</v>
      </c>
      <c r="R20" s="44">
        <f t="shared" si="0"/>
        <v>3860917082</v>
      </c>
    </row>
    <row r="21" spans="1:18" ht="21.75" customHeight="1" x14ac:dyDescent="0.2">
      <c r="A21" s="56" t="s">
        <v>77</v>
      </c>
      <c r="B21" s="56"/>
      <c r="D21" s="9">
        <v>0</v>
      </c>
      <c r="F21" s="9">
        <v>7645813945</v>
      </c>
      <c r="H21" s="9">
        <v>0</v>
      </c>
      <c r="J21" s="9">
        <v>7645813945</v>
      </c>
      <c r="L21" s="9">
        <v>0</v>
      </c>
      <c r="N21" s="9">
        <v>93703013250</v>
      </c>
      <c r="P21" s="9">
        <v>0</v>
      </c>
      <c r="R21" s="44">
        <f t="shared" si="0"/>
        <v>93703013250</v>
      </c>
    </row>
    <row r="22" spans="1:18" ht="21.75" customHeight="1" x14ac:dyDescent="0.2">
      <c r="A22" s="56" t="s">
        <v>86</v>
      </c>
      <c r="B22" s="56"/>
      <c r="D22" s="9">
        <v>0</v>
      </c>
      <c r="F22" s="9">
        <v>6489156527</v>
      </c>
      <c r="H22" s="9">
        <v>0</v>
      </c>
      <c r="J22" s="9">
        <v>6489156527</v>
      </c>
      <c r="L22" s="9">
        <v>0</v>
      </c>
      <c r="N22" s="9">
        <v>28697066714</v>
      </c>
      <c r="P22" s="9">
        <v>0</v>
      </c>
      <c r="R22" s="44">
        <f t="shared" si="0"/>
        <v>28697066714</v>
      </c>
    </row>
    <row r="23" spans="1:18" ht="21.75" customHeight="1" x14ac:dyDescent="0.2">
      <c r="A23" s="56" t="s">
        <v>89</v>
      </c>
      <c r="B23" s="56"/>
      <c r="D23" s="9">
        <v>0</v>
      </c>
      <c r="F23" s="9">
        <v>12727412738</v>
      </c>
      <c r="H23" s="9">
        <v>0</v>
      </c>
      <c r="J23" s="9">
        <v>12727412738</v>
      </c>
      <c r="L23" s="9">
        <v>0</v>
      </c>
      <c r="N23" s="9">
        <v>101501116588</v>
      </c>
      <c r="P23" s="9">
        <v>0</v>
      </c>
      <c r="R23" s="44">
        <f t="shared" si="0"/>
        <v>101501116588</v>
      </c>
    </row>
    <row r="24" spans="1:18" ht="21.75" customHeight="1" x14ac:dyDescent="0.2">
      <c r="A24" s="58" t="s">
        <v>80</v>
      </c>
      <c r="B24" s="58"/>
      <c r="D24" s="13">
        <v>0</v>
      </c>
      <c r="F24" s="13">
        <v>970121733</v>
      </c>
      <c r="H24" s="13">
        <v>0</v>
      </c>
      <c r="J24" s="13">
        <v>970121733</v>
      </c>
      <c r="L24" s="13">
        <v>0</v>
      </c>
      <c r="N24" s="13">
        <v>8559842261</v>
      </c>
      <c r="P24" s="13">
        <v>0</v>
      </c>
      <c r="R24" s="44">
        <f t="shared" si="0"/>
        <v>8559842261</v>
      </c>
    </row>
    <row r="25" spans="1:18" ht="21.75" customHeight="1" x14ac:dyDescent="0.2">
      <c r="A25" s="60" t="s">
        <v>29</v>
      </c>
      <c r="B25" s="60"/>
      <c r="D25" s="16">
        <f>SUM(D9:D24)</f>
        <v>138527799818</v>
      </c>
      <c r="F25" s="16">
        <f>SUM(F9:F24)</f>
        <v>-155163447145</v>
      </c>
      <c r="H25" s="16">
        <v>0</v>
      </c>
      <c r="J25" s="16">
        <f>SUM(J9:J24)</f>
        <v>-16635647327</v>
      </c>
      <c r="L25" s="16">
        <f>SUM(L9:L24)</f>
        <v>755570391265</v>
      </c>
      <c r="N25" s="16">
        <f>SUM(N9:N24)</f>
        <v>825581040506</v>
      </c>
      <c r="P25" s="16">
        <f>SUM(P9:P24)</f>
        <v>76858059368</v>
      </c>
      <c r="R25" s="16">
        <f>SUM(R9:R24)</f>
        <v>1658009491139</v>
      </c>
    </row>
  </sheetData>
  <mergeCells count="24">
    <mergeCell ref="A1:R1"/>
    <mergeCell ref="A2:R2"/>
    <mergeCell ref="A3:R3"/>
    <mergeCell ref="B5:R5"/>
    <mergeCell ref="D6:J6"/>
    <mergeCell ref="L6:R6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23:B23"/>
    <mergeCell ref="A24:B24"/>
    <mergeCell ref="A25:B25"/>
    <mergeCell ref="A18:B18"/>
    <mergeCell ref="A19:B19"/>
    <mergeCell ref="A20:B20"/>
    <mergeCell ref="A21:B21"/>
    <mergeCell ref="A22:B22"/>
  </mergeCells>
  <pageMargins left="0.39" right="0.39" top="0.39" bottom="0.39" header="0" footer="0"/>
  <pageSetup paperSize="0" fitToHeight="0"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rgb="FF92D050"/>
    <pageSetUpPr fitToPage="1"/>
  </sheetPr>
  <dimension ref="A1:Q28"/>
  <sheetViews>
    <sheetView rightToLeft="1" workbookViewId="0">
      <selection activeCell="F15" sqref="F15"/>
    </sheetView>
  </sheetViews>
  <sheetFormatPr defaultRowHeight="12.75" x14ac:dyDescent="0.2"/>
  <cols>
    <col min="1" max="1" width="22.140625" bestFit="1" customWidth="1"/>
    <col min="2" max="2" width="56" bestFit="1" customWidth="1"/>
    <col min="3" max="3" width="8.42578125" bestFit="1" customWidth="1"/>
    <col min="4" max="4" width="9.140625" bestFit="1" customWidth="1"/>
    <col min="5" max="5" width="17.28515625" bestFit="1" customWidth="1"/>
    <col min="6" max="6" width="14.140625" bestFit="1" customWidth="1"/>
    <col min="7" max="7" width="6" bestFit="1" customWidth="1"/>
    <col min="8" max="8" width="12.140625" bestFit="1" customWidth="1"/>
    <col min="9" max="9" width="1.28515625" customWidth="1"/>
    <col min="10" max="10" width="10.42578125" customWidth="1"/>
    <col min="11" max="11" width="9.140625" customWidth="1"/>
    <col min="12" max="12" width="1.28515625" customWidth="1"/>
    <col min="13" max="13" width="28.5703125" customWidth="1"/>
    <col min="14" max="14" width="1.28515625" customWidth="1"/>
    <col min="15" max="15" width="14.28515625" customWidth="1"/>
    <col min="16" max="16" width="1.28515625" customWidth="1"/>
    <col min="17" max="17" width="28.5703125" customWidth="1"/>
    <col min="18" max="18" width="0.28515625" customWidth="1"/>
  </cols>
  <sheetData>
    <row r="1" spans="1:17" ht="29.1" customHeight="1" x14ac:dyDescent="0.2">
      <c r="A1" s="54" t="s">
        <v>0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</row>
    <row r="2" spans="1:17" ht="21.75" customHeight="1" x14ac:dyDescent="0.2">
      <c r="A2" s="54" t="s">
        <v>193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</row>
    <row r="3" spans="1:17" ht="21.75" customHeight="1" x14ac:dyDescent="0.2">
      <c r="A3" s="54" t="s">
        <v>2</v>
      </c>
      <c r="B3" s="54"/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  <c r="P3" s="54"/>
      <c r="Q3" s="54"/>
    </row>
    <row r="4" spans="1:17" ht="14.45" customHeight="1" x14ac:dyDescent="0.2"/>
    <row r="5" spans="1:17" ht="14.45" customHeight="1" x14ac:dyDescent="0.2">
      <c r="A5" s="1" t="s">
        <v>229</v>
      </c>
      <c r="B5" s="65" t="s">
        <v>230</v>
      </c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  <c r="O5" s="65"/>
      <c r="P5" s="65"/>
      <c r="Q5" s="65"/>
    </row>
    <row r="6" spans="1:17" ht="34.5" customHeight="1" x14ac:dyDescent="0.2">
      <c r="A6" s="36" t="s">
        <v>233</v>
      </c>
      <c r="B6" s="36" t="s">
        <v>234</v>
      </c>
      <c r="C6" s="36" t="s">
        <v>235</v>
      </c>
      <c r="D6" s="36" t="s">
        <v>40</v>
      </c>
      <c r="E6" s="36" t="s">
        <v>342</v>
      </c>
      <c r="F6" s="37" t="s">
        <v>231</v>
      </c>
      <c r="G6" s="36" t="s">
        <v>236</v>
      </c>
      <c r="H6" s="37" t="s">
        <v>232</v>
      </c>
      <c r="I6" s="31"/>
      <c r="J6" s="31"/>
      <c r="K6" s="31"/>
      <c r="L6" s="31"/>
      <c r="M6" s="34"/>
      <c r="N6" s="31"/>
      <c r="O6" s="31"/>
      <c r="P6" s="31"/>
      <c r="Q6" s="34"/>
    </row>
    <row r="7" spans="1:17" ht="34.5" customHeight="1" x14ac:dyDescent="0.2">
      <c r="A7" s="38" t="s">
        <v>343</v>
      </c>
      <c r="B7" s="39" t="s">
        <v>237</v>
      </c>
      <c r="C7" s="40" t="s">
        <v>344</v>
      </c>
      <c r="D7" s="41">
        <v>500000</v>
      </c>
      <c r="E7" s="41">
        <v>1000000</v>
      </c>
      <c r="F7" s="41">
        <v>17214000000</v>
      </c>
      <c r="G7" s="42">
        <v>0.23</v>
      </c>
      <c r="H7" s="42">
        <v>0.28999999999999998</v>
      </c>
      <c r="I7" s="31"/>
      <c r="J7" s="35"/>
      <c r="K7" s="35"/>
      <c r="L7" s="31"/>
      <c r="M7" s="34"/>
      <c r="N7" s="31"/>
      <c r="O7" s="32"/>
      <c r="P7" s="31"/>
      <c r="Q7" s="34"/>
    </row>
    <row r="8" spans="1:17" ht="34.5" customHeight="1" x14ac:dyDescent="0.2">
      <c r="A8" s="38" t="s">
        <v>345</v>
      </c>
      <c r="B8" s="39" t="s">
        <v>346</v>
      </c>
      <c r="C8" s="40" t="s">
        <v>347</v>
      </c>
      <c r="D8" s="41">
        <v>500000</v>
      </c>
      <c r="E8" s="41">
        <v>9990</v>
      </c>
      <c r="F8" s="41">
        <v>44000000000</v>
      </c>
      <c r="G8" s="42">
        <v>0.3</v>
      </c>
      <c r="H8" s="42">
        <v>0.38140000000000002</v>
      </c>
      <c r="I8" s="31"/>
      <c r="J8" s="31"/>
      <c r="K8" s="31"/>
      <c r="L8" s="31"/>
      <c r="M8" s="31"/>
      <c r="N8" s="31"/>
      <c r="O8" s="31"/>
      <c r="P8" s="31"/>
      <c r="Q8" s="31"/>
    </row>
    <row r="9" spans="1:17" ht="34.5" customHeight="1" x14ac:dyDescent="0.2">
      <c r="A9" s="38" t="s">
        <v>348</v>
      </c>
      <c r="B9" s="39" t="s">
        <v>237</v>
      </c>
      <c r="C9" s="40" t="s">
        <v>349</v>
      </c>
      <c r="D9" s="41">
        <v>1000000</v>
      </c>
      <c r="E9" s="41">
        <v>1000000</v>
      </c>
      <c r="F9" s="41">
        <v>46952000000</v>
      </c>
      <c r="G9" s="42">
        <v>0.26</v>
      </c>
      <c r="H9" s="42">
        <v>0.32</v>
      </c>
      <c r="I9" s="31"/>
      <c r="J9" s="31"/>
      <c r="K9" s="31"/>
      <c r="L9" s="31"/>
      <c r="M9" s="31"/>
      <c r="N9" s="31"/>
      <c r="O9" s="31"/>
      <c r="P9" s="31"/>
      <c r="Q9" s="31"/>
    </row>
    <row r="10" spans="1:17" ht="14.45" customHeight="1" x14ac:dyDescent="0.2">
      <c r="A10" s="69" t="s">
        <v>238</v>
      </c>
      <c r="B10" s="69"/>
      <c r="C10" s="69"/>
      <c r="D10" s="69"/>
      <c r="E10" s="69"/>
      <c r="F10" s="69"/>
      <c r="G10" s="43"/>
      <c r="H10" s="43"/>
      <c r="I10" s="31"/>
      <c r="J10" s="31"/>
      <c r="K10" s="31"/>
      <c r="L10" s="31"/>
      <c r="M10" s="31"/>
      <c r="N10" s="31"/>
      <c r="O10" s="31"/>
      <c r="P10" s="31"/>
      <c r="Q10" s="31"/>
    </row>
    <row r="11" spans="1:17" ht="14.45" customHeight="1" x14ac:dyDescent="0.2">
      <c r="A11" s="35"/>
      <c r="B11" s="35"/>
      <c r="C11" s="31"/>
      <c r="D11" s="35"/>
      <c r="E11" s="31"/>
      <c r="F11" s="32"/>
      <c r="G11" s="31"/>
      <c r="H11" s="31"/>
      <c r="I11" s="31"/>
      <c r="J11" s="31"/>
      <c r="K11" s="31"/>
      <c r="L11" s="31"/>
      <c r="M11" s="31"/>
      <c r="N11" s="31"/>
      <c r="O11" s="31"/>
      <c r="P11" s="31"/>
      <c r="Q11" s="31"/>
    </row>
    <row r="12" spans="1:17" ht="65.45" customHeight="1" x14ac:dyDescent="0.2">
      <c r="A12" s="34"/>
      <c r="B12" s="34"/>
      <c r="C12" s="31"/>
      <c r="D12" s="33"/>
      <c r="E12" s="31"/>
      <c r="F12" s="32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</row>
    <row r="13" spans="1:17" ht="14.45" customHeight="1" x14ac:dyDescent="0.2">
      <c r="A13" s="34"/>
      <c r="B13" s="34"/>
      <c r="C13" s="31"/>
      <c r="D13" s="34"/>
      <c r="E13" s="31"/>
      <c r="F13" s="32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</row>
    <row r="14" spans="1:17" ht="14.45" customHeight="1" x14ac:dyDescent="0.2">
      <c r="A14" s="34"/>
      <c r="B14" s="34"/>
      <c r="C14" s="31"/>
      <c r="D14" s="34"/>
      <c r="E14" s="31"/>
      <c r="F14" s="32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</row>
    <row r="15" spans="1:17" ht="14.45" customHeight="1" x14ac:dyDescent="0.2">
      <c r="A15" s="34"/>
      <c r="B15" s="34"/>
      <c r="C15" s="31"/>
      <c r="D15" s="34"/>
      <c r="E15" s="31"/>
      <c r="F15" s="32"/>
      <c r="G15" s="31"/>
      <c r="H15" s="31"/>
      <c r="I15" s="31"/>
      <c r="J15" s="31"/>
      <c r="K15" s="31"/>
      <c r="L15" s="31"/>
      <c r="M15" s="31"/>
      <c r="N15" s="31"/>
      <c r="O15" s="31"/>
      <c r="P15" s="31"/>
      <c r="Q15" s="31"/>
    </row>
    <row r="16" spans="1:17" ht="14.45" customHeight="1" x14ac:dyDescent="0.2">
      <c r="A16" s="34"/>
      <c r="B16" s="34"/>
      <c r="C16" s="31"/>
      <c r="D16" s="34"/>
      <c r="E16" s="31"/>
      <c r="F16" s="32"/>
      <c r="G16" s="31"/>
      <c r="H16" s="31"/>
      <c r="I16" s="31"/>
      <c r="J16" s="31"/>
      <c r="K16" s="31"/>
      <c r="L16" s="31"/>
      <c r="M16" s="31"/>
      <c r="N16" s="31"/>
      <c r="O16" s="31"/>
      <c r="P16" s="31"/>
      <c r="Q16" s="31"/>
    </row>
    <row r="17" spans="1:17" ht="14.45" customHeight="1" x14ac:dyDescent="0.2">
      <c r="A17" s="31"/>
      <c r="B17" s="31"/>
      <c r="C17" s="31"/>
      <c r="D17" s="31"/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</row>
    <row r="18" spans="1:17" ht="14.45" customHeight="1" x14ac:dyDescent="0.2">
      <c r="A18" s="35"/>
      <c r="B18" s="35"/>
      <c r="C18" s="35"/>
      <c r="D18" s="35"/>
      <c r="E18" s="35"/>
      <c r="F18" s="35"/>
      <c r="G18" s="35"/>
      <c r="H18" s="35"/>
      <c r="I18" s="35"/>
      <c r="J18" s="35"/>
      <c r="K18" s="31"/>
      <c r="L18" s="31"/>
      <c r="M18" s="31"/>
      <c r="N18" s="31"/>
      <c r="O18" s="31"/>
      <c r="P18" s="31"/>
      <c r="Q18" s="31"/>
    </row>
    <row r="19" spans="1:17" ht="14.45" customHeight="1" x14ac:dyDescent="0.2">
      <c r="A19" s="31"/>
      <c r="B19" s="31"/>
      <c r="C19" s="31"/>
      <c r="D19" s="3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</row>
    <row r="20" spans="1:17" ht="14.45" customHeight="1" x14ac:dyDescent="0.2">
      <c r="A20" s="31"/>
      <c r="B20" s="31"/>
      <c r="C20" s="31"/>
      <c r="D20" s="31"/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</row>
    <row r="21" spans="1:17" ht="14.45" customHeight="1" x14ac:dyDescent="0.2"/>
    <row r="22" spans="1:17" ht="14.45" customHeight="1" x14ac:dyDescent="0.2"/>
    <row r="23" spans="1:17" ht="14.45" customHeight="1" x14ac:dyDescent="0.2"/>
    <row r="24" spans="1:17" ht="14.45" customHeight="1" x14ac:dyDescent="0.2"/>
    <row r="25" spans="1:17" ht="14.45" customHeight="1" x14ac:dyDescent="0.2"/>
    <row r="26" spans="1:17" ht="14.45" customHeight="1" x14ac:dyDescent="0.2"/>
    <row r="27" spans="1:17" ht="14.45" customHeight="1" x14ac:dyDescent="0.2"/>
    <row r="28" spans="1:17" ht="14.45" customHeight="1" x14ac:dyDescent="0.2"/>
  </sheetData>
  <mergeCells count="5">
    <mergeCell ref="A10:F10"/>
    <mergeCell ref="A1:Q1"/>
    <mergeCell ref="A2:Q2"/>
    <mergeCell ref="A3:Q3"/>
    <mergeCell ref="B5:Q5"/>
  </mergeCells>
  <pageMargins left="0.39" right="0.39" top="0.39" bottom="0.39" header="0" footer="0"/>
  <pageSetup paperSize="0" fitToHeight="0" orientation="landscape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92D050"/>
    <pageSetUpPr fitToPage="1"/>
  </sheetPr>
  <dimension ref="A1:J126"/>
  <sheetViews>
    <sheetView rightToLeft="1" topLeftCell="A102" workbookViewId="0">
      <selection activeCell="H127" sqref="H127"/>
    </sheetView>
  </sheetViews>
  <sheetFormatPr defaultRowHeight="12.75" x14ac:dyDescent="0.2"/>
  <cols>
    <col min="1" max="1" width="5.140625" customWidth="1"/>
    <col min="2" max="2" width="40.28515625" customWidth="1"/>
    <col min="3" max="3" width="1.28515625" customWidth="1"/>
    <col min="4" max="4" width="19.42578125" customWidth="1"/>
    <col min="5" max="5" width="1.28515625" customWidth="1"/>
    <col min="6" max="6" width="20.7109375" customWidth="1"/>
    <col min="7" max="7" width="1.28515625" customWidth="1"/>
    <col min="8" max="8" width="19.42578125" customWidth="1"/>
    <col min="9" max="9" width="1.28515625" customWidth="1"/>
    <col min="10" max="10" width="19.42578125" customWidth="1"/>
    <col min="11" max="11" width="0.28515625" customWidth="1"/>
  </cols>
  <sheetData>
    <row r="1" spans="1:10" ht="29.1" customHeight="1" x14ac:dyDescent="0.2">
      <c r="A1" s="54" t="s">
        <v>0</v>
      </c>
      <c r="B1" s="54"/>
      <c r="C1" s="54"/>
      <c r="D1" s="54"/>
      <c r="E1" s="54"/>
      <c r="F1" s="54"/>
      <c r="G1" s="54"/>
      <c r="H1" s="54"/>
      <c r="I1" s="54"/>
      <c r="J1" s="54"/>
    </row>
    <row r="2" spans="1:10" ht="21.75" customHeight="1" x14ac:dyDescent="0.2">
      <c r="A2" s="54" t="s">
        <v>193</v>
      </c>
      <c r="B2" s="54"/>
      <c r="C2" s="54"/>
      <c r="D2" s="54"/>
      <c r="E2" s="54"/>
      <c r="F2" s="54"/>
      <c r="G2" s="54"/>
      <c r="H2" s="54"/>
      <c r="I2" s="54"/>
      <c r="J2" s="54"/>
    </row>
    <row r="3" spans="1:10" ht="21.75" customHeight="1" x14ac:dyDescent="0.2">
      <c r="A3" s="54" t="s">
        <v>2</v>
      </c>
      <c r="B3" s="54"/>
      <c r="C3" s="54"/>
      <c r="D3" s="54"/>
      <c r="E3" s="54"/>
      <c r="F3" s="54"/>
      <c r="G3" s="54"/>
      <c r="H3" s="54"/>
      <c r="I3" s="54"/>
      <c r="J3" s="54"/>
    </row>
    <row r="4" spans="1:10" ht="14.45" customHeight="1" x14ac:dyDescent="0.2"/>
    <row r="5" spans="1:10" ht="14.45" customHeight="1" x14ac:dyDescent="0.2">
      <c r="A5" s="1" t="s">
        <v>239</v>
      </c>
      <c r="B5" s="65" t="s">
        <v>240</v>
      </c>
      <c r="C5" s="65"/>
      <c r="D5" s="65"/>
      <c r="E5" s="65"/>
      <c r="F5" s="65"/>
      <c r="G5" s="65"/>
      <c r="H5" s="65"/>
      <c r="I5" s="65"/>
      <c r="J5" s="65"/>
    </row>
    <row r="6" spans="1:10" ht="14.45" customHeight="1" x14ac:dyDescent="0.2">
      <c r="D6" s="61" t="s">
        <v>212</v>
      </c>
      <c r="E6" s="61"/>
      <c r="F6" s="61"/>
      <c r="H6" s="61" t="s">
        <v>213</v>
      </c>
      <c r="I6" s="61"/>
      <c r="J6" s="61"/>
    </row>
    <row r="7" spans="1:10" ht="36.4" customHeight="1" x14ac:dyDescent="0.2">
      <c r="A7" s="61" t="s">
        <v>241</v>
      </c>
      <c r="B7" s="61"/>
      <c r="D7" s="19" t="s">
        <v>242</v>
      </c>
      <c r="E7" s="3"/>
      <c r="F7" s="19" t="s">
        <v>243</v>
      </c>
      <c r="H7" s="19" t="s">
        <v>242</v>
      </c>
      <c r="I7" s="3"/>
      <c r="J7" s="19" t="s">
        <v>243</v>
      </c>
    </row>
    <row r="8" spans="1:10" ht="21.75" customHeight="1" x14ac:dyDescent="0.2">
      <c r="A8" s="62" t="s">
        <v>133</v>
      </c>
      <c r="B8" s="62"/>
      <c r="D8" s="6">
        <v>2683</v>
      </c>
      <c r="F8" s="7"/>
      <c r="H8" s="6">
        <v>2683</v>
      </c>
      <c r="J8" s="7"/>
    </row>
    <row r="9" spans="1:10" ht="21.75" customHeight="1" x14ac:dyDescent="0.2">
      <c r="A9" s="56" t="s">
        <v>135</v>
      </c>
      <c r="B9" s="56"/>
      <c r="D9" s="9">
        <v>13459</v>
      </c>
      <c r="F9" s="10"/>
      <c r="H9" s="9">
        <v>79066</v>
      </c>
      <c r="J9" s="10"/>
    </row>
    <row r="10" spans="1:10" ht="21.75" customHeight="1" x14ac:dyDescent="0.2">
      <c r="A10" s="56" t="s">
        <v>136</v>
      </c>
      <c r="B10" s="56"/>
      <c r="D10" s="9">
        <v>4009</v>
      </c>
      <c r="F10" s="10"/>
      <c r="H10" s="9">
        <v>23731</v>
      </c>
      <c r="J10" s="10"/>
    </row>
    <row r="11" spans="1:10" ht="21.75" customHeight="1" x14ac:dyDescent="0.2">
      <c r="A11" s="56" t="s">
        <v>140</v>
      </c>
      <c r="B11" s="56"/>
      <c r="D11" s="9">
        <v>39871</v>
      </c>
      <c r="F11" s="10"/>
      <c r="H11" s="9">
        <v>234206</v>
      </c>
      <c r="J11" s="10"/>
    </row>
    <row r="12" spans="1:10" ht="21.75" customHeight="1" x14ac:dyDescent="0.2">
      <c r="A12" s="56" t="s">
        <v>141</v>
      </c>
      <c r="B12" s="56"/>
      <c r="D12" s="9">
        <v>4461</v>
      </c>
      <c r="F12" s="10"/>
      <c r="H12" s="9">
        <v>1271382</v>
      </c>
      <c r="J12" s="10"/>
    </row>
    <row r="13" spans="1:10" ht="21.75" customHeight="1" x14ac:dyDescent="0.2">
      <c r="A13" s="56" t="s">
        <v>142</v>
      </c>
      <c r="B13" s="56"/>
      <c r="D13" s="9">
        <v>0</v>
      </c>
      <c r="F13" s="10"/>
      <c r="H13" s="9">
        <v>2317</v>
      </c>
      <c r="J13" s="10"/>
    </row>
    <row r="14" spans="1:10" ht="21.75" customHeight="1" x14ac:dyDescent="0.2">
      <c r="A14" s="56" t="s">
        <v>143</v>
      </c>
      <c r="B14" s="56"/>
      <c r="D14" s="9">
        <v>2175</v>
      </c>
      <c r="F14" s="10"/>
      <c r="H14" s="9">
        <v>18619</v>
      </c>
      <c r="J14" s="10"/>
    </row>
    <row r="15" spans="1:10" ht="21.75" customHeight="1" x14ac:dyDescent="0.2">
      <c r="A15" s="56" t="s">
        <v>145</v>
      </c>
      <c r="B15" s="56"/>
      <c r="D15" s="9">
        <v>1900</v>
      </c>
      <c r="F15" s="10"/>
      <c r="H15" s="9">
        <v>9422</v>
      </c>
      <c r="J15" s="10"/>
    </row>
    <row r="16" spans="1:10" ht="21.75" customHeight="1" x14ac:dyDescent="0.2">
      <c r="A16" s="56" t="s">
        <v>146</v>
      </c>
      <c r="B16" s="56"/>
      <c r="D16" s="9">
        <v>2501</v>
      </c>
      <c r="F16" s="10"/>
      <c r="H16" s="9">
        <v>23292</v>
      </c>
      <c r="J16" s="10"/>
    </row>
    <row r="17" spans="1:10" ht="21.75" customHeight="1" x14ac:dyDescent="0.2">
      <c r="A17" s="56" t="s">
        <v>147</v>
      </c>
      <c r="B17" s="56"/>
      <c r="D17" s="9">
        <v>0</v>
      </c>
      <c r="F17" s="10"/>
      <c r="H17" s="9">
        <v>2794</v>
      </c>
      <c r="J17" s="10"/>
    </row>
    <row r="18" spans="1:10" ht="21.75" customHeight="1" x14ac:dyDescent="0.2">
      <c r="A18" s="56" t="s">
        <v>148</v>
      </c>
      <c r="B18" s="56"/>
      <c r="D18" s="9">
        <v>0</v>
      </c>
      <c r="F18" s="10"/>
      <c r="H18" s="9">
        <v>17627</v>
      </c>
      <c r="J18" s="10"/>
    </row>
    <row r="19" spans="1:10" ht="21.75" customHeight="1" x14ac:dyDescent="0.2">
      <c r="A19" s="56" t="s">
        <v>149</v>
      </c>
      <c r="B19" s="56"/>
      <c r="D19" s="9">
        <v>0</v>
      </c>
      <c r="F19" s="10"/>
      <c r="H19" s="9">
        <v>5291212</v>
      </c>
      <c r="J19" s="10"/>
    </row>
    <row r="20" spans="1:10" ht="21.75" customHeight="1" x14ac:dyDescent="0.2">
      <c r="A20" s="56" t="s">
        <v>244</v>
      </c>
      <c r="B20" s="56"/>
      <c r="D20" s="9">
        <v>0</v>
      </c>
      <c r="F20" s="10"/>
      <c r="H20" s="9">
        <v>907311493</v>
      </c>
      <c r="J20" s="10"/>
    </row>
    <row r="21" spans="1:10" ht="21.75" customHeight="1" x14ac:dyDescent="0.2">
      <c r="A21" s="56" t="s">
        <v>151</v>
      </c>
      <c r="B21" s="56"/>
      <c r="D21" s="9">
        <v>1129</v>
      </c>
      <c r="F21" s="10"/>
      <c r="H21" s="9">
        <v>6691</v>
      </c>
      <c r="J21" s="10"/>
    </row>
    <row r="22" spans="1:10" ht="21.75" customHeight="1" x14ac:dyDescent="0.2">
      <c r="A22" s="56" t="s">
        <v>245</v>
      </c>
      <c r="B22" s="56"/>
      <c r="D22" s="9">
        <v>0</v>
      </c>
      <c r="F22" s="10"/>
      <c r="H22" s="9">
        <v>107715632</v>
      </c>
      <c r="J22" s="10"/>
    </row>
    <row r="23" spans="1:10" ht="21.75" customHeight="1" x14ac:dyDescent="0.2">
      <c r="A23" s="56" t="s">
        <v>246</v>
      </c>
      <c r="B23" s="56"/>
      <c r="D23" s="9">
        <v>0</v>
      </c>
      <c r="F23" s="10"/>
      <c r="H23" s="9">
        <v>58089065</v>
      </c>
      <c r="J23" s="10"/>
    </row>
    <row r="24" spans="1:10" ht="21.75" customHeight="1" x14ac:dyDescent="0.2">
      <c r="A24" s="56" t="s">
        <v>247</v>
      </c>
      <c r="B24" s="56"/>
      <c r="D24" s="9">
        <v>0</v>
      </c>
      <c r="F24" s="10"/>
      <c r="H24" s="9">
        <v>121024397</v>
      </c>
      <c r="J24" s="10"/>
    </row>
    <row r="25" spans="1:10" ht="21.75" customHeight="1" x14ac:dyDescent="0.2">
      <c r="A25" s="56" t="s">
        <v>248</v>
      </c>
      <c r="B25" s="56"/>
      <c r="D25" s="9">
        <v>0</v>
      </c>
      <c r="F25" s="10"/>
      <c r="H25" s="9">
        <v>27931844</v>
      </c>
      <c r="J25" s="10"/>
    </row>
    <row r="26" spans="1:10" ht="21.75" customHeight="1" x14ac:dyDescent="0.2">
      <c r="A26" s="56" t="s">
        <v>249</v>
      </c>
      <c r="B26" s="56"/>
      <c r="D26" s="9">
        <v>0</v>
      </c>
      <c r="F26" s="10"/>
      <c r="H26" s="9">
        <v>3332162596</v>
      </c>
      <c r="J26" s="10"/>
    </row>
    <row r="27" spans="1:10" ht="21.75" customHeight="1" x14ac:dyDescent="0.2">
      <c r="A27" s="56" t="s">
        <v>250</v>
      </c>
      <c r="B27" s="56"/>
      <c r="D27" s="9">
        <v>0</v>
      </c>
      <c r="F27" s="10"/>
      <c r="H27" s="9">
        <v>3101128774</v>
      </c>
      <c r="J27" s="10"/>
    </row>
    <row r="28" spans="1:10" ht="21.75" customHeight="1" x14ac:dyDescent="0.2">
      <c r="A28" s="56" t="s">
        <v>251</v>
      </c>
      <c r="B28" s="56"/>
      <c r="D28" s="9">
        <v>0</v>
      </c>
      <c r="F28" s="10"/>
      <c r="H28" s="9">
        <v>16333688506</v>
      </c>
      <c r="J28" s="10"/>
    </row>
    <row r="29" spans="1:10" ht="21.75" customHeight="1" x14ac:dyDescent="0.2">
      <c r="A29" s="56" t="s">
        <v>252</v>
      </c>
      <c r="B29" s="56"/>
      <c r="D29" s="9">
        <v>0</v>
      </c>
      <c r="F29" s="10"/>
      <c r="H29" s="9">
        <v>878555191</v>
      </c>
      <c r="J29" s="10"/>
    </row>
    <row r="30" spans="1:10" ht="21.75" customHeight="1" x14ac:dyDescent="0.2">
      <c r="A30" s="56" t="s">
        <v>153</v>
      </c>
      <c r="B30" s="56"/>
      <c r="D30" s="9">
        <v>0</v>
      </c>
      <c r="F30" s="10"/>
      <c r="H30" s="9">
        <v>4588</v>
      </c>
      <c r="J30" s="10"/>
    </row>
    <row r="31" spans="1:10" ht="21.75" customHeight="1" x14ac:dyDescent="0.2">
      <c r="A31" s="56" t="s">
        <v>253</v>
      </c>
      <c r="B31" s="56"/>
      <c r="D31" s="9">
        <v>0</v>
      </c>
      <c r="F31" s="10"/>
      <c r="H31" s="9">
        <v>4214958907</v>
      </c>
      <c r="J31" s="10"/>
    </row>
    <row r="32" spans="1:10" ht="21.75" customHeight="1" x14ac:dyDescent="0.2">
      <c r="A32" s="56" t="s">
        <v>254</v>
      </c>
      <c r="B32" s="56"/>
      <c r="D32" s="9">
        <v>0</v>
      </c>
      <c r="F32" s="10"/>
      <c r="H32" s="9">
        <v>7752054863</v>
      </c>
      <c r="J32" s="10"/>
    </row>
    <row r="33" spans="1:10" ht="21.75" customHeight="1" x14ac:dyDescent="0.2">
      <c r="A33" s="56" t="s">
        <v>255</v>
      </c>
      <c r="B33" s="56"/>
      <c r="D33" s="9">
        <v>0</v>
      </c>
      <c r="F33" s="10"/>
      <c r="H33" s="9">
        <v>5208339399</v>
      </c>
      <c r="J33" s="10"/>
    </row>
    <row r="34" spans="1:10" ht="21.75" customHeight="1" x14ac:dyDescent="0.2">
      <c r="A34" s="56" t="s">
        <v>256</v>
      </c>
      <c r="B34" s="56"/>
      <c r="D34" s="9">
        <v>0</v>
      </c>
      <c r="F34" s="10"/>
      <c r="H34" s="9">
        <v>3327753425</v>
      </c>
      <c r="J34" s="10"/>
    </row>
    <row r="35" spans="1:10" ht="21.75" customHeight="1" x14ac:dyDescent="0.2">
      <c r="A35" s="56" t="s">
        <v>257</v>
      </c>
      <c r="B35" s="56"/>
      <c r="D35" s="9">
        <v>0</v>
      </c>
      <c r="F35" s="10"/>
      <c r="H35" s="9">
        <v>3069315069</v>
      </c>
      <c r="J35" s="10"/>
    </row>
    <row r="36" spans="1:10" ht="21.75" customHeight="1" x14ac:dyDescent="0.2">
      <c r="A36" s="56" t="s">
        <v>258</v>
      </c>
      <c r="B36" s="56"/>
      <c r="D36" s="9">
        <v>0</v>
      </c>
      <c r="F36" s="10"/>
      <c r="H36" s="9">
        <v>1407123288</v>
      </c>
      <c r="J36" s="10"/>
    </row>
    <row r="37" spans="1:10" ht="21.75" customHeight="1" x14ac:dyDescent="0.2">
      <c r="A37" s="56" t="s">
        <v>154</v>
      </c>
      <c r="B37" s="56"/>
      <c r="D37" s="9">
        <v>4948</v>
      </c>
      <c r="F37" s="10"/>
      <c r="H37" s="9">
        <v>33188</v>
      </c>
      <c r="J37" s="10"/>
    </row>
    <row r="38" spans="1:10" ht="21.75" customHeight="1" x14ac:dyDescent="0.2">
      <c r="A38" s="56" t="s">
        <v>259</v>
      </c>
      <c r="B38" s="56"/>
      <c r="D38" s="9">
        <v>0</v>
      </c>
      <c r="F38" s="10"/>
      <c r="H38" s="9">
        <v>37341901636</v>
      </c>
      <c r="J38" s="10"/>
    </row>
    <row r="39" spans="1:10" ht="21.75" customHeight="1" x14ac:dyDescent="0.2">
      <c r="A39" s="56" t="s">
        <v>155</v>
      </c>
      <c r="B39" s="56"/>
      <c r="D39" s="9">
        <v>0</v>
      </c>
      <c r="F39" s="10"/>
      <c r="H39" s="9">
        <v>66478</v>
      </c>
      <c r="J39" s="10"/>
    </row>
    <row r="40" spans="1:10" ht="21.75" customHeight="1" x14ac:dyDescent="0.2">
      <c r="A40" s="56" t="s">
        <v>260</v>
      </c>
      <c r="B40" s="56"/>
      <c r="D40" s="9">
        <v>0</v>
      </c>
      <c r="F40" s="10"/>
      <c r="H40" s="9">
        <v>29340065576</v>
      </c>
      <c r="J40" s="10"/>
    </row>
    <row r="41" spans="1:10" ht="21.75" customHeight="1" x14ac:dyDescent="0.2">
      <c r="A41" s="56" t="s">
        <v>261</v>
      </c>
      <c r="B41" s="56"/>
      <c r="D41" s="9">
        <v>0</v>
      </c>
      <c r="F41" s="10"/>
      <c r="H41" s="9">
        <v>28392804227</v>
      </c>
      <c r="J41" s="10"/>
    </row>
    <row r="42" spans="1:10" ht="21.75" customHeight="1" x14ac:dyDescent="0.2">
      <c r="A42" s="56" t="s">
        <v>262</v>
      </c>
      <c r="B42" s="56"/>
      <c r="D42" s="9">
        <v>0</v>
      </c>
      <c r="F42" s="10"/>
      <c r="H42" s="9">
        <v>6273830584</v>
      </c>
      <c r="J42" s="10"/>
    </row>
    <row r="43" spans="1:10" ht="21.75" customHeight="1" x14ac:dyDescent="0.2">
      <c r="A43" s="56" t="s">
        <v>263</v>
      </c>
      <c r="B43" s="56"/>
      <c r="D43" s="9">
        <v>0</v>
      </c>
      <c r="F43" s="10"/>
      <c r="H43" s="9">
        <v>5757260300</v>
      </c>
      <c r="J43" s="10"/>
    </row>
    <row r="44" spans="1:10" ht="21.75" customHeight="1" x14ac:dyDescent="0.2">
      <c r="A44" s="56" t="s">
        <v>264</v>
      </c>
      <c r="B44" s="56"/>
      <c r="D44" s="9">
        <v>0</v>
      </c>
      <c r="F44" s="10"/>
      <c r="H44" s="9">
        <v>7289874704</v>
      </c>
      <c r="J44" s="10"/>
    </row>
    <row r="45" spans="1:10" ht="21.75" customHeight="1" x14ac:dyDescent="0.2">
      <c r="A45" s="56" t="s">
        <v>265</v>
      </c>
      <c r="B45" s="56"/>
      <c r="D45" s="9">
        <v>0</v>
      </c>
      <c r="F45" s="10"/>
      <c r="H45" s="9">
        <v>71635293</v>
      </c>
      <c r="J45" s="10"/>
    </row>
    <row r="46" spans="1:10" ht="21.75" customHeight="1" x14ac:dyDescent="0.2">
      <c r="A46" s="56" t="s">
        <v>266</v>
      </c>
      <c r="B46" s="56"/>
      <c r="D46" s="9">
        <v>0</v>
      </c>
      <c r="F46" s="10"/>
      <c r="H46" s="9">
        <v>6340726</v>
      </c>
      <c r="J46" s="10"/>
    </row>
    <row r="47" spans="1:10" ht="21.75" customHeight="1" x14ac:dyDescent="0.2">
      <c r="A47" s="56" t="s">
        <v>267</v>
      </c>
      <c r="B47" s="56"/>
      <c r="D47" s="9">
        <v>0</v>
      </c>
      <c r="F47" s="10"/>
      <c r="H47" s="9">
        <v>15660018</v>
      </c>
      <c r="J47" s="10"/>
    </row>
    <row r="48" spans="1:10" ht="21.75" customHeight="1" x14ac:dyDescent="0.2">
      <c r="A48" s="56" t="s">
        <v>268</v>
      </c>
      <c r="B48" s="56"/>
      <c r="D48" s="9">
        <v>0</v>
      </c>
      <c r="F48" s="10"/>
      <c r="H48" s="9">
        <v>2843946365</v>
      </c>
      <c r="J48" s="10"/>
    </row>
    <row r="49" spans="1:10" ht="21.75" customHeight="1" x14ac:dyDescent="0.2">
      <c r="A49" s="56" t="s">
        <v>269</v>
      </c>
      <c r="B49" s="56"/>
      <c r="D49" s="9">
        <v>0</v>
      </c>
      <c r="F49" s="10"/>
      <c r="H49" s="9">
        <v>11448817750</v>
      </c>
      <c r="J49" s="10"/>
    </row>
    <row r="50" spans="1:10" ht="21.75" customHeight="1" x14ac:dyDescent="0.2">
      <c r="A50" s="56" t="s">
        <v>270</v>
      </c>
      <c r="B50" s="56"/>
      <c r="D50" s="9">
        <v>0</v>
      </c>
      <c r="F50" s="10"/>
      <c r="H50" s="9">
        <v>34842140728</v>
      </c>
      <c r="J50" s="10"/>
    </row>
    <row r="51" spans="1:10" ht="21.75" customHeight="1" x14ac:dyDescent="0.2">
      <c r="A51" s="56" t="s">
        <v>271</v>
      </c>
      <c r="B51" s="56"/>
      <c r="D51" s="9">
        <v>0</v>
      </c>
      <c r="F51" s="10"/>
      <c r="H51" s="9">
        <v>8215748550</v>
      </c>
      <c r="J51" s="10"/>
    </row>
    <row r="52" spans="1:10" ht="21.75" customHeight="1" x14ac:dyDescent="0.2">
      <c r="A52" s="56" t="s">
        <v>272</v>
      </c>
      <c r="B52" s="56"/>
      <c r="D52" s="9">
        <v>0</v>
      </c>
      <c r="F52" s="10"/>
      <c r="H52" s="9">
        <v>789047461</v>
      </c>
      <c r="J52" s="10"/>
    </row>
    <row r="53" spans="1:10" ht="21.75" customHeight="1" x14ac:dyDescent="0.2">
      <c r="A53" s="56" t="s">
        <v>273</v>
      </c>
      <c r="B53" s="56"/>
      <c r="D53" s="9">
        <v>0</v>
      </c>
      <c r="F53" s="10"/>
      <c r="H53" s="9">
        <v>26872808345</v>
      </c>
      <c r="J53" s="10"/>
    </row>
    <row r="54" spans="1:10" ht="21.75" customHeight="1" x14ac:dyDescent="0.2">
      <c r="A54" s="56" t="s">
        <v>274</v>
      </c>
      <c r="B54" s="56"/>
      <c r="D54" s="9">
        <v>0</v>
      </c>
      <c r="F54" s="10"/>
      <c r="H54" s="9">
        <v>52738646097</v>
      </c>
      <c r="J54" s="10"/>
    </row>
    <row r="55" spans="1:10" ht="21.75" customHeight="1" x14ac:dyDescent="0.2">
      <c r="A55" s="56" t="s">
        <v>275</v>
      </c>
      <c r="B55" s="56"/>
      <c r="D55" s="9">
        <v>0</v>
      </c>
      <c r="F55" s="10"/>
      <c r="H55" s="9">
        <v>18467755706</v>
      </c>
      <c r="J55" s="10"/>
    </row>
    <row r="56" spans="1:10" ht="21.75" customHeight="1" x14ac:dyDescent="0.2">
      <c r="A56" s="56" t="s">
        <v>276</v>
      </c>
      <c r="B56" s="56"/>
      <c r="D56" s="9">
        <v>0</v>
      </c>
      <c r="F56" s="10"/>
      <c r="H56" s="9">
        <v>95627517818</v>
      </c>
      <c r="J56" s="10"/>
    </row>
    <row r="57" spans="1:10" ht="21.75" customHeight="1" x14ac:dyDescent="0.2">
      <c r="A57" s="56" t="s">
        <v>156</v>
      </c>
      <c r="B57" s="56"/>
      <c r="D57" s="9">
        <v>40322509170</v>
      </c>
      <c r="F57" s="10"/>
      <c r="H57" s="9">
        <v>372860615694</v>
      </c>
      <c r="J57" s="10"/>
    </row>
    <row r="58" spans="1:10" ht="21.75" customHeight="1" x14ac:dyDescent="0.2">
      <c r="A58" s="56" t="s">
        <v>277</v>
      </c>
      <c r="B58" s="56"/>
      <c r="D58" s="9">
        <v>0</v>
      </c>
      <c r="F58" s="10"/>
      <c r="H58" s="9">
        <v>117427370406</v>
      </c>
      <c r="J58" s="10"/>
    </row>
    <row r="59" spans="1:10" ht="21.75" customHeight="1" x14ac:dyDescent="0.2">
      <c r="A59" s="56" t="s">
        <v>278</v>
      </c>
      <c r="B59" s="56"/>
      <c r="D59" s="9">
        <v>0</v>
      </c>
      <c r="F59" s="10"/>
      <c r="H59" s="9">
        <v>91260448547</v>
      </c>
      <c r="J59" s="10"/>
    </row>
    <row r="60" spans="1:10" ht="21.75" customHeight="1" x14ac:dyDescent="0.2">
      <c r="A60" s="56" t="s">
        <v>157</v>
      </c>
      <c r="B60" s="56"/>
      <c r="D60" s="9">
        <v>8814342863</v>
      </c>
      <c r="F60" s="10"/>
      <c r="H60" s="9">
        <v>49325700305</v>
      </c>
      <c r="J60" s="10"/>
    </row>
    <row r="61" spans="1:10" ht="21.75" customHeight="1" x14ac:dyDescent="0.2">
      <c r="A61" s="56" t="s">
        <v>279</v>
      </c>
      <c r="B61" s="56"/>
      <c r="D61" s="9">
        <v>0</v>
      </c>
      <c r="F61" s="10"/>
      <c r="H61" s="9">
        <v>28103436021</v>
      </c>
      <c r="J61" s="10"/>
    </row>
    <row r="62" spans="1:10" ht="21.75" customHeight="1" x14ac:dyDescent="0.2">
      <c r="A62" s="56" t="s">
        <v>280</v>
      </c>
      <c r="B62" s="56"/>
      <c r="D62" s="9">
        <v>0</v>
      </c>
      <c r="F62" s="10"/>
      <c r="H62" s="9">
        <v>5304866169</v>
      </c>
      <c r="J62" s="10"/>
    </row>
    <row r="63" spans="1:10" ht="21.75" customHeight="1" x14ac:dyDescent="0.2">
      <c r="A63" s="56" t="s">
        <v>281</v>
      </c>
      <c r="B63" s="56"/>
      <c r="D63" s="9">
        <v>0</v>
      </c>
      <c r="F63" s="10"/>
      <c r="H63" s="9">
        <v>2792921136</v>
      </c>
      <c r="J63" s="10"/>
    </row>
    <row r="64" spans="1:10" ht="21.75" customHeight="1" x14ac:dyDescent="0.2">
      <c r="A64" s="56" t="s">
        <v>282</v>
      </c>
      <c r="B64" s="56"/>
      <c r="D64" s="9">
        <v>0</v>
      </c>
      <c r="F64" s="10"/>
      <c r="H64" s="9">
        <v>3657344257</v>
      </c>
      <c r="J64" s="10"/>
    </row>
    <row r="65" spans="1:10" ht="21.75" customHeight="1" x14ac:dyDescent="0.2">
      <c r="A65" s="56" t="s">
        <v>283</v>
      </c>
      <c r="B65" s="56"/>
      <c r="D65" s="9">
        <v>0</v>
      </c>
      <c r="F65" s="10"/>
      <c r="H65" s="9">
        <v>26947501635</v>
      </c>
      <c r="J65" s="10"/>
    </row>
    <row r="66" spans="1:10" ht="21.75" customHeight="1" x14ac:dyDescent="0.2">
      <c r="A66" s="56" t="s">
        <v>284</v>
      </c>
      <c r="B66" s="56"/>
      <c r="D66" s="9">
        <v>0</v>
      </c>
      <c r="F66" s="10"/>
      <c r="H66" s="9">
        <v>5459087801</v>
      </c>
      <c r="J66" s="10"/>
    </row>
    <row r="67" spans="1:10" ht="21.75" customHeight="1" x14ac:dyDescent="0.2">
      <c r="A67" s="56" t="s">
        <v>285</v>
      </c>
      <c r="B67" s="56"/>
      <c r="D67" s="9">
        <v>0</v>
      </c>
      <c r="F67" s="10"/>
      <c r="H67" s="9">
        <v>38401018696</v>
      </c>
      <c r="J67" s="10"/>
    </row>
    <row r="68" spans="1:10" ht="21.75" customHeight="1" x14ac:dyDescent="0.2">
      <c r="A68" s="56" t="s">
        <v>286</v>
      </c>
      <c r="B68" s="56"/>
      <c r="D68" s="9">
        <v>0</v>
      </c>
      <c r="F68" s="10"/>
      <c r="H68" s="9">
        <v>2954952246</v>
      </c>
      <c r="J68" s="10"/>
    </row>
    <row r="69" spans="1:10" ht="21.75" customHeight="1" x14ac:dyDescent="0.2">
      <c r="A69" s="56" t="s">
        <v>287</v>
      </c>
      <c r="B69" s="56"/>
      <c r="D69" s="9">
        <v>0</v>
      </c>
      <c r="F69" s="10"/>
      <c r="H69" s="9">
        <v>83015721283</v>
      </c>
      <c r="J69" s="10"/>
    </row>
    <row r="70" spans="1:10" ht="21.75" customHeight="1" x14ac:dyDescent="0.2">
      <c r="A70" s="56" t="s">
        <v>288</v>
      </c>
      <c r="B70" s="56"/>
      <c r="D70" s="9">
        <v>0</v>
      </c>
      <c r="F70" s="10"/>
      <c r="H70" s="9">
        <v>36118175341</v>
      </c>
      <c r="J70" s="10"/>
    </row>
    <row r="71" spans="1:10" ht="21.75" customHeight="1" x14ac:dyDescent="0.2">
      <c r="A71" s="56" t="s">
        <v>289</v>
      </c>
      <c r="B71" s="56"/>
      <c r="D71" s="9">
        <v>0</v>
      </c>
      <c r="F71" s="10"/>
      <c r="H71" s="9">
        <v>19263133153</v>
      </c>
      <c r="J71" s="10"/>
    </row>
    <row r="72" spans="1:10" ht="21.75" customHeight="1" x14ac:dyDescent="0.2">
      <c r="A72" s="56" t="s">
        <v>158</v>
      </c>
      <c r="B72" s="56"/>
      <c r="D72" s="9">
        <v>46321451805</v>
      </c>
      <c r="F72" s="10"/>
      <c r="H72" s="9">
        <v>274656566834</v>
      </c>
      <c r="J72" s="10"/>
    </row>
    <row r="73" spans="1:10" ht="21.75" customHeight="1" x14ac:dyDescent="0.2">
      <c r="A73" s="56" t="s">
        <v>290</v>
      </c>
      <c r="B73" s="56"/>
      <c r="D73" s="9">
        <v>0</v>
      </c>
      <c r="F73" s="10"/>
      <c r="H73" s="9">
        <v>3581278445</v>
      </c>
      <c r="J73" s="10"/>
    </row>
    <row r="74" spans="1:10" ht="21.75" customHeight="1" x14ac:dyDescent="0.2">
      <c r="A74" s="56" t="s">
        <v>291</v>
      </c>
      <c r="B74" s="56"/>
      <c r="D74" s="9">
        <v>0</v>
      </c>
      <c r="F74" s="10"/>
      <c r="H74" s="9">
        <v>2806719210</v>
      </c>
      <c r="J74" s="10"/>
    </row>
    <row r="75" spans="1:10" ht="21.75" customHeight="1" x14ac:dyDescent="0.2">
      <c r="A75" s="56" t="s">
        <v>292</v>
      </c>
      <c r="B75" s="56"/>
      <c r="D75" s="9">
        <v>0</v>
      </c>
      <c r="F75" s="10"/>
      <c r="H75" s="9">
        <v>109917277375</v>
      </c>
      <c r="J75" s="10"/>
    </row>
    <row r="76" spans="1:10" ht="21.75" customHeight="1" x14ac:dyDescent="0.2">
      <c r="A76" s="56" t="s">
        <v>293</v>
      </c>
      <c r="B76" s="56"/>
      <c r="D76" s="9">
        <v>0</v>
      </c>
      <c r="F76" s="10"/>
      <c r="H76" s="9">
        <v>12800595739</v>
      </c>
      <c r="J76" s="10"/>
    </row>
    <row r="77" spans="1:10" ht="21.75" customHeight="1" x14ac:dyDescent="0.2">
      <c r="A77" s="56" t="s">
        <v>294</v>
      </c>
      <c r="B77" s="56"/>
      <c r="D77" s="9">
        <v>0</v>
      </c>
      <c r="F77" s="10"/>
      <c r="H77" s="9">
        <v>34158461651</v>
      </c>
      <c r="J77" s="10"/>
    </row>
    <row r="78" spans="1:10" ht="21.75" customHeight="1" x14ac:dyDescent="0.2">
      <c r="A78" s="56" t="s">
        <v>159</v>
      </c>
      <c r="B78" s="56"/>
      <c r="D78" s="9">
        <v>16114110788</v>
      </c>
      <c r="F78" s="10"/>
      <c r="H78" s="9">
        <v>63191966134</v>
      </c>
      <c r="J78" s="10"/>
    </row>
    <row r="79" spans="1:10" ht="21.75" customHeight="1" x14ac:dyDescent="0.2">
      <c r="A79" s="56" t="s">
        <v>160</v>
      </c>
      <c r="B79" s="56"/>
      <c r="D79" s="9">
        <v>9486203441</v>
      </c>
      <c r="F79" s="10"/>
      <c r="H79" s="9">
        <v>44845887869</v>
      </c>
      <c r="J79" s="10"/>
    </row>
    <row r="80" spans="1:10" ht="21.75" customHeight="1" x14ac:dyDescent="0.2">
      <c r="A80" s="56" t="s">
        <v>161</v>
      </c>
      <c r="B80" s="56"/>
      <c r="D80" s="9">
        <v>35153292081</v>
      </c>
      <c r="F80" s="10"/>
      <c r="H80" s="9">
        <v>125838369043</v>
      </c>
      <c r="J80" s="10"/>
    </row>
    <row r="81" spans="1:10" ht="21.75" customHeight="1" x14ac:dyDescent="0.2">
      <c r="A81" s="56" t="s">
        <v>295</v>
      </c>
      <c r="B81" s="56"/>
      <c r="D81" s="9">
        <v>0</v>
      </c>
      <c r="F81" s="10"/>
      <c r="H81" s="9">
        <v>3048978737</v>
      </c>
      <c r="J81" s="10"/>
    </row>
    <row r="82" spans="1:10" ht="21.75" customHeight="1" x14ac:dyDescent="0.2">
      <c r="A82" s="56" t="s">
        <v>162</v>
      </c>
      <c r="B82" s="56"/>
      <c r="D82" s="9">
        <v>29172159459</v>
      </c>
      <c r="F82" s="10"/>
      <c r="H82" s="9">
        <v>106679161013</v>
      </c>
      <c r="J82" s="10"/>
    </row>
    <row r="83" spans="1:10" ht="21.75" customHeight="1" x14ac:dyDescent="0.2">
      <c r="A83" s="56" t="s">
        <v>163</v>
      </c>
      <c r="B83" s="56"/>
      <c r="D83" s="9">
        <v>12376258085</v>
      </c>
      <c r="F83" s="10"/>
      <c r="H83" s="9">
        <v>100612753976</v>
      </c>
      <c r="J83" s="10"/>
    </row>
    <row r="84" spans="1:10" ht="21.75" customHeight="1" x14ac:dyDescent="0.2">
      <c r="A84" s="56" t="s">
        <v>164</v>
      </c>
      <c r="B84" s="56"/>
      <c r="D84" s="9">
        <v>5814216979</v>
      </c>
      <c r="F84" s="10"/>
      <c r="H84" s="9">
        <v>20602333670</v>
      </c>
      <c r="J84" s="10"/>
    </row>
    <row r="85" spans="1:10" ht="21.75" customHeight="1" x14ac:dyDescent="0.2">
      <c r="A85" s="56" t="s">
        <v>165</v>
      </c>
      <c r="B85" s="56"/>
      <c r="D85" s="9">
        <v>37954558698</v>
      </c>
      <c r="F85" s="10"/>
      <c r="H85" s="9">
        <v>124103812795</v>
      </c>
      <c r="J85" s="10"/>
    </row>
    <row r="86" spans="1:10" ht="21.75" customHeight="1" x14ac:dyDescent="0.2">
      <c r="A86" s="56" t="s">
        <v>166</v>
      </c>
      <c r="B86" s="56"/>
      <c r="D86" s="9">
        <v>39381729179</v>
      </c>
      <c r="F86" s="10"/>
      <c r="H86" s="9">
        <v>131248585306</v>
      </c>
      <c r="J86" s="10"/>
    </row>
    <row r="87" spans="1:10" ht="21.75" customHeight="1" x14ac:dyDescent="0.2">
      <c r="A87" s="56" t="s">
        <v>296</v>
      </c>
      <c r="B87" s="56"/>
      <c r="D87" s="9">
        <v>3322131803</v>
      </c>
      <c r="F87" s="10"/>
      <c r="H87" s="9">
        <v>10058885151</v>
      </c>
      <c r="J87" s="10"/>
    </row>
    <row r="88" spans="1:10" ht="21.75" customHeight="1" x14ac:dyDescent="0.2">
      <c r="A88" s="56" t="s">
        <v>297</v>
      </c>
      <c r="B88" s="56"/>
      <c r="D88" s="9">
        <v>0</v>
      </c>
      <c r="F88" s="10"/>
      <c r="H88" s="9">
        <v>2799167678</v>
      </c>
      <c r="J88" s="10"/>
    </row>
    <row r="89" spans="1:10" ht="21.75" customHeight="1" x14ac:dyDescent="0.2">
      <c r="A89" s="56" t="s">
        <v>298</v>
      </c>
      <c r="B89" s="56"/>
      <c r="D89" s="9">
        <v>6479511376</v>
      </c>
      <c r="F89" s="10"/>
      <c r="H89" s="9">
        <v>22772633299</v>
      </c>
      <c r="J89" s="10"/>
    </row>
    <row r="90" spans="1:10" ht="21.75" customHeight="1" x14ac:dyDescent="0.2">
      <c r="A90" s="56" t="s">
        <v>299</v>
      </c>
      <c r="B90" s="56"/>
      <c r="D90" s="9">
        <v>8757056924</v>
      </c>
      <c r="F90" s="10"/>
      <c r="H90" s="9">
        <v>24852866455</v>
      </c>
      <c r="J90" s="10"/>
    </row>
    <row r="91" spans="1:10" ht="21.75" customHeight="1" x14ac:dyDescent="0.2">
      <c r="A91" s="56" t="s">
        <v>300</v>
      </c>
      <c r="B91" s="56"/>
      <c r="D91" s="9">
        <v>0</v>
      </c>
      <c r="F91" s="10"/>
      <c r="H91" s="9">
        <v>7548505325</v>
      </c>
      <c r="J91" s="10"/>
    </row>
    <row r="92" spans="1:10" ht="21.75" customHeight="1" x14ac:dyDescent="0.2">
      <c r="A92" s="56" t="s">
        <v>167</v>
      </c>
      <c r="B92" s="56"/>
      <c r="D92" s="9">
        <v>19147646645</v>
      </c>
      <c r="F92" s="10"/>
      <c r="H92" s="9">
        <v>49009758319</v>
      </c>
      <c r="J92" s="10"/>
    </row>
    <row r="93" spans="1:10" ht="21.75" customHeight="1" x14ac:dyDescent="0.2">
      <c r="A93" s="56" t="s">
        <v>168</v>
      </c>
      <c r="B93" s="56"/>
      <c r="D93" s="9">
        <v>2103261733</v>
      </c>
      <c r="F93" s="10"/>
      <c r="H93" s="9">
        <v>18062118832</v>
      </c>
      <c r="J93" s="10"/>
    </row>
    <row r="94" spans="1:10" ht="21.75" customHeight="1" x14ac:dyDescent="0.2">
      <c r="A94" s="56" t="s">
        <v>169</v>
      </c>
      <c r="B94" s="56"/>
      <c r="D94" s="9">
        <v>18129958688</v>
      </c>
      <c r="F94" s="10"/>
      <c r="H94" s="9">
        <v>49895145309</v>
      </c>
      <c r="J94" s="10"/>
    </row>
    <row r="95" spans="1:10" ht="21.75" customHeight="1" x14ac:dyDescent="0.2">
      <c r="A95" s="56" t="s">
        <v>301</v>
      </c>
      <c r="B95" s="56"/>
      <c r="D95" s="9">
        <v>0</v>
      </c>
      <c r="F95" s="10"/>
      <c r="H95" s="9">
        <v>9407013695</v>
      </c>
      <c r="J95" s="10"/>
    </row>
    <row r="96" spans="1:10" ht="21.75" customHeight="1" x14ac:dyDescent="0.2">
      <c r="A96" s="56" t="s">
        <v>170</v>
      </c>
      <c r="B96" s="56"/>
      <c r="D96" s="9">
        <v>7371291075</v>
      </c>
      <c r="F96" s="10"/>
      <c r="H96" s="9">
        <v>20814554063</v>
      </c>
      <c r="J96" s="10"/>
    </row>
    <row r="97" spans="1:10" ht="21.75" customHeight="1" x14ac:dyDescent="0.2">
      <c r="A97" s="56" t="s">
        <v>171</v>
      </c>
      <c r="B97" s="56"/>
      <c r="D97" s="9">
        <v>6338658927</v>
      </c>
      <c r="F97" s="10"/>
      <c r="H97" s="9">
        <v>14655222164</v>
      </c>
      <c r="J97" s="10"/>
    </row>
    <row r="98" spans="1:10" ht="21.75" customHeight="1" x14ac:dyDescent="0.2">
      <c r="A98" s="56" t="s">
        <v>302</v>
      </c>
      <c r="B98" s="56"/>
      <c r="D98" s="9">
        <v>0</v>
      </c>
      <c r="F98" s="10"/>
      <c r="H98" s="9">
        <v>6106086136</v>
      </c>
      <c r="J98" s="10"/>
    </row>
    <row r="99" spans="1:10" ht="21.75" customHeight="1" x14ac:dyDescent="0.2">
      <c r="A99" s="56" t="s">
        <v>172</v>
      </c>
      <c r="B99" s="56"/>
      <c r="D99" s="9">
        <v>1779936883</v>
      </c>
      <c r="F99" s="10"/>
      <c r="H99" s="9">
        <v>19230218957</v>
      </c>
      <c r="J99" s="10"/>
    </row>
    <row r="100" spans="1:10" ht="21.75" customHeight="1" x14ac:dyDescent="0.2">
      <c r="A100" s="56" t="s">
        <v>173</v>
      </c>
      <c r="B100" s="56"/>
      <c r="D100" s="9">
        <v>4439746996</v>
      </c>
      <c r="F100" s="10"/>
      <c r="H100" s="9">
        <v>31772570407</v>
      </c>
      <c r="J100" s="10"/>
    </row>
    <row r="101" spans="1:10" ht="21.75" customHeight="1" x14ac:dyDescent="0.2">
      <c r="A101" s="56" t="s">
        <v>303</v>
      </c>
      <c r="B101" s="56"/>
      <c r="D101" s="9">
        <v>0</v>
      </c>
      <c r="F101" s="10"/>
      <c r="H101" s="9">
        <v>16412213115</v>
      </c>
      <c r="J101" s="10"/>
    </row>
    <row r="102" spans="1:10" ht="21.75" customHeight="1" x14ac:dyDescent="0.2">
      <c r="A102" s="56" t="s">
        <v>304</v>
      </c>
      <c r="B102" s="56"/>
      <c r="D102" s="9">
        <v>114754098</v>
      </c>
      <c r="F102" s="10"/>
      <c r="H102" s="9">
        <v>5572131144</v>
      </c>
      <c r="J102" s="10"/>
    </row>
    <row r="103" spans="1:10" ht="21.75" customHeight="1" x14ac:dyDescent="0.2">
      <c r="A103" s="56" t="s">
        <v>305</v>
      </c>
      <c r="B103" s="56"/>
      <c r="D103" s="9">
        <v>0</v>
      </c>
      <c r="F103" s="10"/>
      <c r="H103" s="9">
        <v>10102568764</v>
      </c>
      <c r="J103" s="10"/>
    </row>
    <row r="104" spans="1:10" ht="21.75" customHeight="1" x14ac:dyDescent="0.2">
      <c r="A104" s="56" t="s">
        <v>306</v>
      </c>
      <c r="B104" s="56"/>
      <c r="D104" s="9">
        <v>0</v>
      </c>
      <c r="F104" s="10"/>
      <c r="H104" s="9">
        <v>2938932490</v>
      </c>
      <c r="J104" s="10"/>
    </row>
    <row r="105" spans="1:10" ht="21.75" customHeight="1" x14ac:dyDescent="0.2">
      <c r="A105" s="56" t="s">
        <v>307</v>
      </c>
      <c r="B105" s="56"/>
      <c r="D105" s="9">
        <v>0</v>
      </c>
      <c r="F105" s="10"/>
      <c r="H105" s="9">
        <v>1378782325</v>
      </c>
      <c r="J105" s="10"/>
    </row>
    <row r="106" spans="1:10" ht="21.75" customHeight="1" x14ac:dyDescent="0.2">
      <c r="A106" s="56" t="s">
        <v>174</v>
      </c>
      <c r="B106" s="56"/>
      <c r="D106" s="9">
        <v>8739316733</v>
      </c>
      <c r="F106" s="10"/>
      <c r="H106" s="9">
        <v>27562477377</v>
      </c>
      <c r="J106" s="10"/>
    </row>
    <row r="107" spans="1:10" ht="21.75" customHeight="1" x14ac:dyDescent="0.2">
      <c r="A107" s="56" t="s">
        <v>175</v>
      </c>
      <c r="B107" s="56"/>
      <c r="D107" s="9">
        <v>4465540331</v>
      </c>
      <c r="F107" s="10"/>
      <c r="H107" s="9">
        <v>16543195082</v>
      </c>
      <c r="J107" s="10"/>
    </row>
    <row r="108" spans="1:10" ht="21.75" customHeight="1" x14ac:dyDescent="0.2">
      <c r="A108" s="56" t="s">
        <v>176</v>
      </c>
      <c r="B108" s="56"/>
      <c r="D108" s="9">
        <v>8293561643</v>
      </c>
      <c r="F108" s="10"/>
      <c r="H108" s="9">
        <v>18514992134</v>
      </c>
      <c r="J108" s="10"/>
    </row>
    <row r="109" spans="1:10" ht="21.75" customHeight="1" x14ac:dyDescent="0.2">
      <c r="A109" s="56" t="s">
        <v>308</v>
      </c>
      <c r="B109" s="56"/>
      <c r="D109" s="9">
        <v>0</v>
      </c>
      <c r="F109" s="10"/>
      <c r="H109" s="9">
        <v>1945593442</v>
      </c>
      <c r="J109" s="10"/>
    </row>
    <row r="110" spans="1:10" ht="21.75" customHeight="1" x14ac:dyDescent="0.2">
      <c r="A110" s="56" t="s">
        <v>177</v>
      </c>
      <c r="B110" s="56"/>
      <c r="D110" s="9">
        <v>1334169823</v>
      </c>
      <c r="F110" s="10"/>
      <c r="H110" s="9">
        <v>2414751781</v>
      </c>
      <c r="J110" s="10"/>
    </row>
    <row r="111" spans="1:10" ht="21.75" customHeight="1" x14ac:dyDescent="0.2">
      <c r="A111" s="56" t="s">
        <v>178</v>
      </c>
      <c r="B111" s="56"/>
      <c r="D111" s="9">
        <v>2184543449</v>
      </c>
      <c r="F111" s="10"/>
      <c r="H111" s="9">
        <v>3559996721</v>
      </c>
      <c r="J111" s="10"/>
    </row>
    <row r="112" spans="1:10" ht="21.75" customHeight="1" x14ac:dyDescent="0.2">
      <c r="A112" s="56" t="s">
        <v>179</v>
      </c>
      <c r="B112" s="56"/>
      <c r="D112" s="9">
        <v>19580012012</v>
      </c>
      <c r="F112" s="10"/>
      <c r="H112" s="9">
        <v>27413276704</v>
      </c>
      <c r="J112" s="10"/>
    </row>
    <row r="113" spans="1:10" ht="21.75" customHeight="1" x14ac:dyDescent="0.2">
      <c r="A113" s="56" t="s">
        <v>180</v>
      </c>
      <c r="B113" s="56"/>
      <c r="D113" s="9">
        <v>13171712133</v>
      </c>
      <c r="F113" s="10"/>
      <c r="H113" s="9">
        <v>16878324589</v>
      </c>
      <c r="J113" s="10"/>
    </row>
    <row r="114" spans="1:10" ht="21.75" customHeight="1" x14ac:dyDescent="0.2">
      <c r="A114" s="56" t="s">
        <v>181</v>
      </c>
      <c r="B114" s="56"/>
      <c r="D114" s="9">
        <v>2022362098</v>
      </c>
      <c r="F114" s="10"/>
      <c r="H114" s="9">
        <v>2250777834</v>
      </c>
      <c r="J114" s="10"/>
    </row>
    <row r="115" spans="1:10" ht="21.75" customHeight="1" x14ac:dyDescent="0.2">
      <c r="A115" s="56" t="s">
        <v>182</v>
      </c>
      <c r="B115" s="56"/>
      <c r="D115" s="9">
        <v>4429551780</v>
      </c>
      <c r="F115" s="10"/>
      <c r="H115" s="9">
        <v>4429551780</v>
      </c>
      <c r="J115" s="10"/>
    </row>
    <row r="116" spans="1:10" ht="21.75" customHeight="1" x14ac:dyDescent="0.2">
      <c r="A116" s="56" t="s">
        <v>183</v>
      </c>
      <c r="B116" s="56"/>
      <c r="D116" s="9">
        <v>7459160212</v>
      </c>
      <c r="F116" s="10"/>
      <c r="H116" s="9">
        <v>7459160212</v>
      </c>
      <c r="J116" s="10"/>
    </row>
    <row r="117" spans="1:10" ht="21.75" customHeight="1" x14ac:dyDescent="0.2">
      <c r="A117" s="56" t="s">
        <v>184</v>
      </c>
      <c r="B117" s="56"/>
      <c r="D117" s="9">
        <v>682390592</v>
      </c>
      <c r="F117" s="10"/>
      <c r="H117" s="9">
        <v>682390592</v>
      </c>
      <c r="J117" s="10"/>
    </row>
    <row r="118" spans="1:10" ht="21.75" customHeight="1" x14ac:dyDescent="0.2">
      <c r="A118" s="56" t="s">
        <v>185</v>
      </c>
      <c r="B118" s="56"/>
      <c r="D118" s="9">
        <v>10064699450</v>
      </c>
      <c r="F118" s="10"/>
      <c r="H118" s="9">
        <v>10064699450</v>
      </c>
      <c r="J118" s="10"/>
    </row>
    <row r="119" spans="1:10" ht="21.75" customHeight="1" x14ac:dyDescent="0.2">
      <c r="A119" s="56" t="s">
        <v>186</v>
      </c>
      <c r="B119" s="56"/>
      <c r="D119" s="9">
        <v>2293577910</v>
      </c>
      <c r="F119" s="10"/>
      <c r="H119" s="9">
        <v>2293577910</v>
      </c>
      <c r="J119" s="10"/>
    </row>
    <row r="120" spans="1:10" ht="21.75" customHeight="1" x14ac:dyDescent="0.2">
      <c r="A120" s="56" t="s">
        <v>187</v>
      </c>
      <c r="B120" s="56"/>
      <c r="D120" s="9">
        <v>1504155408</v>
      </c>
      <c r="F120" s="10"/>
      <c r="H120" s="9">
        <v>1504155408</v>
      </c>
      <c r="J120" s="10"/>
    </row>
    <row r="121" spans="1:10" ht="21.75" customHeight="1" x14ac:dyDescent="0.2">
      <c r="A121" s="56" t="s">
        <v>188</v>
      </c>
      <c r="B121" s="56"/>
      <c r="D121" s="9">
        <v>3506201298</v>
      </c>
      <c r="F121" s="10"/>
      <c r="H121" s="9">
        <v>3506201298</v>
      </c>
      <c r="J121" s="10"/>
    </row>
    <row r="122" spans="1:10" ht="21.75" customHeight="1" x14ac:dyDescent="0.2">
      <c r="A122" s="56" t="s">
        <v>189</v>
      </c>
      <c r="B122" s="56"/>
      <c r="D122" s="9">
        <v>11310163928</v>
      </c>
      <c r="F122" s="10"/>
      <c r="H122" s="9">
        <v>11310163928</v>
      </c>
      <c r="J122" s="10"/>
    </row>
    <row r="123" spans="1:10" ht="21.75" customHeight="1" x14ac:dyDescent="0.2">
      <c r="A123" s="56" t="s">
        <v>190</v>
      </c>
      <c r="B123" s="56"/>
      <c r="D123" s="9">
        <v>6374544252</v>
      </c>
      <c r="F123" s="10"/>
      <c r="H123" s="9">
        <v>6374544252</v>
      </c>
      <c r="J123" s="10"/>
    </row>
    <row r="124" spans="1:10" ht="21.75" customHeight="1" x14ac:dyDescent="0.2">
      <c r="A124" s="56" t="s">
        <v>191</v>
      </c>
      <c r="B124" s="56"/>
      <c r="D124" s="9">
        <v>9180327864</v>
      </c>
      <c r="F124" s="10"/>
      <c r="H124" s="9">
        <v>9180327864</v>
      </c>
      <c r="J124" s="10"/>
    </row>
    <row r="125" spans="1:10" ht="21.75" customHeight="1" x14ac:dyDescent="0.2">
      <c r="A125" s="58" t="s">
        <v>192</v>
      </c>
      <c r="B125" s="58"/>
      <c r="D125" s="13">
        <v>3329892346</v>
      </c>
      <c r="F125" s="14"/>
      <c r="H125" s="13">
        <v>3329892346</v>
      </c>
      <c r="J125" s="14"/>
    </row>
    <row r="126" spans="1:10" ht="21.75" customHeight="1" x14ac:dyDescent="0.2">
      <c r="A126" s="60" t="s">
        <v>29</v>
      </c>
      <c r="B126" s="60"/>
      <c r="D126" s="16">
        <v>478820748094</v>
      </c>
      <c r="F126" s="16"/>
      <c r="H126" s="16">
        <f>SUM(H8:H125)</f>
        <v>2957782506448</v>
      </c>
      <c r="J126" s="16"/>
    </row>
  </sheetData>
  <mergeCells count="126">
    <mergeCell ref="A1:J1"/>
    <mergeCell ref="A2:J2"/>
    <mergeCell ref="A3:J3"/>
    <mergeCell ref="B5:J5"/>
    <mergeCell ref="D6:F6"/>
    <mergeCell ref="H6:J6"/>
    <mergeCell ref="A7:B7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  <mergeCell ref="A26:B26"/>
    <mergeCell ref="A27:B27"/>
    <mergeCell ref="A28:B28"/>
    <mergeCell ref="A29:B29"/>
    <mergeCell ref="A30:B30"/>
    <mergeCell ref="A31:B31"/>
    <mergeCell ref="A32:B32"/>
    <mergeCell ref="A33:B33"/>
    <mergeCell ref="A34:B34"/>
    <mergeCell ref="A35:B35"/>
    <mergeCell ref="A36:B36"/>
    <mergeCell ref="A37:B37"/>
    <mergeCell ref="A38:B38"/>
    <mergeCell ref="A39:B39"/>
    <mergeCell ref="A40:B40"/>
    <mergeCell ref="A41:B41"/>
    <mergeCell ref="A42:B42"/>
    <mergeCell ref="A43:B43"/>
    <mergeCell ref="A44:B44"/>
    <mergeCell ref="A45:B45"/>
    <mergeCell ref="A46:B46"/>
    <mergeCell ref="A47:B47"/>
    <mergeCell ref="A48:B48"/>
    <mergeCell ref="A49:B49"/>
    <mergeCell ref="A50:B50"/>
    <mergeCell ref="A51:B51"/>
    <mergeCell ref="A52:B52"/>
    <mergeCell ref="A53:B53"/>
    <mergeCell ref="A54:B54"/>
    <mergeCell ref="A55:B55"/>
    <mergeCell ref="A56:B56"/>
    <mergeCell ref="A57:B57"/>
    <mergeCell ref="A58:B58"/>
    <mergeCell ref="A59:B59"/>
    <mergeCell ref="A60:B60"/>
    <mergeCell ref="A61:B61"/>
    <mergeCell ref="A62:B62"/>
    <mergeCell ref="A63:B63"/>
    <mergeCell ref="A64:B64"/>
    <mergeCell ref="A65:B65"/>
    <mergeCell ref="A66:B66"/>
    <mergeCell ref="A67:B67"/>
    <mergeCell ref="A68:B68"/>
    <mergeCell ref="A69:B69"/>
    <mergeCell ref="A70:B70"/>
    <mergeCell ref="A71:B71"/>
    <mergeCell ref="A72:B72"/>
    <mergeCell ref="A73:B73"/>
    <mergeCell ref="A74:B74"/>
    <mergeCell ref="A75:B75"/>
    <mergeCell ref="A76:B76"/>
    <mergeCell ref="A77:B77"/>
    <mergeCell ref="A78:B78"/>
    <mergeCell ref="A79:B79"/>
    <mergeCell ref="A80:B80"/>
    <mergeCell ref="A81:B81"/>
    <mergeCell ref="A82:B82"/>
    <mergeCell ref="A83:B83"/>
    <mergeCell ref="A84:B84"/>
    <mergeCell ref="A85:B85"/>
    <mergeCell ref="A86:B86"/>
    <mergeCell ref="A87:B87"/>
    <mergeCell ref="A88:B88"/>
    <mergeCell ref="A89:B89"/>
    <mergeCell ref="A90:B90"/>
    <mergeCell ref="A91:B91"/>
    <mergeCell ref="A92:B92"/>
    <mergeCell ref="A93:B93"/>
    <mergeCell ref="A94:B94"/>
    <mergeCell ref="A95:B95"/>
    <mergeCell ref="A96:B96"/>
    <mergeCell ref="A97:B97"/>
    <mergeCell ref="A98:B98"/>
    <mergeCell ref="A99:B99"/>
    <mergeCell ref="A100:B100"/>
    <mergeCell ref="A101:B101"/>
    <mergeCell ref="A102:B102"/>
    <mergeCell ref="A103:B103"/>
    <mergeCell ref="A104:B104"/>
    <mergeCell ref="A105:B105"/>
    <mergeCell ref="A106:B106"/>
    <mergeCell ref="A107:B107"/>
    <mergeCell ref="A108:B108"/>
    <mergeCell ref="A109:B109"/>
    <mergeCell ref="A110:B110"/>
    <mergeCell ref="A111:B111"/>
    <mergeCell ref="A112:B112"/>
    <mergeCell ref="A113:B113"/>
    <mergeCell ref="A114:B114"/>
    <mergeCell ref="A115:B115"/>
    <mergeCell ref="A116:B116"/>
    <mergeCell ref="A117:B117"/>
    <mergeCell ref="A118:B118"/>
    <mergeCell ref="A119:B119"/>
    <mergeCell ref="A120:B120"/>
    <mergeCell ref="A121:B121"/>
    <mergeCell ref="A122:B122"/>
    <mergeCell ref="A123:B123"/>
    <mergeCell ref="A124:B124"/>
    <mergeCell ref="A125:B125"/>
    <mergeCell ref="A126:B126"/>
  </mergeCells>
  <pageMargins left="0.39" right="0.39" top="0.39" bottom="0.39" header="0" footer="0"/>
  <pageSetup paperSize="0" fitToHeight="0" orientation="landscape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>
    <tabColor rgb="FF92D050"/>
    <pageSetUpPr fitToPage="1"/>
  </sheetPr>
  <dimension ref="A1:F11"/>
  <sheetViews>
    <sheetView rightToLeft="1" workbookViewId="0">
      <selection activeCell="H27" sqref="H27"/>
    </sheetView>
  </sheetViews>
  <sheetFormatPr defaultRowHeight="12.75" x14ac:dyDescent="0.2"/>
  <cols>
    <col min="1" max="1" width="5.140625" customWidth="1"/>
    <col min="2" max="2" width="41.5703125" customWidth="1"/>
    <col min="3" max="3" width="1.28515625" customWidth="1"/>
    <col min="4" max="4" width="19.42578125" customWidth="1"/>
    <col min="5" max="5" width="1.28515625" customWidth="1"/>
    <col min="6" max="6" width="19.42578125" customWidth="1"/>
    <col min="7" max="7" width="0.28515625" customWidth="1"/>
  </cols>
  <sheetData>
    <row r="1" spans="1:6" ht="29.1" customHeight="1" x14ac:dyDescent="0.2">
      <c r="A1" s="54" t="s">
        <v>0</v>
      </c>
      <c r="B1" s="54"/>
      <c r="C1" s="54"/>
      <c r="D1" s="54"/>
      <c r="E1" s="54"/>
      <c r="F1" s="54"/>
    </row>
    <row r="2" spans="1:6" ht="21.75" customHeight="1" x14ac:dyDescent="0.2">
      <c r="A2" s="54" t="s">
        <v>193</v>
      </c>
      <c r="B2" s="54"/>
      <c r="C2" s="54"/>
      <c r="D2" s="54"/>
      <c r="E2" s="54"/>
      <c r="F2" s="54"/>
    </row>
    <row r="3" spans="1:6" ht="21.75" customHeight="1" x14ac:dyDescent="0.2">
      <c r="A3" s="54" t="s">
        <v>2</v>
      </c>
      <c r="B3" s="54"/>
      <c r="C3" s="54"/>
      <c r="D3" s="54"/>
      <c r="E3" s="54"/>
      <c r="F3" s="54"/>
    </row>
    <row r="4" spans="1:6" ht="14.45" customHeight="1" x14ac:dyDescent="0.2"/>
    <row r="5" spans="1:6" ht="29.1" customHeight="1" x14ac:dyDescent="0.2">
      <c r="A5" s="1" t="s">
        <v>309</v>
      </c>
      <c r="B5" s="65" t="s">
        <v>208</v>
      </c>
      <c r="C5" s="65"/>
      <c r="D5" s="65"/>
      <c r="E5" s="65"/>
      <c r="F5" s="65"/>
    </row>
    <row r="6" spans="1:6" ht="14.45" customHeight="1" x14ac:dyDescent="0.2">
      <c r="D6" s="2" t="s">
        <v>212</v>
      </c>
      <c r="F6" s="2" t="s">
        <v>9</v>
      </c>
    </row>
    <row r="7" spans="1:6" ht="14.45" customHeight="1" x14ac:dyDescent="0.2">
      <c r="A7" s="61" t="s">
        <v>208</v>
      </c>
      <c r="B7" s="61"/>
      <c r="D7" s="4" t="s">
        <v>130</v>
      </c>
      <c r="F7" s="4" t="s">
        <v>130</v>
      </c>
    </row>
    <row r="8" spans="1:6" ht="21.75" customHeight="1" x14ac:dyDescent="0.2">
      <c r="A8" s="62" t="s">
        <v>208</v>
      </c>
      <c r="B8" s="62"/>
      <c r="D8" s="6">
        <v>1</v>
      </c>
      <c r="F8" s="6">
        <v>10611859</v>
      </c>
    </row>
    <row r="9" spans="1:6" ht="21.75" customHeight="1" x14ac:dyDescent="0.2">
      <c r="A9" s="56" t="s">
        <v>310</v>
      </c>
      <c r="B9" s="56"/>
      <c r="D9" s="9">
        <v>0</v>
      </c>
      <c r="F9" s="9">
        <v>321660290</v>
      </c>
    </row>
    <row r="10" spans="1:6" ht="21.75" customHeight="1" x14ac:dyDescent="0.2">
      <c r="A10" s="58" t="s">
        <v>311</v>
      </c>
      <c r="B10" s="58"/>
      <c r="D10" s="13">
        <v>37887653</v>
      </c>
      <c r="F10" s="13">
        <v>168156907</v>
      </c>
    </row>
    <row r="11" spans="1:6" ht="21.75" customHeight="1" x14ac:dyDescent="0.2">
      <c r="A11" s="60" t="s">
        <v>29</v>
      </c>
      <c r="B11" s="60"/>
      <c r="D11" s="16">
        <v>37887654</v>
      </c>
      <c r="F11" s="16">
        <v>500429056</v>
      </c>
    </row>
  </sheetData>
  <mergeCells count="9">
    <mergeCell ref="A8:B8"/>
    <mergeCell ref="A9:B9"/>
    <mergeCell ref="A10:B10"/>
    <mergeCell ref="A11:B11"/>
    <mergeCell ref="A1:F1"/>
    <mergeCell ref="A2:F2"/>
    <mergeCell ref="A3:F3"/>
    <mergeCell ref="B5:F5"/>
    <mergeCell ref="A7:B7"/>
  </mergeCells>
  <pageMargins left="0.39" right="0.39" top="0.39" bottom="0.39" header="0" footer="0"/>
  <pageSetup paperSize="0" fitToHeight="0" orientation="landscape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sheetPr>
    <tabColor rgb="FF92D050"/>
    <pageSetUpPr fitToPage="1"/>
  </sheetPr>
  <dimension ref="A1:S15"/>
  <sheetViews>
    <sheetView rightToLeft="1" workbookViewId="0">
      <selection activeCell="O9" sqref="O9"/>
    </sheetView>
  </sheetViews>
  <sheetFormatPr defaultRowHeight="12.75" x14ac:dyDescent="0.2"/>
  <cols>
    <col min="1" max="1" width="24.7109375" bestFit="1" customWidth="1"/>
    <col min="2" max="2" width="1.28515625" customWidth="1"/>
    <col min="3" max="3" width="16.85546875" customWidth="1"/>
    <col min="4" max="4" width="1.28515625" customWidth="1"/>
    <col min="5" max="5" width="28.140625" bestFit="1" customWidth="1"/>
    <col min="6" max="6" width="1.28515625" customWidth="1"/>
    <col min="7" max="7" width="18.85546875" bestFit="1" customWidth="1"/>
    <col min="8" max="8" width="1.28515625" customWidth="1"/>
    <col min="9" max="9" width="19" bestFit="1" customWidth="1"/>
    <col min="10" max="10" width="1.28515625" customWidth="1"/>
    <col min="11" max="11" width="10.7109375" bestFit="1" customWidth="1"/>
    <col min="12" max="12" width="1.28515625" customWidth="1"/>
    <col min="13" max="13" width="20" bestFit="1" customWidth="1"/>
    <col min="14" max="14" width="1.28515625" customWidth="1"/>
    <col min="15" max="15" width="19" bestFit="1" customWidth="1"/>
    <col min="16" max="16" width="1.28515625" customWidth="1"/>
    <col min="17" max="17" width="13.85546875" bestFit="1" customWidth="1"/>
    <col min="18" max="18" width="1.28515625" customWidth="1"/>
    <col min="19" max="19" width="20" bestFit="1" customWidth="1"/>
    <col min="20" max="20" width="0.28515625" customWidth="1"/>
  </cols>
  <sheetData>
    <row r="1" spans="1:19" ht="29.1" customHeight="1" x14ac:dyDescent="0.2">
      <c r="A1" s="54" t="s">
        <v>0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</row>
    <row r="2" spans="1:19" ht="21.75" customHeight="1" x14ac:dyDescent="0.2">
      <c r="A2" s="54" t="s">
        <v>193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</row>
    <row r="3" spans="1:19" ht="21.75" customHeight="1" x14ac:dyDescent="0.2">
      <c r="A3" s="54" t="s">
        <v>2</v>
      </c>
      <c r="B3" s="54"/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  <c r="P3" s="54"/>
      <c r="Q3" s="54"/>
      <c r="R3" s="54"/>
      <c r="S3" s="54"/>
    </row>
    <row r="4" spans="1:19" ht="14.45" customHeight="1" x14ac:dyDescent="0.2"/>
    <row r="5" spans="1:19" ht="14.45" customHeight="1" x14ac:dyDescent="0.2">
      <c r="A5" s="65" t="s">
        <v>215</v>
      </c>
      <c r="B5" s="65"/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  <c r="O5" s="65"/>
      <c r="P5" s="65"/>
      <c r="Q5" s="65"/>
      <c r="R5" s="65"/>
      <c r="S5" s="65"/>
    </row>
    <row r="6" spans="1:19" ht="14.45" customHeight="1" x14ac:dyDescent="0.2">
      <c r="A6" s="61" t="s">
        <v>31</v>
      </c>
      <c r="C6" s="61" t="s">
        <v>312</v>
      </c>
      <c r="D6" s="61"/>
      <c r="E6" s="61"/>
      <c r="F6" s="61"/>
      <c r="G6" s="61"/>
      <c r="I6" s="61" t="s">
        <v>212</v>
      </c>
      <c r="J6" s="61"/>
      <c r="K6" s="61"/>
      <c r="L6" s="61"/>
      <c r="M6" s="61"/>
      <c r="O6" s="61" t="s">
        <v>213</v>
      </c>
      <c r="P6" s="61"/>
      <c r="Q6" s="61"/>
      <c r="R6" s="61"/>
      <c r="S6" s="61"/>
    </row>
    <row r="7" spans="1:19" ht="29.1" customHeight="1" x14ac:dyDescent="0.2">
      <c r="A7" s="61"/>
      <c r="C7" s="19" t="s">
        <v>313</v>
      </c>
      <c r="D7" s="3"/>
      <c r="E7" s="19" t="s">
        <v>314</v>
      </c>
      <c r="F7" s="3"/>
      <c r="G7" s="19" t="s">
        <v>315</v>
      </c>
      <c r="I7" s="19" t="s">
        <v>316</v>
      </c>
      <c r="J7" s="3"/>
      <c r="K7" s="19" t="s">
        <v>317</v>
      </c>
      <c r="L7" s="3"/>
      <c r="M7" s="19" t="s">
        <v>318</v>
      </c>
      <c r="O7" s="19" t="s">
        <v>316</v>
      </c>
      <c r="P7" s="3"/>
      <c r="Q7" s="19" t="s">
        <v>317</v>
      </c>
      <c r="R7" s="3"/>
      <c r="S7" s="19" t="s">
        <v>318</v>
      </c>
    </row>
    <row r="8" spans="1:19" ht="21.75" customHeight="1" x14ac:dyDescent="0.2">
      <c r="A8" s="5" t="s">
        <v>26</v>
      </c>
      <c r="C8" s="5" t="s">
        <v>319</v>
      </c>
      <c r="E8" s="6">
        <v>10300000</v>
      </c>
      <c r="G8" s="6">
        <v>2130</v>
      </c>
      <c r="I8" s="6">
        <v>0</v>
      </c>
      <c r="K8" s="6">
        <v>0</v>
      </c>
      <c r="M8" s="6">
        <v>0</v>
      </c>
      <c r="O8" s="6">
        <v>21939000000</v>
      </c>
      <c r="Q8" s="6">
        <v>0</v>
      </c>
      <c r="S8" s="6">
        <f>O8-Q8</f>
        <v>21939000000</v>
      </c>
    </row>
    <row r="9" spans="1:19" ht="21.75" customHeight="1" x14ac:dyDescent="0.2">
      <c r="A9" s="8" t="s">
        <v>20</v>
      </c>
      <c r="C9" s="8" t="s">
        <v>320</v>
      </c>
      <c r="E9" s="9">
        <v>29431752</v>
      </c>
      <c r="G9" s="9">
        <v>1680</v>
      </c>
      <c r="I9" s="9">
        <v>0</v>
      </c>
      <c r="K9" s="9">
        <v>0</v>
      </c>
      <c r="M9" s="9">
        <v>0</v>
      </c>
      <c r="O9" s="9">
        <v>49445343360</v>
      </c>
      <c r="Q9" s="9">
        <v>1157583289</v>
      </c>
      <c r="S9" s="44">
        <f t="shared" ref="S9:S14" si="0">O9-Q9</f>
        <v>48287760071</v>
      </c>
    </row>
    <row r="10" spans="1:19" ht="21.75" customHeight="1" x14ac:dyDescent="0.2">
      <c r="A10" s="8" t="s">
        <v>28</v>
      </c>
      <c r="C10" s="8" t="s">
        <v>321</v>
      </c>
      <c r="E10" s="9">
        <v>285192501</v>
      </c>
      <c r="G10" s="9">
        <v>380</v>
      </c>
      <c r="I10" s="9">
        <v>0</v>
      </c>
      <c r="K10" s="9">
        <v>0</v>
      </c>
      <c r="M10" s="9">
        <v>0</v>
      </c>
      <c r="O10" s="9">
        <v>108373150380</v>
      </c>
      <c r="Q10" s="9">
        <v>0</v>
      </c>
      <c r="S10" s="44">
        <f t="shared" si="0"/>
        <v>108373150380</v>
      </c>
    </row>
    <row r="11" spans="1:19" ht="21.75" customHeight="1" x14ac:dyDescent="0.2">
      <c r="A11" s="8" t="s">
        <v>24</v>
      </c>
      <c r="C11" s="8" t="s">
        <v>322</v>
      </c>
      <c r="E11" s="9">
        <v>150000</v>
      </c>
      <c r="G11" s="9">
        <v>11000</v>
      </c>
      <c r="I11" s="9">
        <v>0</v>
      </c>
      <c r="K11" s="9">
        <v>0</v>
      </c>
      <c r="M11" s="9">
        <v>0</v>
      </c>
      <c r="O11" s="9">
        <v>1650000000</v>
      </c>
      <c r="Q11" s="9">
        <v>0</v>
      </c>
      <c r="S11" s="44">
        <f t="shared" si="0"/>
        <v>1650000000</v>
      </c>
    </row>
    <row r="12" spans="1:19" ht="21.75" customHeight="1" x14ac:dyDescent="0.2">
      <c r="A12" s="8" t="s">
        <v>19</v>
      </c>
      <c r="C12" s="8" t="s">
        <v>323</v>
      </c>
      <c r="E12" s="9">
        <v>24120000</v>
      </c>
      <c r="G12" s="9">
        <v>388</v>
      </c>
      <c r="I12" s="9">
        <v>0</v>
      </c>
      <c r="K12" s="9">
        <v>0</v>
      </c>
      <c r="M12" s="9">
        <v>0</v>
      </c>
      <c r="O12" s="9">
        <v>9358560000</v>
      </c>
      <c r="Q12" s="9">
        <v>0</v>
      </c>
      <c r="S12" s="44">
        <f t="shared" si="0"/>
        <v>9358560000</v>
      </c>
    </row>
    <row r="13" spans="1:19" ht="21.75" customHeight="1" x14ac:dyDescent="0.2">
      <c r="A13" s="8" t="s">
        <v>27</v>
      </c>
      <c r="C13" s="8" t="s">
        <v>324</v>
      </c>
      <c r="E13" s="9">
        <v>4692065</v>
      </c>
      <c r="G13" s="9">
        <v>64</v>
      </c>
      <c r="I13" s="9">
        <v>0</v>
      </c>
      <c r="K13" s="9">
        <v>0</v>
      </c>
      <c r="M13" s="9">
        <v>0</v>
      </c>
      <c r="O13" s="9">
        <v>300292160</v>
      </c>
      <c r="Q13" s="9">
        <v>0</v>
      </c>
      <c r="S13" s="44">
        <f t="shared" si="0"/>
        <v>300292160</v>
      </c>
    </row>
    <row r="14" spans="1:19" ht="21.75" customHeight="1" x14ac:dyDescent="0.2">
      <c r="A14" s="11" t="s">
        <v>25</v>
      </c>
      <c r="C14" s="11" t="s">
        <v>325</v>
      </c>
      <c r="E14" s="13">
        <v>33953760</v>
      </c>
      <c r="G14" s="13">
        <v>670</v>
      </c>
      <c r="I14" s="13">
        <v>0</v>
      </c>
      <c r="K14" s="13">
        <v>0</v>
      </c>
      <c r="M14" s="13">
        <v>0</v>
      </c>
      <c r="O14" s="13">
        <v>22749019200</v>
      </c>
      <c r="Q14" s="13">
        <v>0</v>
      </c>
      <c r="S14" s="44">
        <f t="shared" si="0"/>
        <v>22749019200</v>
      </c>
    </row>
    <row r="15" spans="1:19" ht="21.75" customHeight="1" x14ac:dyDescent="0.2">
      <c r="A15" s="15" t="s">
        <v>29</v>
      </c>
      <c r="C15" s="16"/>
      <c r="E15" s="16"/>
      <c r="G15" s="16"/>
      <c r="I15" s="16">
        <v>0</v>
      </c>
      <c r="K15" s="16">
        <v>0</v>
      </c>
      <c r="M15" s="16">
        <v>0</v>
      </c>
      <c r="O15" s="16">
        <v>213815365100</v>
      </c>
      <c r="Q15" s="16">
        <v>1157583289</v>
      </c>
      <c r="S15" s="16">
        <f>SUM(S8:S14)</f>
        <v>212657781811</v>
      </c>
    </row>
  </sheetData>
  <mergeCells count="8">
    <mergeCell ref="A1:S1"/>
    <mergeCell ref="A2:S2"/>
    <mergeCell ref="A3:S3"/>
    <mergeCell ref="A5:S5"/>
    <mergeCell ref="A6:A7"/>
    <mergeCell ref="C6:G6"/>
    <mergeCell ref="I6:M6"/>
    <mergeCell ref="O6:S6"/>
  </mergeCells>
  <pageMargins left="0.39" right="0.39" top="0.39" bottom="0.39" header="0" footer="0"/>
  <pageSetup paperSize="0" fitToHeight="0" orientation="landscape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>
    <tabColor rgb="FF92D050"/>
    <pageSetUpPr fitToPage="1"/>
  </sheetPr>
  <dimension ref="A1:T25"/>
  <sheetViews>
    <sheetView rightToLeft="1" workbookViewId="0">
      <selection activeCell="AD10" sqref="AD10"/>
    </sheetView>
  </sheetViews>
  <sheetFormatPr defaultRowHeight="12.75" x14ac:dyDescent="0.2"/>
  <cols>
    <col min="1" max="1" width="28" bestFit="1" customWidth="1"/>
    <col min="2" max="2" width="1.28515625" customWidth="1"/>
    <col min="3" max="3" width="15.7109375" bestFit="1" customWidth="1"/>
    <col min="4" max="4" width="1.28515625" customWidth="1"/>
    <col min="5" max="5" width="11" bestFit="1" customWidth="1"/>
    <col min="6" max="7" width="1.28515625" customWidth="1"/>
    <col min="8" max="8" width="18.7109375" bestFit="1" customWidth="1"/>
    <col min="9" max="9" width="1.28515625" customWidth="1"/>
    <col min="10" max="10" width="16.140625" bestFit="1" customWidth="1"/>
    <col min="11" max="11" width="1.28515625" customWidth="1"/>
    <col min="12" max="12" width="10.7109375" bestFit="1" customWidth="1"/>
    <col min="13" max="13" width="1.28515625" customWidth="1"/>
    <col min="14" max="14" width="16.140625" bestFit="1" customWidth="1"/>
    <col min="15" max="15" width="1.28515625" customWidth="1"/>
    <col min="16" max="16" width="16" bestFit="1" customWidth="1"/>
    <col min="17" max="17" width="1.28515625" customWidth="1"/>
    <col min="18" max="18" width="10.7109375" bestFit="1" customWidth="1"/>
    <col min="19" max="19" width="1.28515625" customWidth="1"/>
    <col min="20" max="20" width="16" bestFit="1" customWidth="1"/>
    <col min="21" max="21" width="0.28515625" customWidth="1"/>
  </cols>
  <sheetData>
    <row r="1" spans="1:20" ht="29.1" customHeight="1" x14ac:dyDescent="0.2">
      <c r="A1" s="54" t="s">
        <v>0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</row>
    <row r="2" spans="1:20" ht="21.75" customHeight="1" x14ac:dyDescent="0.2">
      <c r="A2" s="54" t="s">
        <v>193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</row>
    <row r="3" spans="1:20" ht="21.75" customHeight="1" x14ac:dyDescent="0.2">
      <c r="A3" s="54" t="s">
        <v>2</v>
      </c>
      <c r="B3" s="54"/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  <c r="P3" s="54"/>
      <c r="Q3" s="54"/>
      <c r="R3" s="54"/>
      <c r="S3" s="54"/>
      <c r="T3" s="54"/>
    </row>
    <row r="4" spans="1:20" ht="14.45" customHeight="1" x14ac:dyDescent="0.2"/>
    <row r="5" spans="1:20" ht="14.45" customHeight="1" x14ac:dyDescent="0.2">
      <c r="A5" s="65" t="s">
        <v>326</v>
      </c>
      <c r="B5" s="65"/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  <c r="O5" s="65"/>
      <c r="P5" s="65"/>
      <c r="Q5" s="65"/>
      <c r="R5" s="65"/>
      <c r="S5" s="65"/>
      <c r="T5" s="65"/>
    </row>
    <row r="6" spans="1:20" ht="14.45" customHeight="1" x14ac:dyDescent="0.2">
      <c r="A6" s="61" t="s">
        <v>196</v>
      </c>
      <c r="J6" s="61" t="s">
        <v>212</v>
      </c>
      <c r="K6" s="61"/>
      <c r="L6" s="61"/>
      <c r="M6" s="61"/>
      <c r="N6" s="61"/>
      <c r="P6" s="61" t="s">
        <v>213</v>
      </c>
      <c r="Q6" s="61"/>
      <c r="R6" s="61"/>
      <c r="S6" s="61"/>
      <c r="T6" s="61"/>
    </row>
    <row r="7" spans="1:20" ht="29.1" customHeight="1" x14ac:dyDescent="0.2">
      <c r="A7" s="61"/>
      <c r="C7" s="18" t="s">
        <v>327</v>
      </c>
      <c r="E7" s="70" t="s">
        <v>71</v>
      </c>
      <c r="F7" s="70"/>
      <c r="H7" s="18" t="s">
        <v>328</v>
      </c>
      <c r="J7" s="19" t="s">
        <v>329</v>
      </c>
      <c r="K7" s="3"/>
      <c r="L7" s="19" t="s">
        <v>317</v>
      </c>
      <c r="M7" s="3"/>
      <c r="N7" s="19" t="s">
        <v>330</v>
      </c>
      <c r="P7" s="19" t="s">
        <v>329</v>
      </c>
      <c r="Q7" s="3"/>
      <c r="R7" s="19" t="s">
        <v>317</v>
      </c>
      <c r="S7" s="3"/>
      <c r="T7" s="19" t="s">
        <v>330</v>
      </c>
    </row>
    <row r="8" spans="1:20" ht="21.75" customHeight="1" x14ac:dyDescent="0.2">
      <c r="A8" s="5" t="s">
        <v>100</v>
      </c>
      <c r="C8" s="3"/>
      <c r="E8" s="5" t="s">
        <v>102</v>
      </c>
      <c r="F8" s="3"/>
      <c r="H8" s="20">
        <v>26</v>
      </c>
      <c r="J8" s="6">
        <v>24856121255</v>
      </c>
      <c r="L8" s="6">
        <v>0</v>
      </c>
      <c r="N8" s="6">
        <v>24856121255</v>
      </c>
      <c r="P8" s="6">
        <v>144455576688</v>
      </c>
      <c r="R8" s="6">
        <v>0</v>
      </c>
      <c r="T8" s="6">
        <v>144455576688</v>
      </c>
    </row>
    <row r="9" spans="1:20" ht="21.75" customHeight="1" x14ac:dyDescent="0.2">
      <c r="A9" s="8" t="s">
        <v>103</v>
      </c>
      <c r="E9" s="8" t="s">
        <v>105</v>
      </c>
      <c r="H9" s="21">
        <v>23</v>
      </c>
      <c r="J9" s="9">
        <v>11531272432</v>
      </c>
      <c r="L9" s="9">
        <v>0</v>
      </c>
      <c r="N9" s="9">
        <v>11531272432</v>
      </c>
      <c r="P9" s="9">
        <v>71634275601</v>
      </c>
      <c r="R9" s="9">
        <v>0</v>
      </c>
      <c r="T9" s="9">
        <v>71634275601</v>
      </c>
    </row>
    <row r="10" spans="1:20" ht="21.75" customHeight="1" x14ac:dyDescent="0.2">
      <c r="A10" s="8" t="s">
        <v>112</v>
      </c>
      <c r="E10" s="8" t="s">
        <v>114</v>
      </c>
      <c r="H10" s="21">
        <v>20.5</v>
      </c>
      <c r="J10" s="9">
        <v>17966605055</v>
      </c>
      <c r="L10" s="9">
        <v>0</v>
      </c>
      <c r="N10" s="9">
        <v>17966605055</v>
      </c>
      <c r="P10" s="9">
        <v>103696737359</v>
      </c>
      <c r="R10" s="9">
        <v>0</v>
      </c>
      <c r="T10" s="9">
        <v>103696737359</v>
      </c>
    </row>
    <row r="11" spans="1:20" ht="21.75" customHeight="1" x14ac:dyDescent="0.2">
      <c r="A11" s="8" t="s">
        <v>115</v>
      </c>
      <c r="E11" s="8" t="s">
        <v>116</v>
      </c>
      <c r="H11" s="21">
        <v>20.5</v>
      </c>
      <c r="J11" s="9">
        <v>22231405255</v>
      </c>
      <c r="L11" s="9">
        <v>0</v>
      </c>
      <c r="N11" s="9">
        <v>22231405255</v>
      </c>
      <c r="P11" s="9">
        <v>116376834591</v>
      </c>
      <c r="R11" s="9">
        <v>0</v>
      </c>
      <c r="T11" s="9">
        <v>116376834591</v>
      </c>
    </row>
    <row r="12" spans="1:20" ht="21.75" customHeight="1" x14ac:dyDescent="0.2">
      <c r="A12" s="8" t="s">
        <v>109</v>
      </c>
      <c r="E12" s="8" t="s">
        <v>111</v>
      </c>
      <c r="H12" s="21">
        <v>20.5</v>
      </c>
      <c r="J12" s="9">
        <v>7908184588</v>
      </c>
      <c r="L12" s="9">
        <v>0</v>
      </c>
      <c r="N12" s="9">
        <v>7908184588</v>
      </c>
      <c r="P12" s="9">
        <v>23440127306</v>
      </c>
      <c r="R12" s="9">
        <v>0</v>
      </c>
      <c r="T12" s="9">
        <v>23440127306</v>
      </c>
    </row>
    <row r="13" spans="1:20" ht="21.75" customHeight="1" x14ac:dyDescent="0.2">
      <c r="A13" s="8" t="s">
        <v>106</v>
      </c>
      <c r="E13" s="8" t="s">
        <v>108</v>
      </c>
      <c r="H13" s="21">
        <v>18</v>
      </c>
      <c r="J13" s="9">
        <v>3681835394</v>
      </c>
      <c r="L13" s="9">
        <v>0</v>
      </c>
      <c r="N13" s="9">
        <v>3681835394</v>
      </c>
      <c r="P13" s="9">
        <v>11216463127</v>
      </c>
      <c r="R13" s="9">
        <v>0</v>
      </c>
      <c r="T13" s="9">
        <v>11216463127</v>
      </c>
    </row>
    <row r="14" spans="1:20" ht="21.75" customHeight="1" x14ac:dyDescent="0.2">
      <c r="A14" s="8" t="s">
        <v>95</v>
      </c>
      <c r="E14" s="8" t="s">
        <v>94</v>
      </c>
      <c r="H14" s="21">
        <v>18</v>
      </c>
      <c r="J14" s="9">
        <v>18722081249</v>
      </c>
      <c r="L14" s="9">
        <v>0</v>
      </c>
      <c r="N14" s="9">
        <v>18722081249</v>
      </c>
      <c r="P14" s="9">
        <v>60059000389</v>
      </c>
      <c r="R14" s="9">
        <v>0</v>
      </c>
      <c r="T14" s="9">
        <v>60059000389</v>
      </c>
    </row>
    <row r="15" spans="1:20" ht="21.75" customHeight="1" x14ac:dyDescent="0.2">
      <c r="A15" s="8" t="s">
        <v>97</v>
      </c>
      <c r="E15" s="8" t="s">
        <v>99</v>
      </c>
      <c r="H15" s="21">
        <v>18</v>
      </c>
      <c r="J15" s="9">
        <v>31630294590</v>
      </c>
      <c r="L15" s="9">
        <v>0</v>
      </c>
      <c r="N15" s="9">
        <v>31630294590</v>
      </c>
      <c r="P15" s="9">
        <v>187572065149</v>
      </c>
      <c r="R15" s="9">
        <v>0</v>
      </c>
      <c r="T15" s="9">
        <v>187572065149</v>
      </c>
    </row>
    <row r="16" spans="1:20" ht="21.75" customHeight="1" x14ac:dyDescent="0.2">
      <c r="A16" s="45" t="s">
        <v>228</v>
      </c>
      <c r="B16" s="31"/>
      <c r="C16" s="31"/>
      <c r="D16" s="31"/>
      <c r="E16" s="45" t="s">
        <v>321</v>
      </c>
      <c r="F16" s="31"/>
      <c r="G16" s="31"/>
      <c r="H16" s="25">
        <v>18</v>
      </c>
      <c r="I16" s="31"/>
      <c r="J16" s="44">
        <v>0</v>
      </c>
      <c r="K16" s="31"/>
      <c r="L16" s="44">
        <v>0</v>
      </c>
      <c r="M16" s="31"/>
      <c r="N16" s="44">
        <v>0</v>
      </c>
      <c r="O16" s="31"/>
      <c r="P16" s="44">
        <v>37119311055</v>
      </c>
      <c r="Q16" s="31"/>
      <c r="R16" s="44">
        <v>0</v>
      </c>
      <c r="S16" s="31"/>
      <c r="T16" s="44">
        <v>37119311055</v>
      </c>
    </row>
    <row r="17" spans="1:20" ht="21.75" customHeight="1" x14ac:dyDescent="0.2">
      <c r="A17" s="11" t="s">
        <v>350</v>
      </c>
      <c r="C17" s="12"/>
      <c r="E17" s="11"/>
      <c r="H17" s="22"/>
      <c r="J17" s="13">
        <v>2983050840</v>
      </c>
      <c r="L17" s="13">
        <v>0</v>
      </c>
      <c r="N17" s="13">
        <v>2983050840</v>
      </c>
      <c r="P17" s="13">
        <v>11683615790</v>
      </c>
      <c r="R17" s="13"/>
      <c r="T17" s="13">
        <v>11683615790</v>
      </c>
    </row>
    <row r="18" spans="1:20" ht="21.75" customHeight="1" x14ac:dyDescent="0.2">
      <c r="A18" s="15" t="s">
        <v>29</v>
      </c>
      <c r="C18" s="16"/>
      <c r="E18" s="16"/>
      <c r="H18" s="16"/>
      <c r="J18" s="16">
        <f>SUM(J8:J17)</f>
        <v>141510850658</v>
      </c>
      <c r="L18" s="16">
        <v>0</v>
      </c>
      <c r="N18" s="16">
        <f>SUM(N8:N17)</f>
        <v>141510850658</v>
      </c>
      <c r="P18" s="16">
        <f>SUM(P8:P17)</f>
        <v>767254007055</v>
      </c>
      <c r="R18" s="16">
        <v>0</v>
      </c>
      <c r="T18" s="16">
        <f>SUM(T8:T17)</f>
        <v>767254007055</v>
      </c>
    </row>
    <row r="21" spans="1:20" x14ac:dyDescent="0.2">
      <c r="T21" s="24">
        <f>T18-'درآمد سرمایه گذاری در اوراق به'!L25-'درآمد سرمایه گذاری در سهام'!N21</f>
        <v>-213815365100</v>
      </c>
    </row>
    <row r="22" spans="1:20" x14ac:dyDescent="0.2">
      <c r="T22" s="24">
        <f>T21+'درآمد سود سهام'!S15</f>
        <v>-1157583289</v>
      </c>
    </row>
    <row r="25" spans="1:20" x14ac:dyDescent="0.2">
      <c r="T25" s="24">
        <f>T18+'درآمد سود سهام'!S15</f>
        <v>979911788866</v>
      </c>
    </row>
  </sheetData>
  <mergeCells count="8">
    <mergeCell ref="A1:T1"/>
    <mergeCell ref="A2:T2"/>
    <mergeCell ref="A3:T3"/>
    <mergeCell ref="A5:T5"/>
    <mergeCell ref="A6:A7"/>
    <mergeCell ref="J6:N6"/>
    <mergeCell ref="P6:T6"/>
    <mergeCell ref="E7:F7"/>
  </mergeCells>
  <pageMargins left="0.39" right="0.39" top="0.39" bottom="0.39" header="0" footer="0"/>
  <pageSetup paperSize="0" fitToHeight="0" orientation="landscape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sheetPr>
    <tabColor rgb="FF92D050"/>
    <pageSetUpPr fitToPage="1"/>
  </sheetPr>
  <dimension ref="A1:M126"/>
  <sheetViews>
    <sheetView rightToLeft="1" topLeftCell="A102" workbookViewId="0">
      <selection activeCell="M127" sqref="M127"/>
    </sheetView>
  </sheetViews>
  <sheetFormatPr defaultRowHeight="12.75" x14ac:dyDescent="0.2"/>
  <cols>
    <col min="1" max="1" width="60.5703125" bestFit="1" customWidth="1"/>
    <col min="2" max="2" width="1.28515625" customWidth="1"/>
    <col min="3" max="3" width="16.140625" bestFit="1" customWidth="1"/>
    <col min="4" max="4" width="1.28515625" customWidth="1"/>
    <col min="5" max="5" width="13.140625" bestFit="1" customWidth="1"/>
    <col min="6" max="6" width="1.28515625" customWidth="1"/>
    <col min="7" max="7" width="16.140625" bestFit="1" customWidth="1"/>
    <col min="8" max="8" width="1.28515625" customWidth="1"/>
    <col min="9" max="9" width="17.7109375" bestFit="1" customWidth="1"/>
    <col min="10" max="10" width="1.28515625" customWidth="1"/>
    <col min="11" max="11" width="13.85546875" bestFit="1" customWidth="1"/>
    <col min="12" max="12" width="1.28515625" customWidth="1"/>
    <col min="13" max="13" width="17.7109375" bestFit="1" customWidth="1"/>
    <col min="14" max="14" width="0.28515625" customWidth="1"/>
  </cols>
  <sheetData>
    <row r="1" spans="1:13" ht="29.1" customHeight="1" x14ac:dyDescent="0.2">
      <c r="A1" s="54" t="s">
        <v>0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</row>
    <row r="2" spans="1:13" ht="21.75" customHeight="1" x14ac:dyDescent="0.2">
      <c r="A2" s="54" t="s">
        <v>193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</row>
    <row r="3" spans="1:13" ht="21.75" customHeight="1" x14ac:dyDescent="0.2">
      <c r="A3" s="54" t="s">
        <v>2</v>
      </c>
      <c r="B3" s="54"/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</row>
    <row r="4" spans="1:13" ht="14.45" customHeight="1" x14ac:dyDescent="0.2"/>
    <row r="5" spans="1:13" ht="14.45" customHeight="1" x14ac:dyDescent="0.2">
      <c r="A5" s="65" t="s">
        <v>331</v>
      </c>
      <c r="B5" s="65"/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</row>
    <row r="6" spans="1:13" ht="14.45" customHeight="1" x14ac:dyDescent="0.2">
      <c r="A6" s="61" t="s">
        <v>196</v>
      </c>
      <c r="C6" s="61" t="s">
        <v>212</v>
      </c>
      <c r="D6" s="61"/>
      <c r="E6" s="61"/>
      <c r="F6" s="61"/>
      <c r="G6" s="61"/>
      <c r="I6" s="61" t="s">
        <v>213</v>
      </c>
      <c r="J6" s="61"/>
      <c r="K6" s="61"/>
      <c r="L6" s="61"/>
      <c r="M6" s="61"/>
    </row>
    <row r="7" spans="1:13" ht="29.1" customHeight="1" x14ac:dyDescent="0.2">
      <c r="A7" s="61"/>
      <c r="C7" s="19" t="s">
        <v>329</v>
      </c>
      <c r="D7" s="3"/>
      <c r="E7" s="19" t="s">
        <v>317</v>
      </c>
      <c r="F7" s="3"/>
      <c r="G7" s="19" t="s">
        <v>330</v>
      </c>
      <c r="I7" s="19" t="s">
        <v>329</v>
      </c>
      <c r="J7" s="3"/>
      <c r="K7" s="19" t="s">
        <v>317</v>
      </c>
      <c r="L7" s="3"/>
      <c r="M7" s="19" t="s">
        <v>330</v>
      </c>
    </row>
    <row r="8" spans="1:13" ht="21.75" customHeight="1" x14ac:dyDescent="0.2">
      <c r="A8" s="5" t="s">
        <v>133</v>
      </c>
      <c r="C8" s="6">
        <v>2683</v>
      </c>
      <c r="E8" s="6">
        <v>0</v>
      </c>
      <c r="G8" s="6">
        <v>2683</v>
      </c>
      <c r="I8" s="6">
        <v>2683</v>
      </c>
      <c r="K8" s="6">
        <v>0</v>
      </c>
      <c r="M8" s="6">
        <v>2683</v>
      </c>
    </row>
    <row r="9" spans="1:13" ht="21.75" customHeight="1" x14ac:dyDescent="0.2">
      <c r="A9" s="8" t="s">
        <v>135</v>
      </c>
      <c r="C9" s="9">
        <v>13459</v>
      </c>
      <c r="E9" s="9">
        <v>0</v>
      </c>
      <c r="G9" s="9">
        <v>13459</v>
      </c>
      <c r="I9" s="9">
        <v>79066</v>
      </c>
      <c r="K9" s="9">
        <v>0</v>
      </c>
      <c r="M9" s="9">
        <v>79066</v>
      </c>
    </row>
    <row r="10" spans="1:13" ht="21.75" customHeight="1" x14ac:dyDescent="0.2">
      <c r="A10" s="8" t="s">
        <v>136</v>
      </c>
      <c r="C10" s="9">
        <v>4009</v>
      </c>
      <c r="E10" s="9">
        <v>0</v>
      </c>
      <c r="G10" s="9">
        <v>4009</v>
      </c>
      <c r="I10" s="9">
        <v>23731</v>
      </c>
      <c r="K10" s="9">
        <v>0</v>
      </c>
      <c r="M10" s="9">
        <v>23731</v>
      </c>
    </row>
    <row r="11" spans="1:13" ht="21.75" customHeight="1" x14ac:dyDescent="0.2">
      <c r="A11" s="8" t="s">
        <v>140</v>
      </c>
      <c r="C11" s="9">
        <v>39871</v>
      </c>
      <c r="E11" s="9">
        <v>0</v>
      </c>
      <c r="G11" s="9">
        <v>39871</v>
      </c>
      <c r="I11" s="9">
        <v>234206</v>
      </c>
      <c r="K11" s="9">
        <v>0</v>
      </c>
      <c r="M11" s="9">
        <v>234206</v>
      </c>
    </row>
    <row r="12" spans="1:13" ht="21.75" customHeight="1" x14ac:dyDescent="0.2">
      <c r="A12" s="8" t="s">
        <v>141</v>
      </c>
      <c r="C12" s="9">
        <v>4461</v>
      </c>
      <c r="E12" s="9">
        <v>0</v>
      </c>
      <c r="G12" s="9">
        <v>4461</v>
      </c>
      <c r="I12" s="9">
        <v>1271382</v>
      </c>
      <c r="K12" s="9">
        <v>0</v>
      </c>
      <c r="M12" s="9">
        <v>1271382</v>
      </c>
    </row>
    <row r="13" spans="1:13" ht="21.75" customHeight="1" x14ac:dyDescent="0.2">
      <c r="A13" s="8" t="s">
        <v>142</v>
      </c>
      <c r="C13" s="9">
        <v>0</v>
      </c>
      <c r="E13" s="9">
        <v>0</v>
      </c>
      <c r="G13" s="9">
        <v>0</v>
      </c>
      <c r="I13" s="9">
        <v>2317</v>
      </c>
      <c r="K13" s="9">
        <v>0</v>
      </c>
      <c r="M13" s="9">
        <v>2317</v>
      </c>
    </row>
    <row r="14" spans="1:13" ht="21.75" customHeight="1" x14ac:dyDescent="0.2">
      <c r="A14" s="8" t="s">
        <v>143</v>
      </c>
      <c r="C14" s="9">
        <v>2175</v>
      </c>
      <c r="E14" s="9">
        <v>0</v>
      </c>
      <c r="G14" s="9">
        <v>2175</v>
      </c>
      <c r="I14" s="9">
        <v>18619</v>
      </c>
      <c r="K14" s="9">
        <v>0</v>
      </c>
      <c r="M14" s="9">
        <v>18619</v>
      </c>
    </row>
    <row r="15" spans="1:13" ht="21.75" customHeight="1" x14ac:dyDescent="0.2">
      <c r="A15" s="8" t="s">
        <v>145</v>
      </c>
      <c r="C15" s="9">
        <v>1900</v>
      </c>
      <c r="E15" s="9">
        <v>0</v>
      </c>
      <c r="G15" s="9">
        <v>1900</v>
      </c>
      <c r="I15" s="9">
        <v>9422</v>
      </c>
      <c r="K15" s="9">
        <v>0</v>
      </c>
      <c r="M15" s="9">
        <v>9422</v>
      </c>
    </row>
    <row r="16" spans="1:13" ht="21.75" customHeight="1" x14ac:dyDescent="0.2">
      <c r="A16" s="8" t="s">
        <v>146</v>
      </c>
      <c r="C16" s="9">
        <v>2501</v>
      </c>
      <c r="E16" s="9">
        <v>0</v>
      </c>
      <c r="G16" s="9">
        <v>2501</v>
      </c>
      <c r="I16" s="9">
        <v>23292</v>
      </c>
      <c r="K16" s="9">
        <v>0</v>
      </c>
      <c r="M16" s="9">
        <v>23292</v>
      </c>
    </row>
    <row r="17" spans="1:13" ht="21.75" customHeight="1" x14ac:dyDescent="0.2">
      <c r="A17" s="8" t="s">
        <v>147</v>
      </c>
      <c r="C17" s="9">
        <v>0</v>
      </c>
      <c r="E17" s="9">
        <v>0</v>
      </c>
      <c r="G17" s="9">
        <v>0</v>
      </c>
      <c r="I17" s="9">
        <v>2794</v>
      </c>
      <c r="K17" s="9">
        <v>0</v>
      </c>
      <c r="M17" s="9">
        <v>2794</v>
      </c>
    </row>
    <row r="18" spans="1:13" ht="21.75" customHeight="1" x14ac:dyDescent="0.2">
      <c r="A18" s="8" t="s">
        <v>148</v>
      </c>
      <c r="C18" s="9">
        <v>0</v>
      </c>
      <c r="E18" s="9">
        <v>0</v>
      </c>
      <c r="G18" s="9">
        <v>0</v>
      </c>
      <c r="I18" s="9">
        <v>17627</v>
      </c>
      <c r="K18" s="9">
        <v>0</v>
      </c>
      <c r="M18" s="9">
        <v>17627</v>
      </c>
    </row>
    <row r="19" spans="1:13" ht="21.75" customHeight="1" x14ac:dyDescent="0.2">
      <c r="A19" s="8" t="s">
        <v>149</v>
      </c>
      <c r="C19" s="9">
        <v>0</v>
      </c>
      <c r="E19" s="9">
        <v>0</v>
      </c>
      <c r="G19" s="9">
        <v>0</v>
      </c>
      <c r="I19" s="9">
        <v>5291212</v>
      </c>
      <c r="K19" s="9">
        <v>0</v>
      </c>
      <c r="M19" s="9">
        <v>5291212</v>
      </c>
    </row>
    <row r="20" spans="1:13" ht="21.75" customHeight="1" x14ac:dyDescent="0.2">
      <c r="A20" s="8" t="s">
        <v>244</v>
      </c>
      <c r="C20" s="9">
        <v>0</v>
      </c>
      <c r="E20" s="9">
        <v>0</v>
      </c>
      <c r="G20" s="9">
        <v>0</v>
      </c>
      <c r="I20" s="9">
        <v>907311493</v>
      </c>
      <c r="K20" s="9">
        <v>0</v>
      </c>
      <c r="M20" s="9">
        <v>907311493</v>
      </c>
    </row>
    <row r="21" spans="1:13" ht="21.75" customHeight="1" x14ac:dyDescent="0.2">
      <c r="A21" s="8" t="s">
        <v>151</v>
      </c>
      <c r="C21" s="9">
        <v>1129</v>
      </c>
      <c r="E21" s="9">
        <v>0</v>
      </c>
      <c r="G21" s="9">
        <v>1129</v>
      </c>
      <c r="I21" s="9">
        <v>6691</v>
      </c>
      <c r="K21" s="9">
        <v>0</v>
      </c>
      <c r="M21" s="9">
        <v>6691</v>
      </c>
    </row>
    <row r="22" spans="1:13" ht="21.75" customHeight="1" x14ac:dyDescent="0.2">
      <c r="A22" s="8" t="s">
        <v>245</v>
      </c>
      <c r="C22" s="9">
        <v>0</v>
      </c>
      <c r="E22" s="9">
        <v>0</v>
      </c>
      <c r="G22" s="9">
        <v>0</v>
      </c>
      <c r="I22" s="9">
        <v>107715632</v>
      </c>
      <c r="K22" s="9">
        <v>0</v>
      </c>
      <c r="M22" s="9">
        <v>107715632</v>
      </c>
    </row>
    <row r="23" spans="1:13" ht="21.75" customHeight="1" x14ac:dyDescent="0.2">
      <c r="A23" s="8" t="s">
        <v>246</v>
      </c>
      <c r="C23" s="9">
        <v>0</v>
      </c>
      <c r="E23" s="9">
        <v>0</v>
      </c>
      <c r="G23" s="9">
        <v>0</v>
      </c>
      <c r="I23" s="9">
        <v>58089065</v>
      </c>
      <c r="K23" s="9">
        <v>0</v>
      </c>
      <c r="M23" s="9">
        <v>58089065</v>
      </c>
    </row>
    <row r="24" spans="1:13" ht="21.75" customHeight="1" x14ac:dyDescent="0.2">
      <c r="A24" s="8" t="s">
        <v>247</v>
      </c>
      <c r="C24" s="9">
        <v>0</v>
      </c>
      <c r="E24" s="9">
        <v>0</v>
      </c>
      <c r="G24" s="9">
        <v>0</v>
      </c>
      <c r="I24" s="9">
        <v>121024397</v>
      </c>
      <c r="K24" s="9">
        <v>0</v>
      </c>
      <c r="M24" s="9">
        <v>121024397</v>
      </c>
    </row>
    <row r="25" spans="1:13" ht="21.75" customHeight="1" x14ac:dyDescent="0.2">
      <c r="A25" s="8" t="s">
        <v>248</v>
      </c>
      <c r="C25" s="9">
        <v>0</v>
      </c>
      <c r="E25" s="9">
        <v>0</v>
      </c>
      <c r="G25" s="9">
        <v>0</v>
      </c>
      <c r="I25" s="9">
        <v>27931844</v>
      </c>
      <c r="K25" s="9">
        <v>0</v>
      </c>
      <c r="M25" s="9">
        <v>27931844</v>
      </c>
    </row>
    <row r="26" spans="1:13" ht="21.75" customHeight="1" x14ac:dyDescent="0.2">
      <c r="A26" s="8" t="s">
        <v>249</v>
      </c>
      <c r="C26" s="9">
        <v>0</v>
      </c>
      <c r="E26" s="9">
        <v>0</v>
      </c>
      <c r="G26" s="9">
        <v>0</v>
      </c>
      <c r="I26" s="9">
        <v>3332162596</v>
      </c>
      <c r="K26" s="9">
        <v>0</v>
      </c>
      <c r="M26" s="9">
        <v>3332162596</v>
      </c>
    </row>
    <row r="27" spans="1:13" ht="21.75" customHeight="1" x14ac:dyDescent="0.2">
      <c r="A27" s="8" t="s">
        <v>250</v>
      </c>
      <c r="C27" s="9">
        <v>0</v>
      </c>
      <c r="E27" s="9">
        <v>0</v>
      </c>
      <c r="G27" s="9">
        <v>0</v>
      </c>
      <c r="I27" s="9">
        <v>3101128774</v>
      </c>
      <c r="K27" s="9">
        <v>0</v>
      </c>
      <c r="M27" s="9">
        <v>3101128774</v>
      </c>
    </row>
    <row r="28" spans="1:13" ht="21.75" customHeight="1" x14ac:dyDescent="0.2">
      <c r="A28" s="8" t="s">
        <v>251</v>
      </c>
      <c r="C28" s="9">
        <v>0</v>
      </c>
      <c r="E28" s="9">
        <v>0</v>
      </c>
      <c r="G28" s="9">
        <v>0</v>
      </c>
      <c r="I28" s="9">
        <v>16333688506</v>
      </c>
      <c r="K28" s="9">
        <v>6624144</v>
      </c>
      <c r="M28" s="9">
        <v>16327064362</v>
      </c>
    </row>
    <row r="29" spans="1:13" ht="21.75" customHeight="1" x14ac:dyDescent="0.2">
      <c r="A29" s="8" t="s">
        <v>252</v>
      </c>
      <c r="C29" s="9">
        <v>0</v>
      </c>
      <c r="E29" s="9">
        <v>0</v>
      </c>
      <c r="G29" s="9">
        <v>0</v>
      </c>
      <c r="I29" s="9">
        <v>878555191</v>
      </c>
      <c r="K29" s="9">
        <v>0</v>
      </c>
      <c r="M29" s="9">
        <v>878555191</v>
      </c>
    </row>
    <row r="30" spans="1:13" ht="21.75" customHeight="1" x14ac:dyDescent="0.2">
      <c r="A30" s="8" t="s">
        <v>153</v>
      </c>
      <c r="C30" s="9">
        <v>0</v>
      </c>
      <c r="E30" s="9">
        <v>0</v>
      </c>
      <c r="G30" s="9">
        <v>0</v>
      </c>
      <c r="I30" s="9">
        <v>4588</v>
      </c>
      <c r="K30" s="9">
        <v>0</v>
      </c>
      <c r="M30" s="9">
        <v>4588</v>
      </c>
    </row>
    <row r="31" spans="1:13" ht="21.75" customHeight="1" x14ac:dyDescent="0.2">
      <c r="A31" s="8" t="s">
        <v>253</v>
      </c>
      <c r="C31" s="9">
        <v>0</v>
      </c>
      <c r="E31" s="9">
        <v>0</v>
      </c>
      <c r="G31" s="9">
        <v>0</v>
      </c>
      <c r="I31" s="9">
        <v>4214958907</v>
      </c>
      <c r="K31" s="9">
        <v>5033731</v>
      </c>
      <c r="M31" s="9">
        <v>4209925176</v>
      </c>
    </row>
    <row r="32" spans="1:13" ht="21.75" customHeight="1" x14ac:dyDescent="0.2">
      <c r="A32" s="8" t="s">
        <v>254</v>
      </c>
      <c r="C32" s="9">
        <v>0</v>
      </c>
      <c r="E32" s="9">
        <v>0</v>
      </c>
      <c r="G32" s="9">
        <v>0</v>
      </c>
      <c r="I32" s="9">
        <v>7752054863</v>
      </c>
      <c r="K32" s="9">
        <v>11542479</v>
      </c>
      <c r="M32" s="9">
        <v>7740512384</v>
      </c>
    </row>
    <row r="33" spans="1:13" ht="21.75" customHeight="1" x14ac:dyDescent="0.2">
      <c r="A33" s="8" t="s">
        <v>255</v>
      </c>
      <c r="C33" s="9">
        <v>0</v>
      </c>
      <c r="E33" s="9">
        <v>0</v>
      </c>
      <c r="G33" s="9">
        <v>0</v>
      </c>
      <c r="I33" s="9">
        <v>5208339399</v>
      </c>
      <c r="K33" s="9">
        <v>1942836</v>
      </c>
      <c r="M33" s="9">
        <v>5206396563</v>
      </c>
    </row>
    <row r="34" spans="1:13" ht="21.75" customHeight="1" x14ac:dyDescent="0.2">
      <c r="A34" s="8" t="s">
        <v>256</v>
      </c>
      <c r="C34" s="9">
        <v>0</v>
      </c>
      <c r="E34" s="9">
        <v>0</v>
      </c>
      <c r="G34" s="9">
        <v>0</v>
      </c>
      <c r="I34" s="9">
        <v>3327753425</v>
      </c>
      <c r="K34" s="9">
        <v>0</v>
      </c>
      <c r="M34" s="9">
        <v>3327753425</v>
      </c>
    </row>
    <row r="35" spans="1:13" ht="21.75" customHeight="1" x14ac:dyDescent="0.2">
      <c r="A35" s="8" t="s">
        <v>257</v>
      </c>
      <c r="C35" s="9">
        <v>0</v>
      </c>
      <c r="E35" s="9">
        <v>0</v>
      </c>
      <c r="G35" s="9">
        <v>0</v>
      </c>
      <c r="I35" s="9">
        <v>3069315069</v>
      </c>
      <c r="K35" s="9">
        <v>0</v>
      </c>
      <c r="M35" s="9">
        <v>3069315069</v>
      </c>
    </row>
    <row r="36" spans="1:13" ht="21.75" customHeight="1" x14ac:dyDescent="0.2">
      <c r="A36" s="8" t="s">
        <v>258</v>
      </c>
      <c r="C36" s="9">
        <v>0</v>
      </c>
      <c r="E36" s="9">
        <v>0</v>
      </c>
      <c r="G36" s="9">
        <v>0</v>
      </c>
      <c r="I36" s="9">
        <v>1407123288</v>
      </c>
      <c r="K36" s="9">
        <v>0</v>
      </c>
      <c r="M36" s="9">
        <v>1407123288</v>
      </c>
    </row>
    <row r="37" spans="1:13" ht="21.75" customHeight="1" x14ac:dyDescent="0.2">
      <c r="A37" s="8" t="s">
        <v>154</v>
      </c>
      <c r="C37" s="9">
        <v>4948</v>
      </c>
      <c r="E37" s="9">
        <v>0</v>
      </c>
      <c r="G37" s="9">
        <v>4948</v>
      </c>
      <c r="I37" s="9">
        <v>33188</v>
      </c>
      <c r="K37" s="9">
        <v>0</v>
      </c>
      <c r="M37" s="9">
        <v>33188</v>
      </c>
    </row>
    <row r="38" spans="1:13" ht="21.75" customHeight="1" x14ac:dyDescent="0.2">
      <c r="A38" s="8" t="s">
        <v>259</v>
      </c>
      <c r="C38" s="9">
        <v>0</v>
      </c>
      <c r="E38" s="9">
        <v>0</v>
      </c>
      <c r="G38" s="9">
        <v>0</v>
      </c>
      <c r="I38" s="9">
        <v>37341901636</v>
      </c>
      <c r="K38" s="9">
        <v>0</v>
      </c>
      <c r="M38" s="9">
        <v>37341901636</v>
      </c>
    </row>
    <row r="39" spans="1:13" ht="21.75" customHeight="1" x14ac:dyDescent="0.2">
      <c r="A39" s="8" t="s">
        <v>155</v>
      </c>
      <c r="C39" s="9">
        <v>0</v>
      </c>
      <c r="E39" s="9">
        <v>0</v>
      </c>
      <c r="G39" s="9">
        <v>0</v>
      </c>
      <c r="I39" s="9">
        <v>66478</v>
      </c>
      <c r="K39" s="9">
        <v>0</v>
      </c>
      <c r="M39" s="9">
        <v>66478</v>
      </c>
    </row>
    <row r="40" spans="1:13" ht="21.75" customHeight="1" x14ac:dyDescent="0.2">
      <c r="A40" s="8" t="s">
        <v>260</v>
      </c>
      <c r="C40" s="9">
        <v>0</v>
      </c>
      <c r="E40" s="9">
        <v>0</v>
      </c>
      <c r="G40" s="9">
        <v>0</v>
      </c>
      <c r="I40" s="9">
        <v>29340065576</v>
      </c>
      <c r="K40" s="9">
        <v>0</v>
      </c>
      <c r="M40" s="9">
        <v>29340065576</v>
      </c>
    </row>
    <row r="41" spans="1:13" ht="21.75" customHeight="1" x14ac:dyDescent="0.2">
      <c r="A41" s="8" t="s">
        <v>261</v>
      </c>
      <c r="C41" s="9">
        <v>0</v>
      </c>
      <c r="E41" s="9">
        <v>0</v>
      </c>
      <c r="G41" s="9">
        <v>0</v>
      </c>
      <c r="I41" s="9">
        <v>28392804227</v>
      </c>
      <c r="K41" s="9">
        <v>0</v>
      </c>
      <c r="M41" s="9">
        <v>28392804227</v>
      </c>
    </row>
    <row r="42" spans="1:13" ht="21.75" customHeight="1" x14ac:dyDescent="0.2">
      <c r="A42" s="8" t="s">
        <v>262</v>
      </c>
      <c r="C42" s="9">
        <v>0</v>
      </c>
      <c r="E42" s="9">
        <v>0</v>
      </c>
      <c r="G42" s="9">
        <v>0</v>
      </c>
      <c r="I42" s="9">
        <v>6273830584</v>
      </c>
      <c r="K42" s="9">
        <v>0</v>
      </c>
      <c r="M42" s="9">
        <v>6273830584</v>
      </c>
    </row>
    <row r="43" spans="1:13" ht="21.75" customHeight="1" x14ac:dyDescent="0.2">
      <c r="A43" s="8" t="s">
        <v>263</v>
      </c>
      <c r="C43" s="9">
        <v>0</v>
      </c>
      <c r="E43" s="9">
        <v>0</v>
      </c>
      <c r="G43" s="9">
        <v>0</v>
      </c>
      <c r="I43" s="9">
        <v>5757260300</v>
      </c>
      <c r="K43" s="9">
        <v>0</v>
      </c>
      <c r="M43" s="9">
        <v>5757260300</v>
      </c>
    </row>
    <row r="44" spans="1:13" ht="21.75" customHeight="1" x14ac:dyDescent="0.2">
      <c r="A44" s="8" t="s">
        <v>264</v>
      </c>
      <c r="C44" s="9">
        <v>0</v>
      </c>
      <c r="E44" s="9">
        <v>0</v>
      </c>
      <c r="G44" s="9">
        <v>0</v>
      </c>
      <c r="I44" s="9">
        <v>7289874704</v>
      </c>
      <c r="K44" s="9">
        <v>7688132</v>
      </c>
      <c r="M44" s="9">
        <v>7282186572</v>
      </c>
    </row>
    <row r="45" spans="1:13" ht="21.75" customHeight="1" x14ac:dyDescent="0.2">
      <c r="A45" s="8" t="s">
        <v>265</v>
      </c>
      <c r="C45" s="9">
        <v>0</v>
      </c>
      <c r="E45" s="9">
        <v>0</v>
      </c>
      <c r="G45" s="9">
        <v>0</v>
      </c>
      <c r="I45" s="9">
        <v>71635293</v>
      </c>
      <c r="K45" s="9">
        <v>0</v>
      </c>
      <c r="M45" s="9">
        <v>71635293</v>
      </c>
    </row>
    <row r="46" spans="1:13" ht="21.75" customHeight="1" x14ac:dyDescent="0.2">
      <c r="A46" s="8" t="s">
        <v>266</v>
      </c>
      <c r="C46" s="9">
        <v>0</v>
      </c>
      <c r="E46" s="9">
        <v>0</v>
      </c>
      <c r="G46" s="9">
        <v>0</v>
      </c>
      <c r="I46" s="9">
        <v>6340726</v>
      </c>
      <c r="K46" s="9">
        <v>0</v>
      </c>
      <c r="M46" s="9">
        <v>6340726</v>
      </c>
    </row>
    <row r="47" spans="1:13" ht="21.75" customHeight="1" x14ac:dyDescent="0.2">
      <c r="A47" s="8" t="s">
        <v>267</v>
      </c>
      <c r="C47" s="9">
        <v>0</v>
      </c>
      <c r="E47" s="9">
        <v>0</v>
      </c>
      <c r="G47" s="9">
        <v>0</v>
      </c>
      <c r="I47" s="9">
        <v>15660018</v>
      </c>
      <c r="K47" s="9">
        <v>0</v>
      </c>
      <c r="M47" s="9">
        <v>15660018</v>
      </c>
    </row>
    <row r="48" spans="1:13" ht="21.75" customHeight="1" x14ac:dyDescent="0.2">
      <c r="A48" s="8" t="s">
        <v>268</v>
      </c>
      <c r="C48" s="9">
        <v>0</v>
      </c>
      <c r="E48" s="9">
        <v>0</v>
      </c>
      <c r="G48" s="9">
        <v>0</v>
      </c>
      <c r="I48" s="9">
        <v>2843946365</v>
      </c>
      <c r="K48" s="9">
        <v>0</v>
      </c>
      <c r="M48" s="9">
        <v>2843946365</v>
      </c>
    </row>
    <row r="49" spans="1:13" ht="21.75" customHeight="1" x14ac:dyDescent="0.2">
      <c r="A49" s="8" t="s">
        <v>269</v>
      </c>
      <c r="C49" s="9">
        <v>0</v>
      </c>
      <c r="E49" s="9">
        <v>0</v>
      </c>
      <c r="G49" s="9">
        <v>0</v>
      </c>
      <c r="I49" s="9">
        <v>11448817750</v>
      </c>
      <c r="K49" s="9">
        <v>0</v>
      </c>
      <c r="M49" s="9">
        <v>11448817750</v>
      </c>
    </row>
    <row r="50" spans="1:13" ht="21.75" customHeight="1" x14ac:dyDescent="0.2">
      <c r="A50" s="8" t="s">
        <v>270</v>
      </c>
      <c r="C50" s="9">
        <v>0</v>
      </c>
      <c r="E50" s="9">
        <v>0</v>
      </c>
      <c r="G50" s="9">
        <v>0</v>
      </c>
      <c r="I50" s="9">
        <v>34842140728</v>
      </c>
      <c r="K50" s="9">
        <v>0</v>
      </c>
      <c r="M50" s="9">
        <v>34842140728</v>
      </c>
    </row>
    <row r="51" spans="1:13" ht="21.75" customHeight="1" x14ac:dyDescent="0.2">
      <c r="A51" s="8" t="s">
        <v>271</v>
      </c>
      <c r="C51" s="9">
        <v>0</v>
      </c>
      <c r="E51" s="9">
        <v>0</v>
      </c>
      <c r="G51" s="9">
        <v>0</v>
      </c>
      <c r="I51" s="9">
        <v>8215748550</v>
      </c>
      <c r="K51" s="9">
        <v>0</v>
      </c>
      <c r="M51" s="9">
        <v>8215748550</v>
      </c>
    </row>
    <row r="52" spans="1:13" ht="21.75" customHeight="1" x14ac:dyDescent="0.2">
      <c r="A52" s="8" t="s">
        <v>272</v>
      </c>
      <c r="C52" s="9">
        <v>0</v>
      </c>
      <c r="E52" s="9">
        <v>0</v>
      </c>
      <c r="G52" s="9">
        <v>0</v>
      </c>
      <c r="I52" s="9">
        <v>789047461</v>
      </c>
      <c r="K52" s="9">
        <v>0</v>
      </c>
      <c r="M52" s="9">
        <v>789047461</v>
      </c>
    </row>
    <row r="53" spans="1:13" ht="21.75" customHeight="1" x14ac:dyDescent="0.2">
      <c r="A53" s="8" t="s">
        <v>273</v>
      </c>
      <c r="C53" s="9">
        <v>0</v>
      </c>
      <c r="E53" s="9">
        <v>0</v>
      </c>
      <c r="G53" s="9">
        <v>0</v>
      </c>
      <c r="I53" s="9">
        <v>26872808345</v>
      </c>
      <c r="K53" s="9">
        <v>0</v>
      </c>
      <c r="M53" s="9">
        <v>26872808345</v>
      </c>
    </row>
    <row r="54" spans="1:13" ht="21.75" customHeight="1" x14ac:dyDescent="0.2">
      <c r="A54" s="8" t="s">
        <v>274</v>
      </c>
      <c r="C54" s="9">
        <v>0</v>
      </c>
      <c r="E54" s="9">
        <v>0</v>
      </c>
      <c r="G54" s="9">
        <v>0</v>
      </c>
      <c r="I54" s="9">
        <v>52738646097</v>
      </c>
      <c r="K54" s="9">
        <v>2960383</v>
      </c>
      <c r="M54" s="9">
        <v>52735685714</v>
      </c>
    </row>
    <row r="55" spans="1:13" ht="21.75" customHeight="1" x14ac:dyDescent="0.2">
      <c r="A55" s="8" t="s">
        <v>275</v>
      </c>
      <c r="C55" s="9">
        <v>0</v>
      </c>
      <c r="E55" s="9">
        <v>0</v>
      </c>
      <c r="G55" s="9">
        <v>0</v>
      </c>
      <c r="I55" s="9">
        <v>18467755706</v>
      </c>
      <c r="K55" s="9">
        <v>599759</v>
      </c>
      <c r="M55" s="9">
        <v>18467155947</v>
      </c>
    </row>
    <row r="56" spans="1:13" ht="21.75" customHeight="1" x14ac:dyDescent="0.2">
      <c r="A56" s="8" t="s">
        <v>276</v>
      </c>
      <c r="C56" s="9">
        <v>0</v>
      </c>
      <c r="E56" s="9">
        <v>0</v>
      </c>
      <c r="G56" s="9">
        <v>0</v>
      </c>
      <c r="I56" s="9">
        <v>95627517818</v>
      </c>
      <c r="K56" s="9">
        <v>5107695</v>
      </c>
      <c r="M56" s="9">
        <v>95622410123</v>
      </c>
    </row>
    <row r="57" spans="1:13" ht="21.75" customHeight="1" x14ac:dyDescent="0.2">
      <c r="A57" s="8" t="s">
        <v>156</v>
      </c>
      <c r="C57" s="9">
        <v>40322509170</v>
      </c>
      <c r="E57" s="9">
        <v>-133291891</v>
      </c>
      <c r="G57" s="9">
        <v>40455801061</v>
      </c>
      <c r="I57" s="9">
        <v>372860615694</v>
      </c>
      <c r="K57" s="9">
        <v>5326336</v>
      </c>
      <c r="M57" s="9">
        <v>372855289358</v>
      </c>
    </row>
    <row r="58" spans="1:13" ht="21.75" customHeight="1" x14ac:dyDescent="0.2">
      <c r="A58" s="8" t="s">
        <v>277</v>
      </c>
      <c r="C58" s="9">
        <v>0</v>
      </c>
      <c r="E58" s="9">
        <v>0</v>
      </c>
      <c r="G58" s="9">
        <v>0</v>
      </c>
      <c r="I58" s="9">
        <v>117427370406</v>
      </c>
      <c r="K58" s="9">
        <v>0</v>
      </c>
      <c r="M58" s="9">
        <v>117427370406</v>
      </c>
    </row>
    <row r="59" spans="1:13" ht="21.75" customHeight="1" x14ac:dyDescent="0.2">
      <c r="A59" s="8" t="s">
        <v>278</v>
      </c>
      <c r="C59" s="9">
        <v>0</v>
      </c>
      <c r="E59" s="9">
        <v>0</v>
      </c>
      <c r="G59" s="9">
        <v>0</v>
      </c>
      <c r="I59" s="9">
        <v>91260448547</v>
      </c>
      <c r="K59" s="9">
        <v>0</v>
      </c>
      <c r="M59" s="9">
        <v>91260448547</v>
      </c>
    </row>
    <row r="60" spans="1:13" ht="21.75" customHeight="1" x14ac:dyDescent="0.2">
      <c r="A60" s="8" t="s">
        <v>157</v>
      </c>
      <c r="C60" s="9">
        <v>8814342863</v>
      </c>
      <c r="E60" s="9">
        <v>1325722</v>
      </c>
      <c r="G60" s="9">
        <v>8813017141</v>
      </c>
      <c r="I60" s="9">
        <v>49325700305</v>
      </c>
      <c r="K60" s="9">
        <v>33143054</v>
      </c>
      <c r="M60" s="9">
        <v>49292557251</v>
      </c>
    </row>
    <row r="61" spans="1:13" ht="21.75" customHeight="1" x14ac:dyDescent="0.2">
      <c r="A61" s="8" t="s">
        <v>279</v>
      </c>
      <c r="C61" s="9">
        <v>0</v>
      </c>
      <c r="E61" s="9">
        <v>0</v>
      </c>
      <c r="G61" s="9">
        <v>0</v>
      </c>
      <c r="I61" s="9">
        <v>28103436021</v>
      </c>
      <c r="K61" s="9">
        <v>0</v>
      </c>
      <c r="M61" s="9">
        <v>28103436021</v>
      </c>
    </row>
    <row r="62" spans="1:13" ht="21.75" customHeight="1" x14ac:dyDescent="0.2">
      <c r="A62" s="8" t="s">
        <v>280</v>
      </c>
      <c r="C62" s="9">
        <v>0</v>
      </c>
      <c r="E62" s="9">
        <v>0</v>
      </c>
      <c r="G62" s="9">
        <v>0</v>
      </c>
      <c r="I62" s="9">
        <v>5304866169</v>
      </c>
      <c r="K62" s="9">
        <v>0</v>
      </c>
      <c r="M62" s="9">
        <v>5304866169</v>
      </c>
    </row>
    <row r="63" spans="1:13" ht="21.75" customHeight="1" x14ac:dyDescent="0.2">
      <c r="A63" s="8" t="s">
        <v>281</v>
      </c>
      <c r="C63" s="9">
        <v>0</v>
      </c>
      <c r="E63" s="9">
        <v>0</v>
      </c>
      <c r="G63" s="9">
        <v>0</v>
      </c>
      <c r="I63" s="9">
        <v>2792921136</v>
      </c>
      <c r="K63" s="9">
        <v>0</v>
      </c>
      <c r="M63" s="9">
        <v>2792921136</v>
      </c>
    </row>
    <row r="64" spans="1:13" ht="21.75" customHeight="1" x14ac:dyDescent="0.2">
      <c r="A64" s="8" t="s">
        <v>282</v>
      </c>
      <c r="C64" s="9">
        <v>0</v>
      </c>
      <c r="E64" s="9">
        <v>0</v>
      </c>
      <c r="G64" s="9">
        <v>0</v>
      </c>
      <c r="I64" s="9">
        <v>3657344257</v>
      </c>
      <c r="K64" s="9">
        <v>0</v>
      </c>
      <c r="M64" s="9">
        <v>3657344257</v>
      </c>
    </row>
    <row r="65" spans="1:13" ht="21.75" customHeight="1" x14ac:dyDescent="0.2">
      <c r="A65" s="8" t="s">
        <v>283</v>
      </c>
      <c r="C65" s="9">
        <v>0</v>
      </c>
      <c r="E65" s="9">
        <v>0</v>
      </c>
      <c r="G65" s="9">
        <v>0</v>
      </c>
      <c r="I65" s="9">
        <v>26947501635</v>
      </c>
      <c r="K65" s="9">
        <v>0</v>
      </c>
      <c r="M65" s="9">
        <v>26947501635</v>
      </c>
    </row>
    <row r="66" spans="1:13" ht="21.75" customHeight="1" x14ac:dyDescent="0.2">
      <c r="A66" s="8" t="s">
        <v>284</v>
      </c>
      <c r="C66" s="9">
        <v>0</v>
      </c>
      <c r="E66" s="9">
        <v>0</v>
      </c>
      <c r="G66" s="9">
        <v>0</v>
      </c>
      <c r="I66" s="9">
        <v>5459087801</v>
      </c>
      <c r="K66" s="9">
        <v>0</v>
      </c>
      <c r="M66" s="9">
        <v>5459087801</v>
      </c>
    </row>
    <row r="67" spans="1:13" ht="21.75" customHeight="1" x14ac:dyDescent="0.2">
      <c r="A67" s="8" t="s">
        <v>285</v>
      </c>
      <c r="C67" s="9">
        <v>0</v>
      </c>
      <c r="E67" s="9">
        <v>0</v>
      </c>
      <c r="G67" s="9">
        <v>0</v>
      </c>
      <c r="I67" s="9">
        <v>38401018696</v>
      </c>
      <c r="K67" s="9">
        <v>0</v>
      </c>
      <c r="M67" s="9">
        <v>38401018696</v>
      </c>
    </row>
    <row r="68" spans="1:13" ht="21.75" customHeight="1" x14ac:dyDescent="0.2">
      <c r="A68" s="8" t="s">
        <v>286</v>
      </c>
      <c r="C68" s="9">
        <v>0</v>
      </c>
      <c r="E68" s="9">
        <v>0</v>
      </c>
      <c r="G68" s="9">
        <v>0</v>
      </c>
      <c r="I68" s="9">
        <v>2954952246</v>
      </c>
      <c r="K68" s="9">
        <v>0</v>
      </c>
      <c r="M68" s="9">
        <v>2954952246</v>
      </c>
    </row>
    <row r="69" spans="1:13" ht="21.75" customHeight="1" x14ac:dyDescent="0.2">
      <c r="A69" s="8" t="s">
        <v>287</v>
      </c>
      <c r="C69" s="9">
        <v>0</v>
      </c>
      <c r="E69" s="9">
        <v>0</v>
      </c>
      <c r="G69" s="9">
        <v>0</v>
      </c>
      <c r="I69" s="9">
        <v>83015721283</v>
      </c>
      <c r="K69" s="9">
        <v>0</v>
      </c>
      <c r="M69" s="9">
        <v>83015721283</v>
      </c>
    </row>
    <row r="70" spans="1:13" ht="21.75" customHeight="1" x14ac:dyDescent="0.2">
      <c r="A70" s="8" t="s">
        <v>288</v>
      </c>
      <c r="C70" s="9">
        <v>0</v>
      </c>
      <c r="E70" s="9">
        <v>0</v>
      </c>
      <c r="G70" s="9">
        <v>0</v>
      </c>
      <c r="I70" s="9">
        <v>36118175341</v>
      </c>
      <c r="K70" s="9">
        <v>0</v>
      </c>
      <c r="M70" s="9">
        <v>36118175341</v>
      </c>
    </row>
    <row r="71" spans="1:13" ht="21.75" customHeight="1" x14ac:dyDescent="0.2">
      <c r="A71" s="8" t="s">
        <v>289</v>
      </c>
      <c r="C71" s="9">
        <v>0</v>
      </c>
      <c r="E71" s="9">
        <v>0</v>
      </c>
      <c r="G71" s="9">
        <v>0</v>
      </c>
      <c r="I71" s="9">
        <v>19263133153</v>
      </c>
      <c r="K71" s="9">
        <v>0</v>
      </c>
      <c r="M71" s="9">
        <v>19263133153</v>
      </c>
    </row>
    <row r="72" spans="1:13" ht="21.75" customHeight="1" x14ac:dyDescent="0.2">
      <c r="A72" s="8" t="s">
        <v>158</v>
      </c>
      <c r="C72" s="9">
        <v>46321451805</v>
      </c>
      <c r="E72" s="9">
        <v>-45419816</v>
      </c>
      <c r="G72" s="9">
        <v>46366871621</v>
      </c>
      <c r="I72" s="9">
        <v>274656566834</v>
      </c>
      <c r="K72" s="9">
        <v>0</v>
      </c>
      <c r="M72" s="9">
        <v>274656566834</v>
      </c>
    </row>
    <row r="73" spans="1:13" ht="21.75" customHeight="1" x14ac:dyDescent="0.2">
      <c r="A73" s="8" t="s">
        <v>290</v>
      </c>
      <c r="C73" s="9">
        <v>0</v>
      </c>
      <c r="E73" s="9">
        <v>0</v>
      </c>
      <c r="G73" s="9">
        <v>0</v>
      </c>
      <c r="I73" s="9">
        <v>3581278445</v>
      </c>
      <c r="K73" s="9">
        <v>0</v>
      </c>
      <c r="M73" s="9">
        <v>3581278445</v>
      </c>
    </row>
    <row r="74" spans="1:13" ht="21.75" customHeight="1" x14ac:dyDescent="0.2">
      <c r="A74" s="8" t="s">
        <v>291</v>
      </c>
      <c r="C74" s="9">
        <v>0</v>
      </c>
      <c r="E74" s="9">
        <v>0</v>
      </c>
      <c r="G74" s="9">
        <v>0</v>
      </c>
      <c r="I74" s="9">
        <v>2806719210</v>
      </c>
      <c r="K74" s="9">
        <v>0</v>
      </c>
      <c r="M74" s="9">
        <v>2806719210</v>
      </c>
    </row>
    <row r="75" spans="1:13" ht="21.75" customHeight="1" x14ac:dyDescent="0.2">
      <c r="A75" s="8" t="s">
        <v>292</v>
      </c>
      <c r="C75" s="9">
        <v>0</v>
      </c>
      <c r="E75" s="9">
        <v>0</v>
      </c>
      <c r="G75" s="9">
        <v>0</v>
      </c>
      <c r="I75" s="9">
        <v>109917277375</v>
      </c>
      <c r="K75" s="9">
        <v>0</v>
      </c>
      <c r="M75" s="9">
        <v>109917277375</v>
      </c>
    </row>
    <row r="76" spans="1:13" ht="21.75" customHeight="1" x14ac:dyDescent="0.2">
      <c r="A76" s="8" t="s">
        <v>293</v>
      </c>
      <c r="C76" s="9">
        <v>0</v>
      </c>
      <c r="E76" s="9">
        <v>0</v>
      </c>
      <c r="G76" s="9">
        <v>0</v>
      </c>
      <c r="I76" s="9">
        <v>12800595739</v>
      </c>
      <c r="K76" s="9">
        <v>0</v>
      </c>
      <c r="M76" s="9">
        <v>12800595739</v>
      </c>
    </row>
    <row r="77" spans="1:13" ht="21.75" customHeight="1" x14ac:dyDescent="0.2">
      <c r="A77" s="8" t="s">
        <v>294</v>
      </c>
      <c r="C77" s="9">
        <v>0</v>
      </c>
      <c r="E77" s="9">
        <v>0</v>
      </c>
      <c r="G77" s="9">
        <v>0</v>
      </c>
      <c r="I77" s="9">
        <v>34158461651</v>
      </c>
      <c r="K77" s="9">
        <v>0</v>
      </c>
      <c r="M77" s="9">
        <v>34158461651</v>
      </c>
    </row>
    <row r="78" spans="1:13" ht="21.75" customHeight="1" x14ac:dyDescent="0.2">
      <c r="A78" s="8" t="s">
        <v>159</v>
      </c>
      <c r="C78" s="9">
        <v>16114110788</v>
      </c>
      <c r="E78" s="9">
        <v>-48615441</v>
      </c>
      <c r="G78" s="9">
        <v>16162726229</v>
      </c>
      <c r="I78" s="9">
        <v>63191966134</v>
      </c>
      <c r="K78" s="9">
        <v>0</v>
      </c>
      <c r="M78" s="9">
        <v>63191966134</v>
      </c>
    </row>
    <row r="79" spans="1:13" ht="21.75" customHeight="1" x14ac:dyDescent="0.2">
      <c r="A79" s="8" t="s">
        <v>160</v>
      </c>
      <c r="C79" s="9">
        <v>9486203441</v>
      </c>
      <c r="E79" s="9">
        <v>0</v>
      </c>
      <c r="G79" s="9">
        <v>9486203441</v>
      </c>
      <c r="I79" s="9">
        <v>44845887869</v>
      </c>
      <c r="K79" s="9">
        <v>0</v>
      </c>
      <c r="M79" s="9">
        <v>44845887869</v>
      </c>
    </row>
    <row r="80" spans="1:13" ht="21.75" customHeight="1" x14ac:dyDescent="0.2">
      <c r="A80" s="8" t="s">
        <v>161</v>
      </c>
      <c r="C80" s="9">
        <v>35153292081</v>
      </c>
      <c r="E80" s="9">
        <v>8821643</v>
      </c>
      <c r="G80" s="9">
        <v>35144470438</v>
      </c>
      <c r="I80" s="9">
        <v>125838369043</v>
      </c>
      <c r="K80" s="9">
        <v>114681358</v>
      </c>
      <c r="M80" s="9">
        <v>125723687685</v>
      </c>
    </row>
    <row r="81" spans="1:13" ht="21.75" customHeight="1" x14ac:dyDescent="0.2">
      <c r="A81" s="8" t="s">
        <v>295</v>
      </c>
      <c r="C81" s="9">
        <v>0</v>
      </c>
      <c r="E81" s="9">
        <v>0</v>
      </c>
      <c r="G81" s="9">
        <v>0</v>
      </c>
      <c r="I81" s="9">
        <v>3048978737</v>
      </c>
      <c r="K81" s="9">
        <v>0</v>
      </c>
      <c r="M81" s="9">
        <v>3048978737</v>
      </c>
    </row>
    <row r="82" spans="1:13" ht="21.75" customHeight="1" x14ac:dyDescent="0.2">
      <c r="A82" s="8" t="s">
        <v>162</v>
      </c>
      <c r="C82" s="9">
        <v>29172159459</v>
      </c>
      <c r="E82" s="9">
        <v>4118387</v>
      </c>
      <c r="G82" s="9">
        <v>29168041072</v>
      </c>
      <c r="I82" s="9">
        <v>106679161013</v>
      </c>
      <c r="K82" s="9">
        <v>4118387</v>
      </c>
      <c r="M82" s="9">
        <v>106675042626</v>
      </c>
    </row>
    <row r="83" spans="1:13" ht="21.75" customHeight="1" x14ac:dyDescent="0.2">
      <c r="A83" s="8" t="s">
        <v>163</v>
      </c>
      <c r="C83" s="9">
        <v>12376258085</v>
      </c>
      <c r="E83" s="9">
        <v>-103177913</v>
      </c>
      <c r="G83" s="9">
        <v>12479435998</v>
      </c>
      <c r="I83" s="9">
        <v>100612753976</v>
      </c>
      <c r="K83" s="9">
        <v>0</v>
      </c>
      <c r="M83" s="9">
        <v>100612753976</v>
      </c>
    </row>
    <row r="84" spans="1:13" ht="21.75" customHeight="1" x14ac:dyDescent="0.2">
      <c r="A84" s="8" t="s">
        <v>164</v>
      </c>
      <c r="C84" s="9">
        <v>5814216979</v>
      </c>
      <c r="E84" s="9">
        <v>-2104055</v>
      </c>
      <c r="G84" s="9">
        <v>5816321034</v>
      </c>
      <c r="I84" s="9">
        <v>20602333670</v>
      </c>
      <c r="K84" s="9">
        <v>31560821</v>
      </c>
      <c r="M84" s="9">
        <v>20570772849</v>
      </c>
    </row>
    <row r="85" spans="1:13" ht="21.75" customHeight="1" x14ac:dyDescent="0.2">
      <c r="A85" s="8" t="s">
        <v>165</v>
      </c>
      <c r="C85" s="9">
        <v>37954558698</v>
      </c>
      <c r="E85" s="9">
        <v>16150404</v>
      </c>
      <c r="G85" s="9">
        <v>37938408294</v>
      </c>
      <c r="I85" s="9">
        <v>124103812795</v>
      </c>
      <c r="K85" s="9">
        <v>193804844</v>
      </c>
      <c r="M85" s="9">
        <v>123910007951</v>
      </c>
    </row>
    <row r="86" spans="1:13" ht="21.75" customHeight="1" x14ac:dyDescent="0.2">
      <c r="A86" s="8" t="s">
        <v>166</v>
      </c>
      <c r="C86" s="9">
        <v>39381729179</v>
      </c>
      <c r="E86" s="9">
        <v>0</v>
      </c>
      <c r="G86" s="9">
        <v>39381729179</v>
      </c>
      <c r="I86" s="9">
        <v>131248585306</v>
      </c>
      <c r="K86" s="9">
        <v>0</v>
      </c>
      <c r="M86" s="9">
        <v>131248585306</v>
      </c>
    </row>
    <row r="87" spans="1:13" ht="21.75" customHeight="1" x14ac:dyDescent="0.2">
      <c r="A87" s="8" t="s">
        <v>296</v>
      </c>
      <c r="C87" s="9">
        <v>3322131803</v>
      </c>
      <c r="E87" s="9">
        <v>0</v>
      </c>
      <c r="G87" s="9">
        <v>3322131803</v>
      </c>
      <c r="I87" s="9">
        <v>10058885151</v>
      </c>
      <c r="K87" s="9">
        <v>0</v>
      </c>
      <c r="M87" s="9">
        <v>10058885151</v>
      </c>
    </row>
    <row r="88" spans="1:13" ht="21.75" customHeight="1" x14ac:dyDescent="0.2">
      <c r="A88" s="8" t="s">
        <v>297</v>
      </c>
      <c r="C88" s="9">
        <v>0</v>
      </c>
      <c r="E88" s="9">
        <v>0</v>
      </c>
      <c r="G88" s="9">
        <v>0</v>
      </c>
      <c r="I88" s="9">
        <v>2799167678</v>
      </c>
      <c r="K88" s="9">
        <v>0</v>
      </c>
      <c r="M88" s="9">
        <v>2799167678</v>
      </c>
    </row>
    <row r="89" spans="1:13" ht="21.75" customHeight="1" x14ac:dyDescent="0.2">
      <c r="A89" s="8" t="s">
        <v>298</v>
      </c>
      <c r="C89" s="9">
        <v>6479511376</v>
      </c>
      <c r="E89" s="9">
        <v>-5945791</v>
      </c>
      <c r="G89" s="9">
        <v>6485457167</v>
      </c>
      <c r="I89" s="9">
        <v>22772633299</v>
      </c>
      <c r="K89" s="9">
        <v>0</v>
      </c>
      <c r="M89" s="9">
        <v>22772633299</v>
      </c>
    </row>
    <row r="90" spans="1:13" ht="21.75" customHeight="1" x14ac:dyDescent="0.2">
      <c r="A90" s="8" t="s">
        <v>299</v>
      </c>
      <c r="C90" s="9">
        <v>8757056924</v>
      </c>
      <c r="E90" s="9">
        <v>-7411890</v>
      </c>
      <c r="G90" s="9">
        <v>8764468814</v>
      </c>
      <c r="I90" s="9">
        <v>24852866455</v>
      </c>
      <c r="K90" s="9">
        <v>0</v>
      </c>
      <c r="M90" s="9">
        <v>24852866455</v>
      </c>
    </row>
    <row r="91" spans="1:13" ht="21.75" customHeight="1" x14ac:dyDescent="0.2">
      <c r="A91" s="8" t="s">
        <v>300</v>
      </c>
      <c r="C91" s="9">
        <v>0</v>
      </c>
      <c r="E91" s="9">
        <v>0</v>
      </c>
      <c r="G91" s="9">
        <v>0</v>
      </c>
      <c r="I91" s="9">
        <v>7548505325</v>
      </c>
      <c r="K91" s="9">
        <v>0</v>
      </c>
      <c r="M91" s="9">
        <v>7548505325</v>
      </c>
    </row>
    <row r="92" spans="1:13" ht="21.75" customHeight="1" x14ac:dyDescent="0.2">
      <c r="A92" s="8" t="s">
        <v>167</v>
      </c>
      <c r="C92" s="9">
        <v>19147646645</v>
      </c>
      <c r="E92" s="9">
        <v>3958406</v>
      </c>
      <c r="G92" s="9">
        <v>19143688239</v>
      </c>
      <c r="I92" s="9">
        <v>49009758319</v>
      </c>
      <c r="K92" s="9">
        <v>32451079</v>
      </c>
      <c r="M92" s="9">
        <v>48977307240</v>
      </c>
    </row>
    <row r="93" spans="1:13" ht="21.75" customHeight="1" x14ac:dyDescent="0.2">
      <c r="A93" s="8" t="s">
        <v>168</v>
      </c>
      <c r="C93" s="9">
        <v>2103261733</v>
      </c>
      <c r="E93" s="9">
        <v>0</v>
      </c>
      <c r="G93" s="9">
        <v>2103261733</v>
      </c>
      <c r="I93" s="9">
        <v>18062118832</v>
      </c>
      <c r="K93" s="9">
        <v>0</v>
      </c>
      <c r="M93" s="9">
        <v>18062118832</v>
      </c>
    </row>
    <row r="94" spans="1:13" ht="21.75" customHeight="1" x14ac:dyDescent="0.2">
      <c r="A94" s="8" t="s">
        <v>169</v>
      </c>
      <c r="C94" s="9">
        <v>18129958688</v>
      </c>
      <c r="E94" s="9">
        <v>0</v>
      </c>
      <c r="G94" s="9">
        <v>18129958688</v>
      </c>
      <c r="I94" s="9">
        <v>49895145309</v>
      </c>
      <c r="K94" s="9">
        <v>0</v>
      </c>
      <c r="M94" s="9">
        <v>49895145309</v>
      </c>
    </row>
    <row r="95" spans="1:13" ht="21.75" customHeight="1" x14ac:dyDescent="0.2">
      <c r="A95" s="8" t="s">
        <v>301</v>
      </c>
      <c r="C95" s="9">
        <v>0</v>
      </c>
      <c r="E95" s="9">
        <v>0</v>
      </c>
      <c r="G95" s="9">
        <v>0</v>
      </c>
      <c r="I95" s="9">
        <v>9407013695</v>
      </c>
      <c r="K95" s="9">
        <v>0</v>
      </c>
      <c r="M95" s="9">
        <v>9407013695</v>
      </c>
    </row>
    <row r="96" spans="1:13" ht="21.75" customHeight="1" x14ac:dyDescent="0.2">
      <c r="A96" s="8" t="s">
        <v>170</v>
      </c>
      <c r="C96" s="9">
        <v>7371291075</v>
      </c>
      <c r="E96" s="9">
        <v>0</v>
      </c>
      <c r="G96" s="9">
        <v>7371291075</v>
      </c>
      <c r="I96" s="9">
        <v>20814554063</v>
      </c>
      <c r="K96" s="9">
        <v>0</v>
      </c>
      <c r="M96" s="9">
        <v>20814554063</v>
      </c>
    </row>
    <row r="97" spans="1:13" ht="21.75" customHeight="1" x14ac:dyDescent="0.2">
      <c r="A97" s="8" t="s">
        <v>171</v>
      </c>
      <c r="C97" s="9">
        <v>6338658927</v>
      </c>
      <c r="E97" s="9">
        <v>6810445</v>
      </c>
      <c r="G97" s="9">
        <v>6331848482</v>
      </c>
      <c r="I97" s="9">
        <v>14655222164</v>
      </c>
      <c r="K97" s="9">
        <v>26539193</v>
      </c>
      <c r="M97" s="9">
        <v>14628682971</v>
      </c>
    </row>
    <row r="98" spans="1:13" ht="21.75" customHeight="1" x14ac:dyDescent="0.2">
      <c r="A98" s="8" t="s">
        <v>302</v>
      </c>
      <c r="C98" s="9">
        <v>0</v>
      </c>
      <c r="E98" s="9">
        <v>0</v>
      </c>
      <c r="G98" s="9">
        <v>0</v>
      </c>
      <c r="I98" s="9">
        <v>6106086136</v>
      </c>
      <c r="K98" s="9">
        <v>0</v>
      </c>
      <c r="M98" s="9">
        <v>6106086136</v>
      </c>
    </row>
    <row r="99" spans="1:13" ht="21.75" customHeight="1" x14ac:dyDescent="0.2">
      <c r="A99" s="8" t="s">
        <v>172</v>
      </c>
      <c r="C99" s="9">
        <v>1779936883</v>
      </c>
      <c r="E99" s="9">
        <v>-67011513</v>
      </c>
      <c r="G99" s="9">
        <v>1846948396</v>
      </c>
      <c r="I99" s="9">
        <v>19230218957</v>
      </c>
      <c r="K99" s="9">
        <v>0</v>
      </c>
      <c r="M99" s="9">
        <v>19230218957</v>
      </c>
    </row>
    <row r="100" spans="1:13" ht="21.75" customHeight="1" x14ac:dyDescent="0.2">
      <c r="A100" s="8" t="s">
        <v>173</v>
      </c>
      <c r="C100" s="9">
        <v>4439746996</v>
      </c>
      <c r="E100" s="9">
        <v>0</v>
      </c>
      <c r="G100" s="9">
        <v>4439746996</v>
      </c>
      <c r="I100" s="9">
        <v>31772570407</v>
      </c>
      <c r="K100" s="9">
        <v>0</v>
      </c>
      <c r="M100" s="9">
        <v>31772570407</v>
      </c>
    </row>
    <row r="101" spans="1:13" ht="21.75" customHeight="1" x14ac:dyDescent="0.2">
      <c r="A101" s="8" t="s">
        <v>303</v>
      </c>
      <c r="C101" s="9">
        <v>0</v>
      </c>
      <c r="E101" s="9">
        <v>0</v>
      </c>
      <c r="G101" s="9">
        <v>0</v>
      </c>
      <c r="I101" s="9">
        <v>16412213115</v>
      </c>
      <c r="K101" s="9">
        <v>0</v>
      </c>
      <c r="M101" s="9">
        <v>16412213115</v>
      </c>
    </row>
    <row r="102" spans="1:13" ht="21.75" customHeight="1" x14ac:dyDescent="0.2">
      <c r="A102" s="8" t="s">
        <v>304</v>
      </c>
      <c r="C102" s="9">
        <v>114754098</v>
      </c>
      <c r="E102" s="9">
        <v>0</v>
      </c>
      <c r="G102" s="9">
        <v>114754098</v>
      </c>
      <c r="I102" s="9">
        <v>5572131144</v>
      </c>
      <c r="K102" s="9">
        <v>0</v>
      </c>
      <c r="M102" s="9">
        <v>5572131144</v>
      </c>
    </row>
    <row r="103" spans="1:13" ht="21.75" customHeight="1" x14ac:dyDescent="0.2">
      <c r="A103" s="8" t="s">
        <v>305</v>
      </c>
      <c r="C103" s="9">
        <v>0</v>
      </c>
      <c r="E103" s="9">
        <v>0</v>
      </c>
      <c r="G103" s="9">
        <v>0</v>
      </c>
      <c r="I103" s="9">
        <v>10102568764</v>
      </c>
      <c r="K103" s="9">
        <v>0</v>
      </c>
      <c r="M103" s="9">
        <v>10102568764</v>
      </c>
    </row>
    <row r="104" spans="1:13" ht="21.75" customHeight="1" x14ac:dyDescent="0.2">
      <c r="A104" s="8" t="s">
        <v>306</v>
      </c>
      <c r="C104" s="9">
        <v>0</v>
      </c>
      <c r="E104" s="9">
        <v>0</v>
      </c>
      <c r="G104" s="9">
        <v>0</v>
      </c>
      <c r="I104" s="9">
        <v>2938932490</v>
      </c>
      <c r="K104" s="9">
        <v>0</v>
      </c>
      <c r="M104" s="9">
        <v>2938932490</v>
      </c>
    </row>
    <row r="105" spans="1:13" ht="21.75" customHeight="1" x14ac:dyDescent="0.2">
      <c r="A105" s="8" t="s">
        <v>307</v>
      </c>
      <c r="C105" s="9">
        <v>0</v>
      </c>
      <c r="E105" s="9">
        <v>0</v>
      </c>
      <c r="G105" s="9">
        <v>0</v>
      </c>
      <c r="I105" s="9">
        <v>1378782325</v>
      </c>
      <c r="K105" s="9">
        <v>0</v>
      </c>
      <c r="M105" s="9">
        <v>1378782325</v>
      </c>
    </row>
    <row r="106" spans="1:13" ht="21.75" customHeight="1" x14ac:dyDescent="0.2">
      <c r="A106" s="8" t="s">
        <v>174</v>
      </c>
      <c r="C106" s="9">
        <v>8739316733</v>
      </c>
      <c r="E106" s="9">
        <v>-163165588</v>
      </c>
      <c r="G106" s="9">
        <v>8902482321</v>
      </c>
      <c r="I106" s="9">
        <v>27562477377</v>
      </c>
      <c r="K106" s="9">
        <v>0</v>
      </c>
      <c r="M106" s="9">
        <v>27562477377</v>
      </c>
    </row>
    <row r="107" spans="1:13" ht="21.75" customHeight="1" x14ac:dyDescent="0.2">
      <c r="A107" s="8" t="s">
        <v>175</v>
      </c>
      <c r="C107" s="9">
        <v>4465540331</v>
      </c>
      <c r="E107" s="9">
        <v>-82769298</v>
      </c>
      <c r="G107" s="9">
        <v>4548309629</v>
      </c>
      <c r="I107" s="9">
        <v>16543195082</v>
      </c>
      <c r="K107" s="9">
        <v>0</v>
      </c>
      <c r="M107" s="9">
        <v>16543195082</v>
      </c>
    </row>
    <row r="108" spans="1:13" ht="21.75" customHeight="1" x14ac:dyDescent="0.2">
      <c r="A108" s="8" t="s">
        <v>176</v>
      </c>
      <c r="C108" s="9">
        <v>8293561643</v>
      </c>
      <c r="E108" s="9">
        <v>0</v>
      </c>
      <c r="G108" s="9">
        <v>8293561643</v>
      </c>
      <c r="I108" s="9">
        <v>18514992134</v>
      </c>
      <c r="K108" s="9">
        <v>34758743</v>
      </c>
      <c r="M108" s="9">
        <v>18480233391</v>
      </c>
    </row>
    <row r="109" spans="1:13" ht="21.75" customHeight="1" x14ac:dyDescent="0.2">
      <c r="A109" s="8" t="s">
        <v>308</v>
      </c>
      <c r="C109" s="9">
        <v>0</v>
      </c>
      <c r="E109" s="9">
        <v>0</v>
      </c>
      <c r="G109" s="9">
        <v>0</v>
      </c>
      <c r="I109" s="9">
        <v>1945593442</v>
      </c>
      <c r="K109" s="9">
        <v>0</v>
      </c>
      <c r="M109" s="9">
        <v>1945593442</v>
      </c>
    </row>
    <row r="110" spans="1:13" ht="21.75" customHeight="1" x14ac:dyDescent="0.2">
      <c r="A110" s="8" t="s">
        <v>177</v>
      </c>
      <c r="C110" s="9">
        <v>1334169823</v>
      </c>
      <c r="E110" s="9">
        <v>-4937385</v>
      </c>
      <c r="G110" s="9">
        <v>1339107208</v>
      </c>
      <c r="I110" s="9">
        <v>2414751781</v>
      </c>
      <c r="K110" s="9">
        <v>0</v>
      </c>
      <c r="M110" s="9">
        <v>2414751781</v>
      </c>
    </row>
    <row r="111" spans="1:13" ht="21.75" customHeight="1" x14ac:dyDescent="0.2">
      <c r="A111" s="8" t="s">
        <v>178</v>
      </c>
      <c r="C111" s="9">
        <v>2184543449</v>
      </c>
      <c r="E111" s="9">
        <v>-9405574</v>
      </c>
      <c r="G111" s="9">
        <v>2193949023</v>
      </c>
      <c r="I111" s="9">
        <v>3559996721</v>
      </c>
      <c r="K111" s="9">
        <v>0</v>
      </c>
      <c r="M111" s="9">
        <v>3559996721</v>
      </c>
    </row>
    <row r="112" spans="1:13" ht="21.75" customHeight="1" x14ac:dyDescent="0.2">
      <c r="A112" s="8" t="s">
        <v>179</v>
      </c>
      <c r="C112" s="9">
        <v>19580012012</v>
      </c>
      <c r="E112" s="9">
        <v>-115537831</v>
      </c>
      <c r="G112" s="9">
        <v>19695549843</v>
      </c>
      <c r="I112" s="9">
        <v>27413276704</v>
      </c>
      <c r="K112" s="9">
        <v>2509215</v>
      </c>
      <c r="M112" s="9">
        <v>27410767489</v>
      </c>
    </row>
    <row r="113" spans="1:13" ht="21.75" customHeight="1" x14ac:dyDescent="0.2">
      <c r="A113" s="8" t="s">
        <v>180</v>
      </c>
      <c r="C113" s="9">
        <v>13171712133</v>
      </c>
      <c r="E113" s="9">
        <v>-64092429</v>
      </c>
      <c r="G113" s="9">
        <v>13235804562</v>
      </c>
      <c r="I113" s="9">
        <v>16878324589</v>
      </c>
      <c r="K113" s="9">
        <v>0</v>
      </c>
      <c r="M113" s="9">
        <v>16878324589</v>
      </c>
    </row>
    <row r="114" spans="1:13" ht="21.75" customHeight="1" x14ac:dyDescent="0.2">
      <c r="A114" s="8" t="s">
        <v>181</v>
      </c>
      <c r="C114" s="9">
        <v>2022362098</v>
      </c>
      <c r="E114" s="9">
        <v>1155653</v>
      </c>
      <c r="G114" s="9">
        <v>2021206445</v>
      </c>
      <c r="I114" s="9">
        <v>2250777834</v>
      </c>
      <c r="K114" s="9">
        <v>5778265</v>
      </c>
      <c r="M114" s="9">
        <v>2244999569</v>
      </c>
    </row>
    <row r="115" spans="1:13" ht="21.75" customHeight="1" x14ac:dyDescent="0.2">
      <c r="A115" s="8" t="s">
        <v>182</v>
      </c>
      <c r="C115" s="9">
        <v>4429551780</v>
      </c>
      <c r="E115" s="9">
        <v>0</v>
      </c>
      <c r="G115" s="9">
        <v>4429551780</v>
      </c>
      <c r="I115" s="9">
        <v>4429551780</v>
      </c>
      <c r="K115" s="9">
        <v>0</v>
      </c>
      <c r="M115" s="9">
        <v>4429551780</v>
      </c>
    </row>
    <row r="116" spans="1:13" ht="21.75" customHeight="1" x14ac:dyDescent="0.2">
      <c r="A116" s="8" t="s">
        <v>183</v>
      </c>
      <c r="C116" s="9">
        <v>7459160212</v>
      </c>
      <c r="E116" s="9">
        <v>17080184</v>
      </c>
      <c r="G116" s="9">
        <v>7442080028</v>
      </c>
      <c r="I116" s="9">
        <v>7459160212</v>
      </c>
      <c r="K116" s="9">
        <v>17080184</v>
      </c>
      <c r="M116" s="9">
        <v>7442080028</v>
      </c>
    </row>
    <row r="117" spans="1:13" ht="21.75" customHeight="1" x14ac:dyDescent="0.2">
      <c r="A117" s="8" t="s">
        <v>184</v>
      </c>
      <c r="C117" s="9">
        <v>682390592</v>
      </c>
      <c r="E117" s="9">
        <v>2600291</v>
      </c>
      <c r="G117" s="9">
        <v>679790301</v>
      </c>
      <c r="I117" s="9">
        <v>682390592</v>
      </c>
      <c r="K117" s="9">
        <v>2600291</v>
      </c>
      <c r="M117" s="9">
        <v>679790301</v>
      </c>
    </row>
    <row r="118" spans="1:13" ht="21.75" customHeight="1" x14ac:dyDescent="0.2">
      <c r="A118" s="8" t="s">
        <v>185</v>
      </c>
      <c r="C118" s="9">
        <v>10064699450</v>
      </c>
      <c r="E118" s="9">
        <v>38352148</v>
      </c>
      <c r="G118" s="9">
        <v>10026347302</v>
      </c>
      <c r="I118" s="9">
        <v>10064699450</v>
      </c>
      <c r="K118" s="9">
        <v>38352148</v>
      </c>
      <c r="M118" s="9">
        <v>10026347302</v>
      </c>
    </row>
    <row r="119" spans="1:13" ht="21.75" customHeight="1" x14ac:dyDescent="0.2">
      <c r="A119" s="8" t="s">
        <v>186</v>
      </c>
      <c r="C119" s="9">
        <v>2293577910</v>
      </c>
      <c r="E119" s="9">
        <v>8739818</v>
      </c>
      <c r="G119" s="9">
        <v>2284838092</v>
      </c>
      <c r="I119" s="9">
        <v>2293577910</v>
      </c>
      <c r="K119" s="9">
        <v>8739818</v>
      </c>
      <c r="M119" s="9">
        <v>2284838092</v>
      </c>
    </row>
    <row r="120" spans="1:13" ht="21.75" customHeight="1" x14ac:dyDescent="0.2">
      <c r="A120" s="8" t="s">
        <v>187</v>
      </c>
      <c r="C120" s="9">
        <v>1504155408</v>
      </c>
      <c r="E120" s="9">
        <v>11419835</v>
      </c>
      <c r="G120" s="9">
        <v>1492735573</v>
      </c>
      <c r="I120" s="9">
        <v>1504155408</v>
      </c>
      <c r="K120" s="9">
        <v>11419835</v>
      </c>
      <c r="M120" s="9">
        <v>1492735573</v>
      </c>
    </row>
    <row r="121" spans="1:13" ht="21.75" customHeight="1" x14ac:dyDescent="0.2">
      <c r="A121" s="8" t="s">
        <v>188</v>
      </c>
      <c r="C121" s="9">
        <v>3506201298</v>
      </c>
      <c r="E121" s="9">
        <v>34527034</v>
      </c>
      <c r="G121" s="9">
        <v>3471674264</v>
      </c>
      <c r="I121" s="9">
        <v>3506201298</v>
      </c>
      <c r="K121" s="9">
        <v>34527034</v>
      </c>
      <c r="M121" s="9">
        <v>3471674264</v>
      </c>
    </row>
    <row r="122" spans="1:13" ht="21.75" customHeight="1" x14ac:dyDescent="0.2">
      <c r="A122" s="8" t="s">
        <v>189</v>
      </c>
      <c r="C122" s="9">
        <v>11310163928</v>
      </c>
      <c r="E122" s="9">
        <v>145205471</v>
      </c>
      <c r="G122" s="9">
        <v>11164958457</v>
      </c>
      <c r="I122" s="9">
        <v>11310163928</v>
      </c>
      <c r="K122" s="9">
        <v>145205471</v>
      </c>
      <c r="M122" s="9">
        <v>11164958457</v>
      </c>
    </row>
    <row r="123" spans="1:13" ht="21.75" customHeight="1" x14ac:dyDescent="0.2">
      <c r="A123" s="8" t="s">
        <v>190</v>
      </c>
      <c r="C123" s="9">
        <v>6374544252</v>
      </c>
      <c r="E123" s="9">
        <v>91329784</v>
      </c>
      <c r="G123" s="9">
        <v>6283214468</v>
      </c>
      <c r="I123" s="9">
        <v>6374544252</v>
      </c>
      <c r="K123" s="9">
        <v>91329784</v>
      </c>
      <c r="M123" s="9">
        <v>6283214468</v>
      </c>
    </row>
    <row r="124" spans="1:13" ht="21.75" customHeight="1" x14ac:dyDescent="0.2">
      <c r="A124" s="8" t="s">
        <v>191</v>
      </c>
      <c r="C124" s="9">
        <v>9180327864</v>
      </c>
      <c r="E124" s="9">
        <v>131528989</v>
      </c>
      <c r="G124" s="9">
        <v>9048798875</v>
      </c>
      <c r="I124" s="9">
        <v>9180327864</v>
      </c>
      <c r="K124" s="9">
        <v>131528989</v>
      </c>
      <c r="M124" s="9">
        <v>9048798875</v>
      </c>
    </row>
    <row r="125" spans="1:13" ht="21.75" customHeight="1" x14ac:dyDescent="0.2">
      <c r="A125" s="11" t="s">
        <v>192</v>
      </c>
      <c r="C125" s="13">
        <v>3329892346</v>
      </c>
      <c r="E125" s="13">
        <v>50181370</v>
      </c>
      <c r="G125" s="13">
        <v>3279710976</v>
      </c>
      <c r="I125" s="13">
        <v>3329892346</v>
      </c>
      <c r="K125" s="13">
        <v>50181370</v>
      </c>
      <c r="M125" s="13">
        <v>3279710976</v>
      </c>
    </row>
    <row r="126" spans="1:13" ht="21.75" customHeight="1" x14ac:dyDescent="0.2">
      <c r="A126" s="15" t="s">
        <v>29</v>
      </c>
      <c r="C126" s="16">
        <v>478820748094</v>
      </c>
      <c r="E126" s="16">
        <v>-279580831</v>
      </c>
      <c r="G126" s="16">
        <v>479100328925</v>
      </c>
      <c r="I126" s="16">
        <v>2957782506448</v>
      </c>
      <c r="K126" s="16">
        <v>1057135378</v>
      </c>
      <c r="M126" s="16">
        <f>I126-K126</f>
        <v>2956725371070</v>
      </c>
    </row>
  </sheetData>
  <mergeCells count="7">
    <mergeCell ref="A1:M1"/>
    <mergeCell ref="A2:M2"/>
    <mergeCell ref="A3:M3"/>
    <mergeCell ref="A5:M5"/>
    <mergeCell ref="A6:A7"/>
    <mergeCell ref="C6:G6"/>
    <mergeCell ref="I6:M6"/>
  </mergeCells>
  <pageMargins left="0.39" right="0.39" top="0.39" bottom="0.39" header="0" footer="0"/>
  <pageSetup paperSize="0" fitToHeight="0" orientation="landscape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sheetPr>
    <tabColor rgb="FF92D050"/>
    <pageSetUpPr fitToPage="1"/>
  </sheetPr>
  <dimension ref="A1:R24"/>
  <sheetViews>
    <sheetView rightToLeft="1" workbookViewId="0">
      <selection activeCell="X21" sqref="X21"/>
    </sheetView>
  </sheetViews>
  <sheetFormatPr defaultRowHeight="12.75" x14ac:dyDescent="0.2"/>
  <cols>
    <col min="1" max="1" width="28" bestFit="1" customWidth="1"/>
    <col min="2" max="2" width="1.28515625" customWidth="1"/>
    <col min="3" max="3" width="11" bestFit="1" customWidth="1"/>
    <col min="4" max="4" width="1.28515625" customWidth="1"/>
    <col min="5" max="5" width="16" bestFit="1" customWidth="1"/>
    <col min="6" max="6" width="1.28515625" customWidth="1"/>
    <col min="7" max="7" width="16" bestFit="1" customWidth="1"/>
    <col min="8" max="8" width="1.28515625" customWidth="1"/>
    <col min="9" max="9" width="21.85546875" bestFit="1" customWidth="1"/>
    <col min="10" max="10" width="1.28515625" customWidth="1"/>
    <col min="11" max="11" width="11" bestFit="1" customWidth="1"/>
    <col min="12" max="12" width="1.28515625" customWidth="1"/>
    <col min="13" max="13" width="17.7109375" bestFit="1" customWidth="1"/>
    <col min="14" max="14" width="1.28515625" customWidth="1"/>
    <col min="15" max="15" width="17.85546875" bestFit="1" customWidth="1"/>
    <col min="16" max="16" width="1.28515625" customWidth="1"/>
    <col min="17" max="17" width="23.85546875" customWidth="1"/>
    <col min="18" max="18" width="1.28515625" customWidth="1"/>
    <col min="19" max="19" width="0.28515625" customWidth="1"/>
  </cols>
  <sheetData>
    <row r="1" spans="1:18" ht="29.1" customHeight="1" x14ac:dyDescent="0.2">
      <c r="A1" s="54" t="s">
        <v>0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</row>
    <row r="2" spans="1:18" ht="21.75" customHeight="1" x14ac:dyDescent="0.2">
      <c r="A2" s="54" t="s">
        <v>193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</row>
    <row r="3" spans="1:18" ht="21.75" customHeight="1" x14ac:dyDescent="0.2">
      <c r="A3" s="54" t="s">
        <v>2</v>
      </c>
      <c r="B3" s="54"/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  <c r="P3" s="54"/>
      <c r="Q3" s="54"/>
      <c r="R3" s="54"/>
    </row>
    <row r="4" spans="1:18" ht="14.45" customHeight="1" x14ac:dyDescent="0.2"/>
    <row r="5" spans="1:18" ht="14.45" customHeight="1" x14ac:dyDescent="0.2">
      <c r="A5" s="65" t="s">
        <v>332</v>
      </c>
      <c r="B5" s="65"/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  <c r="O5" s="65"/>
      <c r="P5" s="65"/>
      <c r="Q5" s="65"/>
      <c r="R5" s="65"/>
    </row>
    <row r="6" spans="1:18" ht="14.45" customHeight="1" x14ac:dyDescent="0.2">
      <c r="A6" s="61" t="s">
        <v>196</v>
      </c>
      <c r="C6" s="61" t="s">
        <v>212</v>
      </c>
      <c r="D6" s="61"/>
      <c r="E6" s="61"/>
      <c r="F6" s="61"/>
      <c r="G6" s="61"/>
      <c r="H6" s="61"/>
      <c r="I6" s="61"/>
      <c r="K6" s="61" t="s">
        <v>213</v>
      </c>
      <c r="L6" s="61"/>
      <c r="M6" s="61"/>
      <c r="N6" s="61"/>
      <c r="O6" s="61"/>
      <c r="P6" s="61"/>
      <c r="Q6" s="61"/>
      <c r="R6" s="61"/>
    </row>
    <row r="7" spans="1:18" ht="29.1" customHeight="1" x14ac:dyDescent="0.2">
      <c r="A7" s="61"/>
      <c r="C7" s="19" t="s">
        <v>13</v>
      </c>
      <c r="D7" s="3"/>
      <c r="E7" s="19" t="s">
        <v>333</v>
      </c>
      <c r="F7" s="3"/>
      <c r="G7" s="19" t="s">
        <v>334</v>
      </c>
      <c r="H7" s="3"/>
      <c r="I7" s="19" t="s">
        <v>335</v>
      </c>
      <c r="K7" s="19" t="s">
        <v>13</v>
      </c>
      <c r="L7" s="3"/>
      <c r="M7" s="19" t="s">
        <v>333</v>
      </c>
      <c r="N7" s="3"/>
      <c r="O7" s="19" t="s">
        <v>334</v>
      </c>
      <c r="P7" s="3"/>
      <c r="Q7" s="71" t="s">
        <v>335</v>
      </c>
      <c r="R7" s="71"/>
    </row>
    <row r="8" spans="1:18" ht="21.75" customHeight="1" x14ac:dyDescent="0.2">
      <c r="A8" s="5" t="s">
        <v>21</v>
      </c>
      <c r="C8" s="6">
        <v>37525326</v>
      </c>
      <c r="E8" s="6">
        <v>145485688902</v>
      </c>
      <c r="G8" s="6">
        <v>145485688902</v>
      </c>
      <c r="I8" s="6">
        <v>0</v>
      </c>
      <c r="K8" s="6">
        <v>37525329</v>
      </c>
      <c r="M8" s="6">
        <v>145485688905</v>
      </c>
      <c r="O8" s="6">
        <v>145485700533</v>
      </c>
      <c r="Q8" s="63">
        <v>-11628</v>
      </c>
      <c r="R8" s="63"/>
    </row>
    <row r="9" spans="1:18" ht="21.75" customHeight="1" x14ac:dyDescent="0.2">
      <c r="A9" s="8" t="s">
        <v>57</v>
      </c>
      <c r="C9" s="9">
        <v>13083078</v>
      </c>
      <c r="E9" s="9">
        <v>186459478598</v>
      </c>
      <c r="G9" s="9">
        <v>183105488096</v>
      </c>
      <c r="I9" s="9">
        <v>3353990502</v>
      </c>
      <c r="K9" s="9">
        <v>42929171</v>
      </c>
      <c r="M9" s="9">
        <v>622746801102</v>
      </c>
      <c r="O9" s="9">
        <v>598738663121</v>
      </c>
      <c r="Q9" s="57">
        <v>24756328275</v>
      </c>
      <c r="R9" s="57"/>
    </row>
    <row r="10" spans="1:18" ht="21.75" customHeight="1" x14ac:dyDescent="0.2">
      <c r="A10" s="8" t="s">
        <v>54</v>
      </c>
      <c r="C10" s="9">
        <v>1335000</v>
      </c>
      <c r="E10" s="9">
        <v>16256991896</v>
      </c>
      <c r="G10" s="9">
        <v>18017099257</v>
      </c>
      <c r="I10" s="9">
        <v>-1760107361</v>
      </c>
      <c r="K10" s="9">
        <v>1335000</v>
      </c>
      <c r="M10" s="9">
        <v>16256991896</v>
      </c>
      <c r="O10" s="9">
        <v>18017099257</v>
      </c>
      <c r="Q10" s="57">
        <v>-1740779257</v>
      </c>
      <c r="R10" s="57"/>
    </row>
    <row r="11" spans="1:18" ht="21.75" customHeight="1" x14ac:dyDescent="0.2">
      <c r="A11" s="8" t="s">
        <v>53</v>
      </c>
      <c r="C11" s="9">
        <v>0</v>
      </c>
      <c r="E11" s="9">
        <v>0</v>
      </c>
      <c r="G11" s="9">
        <v>0</v>
      </c>
      <c r="I11" s="9">
        <v>0</v>
      </c>
      <c r="K11" s="9">
        <v>1000000</v>
      </c>
      <c r="M11" s="9">
        <v>14283018750</v>
      </c>
      <c r="O11" s="9">
        <v>15079586186</v>
      </c>
      <c r="Q11" s="57">
        <v>-779586186</v>
      </c>
      <c r="R11" s="57"/>
    </row>
    <row r="12" spans="1:18" ht="21.75" customHeight="1" x14ac:dyDescent="0.2">
      <c r="A12" s="8" t="s">
        <v>218</v>
      </c>
      <c r="C12" s="9">
        <v>0</v>
      </c>
      <c r="E12" s="9">
        <v>0</v>
      </c>
      <c r="G12" s="9">
        <v>0</v>
      </c>
      <c r="I12" s="9">
        <v>0</v>
      </c>
      <c r="K12" s="9">
        <v>91033</v>
      </c>
      <c r="M12" s="9">
        <v>109365956725</v>
      </c>
      <c r="O12" s="9">
        <v>146490538077</v>
      </c>
      <c r="Q12" s="57">
        <v>-29954511511</v>
      </c>
      <c r="R12" s="57"/>
    </row>
    <row r="13" spans="1:18" ht="21.75" customHeight="1" x14ac:dyDescent="0.2">
      <c r="A13" s="8" t="s">
        <v>219</v>
      </c>
      <c r="C13" s="9">
        <v>0</v>
      </c>
      <c r="E13" s="9">
        <v>0</v>
      </c>
      <c r="G13" s="9">
        <v>0</v>
      </c>
      <c r="I13" s="9">
        <v>0</v>
      </c>
      <c r="K13" s="9">
        <v>11380</v>
      </c>
      <c r="M13" s="9">
        <v>13100428390</v>
      </c>
      <c r="O13" s="9">
        <v>13761082824</v>
      </c>
      <c r="Q13" s="57">
        <v>949112007</v>
      </c>
      <c r="R13" s="57"/>
    </row>
    <row r="14" spans="1:18" ht="21.75" customHeight="1" x14ac:dyDescent="0.2">
      <c r="A14" s="8" t="s">
        <v>49</v>
      </c>
      <c r="C14" s="9">
        <v>0</v>
      </c>
      <c r="E14" s="9">
        <v>0</v>
      </c>
      <c r="G14" s="9">
        <v>0</v>
      </c>
      <c r="I14" s="9">
        <v>0</v>
      </c>
      <c r="K14" s="9">
        <v>176818</v>
      </c>
      <c r="M14" s="9">
        <v>3205435722</v>
      </c>
      <c r="O14" s="9">
        <v>3225893495</v>
      </c>
      <c r="Q14" s="57">
        <v>-16646795</v>
      </c>
      <c r="R14" s="57"/>
    </row>
    <row r="15" spans="1:18" ht="21.75" customHeight="1" x14ac:dyDescent="0.2">
      <c r="A15" s="8" t="s">
        <v>223</v>
      </c>
      <c r="C15" s="9">
        <v>0</v>
      </c>
      <c r="E15" s="9">
        <v>0</v>
      </c>
      <c r="G15" s="9">
        <v>0</v>
      </c>
      <c r="I15" s="9">
        <v>0</v>
      </c>
      <c r="K15" s="9">
        <v>4000000</v>
      </c>
      <c r="M15" s="9">
        <v>74996924832</v>
      </c>
      <c r="O15" s="9">
        <v>76429132500</v>
      </c>
      <c r="Q15" s="57">
        <v>-1343042980</v>
      </c>
      <c r="R15" s="57"/>
    </row>
    <row r="16" spans="1:18" ht="21.75" customHeight="1" x14ac:dyDescent="0.2">
      <c r="A16" s="8" t="s">
        <v>28</v>
      </c>
      <c r="C16" s="9">
        <v>0</v>
      </c>
      <c r="E16" s="9">
        <v>0</v>
      </c>
      <c r="G16" s="9">
        <v>0</v>
      </c>
      <c r="I16" s="9">
        <v>0</v>
      </c>
      <c r="K16" s="9">
        <v>1</v>
      </c>
      <c r="M16" s="9">
        <v>1</v>
      </c>
      <c r="O16" s="9">
        <f>Q16</f>
        <v>91936094095</v>
      </c>
      <c r="Q16" s="57">
        <v>91936094095</v>
      </c>
      <c r="R16" s="57"/>
    </row>
    <row r="17" spans="1:18" ht="21.75" customHeight="1" x14ac:dyDescent="0.2">
      <c r="A17" s="8" t="s">
        <v>92</v>
      </c>
      <c r="C17" s="9">
        <v>0</v>
      </c>
      <c r="E17" s="9">
        <v>0</v>
      </c>
      <c r="G17" s="9">
        <v>0</v>
      </c>
      <c r="I17" s="9">
        <v>0</v>
      </c>
      <c r="K17" s="9">
        <v>600</v>
      </c>
      <c r="M17" s="9">
        <v>373882224</v>
      </c>
      <c r="O17" s="9">
        <v>362994196</v>
      </c>
      <c r="Q17" s="57">
        <v>10955804</v>
      </c>
      <c r="R17" s="57"/>
    </row>
    <row r="18" spans="1:18" ht="21.75" customHeight="1" x14ac:dyDescent="0.2">
      <c r="A18" s="8" t="s">
        <v>115</v>
      </c>
      <c r="C18" s="9">
        <v>0</v>
      </c>
      <c r="E18" s="9">
        <v>0</v>
      </c>
      <c r="G18" s="9">
        <v>0</v>
      </c>
      <c r="I18" s="9">
        <v>0</v>
      </c>
      <c r="K18" s="9">
        <v>5000</v>
      </c>
      <c r="M18" s="9">
        <v>4599166250</v>
      </c>
      <c r="O18" s="9">
        <v>4259227875</v>
      </c>
      <c r="Q18" s="57">
        <v>340772125</v>
      </c>
      <c r="R18" s="57"/>
    </row>
    <row r="19" spans="1:18" ht="21.75" customHeight="1" x14ac:dyDescent="0.2">
      <c r="A19" s="8" t="s">
        <v>228</v>
      </c>
      <c r="C19" s="9">
        <v>0</v>
      </c>
      <c r="E19" s="9">
        <v>0</v>
      </c>
      <c r="G19" s="9">
        <v>0</v>
      </c>
      <c r="I19" s="9">
        <v>0</v>
      </c>
      <c r="K19" s="9">
        <v>760000</v>
      </c>
      <c r="M19" s="9">
        <v>760000000000</v>
      </c>
      <c r="O19" s="9">
        <v>683876025000</v>
      </c>
      <c r="Q19" s="57">
        <v>76123975000</v>
      </c>
      <c r="R19" s="57"/>
    </row>
    <row r="20" spans="1:18" ht="21.75" customHeight="1" x14ac:dyDescent="0.2">
      <c r="A20" s="11" t="s">
        <v>112</v>
      </c>
      <c r="C20" s="13">
        <v>0</v>
      </c>
      <c r="E20" s="13">
        <v>0</v>
      </c>
      <c r="G20" s="13">
        <v>0</v>
      </c>
      <c r="I20" s="13">
        <v>0</v>
      </c>
      <c r="K20" s="13">
        <v>10000</v>
      </c>
      <c r="M20" s="13">
        <v>9628254563</v>
      </c>
      <c r="O20" s="13">
        <v>9247643561</v>
      </c>
      <c r="Q20" s="59">
        <v>382356439</v>
      </c>
      <c r="R20" s="59"/>
    </row>
    <row r="21" spans="1:18" ht="21.75" customHeight="1" x14ac:dyDescent="0.2">
      <c r="A21" s="15" t="s">
        <v>29</v>
      </c>
      <c r="C21" s="16">
        <v>51943404</v>
      </c>
      <c r="E21" s="16">
        <v>348202159396</v>
      </c>
      <c r="G21" s="16">
        <v>346608276255</v>
      </c>
      <c r="I21" s="16">
        <v>1593883141</v>
      </c>
      <c r="K21" s="16">
        <v>87844332</v>
      </c>
      <c r="M21" s="16">
        <f>SUM(M8:M20)</f>
        <v>1774042549360</v>
      </c>
      <c r="O21" s="16">
        <f>SUM(O8:O20)</f>
        <v>1806909680720</v>
      </c>
      <c r="Q21" s="68">
        <f>SUM(Q8:R20)</f>
        <v>160665015388</v>
      </c>
      <c r="R21" s="68"/>
    </row>
    <row r="24" spans="1:18" x14ac:dyDescent="0.2">
      <c r="Q24" s="24">
        <f>Q21-'درآمد سرمایه گذاری در اوراق به'!P25-'درآمد سرمایه گذاری در صندوق'!S26-'درآمد سرمایه گذاری در سهام'!S21</f>
        <v>0</v>
      </c>
    </row>
  </sheetData>
  <mergeCells count="22">
    <mergeCell ref="A1:Q1"/>
    <mergeCell ref="A2:R2"/>
    <mergeCell ref="A3:R3"/>
    <mergeCell ref="A5:R5"/>
    <mergeCell ref="A6:A7"/>
    <mergeCell ref="C6:I6"/>
    <mergeCell ref="K6:R6"/>
    <mergeCell ref="Q7:R7"/>
    <mergeCell ref="Q8:R8"/>
    <mergeCell ref="Q9:R9"/>
    <mergeCell ref="Q10:R10"/>
    <mergeCell ref="Q11:R11"/>
    <mergeCell ref="Q12:R12"/>
    <mergeCell ref="Q18:R18"/>
    <mergeCell ref="Q19:R19"/>
    <mergeCell ref="Q20:R20"/>
    <mergeCell ref="Q21:R21"/>
    <mergeCell ref="Q13:R13"/>
    <mergeCell ref="Q14:R14"/>
    <mergeCell ref="Q15:R15"/>
    <mergeCell ref="Q16:R16"/>
    <mergeCell ref="Q17:R17"/>
  </mergeCells>
  <pageMargins left="0.39" right="0.39" top="0.39" bottom="0.39" header="0" footer="0"/>
  <pageSetup paperSize="0" fitToHeight="0" orientation="landscape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92D050"/>
    <pageSetUpPr fitToPage="1"/>
  </sheetPr>
  <dimension ref="A1:R50"/>
  <sheetViews>
    <sheetView rightToLeft="1" topLeftCell="A24" workbookViewId="0">
      <selection activeCell="Q49" sqref="Q49"/>
    </sheetView>
  </sheetViews>
  <sheetFormatPr defaultRowHeight="12.75" x14ac:dyDescent="0.2"/>
  <cols>
    <col min="1" max="1" width="28" bestFit="1" customWidth="1"/>
    <col min="2" max="2" width="1.28515625" customWidth="1"/>
    <col min="3" max="3" width="12.140625" bestFit="1" customWidth="1"/>
    <col min="4" max="4" width="1.28515625" customWidth="1"/>
    <col min="5" max="5" width="19" bestFit="1" customWidth="1"/>
    <col min="6" max="6" width="1.28515625" customWidth="1"/>
    <col min="7" max="7" width="19" bestFit="1" customWidth="1"/>
    <col min="8" max="8" width="1.28515625" customWidth="1"/>
    <col min="9" max="9" width="26.28515625" bestFit="1" customWidth="1"/>
    <col min="10" max="10" width="1.28515625" customWidth="1"/>
    <col min="11" max="11" width="12.140625" bestFit="1" customWidth="1"/>
    <col min="12" max="12" width="1.28515625" customWidth="1"/>
    <col min="13" max="13" width="19" bestFit="1" customWidth="1"/>
    <col min="14" max="14" width="1.28515625" customWidth="1"/>
    <col min="15" max="15" width="18.85546875" bestFit="1" customWidth="1"/>
    <col min="16" max="16" width="1.28515625" customWidth="1"/>
    <col min="17" max="17" width="19.5703125" customWidth="1"/>
    <col min="18" max="18" width="1.28515625" customWidth="1"/>
    <col min="19" max="19" width="0.28515625" customWidth="1"/>
  </cols>
  <sheetData>
    <row r="1" spans="1:18" ht="29.1" customHeight="1" x14ac:dyDescent="0.2">
      <c r="A1" s="54" t="s">
        <v>0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</row>
    <row r="2" spans="1:18" ht="21.75" customHeight="1" x14ac:dyDescent="0.2">
      <c r="A2" s="54" t="s">
        <v>193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</row>
    <row r="3" spans="1:18" ht="21.75" customHeight="1" x14ac:dyDescent="0.2">
      <c r="A3" s="54" t="s">
        <v>2</v>
      </c>
      <c r="B3" s="54"/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  <c r="P3" s="54"/>
      <c r="Q3" s="54"/>
      <c r="R3" s="54"/>
    </row>
    <row r="4" spans="1:18" ht="14.45" customHeight="1" x14ac:dyDescent="0.2"/>
    <row r="5" spans="1:18" ht="14.45" customHeight="1" x14ac:dyDescent="0.2">
      <c r="A5" s="65" t="s">
        <v>336</v>
      </c>
      <c r="B5" s="65"/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  <c r="O5" s="65"/>
      <c r="P5" s="65"/>
      <c r="Q5" s="65"/>
      <c r="R5" s="65"/>
    </row>
    <row r="6" spans="1:18" ht="14.45" customHeight="1" x14ac:dyDescent="0.2">
      <c r="A6" s="61" t="s">
        <v>196</v>
      </c>
      <c r="C6" s="61" t="s">
        <v>212</v>
      </c>
      <c r="D6" s="61"/>
      <c r="E6" s="61"/>
      <c r="F6" s="61"/>
      <c r="G6" s="61"/>
      <c r="H6" s="61"/>
      <c r="I6" s="61"/>
      <c r="K6" s="61" t="s">
        <v>213</v>
      </c>
      <c r="L6" s="61"/>
      <c r="M6" s="61"/>
      <c r="N6" s="61"/>
      <c r="O6" s="61"/>
      <c r="P6" s="61"/>
      <c r="Q6" s="61"/>
      <c r="R6" s="61"/>
    </row>
    <row r="7" spans="1:18" ht="29.1" customHeight="1" x14ac:dyDescent="0.2">
      <c r="A7" s="61"/>
      <c r="C7" s="19" t="s">
        <v>13</v>
      </c>
      <c r="D7" s="3"/>
      <c r="E7" s="19" t="s">
        <v>15</v>
      </c>
      <c r="F7" s="3"/>
      <c r="G7" s="19" t="s">
        <v>334</v>
      </c>
      <c r="H7" s="3"/>
      <c r="I7" s="19" t="s">
        <v>337</v>
      </c>
      <c r="K7" s="19" t="s">
        <v>13</v>
      </c>
      <c r="L7" s="3"/>
      <c r="M7" s="19" t="s">
        <v>15</v>
      </c>
      <c r="N7" s="3"/>
      <c r="O7" s="19" t="s">
        <v>334</v>
      </c>
      <c r="P7" s="3"/>
      <c r="Q7" s="71" t="s">
        <v>337</v>
      </c>
      <c r="R7" s="71"/>
    </row>
    <row r="8" spans="1:18" ht="21.75" customHeight="1" x14ac:dyDescent="0.2">
      <c r="A8" s="5" t="s">
        <v>59</v>
      </c>
      <c r="C8" s="6">
        <v>6791000</v>
      </c>
      <c r="E8" s="6">
        <v>163272044933</v>
      </c>
      <c r="G8" s="6">
        <v>156204225947</v>
      </c>
      <c r="I8" s="6">
        <v>7067818986</v>
      </c>
      <c r="K8" s="6">
        <v>6791000</v>
      </c>
      <c r="M8" s="6">
        <v>163272044933</v>
      </c>
      <c r="O8" s="6">
        <v>162485224394</v>
      </c>
      <c r="Q8" s="63">
        <v>786820539</v>
      </c>
      <c r="R8" s="63"/>
    </row>
    <row r="9" spans="1:18" ht="21.75" customHeight="1" x14ac:dyDescent="0.2">
      <c r="A9" s="8" t="s">
        <v>22</v>
      </c>
      <c r="C9" s="9">
        <v>50000000</v>
      </c>
      <c r="E9" s="9">
        <v>531717345000</v>
      </c>
      <c r="G9" s="9">
        <v>519987555000</v>
      </c>
      <c r="I9" s="9">
        <v>11729790000</v>
      </c>
      <c r="K9" s="9">
        <v>50000000</v>
      </c>
      <c r="M9" s="9">
        <v>531717345000</v>
      </c>
      <c r="O9" s="9">
        <v>499656188500</v>
      </c>
      <c r="Q9" s="57">
        <v>32061156500</v>
      </c>
      <c r="R9" s="57"/>
    </row>
    <row r="10" spans="1:18" ht="21.75" customHeight="1" x14ac:dyDescent="0.2">
      <c r="A10" s="8" t="s">
        <v>56</v>
      </c>
      <c r="C10" s="9">
        <v>9570000</v>
      </c>
      <c r="E10" s="9">
        <v>178708251645</v>
      </c>
      <c r="G10" s="9">
        <v>154467551700</v>
      </c>
      <c r="I10" s="9">
        <v>24240699945</v>
      </c>
      <c r="K10" s="9">
        <v>9570000</v>
      </c>
      <c r="M10" s="9">
        <v>178708251645</v>
      </c>
      <c r="O10" s="9">
        <v>180658213312</v>
      </c>
      <c r="Q10" s="57">
        <v>-1949961667</v>
      </c>
      <c r="R10" s="57"/>
    </row>
    <row r="11" spans="1:18" ht="21.75" customHeight="1" x14ac:dyDescent="0.2">
      <c r="A11" s="8" t="s">
        <v>60</v>
      </c>
      <c r="C11" s="9">
        <v>21564</v>
      </c>
      <c r="E11" s="9">
        <v>63597260412</v>
      </c>
      <c r="G11" s="9">
        <v>61127125776</v>
      </c>
      <c r="I11" s="9">
        <v>2470134636</v>
      </c>
      <c r="K11" s="9">
        <v>21564</v>
      </c>
      <c r="M11" s="9">
        <v>63597260412</v>
      </c>
      <c r="O11" s="9">
        <v>65670639012</v>
      </c>
      <c r="Q11" s="57">
        <v>-2073378600</v>
      </c>
      <c r="R11" s="57"/>
    </row>
    <row r="12" spans="1:18" ht="21.75" customHeight="1" x14ac:dyDescent="0.2">
      <c r="A12" s="8" t="s">
        <v>53</v>
      </c>
      <c r="C12" s="9">
        <v>2000000</v>
      </c>
      <c r="E12" s="9">
        <v>27766987500</v>
      </c>
      <c r="G12" s="9">
        <v>25687459875</v>
      </c>
      <c r="I12" s="9">
        <v>2079527625</v>
      </c>
      <c r="K12" s="9">
        <v>2000000</v>
      </c>
      <c r="M12" s="9">
        <v>27766987500</v>
      </c>
      <c r="O12" s="9">
        <v>29777083189</v>
      </c>
      <c r="Q12" s="57">
        <v>-2010095689</v>
      </c>
      <c r="R12" s="57"/>
    </row>
    <row r="13" spans="1:18" ht="21.75" customHeight="1" x14ac:dyDescent="0.2">
      <c r="A13" s="8" t="s">
        <v>20</v>
      </c>
      <c r="C13" s="9">
        <v>29431752</v>
      </c>
      <c r="E13" s="9">
        <v>333525617061</v>
      </c>
      <c r="G13" s="9">
        <v>314508805562</v>
      </c>
      <c r="I13" s="9">
        <v>19016811499</v>
      </c>
      <c r="K13" s="9">
        <v>29431752</v>
      </c>
      <c r="M13" s="9">
        <v>333525617061</v>
      </c>
      <c r="O13" s="9">
        <v>365415347114</v>
      </c>
      <c r="Q13" s="57">
        <v>-31889730052</v>
      </c>
      <c r="R13" s="57"/>
    </row>
    <row r="14" spans="1:18" ht="21.75" customHeight="1" x14ac:dyDescent="0.2">
      <c r="A14" s="8" t="s">
        <v>48</v>
      </c>
      <c r="C14" s="9">
        <v>74959298</v>
      </c>
      <c r="E14" s="9">
        <v>957904869142</v>
      </c>
      <c r="G14" s="9">
        <v>932193829928</v>
      </c>
      <c r="I14" s="9">
        <v>25711039214</v>
      </c>
      <c r="K14" s="9">
        <v>74959298</v>
      </c>
      <c r="M14" s="9">
        <v>957904869142</v>
      </c>
      <c r="O14" s="9">
        <v>899999992662</v>
      </c>
      <c r="Q14" s="57">
        <v>57904876480</v>
      </c>
      <c r="R14" s="57"/>
    </row>
    <row r="15" spans="1:18" ht="21.75" customHeight="1" x14ac:dyDescent="0.2">
      <c r="A15" s="8" t="s">
        <v>19</v>
      </c>
      <c r="C15" s="9">
        <v>24120000</v>
      </c>
      <c r="E15" s="9">
        <v>44955911250</v>
      </c>
      <c r="G15" s="9">
        <v>42318497790</v>
      </c>
      <c r="I15" s="9">
        <v>2637413460</v>
      </c>
      <c r="K15" s="9">
        <v>24120000</v>
      </c>
      <c r="M15" s="9">
        <v>44955911250</v>
      </c>
      <c r="O15" s="9">
        <v>61619569020</v>
      </c>
      <c r="Q15" s="57">
        <v>-16663657770</v>
      </c>
      <c r="R15" s="57"/>
    </row>
    <row r="16" spans="1:18" ht="21.75" customHeight="1" x14ac:dyDescent="0.2">
      <c r="A16" s="8" t="s">
        <v>27</v>
      </c>
      <c r="C16" s="9">
        <v>4692065</v>
      </c>
      <c r="E16" s="9">
        <v>13931807725</v>
      </c>
      <c r="G16" s="9">
        <v>13414087385</v>
      </c>
      <c r="I16" s="9">
        <v>517720340</v>
      </c>
      <c r="K16" s="9">
        <v>4692065</v>
      </c>
      <c r="M16" s="9">
        <v>13931807725</v>
      </c>
      <c r="O16" s="9">
        <v>18283457075</v>
      </c>
      <c r="Q16" s="57">
        <v>-4351649350</v>
      </c>
      <c r="R16" s="57"/>
    </row>
    <row r="17" spans="1:18" ht="21.75" customHeight="1" x14ac:dyDescent="0.2">
      <c r="A17" s="8" t="s">
        <v>24</v>
      </c>
      <c r="C17" s="9">
        <v>150000</v>
      </c>
      <c r="E17" s="9">
        <v>22749331275</v>
      </c>
      <c r="G17" s="9">
        <v>19925235225</v>
      </c>
      <c r="I17" s="9">
        <v>2824096050</v>
      </c>
      <c r="K17" s="9">
        <v>150000</v>
      </c>
      <c r="M17" s="9">
        <v>22749331275</v>
      </c>
      <c r="O17" s="9">
        <v>26655947775</v>
      </c>
      <c r="Q17" s="57">
        <v>-3906616500</v>
      </c>
      <c r="R17" s="57"/>
    </row>
    <row r="18" spans="1:18" ht="21.75" customHeight="1" x14ac:dyDescent="0.2">
      <c r="A18" s="8" t="s">
        <v>62</v>
      </c>
      <c r="C18" s="9">
        <v>10000</v>
      </c>
      <c r="E18" s="9">
        <v>10140250000</v>
      </c>
      <c r="G18" s="9">
        <v>10049120000</v>
      </c>
      <c r="I18" s="9">
        <v>91130000</v>
      </c>
      <c r="K18" s="9">
        <v>10000</v>
      </c>
      <c r="M18" s="9">
        <v>10140250000</v>
      </c>
      <c r="O18" s="9">
        <v>10299520000</v>
      </c>
      <c r="Q18" s="57">
        <v>-159270000</v>
      </c>
      <c r="R18" s="57"/>
    </row>
    <row r="19" spans="1:18" ht="21.75" customHeight="1" x14ac:dyDescent="0.2">
      <c r="A19" s="8" t="s">
        <v>23</v>
      </c>
      <c r="C19" s="9">
        <v>209656387</v>
      </c>
      <c r="E19" s="9">
        <v>88365386954</v>
      </c>
      <c r="G19" s="9">
        <v>80445847557</v>
      </c>
      <c r="I19" s="9">
        <v>7919539397</v>
      </c>
      <c r="K19" s="9">
        <v>209656387</v>
      </c>
      <c r="M19" s="9">
        <v>88365386954</v>
      </c>
      <c r="O19" s="9">
        <v>101071144796</v>
      </c>
      <c r="Q19" s="57">
        <v>-12705757842</v>
      </c>
      <c r="R19" s="57"/>
    </row>
    <row r="20" spans="1:18" ht="21.75" customHeight="1" x14ac:dyDescent="0.2">
      <c r="A20" s="8" t="s">
        <v>50</v>
      </c>
      <c r="C20" s="9">
        <v>3000000</v>
      </c>
      <c r="E20" s="9">
        <v>35477820000</v>
      </c>
      <c r="G20" s="9">
        <v>34039530000</v>
      </c>
      <c r="I20" s="9">
        <v>1438290000</v>
      </c>
      <c r="K20" s="9">
        <v>3000000</v>
      </c>
      <c r="M20" s="9">
        <v>35477820000</v>
      </c>
      <c r="O20" s="9">
        <v>33170563125</v>
      </c>
      <c r="Q20" s="57">
        <v>2307256875</v>
      </c>
      <c r="R20" s="57"/>
    </row>
    <row r="21" spans="1:18" ht="21.75" customHeight="1" x14ac:dyDescent="0.2">
      <c r="A21" s="8" t="s">
        <v>57</v>
      </c>
      <c r="C21" s="9">
        <v>29371448</v>
      </c>
      <c r="E21" s="9">
        <v>433354379820</v>
      </c>
      <c r="G21" s="9">
        <v>414360962118</v>
      </c>
      <c r="I21" s="9">
        <v>18993417702</v>
      </c>
      <c r="K21" s="9">
        <v>29371448</v>
      </c>
      <c r="M21" s="9">
        <v>433354379820</v>
      </c>
      <c r="O21" s="9">
        <v>409265234207</v>
      </c>
      <c r="Q21" s="57">
        <v>24089145613</v>
      </c>
      <c r="R21" s="57"/>
    </row>
    <row r="22" spans="1:18" ht="21.75" customHeight="1" x14ac:dyDescent="0.2">
      <c r="A22" s="8" t="s">
        <v>26</v>
      </c>
      <c r="C22" s="9">
        <v>10300000</v>
      </c>
      <c r="E22" s="9">
        <v>159621566850</v>
      </c>
      <c r="G22" s="9">
        <v>164843311500</v>
      </c>
      <c r="I22" s="9">
        <v>-5221744650</v>
      </c>
      <c r="K22" s="9">
        <v>10300000</v>
      </c>
      <c r="M22" s="9">
        <v>159621566850</v>
      </c>
      <c r="O22" s="9">
        <v>171029583133</v>
      </c>
      <c r="Q22" s="57">
        <v>-11408016283</v>
      </c>
      <c r="R22" s="57"/>
    </row>
    <row r="23" spans="1:18" ht="21.75" customHeight="1" x14ac:dyDescent="0.2">
      <c r="A23" s="8" t="s">
        <v>49</v>
      </c>
      <c r="C23" s="9">
        <v>19893712</v>
      </c>
      <c r="E23" s="9">
        <v>321696728233</v>
      </c>
      <c r="G23" s="9">
        <v>299044827665</v>
      </c>
      <c r="I23" s="9">
        <v>22651900568</v>
      </c>
      <c r="K23" s="9">
        <v>19893712</v>
      </c>
      <c r="M23" s="9">
        <v>321696728233</v>
      </c>
      <c r="O23" s="9">
        <v>344977147387</v>
      </c>
      <c r="Q23" s="57">
        <v>-23280419154</v>
      </c>
      <c r="R23" s="57"/>
    </row>
    <row r="24" spans="1:18" ht="21.75" customHeight="1" x14ac:dyDescent="0.2">
      <c r="A24" s="8" t="s">
        <v>58</v>
      </c>
      <c r="C24" s="9">
        <v>5500000</v>
      </c>
      <c r="E24" s="9">
        <v>87126414375</v>
      </c>
      <c r="G24" s="9">
        <v>79737698906</v>
      </c>
      <c r="I24" s="9">
        <v>7388715469</v>
      </c>
      <c r="K24" s="9">
        <v>5500000</v>
      </c>
      <c r="M24" s="9">
        <v>87126414375</v>
      </c>
      <c r="O24" s="9">
        <v>90285158906</v>
      </c>
      <c r="Q24" s="57">
        <v>-3158744531</v>
      </c>
      <c r="R24" s="57"/>
    </row>
    <row r="25" spans="1:18" ht="21.75" customHeight="1" x14ac:dyDescent="0.2">
      <c r="A25" s="8" t="s">
        <v>52</v>
      </c>
      <c r="C25" s="9">
        <v>1000000</v>
      </c>
      <c r="E25" s="9">
        <v>10487531250</v>
      </c>
      <c r="G25" s="9">
        <v>10088006250</v>
      </c>
      <c r="I25" s="9">
        <v>399525000</v>
      </c>
      <c r="K25" s="9">
        <v>1000000</v>
      </c>
      <c r="M25" s="9">
        <v>10487531250</v>
      </c>
      <c r="O25" s="9">
        <v>10011600000</v>
      </c>
      <c r="Q25" s="57">
        <v>475931250</v>
      </c>
      <c r="R25" s="57"/>
    </row>
    <row r="26" spans="1:18" ht="21.75" customHeight="1" x14ac:dyDescent="0.2">
      <c r="A26" s="8" t="s">
        <v>61</v>
      </c>
      <c r="C26" s="9">
        <v>130571</v>
      </c>
      <c r="E26" s="9">
        <v>91276702118</v>
      </c>
      <c r="G26" s="9">
        <v>88672051810</v>
      </c>
      <c r="I26" s="9">
        <v>2604650308</v>
      </c>
      <c r="K26" s="9">
        <v>130571</v>
      </c>
      <c r="M26" s="9">
        <v>91276702118</v>
      </c>
      <c r="O26" s="9">
        <v>92715313396</v>
      </c>
      <c r="Q26" s="57">
        <v>-1438631278</v>
      </c>
      <c r="R26" s="57"/>
    </row>
    <row r="27" spans="1:18" ht="21.75" customHeight="1" x14ac:dyDescent="0.2">
      <c r="A27" s="8" t="s">
        <v>63</v>
      </c>
      <c r="C27" s="9">
        <v>4808154</v>
      </c>
      <c r="E27" s="9">
        <v>101221258008</v>
      </c>
      <c r="G27" s="9">
        <v>99999986892</v>
      </c>
      <c r="I27" s="9">
        <v>1221271116</v>
      </c>
      <c r="K27" s="9">
        <v>4808154</v>
      </c>
      <c r="M27" s="9">
        <v>101221258008</v>
      </c>
      <c r="O27" s="9">
        <v>99999986892</v>
      </c>
      <c r="Q27" s="57">
        <v>1221271116</v>
      </c>
      <c r="R27" s="57"/>
    </row>
    <row r="28" spans="1:18" ht="21.75" customHeight="1" x14ac:dyDescent="0.2">
      <c r="A28" s="8" t="s">
        <v>25</v>
      </c>
      <c r="C28" s="9">
        <v>33953760</v>
      </c>
      <c r="E28" s="9">
        <v>181921852339</v>
      </c>
      <c r="G28" s="9">
        <v>170783779747</v>
      </c>
      <c r="I28" s="9">
        <v>11138072592</v>
      </c>
      <c r="K28" s="9">
        <v>33953760</v>
      </c>
      <c r="M28" s="9">
        <v>181921852339</v>
      </c>
      <c r="O28" s="9">
        <v>206560618983</v>
      </c>
      <c r="Q28" s="57">
        <v>-24638766643</v>
      </c>
      <c r="R28" s="57"/>
    </row>
    <row r="29" spans="1:18" ht="21.75" customHeight="1" x14ac:dyDescent="0.2">
      <c r="A29" s="8" t="s">
        <v>51</v>
      </c>
      <c r="C29" s="9">
        <v>2000000</v>
      </c>
      <c r="E29" s="9">
        <v>21314658750</v>
      </c>
      <c r="G29" s="9">
        <v>21474468750</v>
      </c>
      <c r="I29" s="9">
        <v>-159810000</v>
      </c>
      <c r="K29" s="9">
        <v>2000000</v>
      </c>
      <c r="M29" s="9">
        <v>21314658750</v>
      </c>
      <c r="O29" s="9">
        <v>23871618750</v>
      </c>
      <c r="Q29" s="57">
        <v>-2556960000</v>
      </c>
      <c r="R29" s="57"/>
    </row>
    <row r="30" spans="1:18" ht="21.75" customHeight="1" x14ac:dyDescent="0.2">
      <c r="A30" s="8" t="s">
        <v>55</v>
      </c>
      <c r="C30" s="9">
        <v>14770000</v>
      </c>
      <c r="E30" s="9">
        <v>138673129875</v>
      </c>
      <c r="G30" s="9">
        <v>138179041449</v>
      </c>
      <c r="I30" s="9">
        <v>494088426</v>
      </c>
      <c r="K30" s="9">
        <v>14770000</v>
      </c>
      <c r="M30" s="9">
        <v>138673129875</v>
      </c>
      <c r="O30" s="9">
        <v>140076785199</v>
      </c>
      <c r="Q30" s="57">
        <v>-1403655324</v>
      </c>
      <c r="R30" s="57"/>
    </row>
    <row r="31" spans="1:18" ht="21.75" customHeight="1" x14ac:dyDescent="0.2">
      <c r="A31" s="8" t="s">
        <v>83</v>
      </c>
      <c r="C31" s="9">
        <v>100164</v>
      </c>
      <c r="E31" s="9">
        <v>92199272452</v>
      </c>
      <c r="G31" s="9">
        <v>90454731827</v>
      </c>
      <c r="I31" s="9">
        <v>1744540625</v>
      </c>
      <c r="K31" s="9">
        <v>100164</v>
      </c>
      <c r="M31" s="9">
        <v>92199272452</v>
      </c>
      <c r="O31" s="9">
        <v>80617405446</v>
      </c>
      <c r="Q31" s="57">
        <v>11581867006</v>
      </c>
      <c r="R31" s="57"/>
    </row>
    <row r="32" spans="1:18" ht="21.75" customHeight="1" x14ac:dyDescent="0.2">
      <c r="A32" s="8" t="s">
        <v>97</v>
      </c>
      <c r="C32" s="9">
        <v>2045000</v>
      </c>
      <c r="E32" s="9">
        <v>1942397876562</v>
      </c>
      <c r="G32" s="9">
        <v>1942397876562</v>
      </c>
      <c r="I32" s="9">
        <v>0</v>
      </c>
      <c r="K32" s="9">
        <v>2045000</v>
      </c>
      <c r="M32" s="9">
        <v>1942397876562</v>
      </c>
      <c r="O32" s="9">
        <v>1748158088906</v>
      </c>
      <c r="Q32" s="57">
        <v>194239787656</v>
      </c>
      <c r="R32" s="57"/>
    </row>
    <row r="33" spans="1:18" ht="21.75" customHeight="1" x14ac:dyDescent="0.2">
      <c r="A33" s="8" t="s">
        <v>95</v>
      </c>
      <c r="C33" s="9">
        <v>1200000</v>
      </c>
      <c r="E33" s="9">
        <v>1199782500000</v>
      </c>
      <c r="G33" s="9">
        <v>1200180827790</v>
      </c>
      <c r="I33" s="9">
        <v>-398327790</v>
      </c>
      <c r="K33" s="9">
        <v>1200000</v>
      </c>
      <c r="M33" s="9">
        <v>1199782500000</v>
      </c>
      <c r="O33" s="9">
        <v>983888000000</v>
      </c>
      <c r="Q33" s="57">
        <v>215894500000</v>
      </c>
      <c r="R33" s="57"/>
    </row>
    <row r="34" spans="1:18" ht="21.75" customHeight="1" x14ac:dyDescent="0.2">
      <c r="A34" s="8" t="s">
        <v>73</v>
      </c>
      <c r="C34" s="9">
        <v>36100</v>
      </c>
      <c r="E34" s="9">
        <v>29612876693</v>
      </c>
      <c r="G34" s="9">
        <v>29145466426</v>
      </c>
      <c r="I34" s="9">
        <v>467410267</v>
      </c>
      <c r="K34" s="9">
        <v>36100</v>
      </c>
      <c r="M34" s="9">
        <v>29612876693</v>
      </c>
      <c r="O34" s="9">
        <v>25751959611</v>
      </c>
      <c r="Q34" s="57">
        <v>3860917082</v>
      </c>
      <c r="R34" s="57"/>
    </row>
    <row r="35" spans="1:18" ht="21.75" customHeight="1" x14ac:dyDescent="0.2">
      <c r="A35" s="8" t="s">
        <v>106</v>
      </c>
      <c r="C35" s="9">
        <v>225000</v>
      </c>
      <c r="E35" s="9">
        <v>177897750187</v>
      </c>
      <c r="G35" s="9">
        <v>179180017734</v>
      </c>
      <c r="I35" s="9">
        <v>-1282267546</v>
      </c>
      <c r="K35" s="9">
        <v>225000</v>
      </c>
      <c r="M35" s="9">
        <v>177897750187</v>
      </c>
      <c r="O35" s="9">
        <v>169126661999</v>
      </c>
      <c r="Q35" s="57">
        <v>8771088188</v>
      </c>
      <c r="R35" s="57"/>
    </row>
    <row r="36" spans="1:18" ht="21.75" customHeight="1" x14ac:dyDescent="0.2">
      <c r="A36" s="8" t="s">
        <v>77</v>
      </c>
      <c r="C36" s="9">
        <v>880000</v>
      </c>
      <c r="E36" s="9">
        <v>690674792500</v>
      </c>
      <c r="G36" s="9">
        <v>683028978555</v>
      </c>
      <c r="I36" s="9">
        <v>7645813945</v>
      </c>
      <c r="K36" s="9">
        <v>880000</v>
      </c>
      <c r="M36" s="9">
        <v>690674792500</v>
      </c>
      <c r="O36" s="9">
        <v>596971779250</v>
      </c>
      <c r="Q36" s="57">
        <v>93703013250</v>
      </c>
      <c r="R36" s="57"/>
    </row>
    <row r="37" spans="1:18" ht="21.75" customHeight="1" x14ac:dyDescent="0.2">
      <c r="A37" s="8" t="s">
        <v>86</v>
      </c>
      <c r="C37" s="9">
        <v>957700</v>
      </c>
      <c r="E37" s="9">
        <v>612788181007</v>
      </c>
      <c r="G37" s="9">
        <v>606299024480</v>
      </c>
      <c r="I37" s="9">
        <v>6489156527</v>
      </c>
      <c r="K37" s="9">
        <v>957700</v>
      </c>
      <c r="M37" s="9">
        <v>612788181007</v>
      </c>
      <c r="O37" s="9">
        <v>584091114293</v>
      </c>
      <c r="Q37" s="57">
        <v>28697066714</v>
      </c>
      <c r="R37" s="57"/>
    </row>
    <row r="38" spans="1:18" ht="21.75" customHeight="1" x14ac:dyDescent="0.2">
      <c r="A38" s="8" t="s">
        <v>89</v>
      </c>
      <c r="C38" s="9">
        <v>740100</v>
      </c>
      <c r="E38" s="9">
        <v>715694976769</v>
      </c>
      <c r="G38" s="9">
        <v>702967564031</v>
      </c>
      <c r="I38" s="9">
        <v>12727412738</v>
      </c>
      <c r="K38" s="9">
        <v>740100</v>
      </c>
      <c r="M38" s="9">
        <v>715694976769</v>
      </c>
      <c r="O38" s="9">
        <v>614193860181</v>
      </c>
      <c r="Q38" s="57">
        <v>101501116588</v>
      </c>
      <c r="R38" s="57"/>
    </row>
    <row r="39" spans="1:18" ht="21.75" customHeight="1" x14ac:dyDescent="0.2">
      <c r="A39" s="8" t="s">
        <v>92</v>
      </c>
      <c r="C39" s="9">
        <v>1884000</v>
      </c>
      <c r="E39" s="9">
        <v>1114703907290</v>
      </c>
      <c r="G39" s="9">
        <v>1350099062184</v>
      </c>
      <c r="I39" s="9">
        <v>-235395154893</v>
      </c>
      <c r="K39" s="9">
        <v>1884000</v>
      </c>
      <c r="M39" s="9">
        <v>1114703907290</v>
      </c>
      <c r="O39" s="9">
        <v>1139801773476</v>
      </c>
      <c r="Q39" s="57">
        <v>-25097866185</v>
      </c>
      <c r="R39" s="57"/>
    </row>
    <row r="40" spans="1:18" ht="21.75" customHeight="1" x14ac:dyDescent="0.2">
      <c r="A40" s="8" t="s">
        <v>109</v>
      </c>
      <c r="C40" s="9">
        <v>420000</v>
      </c>
      <c r="E40" s="9">
        <v>391621005825</v>
      </c>
      <c r="G40" s="9">
        <v>349303177321</v>
      </c>
      <c r="I40" s="9">
        <v>42317828504</v>
      </c>
      <c r="K40" s="9">
        <v>420000</v>
      </c>
      <c r="M40" s="9">
        <v>391621005825</v>
      </c>
      <c r="O40" s="9">
        <v>382866963436</v>
      </c>
      <c r="Q40" s="57">
        <v>8754042389</v>
      </c>
      <c r="R40" s="57"/>
    </row>
    <row r="41" spans="1:18" ht="21.75" customHeight="1" x14ac:dyDescent="0.2">
      <c r="A41" s="8" t="s">
        <v>112</v>
      </c>
      <c r="C41" s="9">
        <v>990000</v>
      </c>
      <c r="E41" s="9">
        <v>971360409009</v>
      </c>
      <c r="G41" s="9">
        <v>968044510125</v>
      </c>
      <c r="I41" s="9">
        <v>3315898884</v>
      </c>
      <c r="K41" s="9">
        <v>990000</v>
      </c>
      <c r="M41" s="9">
        <v>971360409009</v>
      </c>
      <c r="O41" s="9">
        <v>915516712514</v>
      </c>
      <c r="Q41" s="57">
        <v>55843696495</v>
      </c>
      <c r="R41" s="57"/>
    </row>
    <row r="42" spans="1:18" ht="21.75" customHeight="1" x14ac:dyDescent="0.2">
      <c r="A42" s="8" t="s">
        <v>115</v>
      </c>
      <c r="C42" s="9">
        <v>1225000</v>
      </c>
      <c r="E42" s="9">
        <v>1124346175312</v>
      </c>
      <c r="G42" s="9">
        <v>1118112055451</v>
      </c>
      <c r="I42" s="9">
        <v>6234119861</v>
      </c>
      <c r="K42" s="9">
        <v>1225000</v>
      </c>
      <c r="M42" s="9">
        <v>1124346175312</v>
      </c>
      <c r="O42" s="9">
        <v>1055065143750</v>
      </c>
      <c r="Q42" s="57">
        <v>69281031562</v>
      </c>
      <c r="R42" s="57"/>
    </row>
    <row r="43" spans="1:18" ht="21.75" customHeight="1" x14ac:dyDescent="0.2">
      <c r="A43" s="8" t="s">
        <v>103</v>
      </c>
      <c r="C43" s="9">
        <v>500000</v>
      </c>
      <c r="E43" s="9">
        <v>522405296875</v>
      </c>
      <c r="G43" s="9">
        <v>522405296875</v>
      </c>
      <c r="I43" s="9">
        <v>0</v>
      </c>
      <c r="K43" s="9">
        <v>500000</v>
      </c>
      <c r="M43" s="9">
        <v>522405296875</v>
      </c>
      <c r="O43" s="9">
        <v>472414359375</v>
      </c>
      <c r="Q43" s="57">
        <v>49990937500</v>
      </c>
      <c r="R43" s="57"/>
    </row>
    <row r="44" spans="1:18" ht="21.75" customHeight="1" x14ac:dyDescent="0.2">
      <c r="A44" s="8" t="s">
        <v>100</v>
      </c>
      <c r="C44" s="9">
        <v>1000000</v>
      </c>
      <c r="E44" s="9">
        <v>999818750000</v>
      </c>
      <c r="G44" s="9">
        <v>999818750000</v>
      </c>
      <c r="I44" s="9">
        <v>0</v>
      </c>
      <c r="K44" s="9">
        <v>1000000</v>
      </c>
      <c r="M44" s="9">
        <v>999818750000</v>
      </c>
      <c r="O44" s="9">
        <v>999818750000</v>
      </c>
      <c r="Q44" s="57">
        <v>0</v>
      </c>
      <c r="R44" s="57"/>
    </row>
    <row r="45" spans="1:18" ht="21.75" customHeight="1" x14ac:dyDescent="0.2">
      <c r="A45" s="8" t="s">
        <v>80</v>
      </c>
      <c r="C45" s="9">
        <v>151609</v>
      </c>
      <c r="E45" s="9">
        <v>109547965131</v>
      </c>
      <c r="G45" s="9">
        <v>108577843398</v>
      </c>
      <c r="I45" s="9">
        <v>970121733</v>
      </c>
      <c r="K45" s="9">
        <v>151609</v>
      </c>
      <c r="M45" s="9">
        <v>109547965131</v>
      </c>
      <c r="O45" s="9">
        <v>100988122870</v>
      </c>
      <c r="Q45" s="57">
        <v>8559842261</v>
      </c>
      <c r="R45" s="57"/>
    </row>
    <row r="46" spans="1:18" ht="21.75" customHeight="1" x14ac:dyDescent="0.2">
      <c r="A46" s="11" t="s">
        <v>338</v>
      </c>
      <c r="C46" s="13">
        <v>243277847</v>
      </c>
      <c r="E46" s="13">
        <v>243215202</v>
      </c>
      <c r="G46" s="13">
        <v>-243215202</v>
      </c>
      <c r="I46" s="13">
        <v>0</v>
      </c>
      <c r="K46" s="13">
        <v>243277847</v>
      </c>
      <c r="M46" s="13">
        <v>243215202</v>
      </c>
      <c r="O46" s="13">
        <v>-243215202</v>
      </c>
      <c r="Q46" s="59">
        <v>0</v>
      </c>
      <c r="R46" s="59"/>
    </row>
    <row r="47" spans="1:18" ht="21.75" customHeight="1" x14ac:dyDescent="0.2">
      <c r="A47" s="15" t="s">
        <v>29</v>
      </c>
      <c r="C47" s="16">
        <v>791762231</v>
      </c>
      <c r="E47" s="16">
        <v>14713902055329</v>
      </c>
      <c r="G47" s="16">
        <v>14701324974389</v>
      </c>
      <c r="I47" s="16">
        <v>12090650538</v>
      </c>
      <c r="K47" s="16">
        <v>791762231</v>
      </c>
      <c r="M47" s="16">
        <v>14713902055329</v>
      </c>
      <c r="O47" s="16">
        <v>13912583416732</v>
      </c>
      <c r="Q47" s="68">
        <f>SUM(Q8:R46)</f>
        <v>800832188196</v>
      </c>
      <c r="R47" s="68"/>
    </row>
    <row r="48" spans="1:18" ht="13.5" thickTop="1" x14ac:dyDescent="0.2"/>
    <row r="49" spans="17:17" x14ac:dyDescent="0.2">
      <c r="Q49" s="24">
        <f>Q47-'درآمد سرمایه گذاری در اوراق به'!N25-'درآمد سرمایه گذاری در صندوق'!Q26-'درآمد سرمایه گذاری در سهام'!Q21</f>
        <v>-3</v>
      </c>
    </row>
    <row r="50" spans="17:17" x14ac:dyDescent="0.2">
      <c r="Q50" s="24"/>
    </row>
  </sheetData>
  <mergeCells count="48">
    <mergeCell ref="A1:Q1"/>
    <mergeCell ref="A2:R2"/>
    <mergeCell ref="A3:R3"/>
    <mergeCell ref="A5:R5"/>
    <mergeCell ref="A6:A7"/>
    <mergeCell ref="C6:I6"/>
    <mergeCell ref="K6:R6"/>
    <mergeCell ref="Q7:R7"/>
    <mergeCell ref="Q8:R8"/>
    <mergeCell ref="Q9:R9"/>
    <mergeCell ref="Q10:R10"/>
    <mergeCell ref="Q11:R11"/>
    <mergeCell ref="Q12:R12"/>
    <mergeCell ref="Q13:R13"/>
    <mergeCell ref="Q14:R14"/>
    <mergeCell ref="Q15:R15"/>
    <mergeCell ref="Q16:R16"/>
    <mergeCell ref="Q17:R17"/>
    <mergeCell ref="Q18:R18"/>
    <mergeCell ref="Q19:R19"/>
    <mergeCell ref="Q20:R20"/>
    <mergeCell ref="Q21:R21"/>
    <mergeCell ref="Q22:R22"/>
    <mergeCell ref="Q23:R23"/>
    <mergeCell ref="Q24:R24"/>
    <mergeCell ref="Q25:R25"/>
    <mergeCell ref="Q26:R26"/>
    <mergeCell ref="Q27:R27"/>
    <mergeCell ref="Q28:R28"/>
    <mergeCell ref="Q29:R29"/>
    <mergeCell ref="Q30:R30"/>
    <mergeCell ref="Q31:R31"/>
    <mergeCell ref="Q32:R32"/>
    <mergeCell ref="Q33:R33"/>
    <mergeCell ref="Q34:R34"/>
    <mergeCell ref="Q35:R35"/>
    <mergeCell ref="Q36:R36"/>
    <mergeCell ref="Q37:R37"/>
    <mergeCell ref="Q38:R38"/>
    <mergeCell ref="Q39:R39"/>
    <mergeCell ref="Q40:R40"/>
    <mergeCell ref="Q41:R41"/>
    <mergeCell ref="Q42:R42"/>
    <mergeCell ref="Q43:R43"/>
    <mergeCell ref="Q44:R44"/>
    <mergeCell ref="Q45:R45"/>
    <mergeCell ref="Q46:R46"/>
    <mergeCell ref="Q47:R47"/>
  </mergeCells>
  <pageMargins left="0.39" right="0.39" top="0.39" bottom="0.39" header="0" footer="0"/>
  <pageSetup paperSize="0" fitToHeight="0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92D050"/>
    <pageSetUpPr fitToPage="1"/>
  </sheetPr>
  <dimension ref="A1:AG25"/>
  <sheetViews>
    <sheetView rightToLeft="1" workbookViewId="0">
      <selection activeCell="A11" sqref="A11:XFD12"/>
    </sheetView>
  </sheetViews>
  <sheetFormatPr defaultRowHeight="12.75" x14ac:dyDescent="0.2"/>
  <cols>
    <col min="1" max="1" width="3.5703125" bestFit="1" customWidth="1"/>
    <col min="2" max="2" width="2.5703125" customWidth="1"/>
    <col min="3" max="3" width="23.42578125" customWidth="1"/>
    <col min="4" max="5" width="1.28515625" customWidth="1"/>
    <col min="6" max="6" width="12" bestFit="1" customWidth="1"/>
    <col min="7" max="7" width="1.28515625" customWidth="1"/>
    <col min="8" max="8" width="17.85546875" bestFit="1" customWidth="1"/>
    <col min="9" max="9" width="1.28515625" customWidth="1"/>
    <col min="10" max="10" width="17.85546875" bestFit="1" customWidth="1"/>
    <col min="11" max="11" width="1.28515625" customWidth="1"/>
    <col min="12" max="12" width="10.85546875" bestFit="1" customWidth="1"/>
    <col min="13" max="13" width="1.28515625" customWidth="1"/>
    <col min="14" max="14" width="12.85546875" bestFit="1" customWidth="1"/>
    <col min="15" max="15" width="1.28515625" customWidth="1"/>
    <col min="16" max="16" width="11.7109375" bestFit="1" customWidth="1"/>
    <col min="17" max="17" width="1.28515625" customWidth="1"/>
    <col min="18" max="18" width="10.28515625" bestFit="1" customWidth="1"/>
    <col min="19" max="19" width="1.28515625" customWidth="1"/>
    <col min="20" max="20" width="11.85546875" bestFit="1" customWidth="1"/>
    <col min="21" max="21" width="1.28515625" customWidth="1"/>
    <col min="22" max="22" width="16.140625" bestFit="1" customWidth="1"/>
    <col min="23" max="23" width="1.28515625" customWidth="1"/>
    <col min="24" max="24" width="17.42578125" bestFit="1" customWidth="1"/>
    <col min="25" max="25" width="1.28515625" customWidth="1"/>
    <col min="26" max="26" width="17.7109375" bestFit="1" customWidth="1"/>
    <col min="27" max="27" width="1.28515625" customWidth="1"/>
    <col min="28" max="28" width="18.28515625" bestFit="1" customWidth="1"/>
    <col min="29" max="29" width="0.28515625" customWidth="1"/>
    <col min="33" max="33" width="17.5703125" bestFit="1" customWidth="1"/>
  </cols>
  <sheetData>
    <row r="1" spans="1:33" ht="29.1" customHeight="1" x14ac:dyDescent="0.2">
      <c r="A1" s="54" t="s">
        <v>0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  <c r="AB1" s="54"/>
    </row>
    <row r="2" spans="1:33" ht="21.75" customHeight="1" x14ac:dyDescent="0.2">
      <c r="A2" s="54" t="s">
        <v>1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B2" s="54"/>
    </row>
    <row r="3" spans="1:33" ht="21.75" customHeight="1" x14ac:dyDescent="0.2">
      <c r="A3" s="54" t="s">
        <v>2</v>
      </c>
      <c r="B3" s="54"/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  <c r="P3" s="54"/>
      <c r="Q3" s="54"/>
      <c r="R3" s="54"/>
      <c r="S3" s="54"/>
      <c r="T3" s="54"/>
      <c r="U3" s="54"/>
      <c r="V3" s="54"/>
      <c r="W3" s="54"/>
      <c r="X3" s="54"/>
      <c r="Y3" s="54"/>
      <c r="Z3" s="54"/>
      <c r="AA3" s="54"/>
      <c r="AB3" s="54"/>
    </row>
    <row r="4" spans="1:33" ht="14.45" customHeight="1" x14ac:dyDescent="0.2">
      <c r="A4" s="1" t="s">
        <v>3</v>
      </c>
      <c r="B4" s="65" t="s">
        <v>4</v>
      </c>
      <c r="C4" s="65"/>
      <c r="D4" s="65"/>
      <c r="E4" s="65"/>
      <c r="F4" s="65"/>
      <c r="G4" s="65"/>
      <c r="H4" s="65"/>
      <c r="I4" s="65"/>
      <c r="J4" s="65"/>
      <c r="K4" s="65"/>
      <c r="L4" s="65"/>
      <c r="M4" s="65"/>
      <c r="N4" s="65"/>
      <c r="O4" s="65"/>
      <c r="P4" s="65"/>
      <c r="Q4" s="65"/>
      <c r="R4" s="65"/>
      <c r="S4" s="65"/>
      <c r="T4" s="65"/>
      <c r="U4" s="65"/>
      <c r="V4" s="65"/>
      <c r="W4" s="65"/>
      <c r="X4" s="65"/>
      <c r="Y4" s="65"/>
      <c r="Z4" s="65"/>
      <c r="AA4" s="65"/>
      <c r="AB4" s="65"/>
      <c r="AG4" s="24">
        <v>29520830587595</v>
      </c>
    </row>
    <row r="5" spans="1:33" ht="14.45" customHeight="1" x14ac:dyDescent="0.2">
      <c r="A5" s="65" t="s">
        <v>5</v>
      </c>
      <c r="B5" s="65"/>
      <c r="C5" s="65" t="s">
        <v>6</v>
      </c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  <c r="O5" s="65"/>
      <c r="P5" s="65"/>
      <c r="Q5" s="65"/>
      <c r="R5" s="65"/>
      <c r="S5" s="65"/>
      <c r="T5" s="65"/>
      <c r="U5" s="65"/>
      <c r="V5" s="65"/>
      <c r="W5" s="65"/>
      <c r="X5" s="65"/>
      <c r="Y5" s="65"/>
      <c r="Z5" s="65"/>
      <c r="AA5" s="65"/>
      <c r="AB5" s="65"/>
    </row>
    <row r="6" spans="1:33" ht="14.45" customHeight="1" x14ac:dyDescent="0.2">
      <c r="F6" s="61" t="s">
        <v>7</v>
      </c>
      <c r="G6" s="61"/>
      <c r="H6" s="61"/>
      <c r="I6" s="61"/>
      <c r="J6" s="61"/>
      <c r="L6" s="61" t="s">
        <v>8</v>
      </c>
      <c r="M6" s="61"/>
      <c r="N6" s="61"/>
      <c r="O6" s="61"/>
      <c r="P6" s="61"/>
      <c r="Q6" s="61"/>
      <c r="R6" s="61"/>
      <c r="T6" s="61" t="s">
        <v>9</v>
      </c>
      <c r="U6" s="61"/>
      <c r="V6" s="61"/>
      <c r="W6" s="61"/>
      <c r="X6" s="61"/>
      <c r="Y6" s="61"/>
      <c r="Z6" s="61"/>
      <c r="AA6" s="61"/>
      <c r="AB6" s="61"/>
    </row>
    <row r="7" spans="1:33" ht="14.45" customHeight="1" x14ac:dyDescent="0.2">
      <c r="F7" s="3"/>
      <c r="G7" s="3"/>
      <c r="H7" s="3"/>
      <c r="I7" s="3"/>
      <c r="J7" s="3"/>
      <c r="L7" s="64" t="s">
        <v>10</v>
      </c>
      <c r="M7" s="64"/>
      <c r="N7" s="64"/>
      <c r="O7" s="3"/>
      <c r="P7" s="64" t="s">
        <v>11</v>
      </c>
      <c r="Q7" s="64"/>
      <c r="R7" s="64"/>
      <c r="T7" s="3"/>
      <c r="U7" s="3"/>
      <c r="V7" s="3"/>
      <c r="W7" s="3"/>
      <c r="X7" s="3"/>
      <c r="Y7" s="3"/>
      <c r="Z7" s="3"/>
      <c r="AA7" s="3"/>
      <c r="AB7" s="3"/>
    </row>
    <row r="8" spans="1:33" ht="14.45" customHeight="1" x14ac:dyDescent="0.2">
      <c r="A8" s="61" t="s">
        <v>12</v>
      </c>
      <c r="B8" s="61"/>
      <c r="C8" s="61"/>
      <c r="E8" s="61" t="s">
        <v>13</v>
      </c>
      <c r="F8" s="61"/>
      <c r="H8" s="2" t="s">
        <v>14</v>
      </c>
      <c r="J8" s="2" t="s">
        <v>15</v>
      </c>
      <c r="L8" s="4" t="s">
        <v>13</v>
      </c>
      <c r="M8" s="3"/>
      <c r="N8" s="4" t="s">
        <v>14</v>
      </c>
      <c r="P8" s="4" t="s">
        <v>13</v>
      </c>
      <c r="Q8" s="3"/>
      <c r="R8" s="4" t="s">
        <v>16</v>
      </c>
      <c r="T8" s="2" t="s">
        <v>13</v>
      </c>
      <c r="V8" s="2" t="s">
        <v>17</v>
      </c>
      <c r="X8" s="2" t="s">
        <v>14</v>
      </c>
      <c r="Z8" s="2" t="s">
        <v>15</v>
      </c>
      <c r="AB8" s="2" t="s">
        <v>18</v>
      </c>
    </row>
    <row r="9" spans="1:33" ht="21.75" customHeight="1" x14ac:dyDescent="0.2">
      <c r="A9" s="62" t="s">
        <v>19</v>
      </c>
      <c r="B9" s="62"/>
      <c r="C9" s="62"/>
      <c r="E9" s="63">
        <v>24120000</v>
      </c>
      <c r="F9" s="63"/>
      <c r="H9" s="6">
        <v>65769320858</v>
      </c>
      <c r="J9" s="6">
        <v>42318497790</v>
      </c>
      <c r="L9" s="6">
        <v>0</v>
      </c>
      <c r="N9" s="6">
        <v>0</v>
      </c>
      <c r="P9" s="6">
        <v>0</v>
      </c>
      <c r="R9" s="6">
        <v>0</v>
      </c>
      <c r="T9" s="6">
        <v>24120000</v>
      </c>
      <c r="V9" s="6">
        <v>1875</v>
      </c>
      <c r="X9" s="6">
        <v>65769320858</v>
      </c>
      <c r="Z9" s="6">
        <v>44955911250</v>
      </c>
      <c r="AB9" s="26">
        <f>Z9/$AG$4</f>
        <v>1.5228538748801668E-3</v>
      </c>
    </row>
    <row r="10" spans="1:33" ht="21.75" customHeight="1" x14ac:dyDescent="0.2">
      <c r="A10" s="56" t="s">
        <v>20</v>
      </c>
      <c r="B10" s="56"/>
      <c r="C10" s="56"/>
      <c r="E10" s="57">
        <v>29431752</v>
      </c>
      <c r="F10" s="57"/>
      <c r="H10" s="9">
        <v>429947991199</v>
      </c>
      <c r="J10" s="9">
        <v>314508805562.70001</v>
      </c>
      <c r="L10" s="9">
        <v>0</v>
      </c>
      <c r="N10" s="9">
        <v>0</v>
      </c>
      <c r="P10" s="9">
        <v>0</v>
      </c>
      <c r="R10" s="9">
        <v>0</v>
      </c>
      <c r="T10" s="9">
        <v>29431752</v>
      </c>
      <c r="V10" s="9">
        <v>11400</v>
      </c>
      <c r="X10" s="9">
        <v>429947991199</v>
      </c>
      <c r="Z10" s="9">
        <v>333525617061.84003</v>
      </c>
      <c r="AB10" s="27">
        <f t="shared" ref="AB10:AB18" si="0">Z10/$AG$4</f>
        <v>1.1297975376139701E-2</v>
      </c>
    </row>
    <row r="11" spans="1:33" ht="21.75" customHeight="1" x14ac:dyDescent="0.2">
      <c r="A11" s="56" t="s">
        <v>21</v>
      </c>
      <c r="B11" s="56"/>
      <c r="C11" s="56"/>
      <c r="E11" s="57">
        <v>37525326</v>
      </c>
      <c r="F11" s="57"/>
      <c r="H11" s="9">
        <v>145485688902</v>
      </c>
      <c r="J11" s="9">
        <v>69568323828.709503</v>
      </c>
      <c r="L11" s="9">
        <v>0</v>
      </c>
      <c r="N11" s="9">
        <v>0</v>
      </c>
      <c r="P11" s="9">
        <v>-37525326</v>
      </c>
      <c r="R11" s="9">
        <v>0</v>
      </c>
      <c r="T11" s="9">
        <v>0</v>
      </c>
      <c r="V11" s="9">
        <v>0</v>
      </c>
      <c r="X11" s="9">
        <v>0</v>
      </c>
      <c r="Z11" s="9">
        <v>0</v>
      </c>
      <c r="AB11" s="27">
        <f t="shared" si="0"/>
        <v>0</v>
      </c>
    </row>
    <row r="12" spans="1:33" ht="21.75" customHeight="1" x14ac:dyDescent="0.2">
      <c r="A12" s="56" t="s">
        <v>22</v>
      </c>
      <c r="B12" s="56"/>
      <c r="C12" s="56"/>
      <c r="E12" s="57">
        <v>50000000</v>
      </c>
      <c r="F12" s="57"/>
      <c r="H12" s="9">
        <v>499656188500</v>
      </c>
      <c r="J12" s="9">
        <v>519987555000</v>
      </c>
      <c r="L12" s="9">
        <v>0</v>
      </c>
      <c r="N12" s="9">
        <v>0</v>
      </c>
      <c r="P12" s="9">
        <v>0</v>
      </c>
      <c r="R12" s="9">
        <v>0</v>
      </c>
      <c r="T12" s="9">
        <v>50000000</v>
      </c>
      <c r="V12" s="9">
        <v>10698</v>
      </c>
      <c r="X12" s="9">
        <v>499656188500</v>
      </c>
      <c r="Z12" s="9">
        <v>531717345000</v>
      </c>
      <c r="AB12" s="27">
        <f t="shared" si="0"/>
        <v>1.8011598400738557E-2</v>
      </c>
    </row>
    <row r="13" spans="1:33" ht="21.75" customHeight="1" x14ac:dyDescent="0.2">
      <c r="A13" s="56" t="s">
        <v>23</v>
      </c>
      <c r="B13" s="56"/>
      <c r="C13" s="56"/>
      <c r="E13" s="57">
        <v>209656387</v>
      </c>
      <c r="F13" s="57"/>
      <c r="H13" s="9">
        <v>100125744487</v>
      </c>
      <c r="J13" s="9">
        <v>80445847557.977097</v>
      </c>
      <c r="L13" s="9">
        <v>0</v>
      </c>
      <c r="N13" s="9">
        <v>0</v>
      </c>
      <c r="P13" s="9">
        <v>0</v>
      </c>
      <c r="R13" s="9">
        <v>0</v>
      </c>
      <c r="T13" s="9">
        <v>209656387</v>
      </c>
      <c r="V13" s="9">
        <v>424</v>
      </c>
      <c r="X13" s="9">
        <v>100125744487</v>
      </c>
      <c r="Z13" s="9">
        <v>88365386954.876404</v>
      </c>
      <c r="AB13" s="27">
        <f t="shared" si="0"/>
        <v>2.9933231957236521E-3</v>
      </c>
    </row>
    <row r="14" spans="1:33" ht="21.75" customHeight="1" x14ac:dyDescent="0.2">
      <c r="A14" s="56" t="s">
        <v>24</v>
      </c>
      <c r="B14" s="56"/>
      <c r="C14" s="56"/>
      <c r="E14" s="57">
        <v>150000</v>
      </c>
      <c r="F14" s="57"/>
      <c r="H14" s="9">
        <v>26622616519</v>
      </c>
      <c r="J14" s="9">
        <v>19925235225</v>
      </c>
      <c r="L14" s="9">
        <v>0</v>
      </c>
      <c r="N14" s="9">
        <v>0</v>
      </c>
      <c r="P14" s="9">
        <v>0</v>
      </c>
      <c r="R14" s="9">
        <v>0</v>
      </c>
      <c r="T14" s="9">
        <v>150000</v>
      </c>
      <c r="V14" s="9">
        <v>152570</v>
      </c>
      <c r="X14" s="9">
        <v>26622616519</v>
      </c>
      <c r="Z14" s="9">
        <v>22749331275</v>
      </c>
      <c r="AB14" s="27">
        <f t="shared" si="0"/>
        <v>7.7061962086390407E-4</v>
      </c>
    </row>
    <row r="15" spans="1:33" ht="21.75" customHeight="1" x14ac:dyDescent="0.2">
      <c r="A15" s="56" t="s">
        <v>25</v>
      </c>
      <c r="B15" s="56"/>
      <c r="C15" s="56"/>
      <c r="E15" s="57">
        <v>33953760</v>
      </c>
      <c r="F15" s="57"/>
      <c r="H15" s="9">
        <v>178928178285</v>
      </c>
      <c r="J15" s="9">
        <v>170783779747.67999</v>
      </c>
      <c r="L15" s="9">
        <v>0</v>
      </c>
      <c r="N15" s="9">
        <v>0</v>
      </c>
      <c r="P15" s="9">
        <v>0</v>
      </c>
      <c r="R15" s="9">
        <v>0</v>
      </c>
      <c r="T15" s="9">
        <v>33953760</v>
      </c>
      <c r="V15" s="9">
        <v>5390</v>
      </c>
      <c r="X15" s="9">
        <v>178928178285</v>
      </c>
      <c r="Z15" s="9">
        <v>181921852339.92001</v>
      </c>
      <c r="AB15" s="27">
        <f t="shared" si="0"/>
        <v>6.1624909841244682E-3</v>
      </c>
    </row>
    <row r="16" spans="1:33" ht="21.75" customHeight="1" x14ac:dyDescent="0.2">
      <c r="A16" s="56" t="s">
        <v>26</v>
      </c>
      <c r="B16" s="56"/>
      <c r="C16" s="56"/>
      <c r="E16" s="57">
        <v>10300000</v>
      </c>
      <c r="F16" s="57"/>
      <c r="H16" s="9">
        <v>150450833661</v>
      </c>
      <c r="J16" s="9">
        <v>164843311500</v>
      </c>
      <c r="L16" s="9">
        <v>0</v>
      </c>
      <c r="N16" s="9">
        <v>0</v>
      </c>
      <c r="P16" s="9">
        <v>0</v>
      </c>
      <c r="R16" s="9">
        <v>0</v>
      </c>
      <c r="T16" s="9">
        <v>10300000</v>
      </c>
      <c r="V16" s="9">
        <v>15590</v>
      </c>
      <c r="X16" s="9">
        <v>150450833661</v>
      </c>
      <c r="Z16" s="9">
        <v>159621566850</v>
      </c>
      <c r="AB16" s="27">
        <f t="shared" si="0"/>
        <v>5.4070825133583763E-3</v>
      </c>
    </row>
    <row r="17" spans="1:28" ht="21.75" customHeight="1" x14ac:dyDescent="0.2">
      <c r="A17" s="56" t="s">
        <v>27</v>
      </c>
      <c r="B17" s="56"/>
      <c r="C17" s="56"/>
      <c r="E17" s="57">
        <v>4692065</v>
      </c>
      <c r="F17" s="57"/>
      <c r="H17" s="9">
        <v>16942496337</v>
      </c>
      <c r="J17" s="9">
        <v>13414087385.306999</v>
      </c>
      <c r="L17" s="9">
        <v>0</v>
      </c>
      <c r="N17" s="9">
        <v>0</v>
      </c>
      <c r="P17" s="9">
        <v>0</v>
      </c>
      <c r="R17" s="9">
        <v>0</v>
      </c>
      <c r="T17" s="9">
        <v>4692065</v>
      </c>
      <c r="V17" s="9">
        <v>2987</v>
      </c>
      <c r="X17" s="9">
        <v>16942496337</v>
      </c>
      <c r="Z17" s="9">
        <v>13931807725.9778</v>
      </c>
      <c r="AB17" s="27">
        <f t="shared" si="0"/>
        <v>4.7193142769607943E-4</v>
      </c>
    </row>
    <row r="18" spans="1:28" ht="21.75" customHeight="1" x14ac:dyDescent="0.2">
      <c r="A18" s="58" t="s">
        <v>28</v>
      </c>
      <c r="B18" s="58"/>
      <c r="C18" s="58"/>
      <c r="D18" s="12"/>
      <c r="E18" s="57">
        <v>285192501</v>
      </c>
      <c r="F18" s="59"/>
      <c r="H18" s="13">
        <v>1391356174386</v>
      </c>
      <c r="J18" s="13">
        <v>1647676459857.9199</v>
      </c>
      <c r="L18" s="13">
        <v>37525326</v>
      </c>
      <c r="N18" s="13">
        <v>0</v>
      </c>
      <c r="P18" s="13">
        <v>0</v>
      </c>
      <c r="R18" s="13">
        <v>0</v>
      </c>
      <c r="T18" s="13">
        <v>0</v>
      </c>
      <c r="V18" s="13">
        <v>0</v>
      </c>
      <c r="X18" s="13">
        <v>0</v>
      </c>
      <c r="Z18" s="13">
        <v>0</v>
      </c>
      <c r="AB18" s="27">
        <f t="shared" si="0"/>
        <v>0</v>
      </c>
    </row>
    <row r="19" spans="1:28" ht="21.75" customHeight="1" x14ac:dyDescent="0.2">
      <c r="A19" s="60" t="s">
        <v>29</v>
      </c>
      <c r="B19" s="60"/>
      <c r="C19" s="60"/>
      <c r="D19" s="60"/>
      <c r="F19" s="16">
        <v>685021791</v>
      </c>
      <c r="H19" s="16">
        <v>3005285233134</v>
      </c>
      <c r="J19" s="16">
        <v>3043471903455.29</v>
      </c>
      <c r="L19" s="16">
        <v>37525326</v>
      </c>
      <c r="N19" s="16">
        <v>0</v>
      </c>
      <c r="P19" s="16">
        <v>-37525326</v>
      </c>
      <c r="R19" s="16">
        <v>0</v>
      </c>
      <c r="T19" s="16">
        <v>362303964</v>
      </c>
      <c r="V19" s="16"/>
      <c r="X19" s="16">
        <v>1468443369846</v>
      </c>
      <c r="Z19" s="16">
        <v>1376788818457.6101</v>
      </c>
      <c r="AB19" s="28">
        <f>SUM(AB9:AB18)</f>
        <v>4.6637875393524909E-2</v>
      </c>
    </row>
    <row r="22" spans="1:28" x14ac:dyDescent="0.2">
      <c r="Z22" s="24"/>
    </row>
    <row r="23" spans="1:28" x14ac:dyDescent="0.2">
      <c r="Z23" s="24"/>
    </row>
    <row r="24" spans="1:28" x14ac:dyDescent="0.2">
      <c r="Z24" s="24"/>
    </row>
    <row r="25" spans="1:28" x14ac:dyDescent="0.2">
      <c r="Z25" s="24"/>
    </row>
  </sheetData>
  <mergeCells count="34">
    <mergeCell ref="A1:AB1"/>
    <mergeCell ref="A2:AB2"/>
    <mergeCell ref="A3:AB3"/>
    <mergeCell ref="B4:AB4"/>
    <mergeCell ref="A5:B5"/>
    <mergeCell ref="C5:AB5"/>
    <mergeCell ref="F6:J6"/>
    <mergeCell ref="L6:R6"/>
    <mergeCell ref="T6:AB6"/>
    <mergeCell ref="L7:N7"/>
    <mergeCell ref="P7:R7"/>
    <mergeCell ref="A8:C8"/>
    <mergeCell ref="E8:F8"/>
    <mergeCell ref="A9:C9"/>
    <mergeCell ref="E9:F9"/>
    <mergeCell ref="A10:C10"/>
    <mergeCell ref="E10:F10"/>
    <mergeCell ref="A11:C11"/>
    <mergeCell ref="E11:F11"/>
    <mergeCell ref="A12:C12"/>
    <mergeCell ref="E12:F12"/>
    <mergeCell ref="A13:C13"/>
    <mergeCell ref="E13:F13"/>
    <mergeCell ref="A14:C14"/>
    <mergeCell ref="E14:F14"/>
    <mergeCell ref="A15:C15"/>
    <mergeCell ref="E15:F15"/>
    <mergeCell ref="A16:C16"/>
    <mergeCell ref="E16:F16"/>
    <mergeCell ref="A17:C17"/>
    <mergeCell ref="E17:F17"/>
    <mergeCell ref="A18:C18"/>
    <mergeCell ref="E18:F18"/>
    <mergeCell ref="A19:D19"/>
  </mergeCells>
  <pageMargins left="0.39" right="0.39" top="0.39" bottom="0.39" header="0" footer="0"/>
  <pageSetup paperSize="9" fitToHeight="0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rgb="FF92D050"/>
    <pageSetUpPr fitToPage="1"/>
  </sheetPr>
  <dimension ref="A1:AW17"/>
  <sheetViews>
    <sheetView rightToLeft="1" workbookViewId="0">
      <selection activeCell="G20" sqref="G20"/>
    </sheetView>
  </sheetViews>
  <sheetFormatPr defaultRowHeight="12.75" x14ac:dyDescent="0.2"/>
  <cols>
    <col min="1" max="1" width="13" customWidth="1"/>
    <col min="2" max="2" width="1.28515625" customWidth="1"/>
    <col min="3" max="3" width="13" customWidth="1"/>
    <col min="4" max="4" width="1.28515625" customWidth="1"/>
    <col min="5" max="5" width="13" customWidth="1"/>
    <col min="6" max="6" width="1.28515625" customWidth="1"/>
    <col min="7" max="7" width="6.42578125" customWidth="1"/>
    <col min="8" max="8" width="1.28515625" customWidth="1"/>
    <col min="9" max="9" width="5.140625" customWidth="1"/>
    <col min="10" max="10" width="1.28515625" customWidth="1"/>
    <col min="11" max="11" width="9.140625" customWidth="1"/>
    <col min="12" max="12" width="1.28515625" customWidth="1"/>
    <col min="13" max="13" width="2.5703125" customWidth="1"/>
    <col min="14" max="14" width="1.28515625" customWidth="1"/>
    <col min="15" max="15" width="9.140625" customWidth="1"/>
    <col min="16" max="16" width="1.28515625" customWidth="1"/>
    <col min="17" max="17" width="2.5703125" customWidth="1"/>
    <col min="18" max="20" width="1.28515625" customWidth="1"/>
    <col min="21" max="21" width="6.42578125" customWidth="1"/>
    <col min="22" max="22" width="1.28515625" customWidth="1"/>
    <col min="23" max="23" width="2.5703125" customWidth="1"/>
    <col min="24" max="26" width="1.28515625" customWidth="1"/>
    <col min="27" max="27" width="6.42578125" customWidth="1"/>
    <col min="28" max="28" width="1.28515625" customWidth="1"/>
    <col min="29" max="29" width="2.5703125" customWidth="1"/>
    <col min="30" max="32" width="1.28515625" customWidth="1"/>
    <col min="33" max="33" width="9.140625" customWidth="1"/>
    <col min="34" max="34" width="1.28515625" customWidth="1"/>
    <col min="35" max="35" width="2.5703125" customWidth="1"/>
    <col min="36" max="36" width="1.28515625" customWidth="1"/>
    <col min="37" max="37" width="9.140625" customWidth="1"/>
    <col min="38" max="38" width="1.28515625" customWidth="1"/>
    <col min="39" max="39" width="2.5703125" customWidth="1"/>
    <col min="40" max="40" width="1.28515625" customWidth="1"/>
    <col min="41" max="41" width="9.140625" customWidth="1"/>
    <col min="42" max="42" width="1.28515625" customWidth="1"/>
    <col min="43" max="43" width="2.5703125" customWidth="1"/>
    <col min="44" max="44" width="1.28515625" customWidth="1"/>
    <col min="45" max="45" width="11.7109375" customWidth="1"/>
    <col min="46" max="47" width="1.28515625" customWidth="1"/>
    <col min="48" max="48" width="13" customWidth="1"/>
    <col min="49" max="49" width="7.7109375" customWidth="1"/>
    <col min="50" max="50" width="0.28515625" customWidth="1"/>
  </cols>
  <sheetData>
    <row r="1" spans="1:49" ht="29.1" customHeight="1" x14ac:dyDescent="0.2">
      <c r="A1" s="54" t="s">
        <v>0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  <c r="AB1" s="54"/>
      <c r="AC1" s="54"/>
      <c r="AD1" s="54"/>
      <c r="AE1" s="54"/>
      <c r="AF1" s="54"/>
      <c r="AG1" s="54"/>
      <c r="AH1" s="54"/>
      <c r="AI1" s="54"/>
      <c r="AJ1" s="54"/>
      <c r="AK1" s="54"/>
      <c r="AL1" s="54"/>
      <c r="AM1" s="54"/>
      <c r="AN1" s="54"/>
      <c r="AO1" s="54"/>
      <c r="AP1" s="54"/>
      <c r="AQ1" s="54"/>
      <c r="AR1" s="54"/>
      <c r="AS1" s="54"/>
      <c r="AT1" s="54"/>
      <c r="AU1" s="54"/>
      <c r="AV1" s="54"/>
      <c r="AW1" s="54"/>
    </row>
    <row r="2" spans="1:49" ht="21.75" customHeight="1" x14ac:dyDescent="0.2">
      <c r="A2" s="54" t="s">
        <v>1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B2" s="54"/>
      <c r="AC2" s="54"/>
      <c r="AD2" s="54"/>
      <c r="AE2" s="54"/>
      <c r="AF2" s="54"/>
      <c r="AG2" s="54"/>
      <c r="AH2" s="54"/>
      <c r="AI2" s="54"/>
      <c r="AJ2" s="54"/>
      <c r="AK2" s="54"/>
      <c r="AL2" s="54"/>
      <c r="AM2" s="54"/>
      <c r="AN2" s="54"/>
      <c r="AO2" s="54"/>
      <c r="AP2" s="54"/>
      <c r="AQ2" s="54"/>
      <c r="AR2" s="54"/>
      <c r="AS2" s="54"/>
      <c r="AT2" s="54"/>
      <c r="AU2" s="54"/>
      <c r="AV2" s="54"/>
      <c r="AW2" s="54"/>
    </row>
    <row r="3" spans="1:49" ht="21.75" customHeight="1" x14ac:dyDescent="0.2">
      <c r="A3" s="54" t="s">
        <v>2</v>
      </c>
      <c r="B3" s="54"/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  <c r="P3" s="54"/>
      <c r="Q3" s="54"/>
      <c r="R3" s="54"/>
      <c r="S3" s="54"/>
      <c r="T3" s="54"/>
      <c r="U3" s="54"/>
      <c r="V3" s="54"/>
      <c r="W3" s="54"/>
      <c r="X3" s="54"/>
      <c r="Y3" s="54"/>
      <c r="Z3" s="54"/>
      <c r="AA3" s="54"/>
      <c r="AB3" s="54"/>
      <c r="AC3" s="54"/>
      <c r="AD3" s="54"/>
      <c r="AE3" s="54"/>
      <c r="AF3" s="54"/>
      <c r="AG3" s="54"/>
      <c r="AH3" s="54"/>
      <c r="AI3" s="54"/>
      <c r="AJ3" s="54"/>
      <c r="AK3" s="54"/>
      <c r="AL3" s="54"/>
      <c r="AM3" s="54"/>
      <c r="AN3" s="54"/>
      <c r="AO3" s="54"/>
      <c r="AP3" s="54"/>
      <c r="AQ3" s="54"/>
      <c r="AR3" s="54"/>
      <c r="AS3" s="54"/>
      <c r="AT3" s="54"/>
      <c r="AU3" s="54"/>
      <c r="AV3" s="54"/>
      <c r="AW3" s="54"/>
    </row>
    <row r="4" spans="1:49" ht="14.45" customHeight="1" x14ac:dyDescent="0.2"/>
    <row r="5" spans="1:49" ht="14.45" customHeight="1" x14ac:dyDescent="0.2">
      <c r="A5" s="65" t="s">
        <v>30</v>
      </c>
      <c r="B5" s="65"/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  <c r="O5" s="65"/>
      <c r="P5" s="65"/>
      <c r="Q5" s="65"/>
      <c r="R5" s="65"/>
      <c r="S5" s="65"/>
      <c r="T5" s="65"/>
      <c r="U5" s="65"/>
      <c r="V5" s="65"/>
      <c r="W5" s="65"/>
      <c r="X5" s="65"/>
      <c r="Y5" s="65"/>
      <c r="Z5" s="65"/>
      <c r="AA5" s="65"/>
      <c r="AB5" s="65"/>
      <c r="AC5" s="65"/>
      <c r="AD5" s="65"/>
      <c r="AE5" s="65"/>
      <c r="AF5" s="65"/>
      <c r="AG5" s="65"/>
      <c r="AH5" s="65"/>
      <c r="AI5" s="65"/>
      <c r="AJ5" s="65"/>
      <c r="AK5" s="65"/>
      <c r="AL5" s="65"/>
      <c r="AM5" s="65"/>
      <c r="AN5" s="65"/>
      <c r="AO5" s="65"/>
      <c r="AP5" s="65"/>
      <c r="AQ5" s="65"/>
      <c r="AR5" s="65"/>
      <c r="AS5" s="65"/>
      <c r="AT5" s="65"/>
      <c r="AU5" s="65"/>
      <c r="AV5" s="65"/>
      <c r="AW5" s="65"/>
    </row>
    <row r="6" spans="1:49" ht="14.45" customHeight="1" x14ac:dyDescent="0.2">
      <c r="I6" s="61" t="s">
        <v>7</v>
      </c>
      <c r="J6" s="61"/>
      <c r="K6" s="61"/>
      <c r="L6" s="61"/>
      <c r="M6" s="61"/>
      <c r="N6" s="61"/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C6" s="61" t="s">
        <v>9</v>
      </c>
      <c r="AD6" s="61"/>
      <c r="AE6" s="61"/>
      <c r="AF6" s="61"/>
      <c r="AG6" s="61"/>
      <c r="AH6" s="61"/>
      <c r="AI6" s="61"/>
      <c r="AJ6" s="61"/>
      <c r="AK6" s="61"/>
      <c r="AL6" s="61"/>
      <c r="AM6" s="61"/>
      <c r="AN6" s="61"/>
      <c r="AO6" s="61"/>
      <c r="AP6" s="61"/>
      <c r="AQ6" s="61"/>
      <c r="AR6" s="61"/>
      <c r="AS6" s="61"/>
    </row>
    <row r="7" spans="1:49" ht="14.45" customHeight="1" x14ac:dyDescent="0.2"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C7" s="3"/>
      <c r="AD7" s="3"/>
      <c r="AE7" s="3"/>
      <c r="AF7" s="3"/>
      <c r="AG7" s="3"/>
      <c r="AH7" s="3"/>
      <c r="AI7" s="3"/>
      <c r="AJ7" s="3"/>
      <c r="AK7" s="3"/>
      <c r="AL7" s="3"/>
      <c r="AM7" s="3"/>
      <c r="AN7" s="3"/>
      <c r="AO7" s="3"/>
      <c r="AP7" s="3"/>
      <c r="AQ7" s="3"/>
      <c r="AR7" s="3"/>
      <c r="AS7" s="3"/>
    </row>
    <row r="8" spans="1:49" ht="14.45" customHeight="1" x14ac:dyDescent="0.2">
      <c r="A8" s="61" t="s">
        <v>31</v>
      </c>
      <c r="B8" s="61"/>
      <c r="C8" s="61"/>
      <c r="D8" s="61"/>
      <c r="E8" s="61"/>
      <c r="F8" s="61"/>
      <c r="G8" s="61"/>
      <c r="I8" s="61" t="s">
        <v>32</v>
      </c>
      <c r="J8" s="61"/>
      <c r="K8" s="61"/>
      <c r="M8" s="61" t="s">
        <v>33</v>
      </c>
      <c r="N8" s="61"/>
      <c r="O8" s="61"/>
      <c r="Q8" s="61" t="s">
        <v>34</v>
      </c>
      <c r="R8" s="61"/>
      <c r="S8" s="61"/>
      <c r="T8" s="61"/>
      <c r="U8" s="61"/>
      <c r="W8" s="61" t="s">
        <v>35</v>
      </c>
      <c r="X8" s="61"/>
      <c r="Y8" s="61"/>
      <c r="Z8" s="61"/>
      <c r="AA8" s="61"/>
      <c r="AC8" s="61" t="s">
        <v>32</v>
      </c>
      <c r="AD8" s="61"/>
      <c r="AE8" s="61"/>
      <c r="AF8" s="61"/>
      <c r="AG8" s="61"/>
      <c r="AI8" s="61" t="s">
        <v>33</v>
      </c>
      <c r="AJ8" s="61"/>
      <c r="AK8" s="61"/>
      <c r="AM8" s="61" t="s">
        <v>34</v>
      </c>
      <c r="AN8" s="61"/>
      <c r="AO8" s="61"/>
      <c r="AQ8" s="61" t="s">
        <v>35</v>
      </c>
      <c r="AR8" s="61"/>
      <c r="AS8" s="61"/>
    </row>
    <row r="9" spans="1:49" ht="21.75" customHeight="1" x14ac:dyDescent="0.2">
      <c r="A9" s="62" t="s">
        <v>36</v>
      </c>
      <c r="B9" s="62"/>
      <c r="C9" s="62"/>
      <c r="D9" s="62"/>
      <c r="E9" s="62"/>
      <c r="F9" s="62"/>
      <c r="G9" s="62"/>
      <c r="I9" s="63">
        <v>50000000</v>
      </c>
      <c r="J9" s="63"/>
      <c r="K9" s="63"/>
      <c r="M9" s="63">
        <v>12900</v>
      </c>
      <c r="N9" s="63"/>
      <c r="O9" s="63"/>
      <c r="Q9" s="62" t="s">
        <v>37</v>
      </c>
      <c r="R9" s="62"/>
      <c r="S9" s="62"/>
      <c r="T9" s="62"/>
      <c r="U9" s="62"/>
      <c r="W9" s="67">
        <v>0.38</v>
      </c>
      <c r="X9" s="67"/>
      <c r="Y9" s="67"/>
      <c r="Z9" s="67"/>
      <c r="AA9" s="67"/>
      <c r="AC9" s="63">
        <v>50000000</v>
      </c>
      <c r="AD9" s="63"/>
      <c r="AE9" s="63"/>
      <c r="AF9" s="63"/>
      <c r="AG9" s="63"/>
      <c r="AI9" s="63">
        <v>12900</v>
      </c>
      <c r="AJ9" s="63"/>
      <c r="AK9" s="63"/>
      <c r="AM9" s="62" t="s">
        <v>37</v>
      </c>
      <c r="AN9" s="62"/>
      <c r="AO9" s="62"/>
      <c r="AQ9" s="67">
        <v>0.38</v>
      </c>
      <c r="AR9" s="67"/>
      <c r="AS9" s="67"/>
    </row>
    <row r="10" spans="1:49" ht="21.75" customHeight="1" x14ac:dyDescent="0.2">
      <c r="A10" s="56" t="s">
        <v>38</v>
      </c>
      <c r="B10" s="56"/>
      <c r="C10" s="56"/>
      <c r="D10" s="56"/>
      <c r="E10" s="56"/>
      <c r="F10" s="56"/>
      <c r="G10" s="56"/>
      <c r="I10" s="57">
        <v>285192501</v>
      </c>
      <c r="J10" s="57"/>
      <c r="K10" s="57"/>
      <c r="M10" s="57">
        <v>5910</v>
      </c>
      <c r="N10" s="57"/>
      <c r="O10" s="57"/>
      <c r="Q10" s="56" t="s">
        <v>39</v>
      </c>
      <c r="R10" s="56"/>
      <c r="S10" s="56"/>
      <c r="T10" s="56"/>
      <c r="U10" s="56"/>
      <c r="W10" s="66">
        <v>0.32</v>
      </c>
      <c r="X10" s="66"/>
      <c r="Y10" s="66"/>
      <c r="Z10" s="66"/>
      <c r="AA10" s="66"/>
      <c r="AC10" s="57">
        <v>0</v>
      </c>
      <c r="AD10" s="57"/>
      <c r="AE10" s="57"/>
      <c r="AF10" s="57"/>
      <c r="AG10" s="57"/>
      <c r="AI10" s="57">
        <v>0</v>
      </c>
      <c r="AJ10" s="57"/>
      <c r="AK10" s="57"/>
      <c r="AQ10" s="66">
        <v>0</v>
      </c>
      <c r="AR10" s="66"/>
      <c r="AS10" s="66"/>
    </row>
    <row r="11" spans="1:49" ht="21.75" customHeight="1" x14ac:dyDescent="0.2"/>
    <row r="12" spans="1:49" ht="21.75" customHeight="1" x14ac:dyDescent="0.2"/>
    <row r="13" spans="1:49" ht="21.75" customHeight="1" x14ac:dyDescent="0.2"/>
    <row r="14" spans="1:49" ht="21.75" customHeight="1" x14ac:dyDescent="0.2"/>
    <row r="15" spans="1:49" ht="21.75" customHeight="1" x14ac:dyDescent="0.2"/>
    <row r="16" spans="1:49" ht="21.75" customHeight="1" x14ac:dyDescent="0.2"/>
    <row r="17" ht="21.75" customHeight="1" x14ac:dyDescent="0.2"/>
  </sheetData>
  <mergeCells count="32">
    <mergeCell ref="AM8:AO8"/>
    <mergeCell ref="AQ8:AS8"/>
    <mergeCell ref="A1:AW1"/>
    <mergeCell ref="A2:AW2"/>
    <mergeCell ref="A3:AW3"/>
    <mergeCell ref="A5:AW5"/>
    <mergeCell ref="I6:AA6"/>
    <mergeCell ref="AC6:AS6"/>
    <mergeCell ref="AC9:AG9"/>
    <mergeCell ref="AI9:AK9"/>
    <mergeCell ref="AM9:AO9"/>
    <mergeCell ref="AQ9:AS9"/>
    <mergeCell ref="A8:G8"/>
    <mergeCell ref="I8:K8"/>
    <mergeCell ref="M8:O8"/>
    <mergeCell ref="A9:G9"/>
    <mergeCell ref="I9:K9"/>
    <mergeCell ref="M9:O9"/>
    <mergeCell ref="Q9:U9"/>
    <mergeCell ref="W9:AA9"/>
    <mergeCell ref="Q8:U8"/>
    <mergeCell ref="W8:AA8"/>
    <mergeCell ref="AC8:AG8"/>
    <mergeCell ref="AI8:AK8"/>
    <mergeCell ref="AC10:AG10"/>
    <mergeCell ref="AI10:AK10"/>
    <mergeCell ref="AQ10:AS10"/>
    <mergeCell ref="A10:G10"/>
    <mergeCell ref="I10:K10"/>
    <mergeCell ref="M10:O10"/>
    <mergeCell ref="Q10:U10"/>
    <mergeCell ref="W10:AA10"/>
  </mergeCells>
  <pageMargins left="0.39" right="0.39" top="0.39" bottom="0.39" header="0" footer="0"/>
  <pageSetup paperSize="0" fitToHeight="0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rgb="FF92D050"/>
    <pageSetUpPr fitToPage="1"/>
  </sheetPr>
  <dimension ref="A1:AA31"/>
  <sheetViews>
    <sheetView rightToLeft="1" topLeftCell="A4" workbookViewId="0">
      <selection activeCell="AA9" sqref="AA9:AA25"/>
    </sheetView>
  </sheetViews>
  <sheetFormatPr defaultRowHeight="12.75" x14ac:dyDescent="0.2"/>
  <cols>
    <col min="1" max="1" width="6.140625" bestFit="1" customWidth="1"/>
    <col min="2" max="2" width="21.140625" customWidth="1"/>
    <col min="3" max="3" width="1.28515625" customWidth="1"/>
    <col min="4" max="4" width="2.5703125" customWidth="1"/>
    <col min="5" max="5" width="10.42578125" customWidth="1"/>
    <col min="6" max="6" width="1.28515625" customWidth="1"/>
    <col min="7" max="7" width="17.85546875" bestFit="1" customWidth="1"/>
    <col min="8" max="8" width="1.28515625" customWidth="1"/>
    <col min="9" max="9" width="17.85546875" bestFit="1" customWidth="1"/>
    <col min="10" max="10" width="1.28515625" customWidth="1"/>
    <col min="11" max="11" width="11" bestFit="1" customWidth="1"/>
    <col min="12" max="12" width="1.28515625" customWidth="1"/>
    <col min="13" max="13" width="16.140625" bestFit="1" customWidth="1"/>
    <col min="14" max="14" width="1.28515625" customWidth="1"/>
    <col min="15" max="15" width="11.85546875" bestFit="1" customWidth="1"/>
    <col min="16" max="16" width="1.28515625" customWidth="1"/>
    <col min="17" max="17" width="16" bestFit="1" customWidth="1"/>
    <col min="18" max="18" width="1.28515625" customWidth="1"/>
    <col min="19" max="19" width="12.140625" bestFit="1" customWidth="1"/>
    <col min="20" max="20" width="1.28515625" customWidth="1"/>
    <col min="21" max="21" width="22.28515625" bestFit="1" customWidth="1"/>
    <col min="22" max="22" width="1.28515625" customWidth="1"/>
    <col min="23" max="23" width="17.5703125" bestFit="1" customWidth="1"/>
    <col min="24" max="24" width="1.28515625" customWidth="1"/>
    <col min="25" max="25" width="17.28515625" bestFit="1" customWidth="1"/>
    <col min="26" max="26" width="1.28515625" customWidth="1"/>
    <col min="27" max="27" width="18.28515625" bestFit="1" customWidth="1"/>
    <col min="28" max="28" width="0.28515625" customWidth="1"/>
  </cols>
  <sheetData>
    <row r="1" spans="1:27" ht="29.1" customHeight="1" x14ac:dyDescent="0.2">
      <c r="A1" s="54" t="s">
        <v>0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</row>
    <row r="2" spans="1:27" ht="21.75" customHeight="1" x14ac:dyDescent="0.2">
      <c r="A2" s="54" t="s">
        <v>1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</row>
    <row r="3" spans="1:27" ht="21.75" customHeight="1" x14ac:dyDescent="0.2">
      <c r="A3" s="54" t="s">
        <v>2</v>
      </c>
      <c r="B3" s="54"/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  <c r="P3" s="54"/>
      <c r="Q3" s="54"/>
      <c r="R3" s="54"/>
      <c r="S3" s="54"/>
      <c r="T3" s="54"/>
      <c r="U3" s="54"/>
      <c r="V3" s="54"/>
      <c r="W3" s="54"/>
      <c r="X3" s="54"/>
      <c r="Y3" s="54"/>
      <c r="Z3" s="54"/>
      <c r="AA3" s="54"/>
    </row>
    <row r="4" spans="1:27" ht="14.45" customHeight="1" x14ac:dyDescent="0.2"/>
    <row r="5" spans="1:27" ht="14.45" customHeight="1" x14ac:dyDescent="0.2">
      <c r="A5" s="1" t="s">
        <v>41</v>
      </c>
      <c r="B5" s="65" t="s">
        <v>42</v>
      </c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  <c r="O5" s="65"/>
      <c r="P5" s="65"/>
      <c r="Q5" s="65"/>
      <c r="R5" s="65"/>
      <c r="S5" s="65"/>
      <c r="T5" s="65"/>
      <c r="U5" s="65"/>
      <c r="V5" s="65"/>
      <c r="W5" s="65"/>
      <c r="X5" s="65"/>
      <c r="Y5" s="65"/>
      <c r="Z5" s="65"/>
      <c r="AA5" s="65"/>
    </row>
    <row r="6" spans="1:27" ht="14.45" customHeight="1" x14ac:dyDescent="0.2">
      <c r="E6" s="61" t="s">
        <v>7</v>
      </c>
      <c r="F6" s="61"/>
      <c r="G6" s="61"/>
      <c r="H6" s="61"/>
      <c r="I6" s="61"/>
      <c r="K6" s="61" t="s">
        <v>8</v>
      </c>
      <c r="L6" s="61"/>
      <c r="M6" s="61"/>
      <c r="N6" s="61"/>
      <c r="O6" s="61"/>
      <c r="P6" s="61"/>
      <c r="Q6" s="61"/>
      <c r="S6" s="61" t="s">
        <v>9</v>
      </c>
      <c r="T6" s="61"/>
      <c r="U6" s="61"/>
      <c r="V6" s="61"/>
      <c r="W6" s="61"/>
      <c r="X6" s="61"/>
      <c r="Y6" s="61"/>
      <c r="Z6" s="61"/>
      <c r="AA6" s="61"/>
    </row>
    <row r="7" spans="1:27" ht="14.45" customHeight="1" x14ac:dyDescent="0.2">
      <c r="E7" s="3"/>
      <c r="F7" s="3"/>
      <c r="G7" s="3"/>
      <c r="H7" s="3"/>
      <c r="I7" s="3"/>
      <c r="K7" s="64" t="s">
        <v>43</v>
      </c>
      <c r="L7" s="64"/>
      <c r="M7" s="64"/>
      <c r="N7" s="3"/>
      <c r="O7" s="64" t="s">
        <v>44</v>
      </c>
      <c r="P7" s="64"/>
      <c r="Q7" s="64"/>
      <c r="S7" s="3"/>
      <c r="T7" s="3"/>
      <c r="U7" s="3"/>
      <c r="V7" s="3"/>
      <c r="W7" s="3"/>
      <c r="X7" s="3"/>
      <c r="Y7" s="3"/>
      <c r="Z7" s="3"/>
      <c r="AA7" s="3"/>
    </row>
    <row r="8" spans="1:27" ht="14.45" customHeight="1" x14ac:dyDescent="0.2">
      <c r="A8" s="61" t="s">
        <v>45</v>
      </c>
      <c r="B8" s="61"/>
      <c r="D8" s="61" t="s">
        <v>46</v>
      </c>
      <c r="E8" s="61"/>
      <c r="G8" s="2" t="s">
        <v>14</v>
      </c>
      <c r="I8" s="2" t="s">
        <v>15</v>
      </c>
      <c r="K8" s="4" t="s">
        <v>13</v>
      </c>
      <c r="L8" s="3"/>
      <c r="M8" s="4" t="s">
        <v>14</v>
      </c>
      <c r="O8" s="4" t="s">
        <v>13</v>
      </c>
      <c r="P8" s="3"/>
      <c r="Q8" s="4" t="s">
        <v>16</v>
      </c>
      <c r="S8" s="2" t="s">
        <v>13</v>
      </c>
      <c r="U8" s="2" t="s">
        <v>47</v>
      </c>
      <c r="W8" s="2" t="s">
        <v>14</v>
      </c>
      <c r="Y8" s="2" t="s">
        <v>15</v>
      </c>
      <c r="AA8" s="2" t="s">
        <v>18</v>
      </c>
    </row>
    <row r="9" spans="1:27" ht="21.75" customHeight="1" x14ac:dyDescent="0.2">
      <c r="A9" s="62" t="s">
        <v>48</v>
      </c>
      <c r="B9" s="62"/>
      <c r="D9" s="63">
        <v>74959298</v>
      </c>
      <c r="E9" s="63"/>
      <c r="G9" s="6">
        <v>899999992662</v>
      </c>
      <c r="I9" s="6">
        <v>932193829928</v>
      </c>
      <c r="K9" s="6">
        <v>0</v>
      </c>
      <c r="M9" s="6">
        <v>0</v>
      </c>
      <c r="O9" s="6">
        <v>0</v>
      </c>
      <c r="Q9" s="6">
        <v>0</v>
      </c>
      <c r="S9" s="6">
        <v>74959298</v>
      </c>
      <c r="U9" s="6">
        <v>12779</v>
      </c>
      <c r="W9" s="6">
        <v>899999992662</v>
      </c>
      <c r="Y9" s="6">
        <v>957904869142</v>
      </c>
      <c r="AA9" s="26">
        <f>Y9/سهام!$AG$4</f>
        <v>3.244843895227402E-2</v>
      </c>
    </row>
    <row r="10" spans="1:27" ht="21.75" customHeight="1" x14ac:dyDescent="0.2">
      <c r="A10" s="56" t="s">
        <v>49</v>
      </c>
      <c r="B10" s="56"/>
      <c r="D10" s="57">
        <v>19893712</v>
      </c>
      <c r="E10" s="57"/>
      <c r="G10" s="9">
        <v>345900240673</v>
      </c>
      <c r="I10" s="9">
        <v>299044827665.84998</v>
      </c>
      <c r="K10" s="9">
        <v>0</v>
      </c>
      <c r="M10" s="9">
        <v>0</v>
      </c>
      <c r="O10" s="9">
        <v>0</v>
      </c>
      <c r="Q10" s="9">
        <v>0</v>
      </c>
      <c r="S10" s="9">
        <v>19893712</v>
      </c>
      <c r="U10" s="9">
        <v>16190</v>
      </c>
      <c r="W10" s="9">
        <v>345900240673</v>
      </c>
      <c r="Y10" s="9">
        <v>321696728233.22998</v>
      </c>
      <c r="AA10" s="27">
        <f>Y10/سهام!$AG$4</f>
        <v>1.0897279034161414E-2</v>
      </c>
    </row>
    <row r="11" spans="1:27" ht="21.75" customHeight="1" x14ac:dyDescent="0.2">
      <c r="A11" s="56" t="s">
        <v>50</v>
      </c>
      <c r="B11" s="56"/>
      <c r="D11" s="57">
        <v>3000000</v>
      </c>
      <c r="E11" s="57"/>
      <c r="G11" s="9">
        <v>30034800000</v>
      </c>
      <c r="I11" s="9">
        <v>34039530000</v>
      </c>
      <c r="K11" s="9">
        <v>0</v>
      </c>
      <c r="M11" s="9">
        <v>0</v>
      </c>
      <c r="O11" s="9">
        <v>0</v>
      </c>
      <c r="Q11" s="9">
        <v>0</v>
      </c>
      <c r="S11" s="9">
        <v>3000000</v>
      </c>
      <c r="U11" s="9">
        <v>11840</v>
      </c>
      <c r="W11" s="9">
        <v>30034800000</v>
      </c>
      <c r="Y11" s="9">
        <v>35477820000</v>
      </c>
      <c r="AA11" s="27">
        <f>Y11/سهام!$AG$4</f>
        <v>1.2017893566622139E-3</v>
      </c>
    </row>
    <row r="12" spans="1:27" ht="21.75" customHeight="1" x14ac:dyDescent="0.2">
      <c r="A12" s="56" t="s">
        <v>51</v>
      </c>
      <c r="B12" s="56"/>
      <c r="D12" s="57">
        <v>2000000</v>
      </c>
      <c r="E12" s="57"/>
      <c r="G12" s="9">
        <v>20000000000</v>
      </c>
      <c r="I12" s="9">
        <v>21474468750</v>
      </c>
      <c r="K12" s="9">
        <v>0</v>
      </c>
      <c r="M12" s="9">
        <v>0</v>
      </c>
      <c r="O12" s="9">
        <v>0</v>
      </c>
      <c r="Q12" s="9">
        <v>0</v>
      </c>
      <c r="S12" s="9">
        <v>2000000</v>
      </c>
      <c r="U12" s="9">
        <v>10670</v>
      </c>
      <c r="W12" s="9">
        <v>20000000000</v>
      </c>
      <c r="Y12" s="9">
        <v>21314658750</v>
      </c>
      <c r="AA12" s="27">
        <f>Y12/سهام!$AG$4</f>
        <v>7.2202097047217471E-4</v>
      </c>
    </row>
    <row r="13" spans="1:27" ht="21.75" customHeight="1" x14ac:dyDescent="0.2">
      <c r="A13" s="56" t="s">
        <v>52</v>
      </c>
      <c r="B13" s="56"/>
      <c r="D13" s="57">
        <v>1000000</v>
      </c>
      <c r="E13" s="57"/>
      <c r="G13" s="9">
        <v>10011600000</v>
      </c>
      <c r="I13" s="9">
        <v>10088006250</v>
      </c>
      <c r="K13" s="9">
        <v>0</v>
      </c>
      <c r="M13" s="9">
        <v>0</v>
      </c>
      <c r="O13" s="9">
        <v>0</v>
      </c>
      <c r="Q13" s="9">
        <v>0</v>
      </c>
      <c r="S13" s="9">
        <v>1000000</v>
      </c>
      <c r="U13" s="9">
        <v>10500</v>
      </c>
      <c r="W13" s="9">
        <v>10011600000</v>
      </c>
      <c r="Y13" s="9">
        <v>10487531250</v>
      </c>
      <c r="AA13" s="27">
        <f>Y13/سهام!$AG$4</f>
        <v>3.5525867806737743E-4</v>
      </c>
    </row>
    <row r="14" spans="1:27" ht="21.75" customHeight="1" x14ac:dyDescent="0.2">
      <c r="A14" s="56" t="s">
        <v>53</v>
      </c>
      <c r="B14" s="56"/>
      <c r="D14" s="57">
        <v>2000000</v>
      </c>
      <c r="E14" s="57"/>
      <c r="G14" s="9">
        <v>20023200000</v>
      </c>
      <c r="I14" s="9">
        <v>25687459875</v>
      </c>
      <c r="K14" s="9">
        <v>0</v>
      </c>
      <c r="M14" s="9">
        <v>0</v>
      </c>
      <c r="O14" s="9">
        <v>0</v>
      </c>
      <c r="Q14" s="9">
        <v>0</v>
      </c>
      <c r="S14" s="9">
        <v>2000000</v>
      </c>
      <c r="U14" s="9">
        <v>13900</v>
      </c>
      <c r="W14" s="9">
        <v>20023200000</v>
      </c>
      <c r="Y14" s="9">
        <v>27766987500</v>
      </c>
      <c r="AA14" s="27">
        <f>Y14/سهام!$AG$4</f>
        <v>9.4058964288315158E-4</v>
      </c>
    </row>
    <row r="15" spans="1:27" ht="21.75" customHeight="1" x14ac:dyDescent="0.2">
      <c r="A15" s="56" t="s">
        <v>54</v>
      </c>
      <c r="B15" s="56"/>
      <c r="D15" s="57">
        <v>1335000</v>
      </c>
      <c r="E15" s="57"/>
      <c r="G15" s="9">
        <v>20045555900</v>
      </c>
      <c r="I15" s="9">
        <v>14694229856.25</v>
      </c>
      <c r="K15" s="9">
        <v>0</v>
      </c>
      <c r="M15" s="9">
        <v>0</v>
      </c>
      <c r="O15" s="9">
        <v>-1335000</v>
      </c>
      <c r="Q15" s="9">
        <v>16256991896</v>
      </c>
      <c r="S15" s="9">
        <v>0</v>
      </c>
      <c r="U15" s="9">
        <v>0</v>
      </c>
      <c r="W15" s="9">
        <v>0</v>
      </c>
      <c r="Y15" s="9">
        <v>0</v>
      </c>
      <c r="AA15" s="27">
        <f>Y15/سهام!$AG$4</f>
        <v>0</v>
      </c>
    </row>
    <row r="16" spans="1:27" ht="21.75" customHeight="1" x14ac:dyDescent="0.2">
      <c r="A16" s="56" t="s">
        <v>55</v>
      </c>
      <c r="B16" s="56"/>
      <c r="D16" s="57">
        <v>2000000</v>
      </c>
      <c r="E16" s="57"/>
      <c r="G16" s="9">
        <v>20000000000</v>
      </c>
      <c r="I16" s="9">
        <v>18078506250</v>
      </c>
      <c r="K16" s="9">
        <v>12770000</v>
      </c>
      <c r="M16" s="9">
        <v>120100535199</v>
      </c>
      <c r="O16" s="9">
        <v>0</v>
      </c>
      <c r="Q16" s="9">
        <v>0</v>
      </c>
      <c r="S16" s="9">
        <v>14770000</v>
      </c>
      <c r="U16" s="9">
        <v>9400</v>
      </c>
      <c r="W16" s="9">
        <v>140100535199</v>
      </c>
      <c r="Y16" s="9">
        <v>138673129875</v>
      </c>
      <c r="AA16" s="27">
        <f>Y16/سهام!$AG$4</f>
        <v>4.6974670805255761E-3</v>
      </c>
    </row>
    <row r="17" spans="1:27" ht="21.75" customHeight="1" x14ac:dyDescent="0.2">
      <c r="A17" s="56" t="s">
        <v>56</v>
      </c>
      <c r="B17" s="56"/>
      <c r="D17" s="57">
        <v>9570000</v>
      </c>
      <c r="E17" s="57"/>
      <c r="G17" s="9">
        <v>110210395824</v>
      </c>
      <c r="I17" s="9">
        <v>154467551700</v>
      </c>
      <c r="K17" s="9">
        <v>0</v>
      </c>
      <c r="M17" s="9">
        <v>0</v>
      </c>
      <c r="O17" s="9">
        <v>0</v>
      </c>
      <c r="Q17" s="9">
        <v>0</v>
      </c>
      <c r="S17" s="9">
        <v>9570000</v>
      </c>
      <c r="U17" s="9">
        <v>18696</v>
      </c>
      <c r="W17" s="9">
        <v>110210395824</v>
      </c>
      <c r="Y17" s="9">
        <v>178708251645</v>
      </c>
      <c r="AA17" s="27">
        <f>Y17/سهام!$AG$4</f>
        <v>6.0536322348631781E-3</v>
      </c>
    </row>
    <row r="18" spans="1:27" ht="21.75" customHeight="1" x14ac:dyDescent="0.2">
      <c r="A18" s="56" t="s">
        <v>57</v>
      </c>
      <c r="B18" s="56"/>
      <c r="D18" s="57">
        <v>42454526</v>
      </c>
      <c r="E18" s="57"/>
      <c r="G18" s="9">
        <v>512785151297</v>
      </c>
      <c r="I18" s="9">
        <v>597466450214.39197</v>
      </c>
      <c r="K18" s="9">
        <v>0</v>
      </c>
      <c r="M18" s="9">
        <v>0</v>
      </c>
      <c r="O18" s="9">
        <v>-13083078</v>
      </c>
      <c r="Q18" s="9">
        <v>186459478598</v>
      </c>
      <c r="S18" s="9">
        <v>29371448</v>
      </c>
      <c r="U18" s="9">
        <v>14772</v>
      </c>
      <c r="W18" s="9">
        <v>354761760995</v>
      </c>
      <c r="Y18" s="9">
        <v>433354379820.17297</v>
      </c>
      <c r="AA18" s="27">
        <f>Y18/سهام!$AG$4</f>
        <v>1.4679613384667896E-2</v>
      </c>
    </row>
    <row r="19" spans="1:27" ht="21.75" customHeight="1" x14ac:dyDescent="0.2">
      <c r="A19" s="56" t="s">
        <v>58</v>
      </c>
      <c r="B19" s="56"/>
      <c r="D19" s="57">
        <v>5500000</v>
      </c>
      <c r="E19" s="57"/>
      <c r="G19" s="9">
        <v>56680673400</v>
      </c>
      <c r="I19" s="9">
        <v>79737698906.25</v>
      </c>
      <c r="K19" s="9">
        <v>0</v>
      </c>
      <c r="M19" s="9">
        <v>0</v>
      </c>
      <c r="O19" s="9">
        <v>0</v>
      </c>
      <c r="Q19" s="9">
        <v>0</v>
      </c>
      <c r="S19" s="9">
        <v>5500000</v>
      </c>
      <c r="U19" s="9">
        <v>15860</v>
      </c>
      <c r="W19" s="9">
        <v>56680673400</v>
      </c>
      <c r="Y19" s="9">
        <v>87126414375</v>
      </c>
      <c r="AA19" s="27">
        <f>Y19/سهام!$AG$4</f>
        <v>2.9513537607445076E-3</v>
      </c>
    </row>
    <row r="20" spans="1:27" ht="21.75" customHeight="1" x14ac:dyDescent="0.2">
      <c r="A20" s="56" t="s">
        <v>59</v>
      </c>
      <c r="B20" s="56"/>
      <c r="D20" s="57">
        <v>6791000</v>
      </c>
      <c r="E20" s="57"/>
      <c r="G20" s="9">
        <v>109829073089</v>
      </c>
      <c r="I20" s="9">
        <v>156204225947.43799</v>
      </c>
      <c r="K20" s="9">
        <v>0</v>
      </c>
      <c r="M20" s="9">
        <v>0</v>
      </c>
      <c r="O20" s="9">
        <v>0</v>
      </c>
      <c r="Q20" s="9">
        <v>0</v>
      </c>
      <c r="S20" s="9">
        <v>6791000</v>
      </c>
      <c r="U20" s="9">
        <v>24071</v>
      </c>
      <c r="W20" s="9">
        <v>109829073089</v>
      </c>
      <c r="Y20" s="9">
        <v>163272044933.81299</v>
      </c>
      <c r="AA20" s="27">
        <f>Y20/سهام!$AG$4</f>
        <v>5.5307402157723099E-3</v>
      </c>
    </row>
    <row r="21" spans="1:27" ht="21.75" customHeight="1" x14ac:dyDescent="0.2">
      <c r="A21" s="56" t="s">
        <v>60</v>
      </c>
      <c r="B21" s="56"/>
      <c r="D21" s="57">
        <v>21564</v>
      </c>
      <c r="E21" s="57"/>
      <c r="G21" s="9">
        <v>39363632745</v>
      </c>
      <c r="I21" s="9">
        <v>61127125776</v>
      </c>
      <c r="K21" s="9">
        <v>0</v>
      </c>
      <c r="M21" s="9">
        <v>0</v>
      </c>
      <c r="O21" s="9">
        <v>0</v>
      </c>
      <c r="Q21" s="9">
        <v>0</v>
      </c>
      <c r="S21" s="9">
        <v>21564</v>
      </c>
      <c r="U21" s="9">
        <v>2949233</v>
      </c>
      <c r="W21" s="9">
        <v>39363632745</v>
      </c>
      <c r="Y21" s="9">
        <v>63597260412</v>
      </c>
      <c r="AA21" s="27">
        <f>Y21/سهام!$AG$4</f>
        <v>2.154318125409531E-3</v>
      </c>
    </row>
    <row r="22" spans="1:27" ht="21.75" customHeight="1" x14ac:dyDescent="0.2">
      <c r="A22" s="56" t="s">
        <v>61</v>
      </c>
      <c r="B22" s="56"/>
      <c r="D22" s="57">
        <v>130571</v>
      </c>
      <c r="E22" s="57"/>
      <c r="G22" s="9">
        <v>99999758915</v>
      </c>
      <c r="I22" s="9">
        <v>88672051810</v>
      </c>
      <c r="K22" s="9">
        <v>0</v>
      </c>
      <c r="M22" s="9">
        <v>0</v>
      </c>
      <c r="O22" s="9">
        <v>0</v>
      </c>
      <c r="Q22" s="9">
        <v>0</v>
      </c>
      <c r="S22" s="9">
        <v>130571</v>
      </c>
      <c r="U22" s="9">
        <v>699058</v>
      </c>
      <c r="W22" s="9">
        <v>99999758915</v>
      </c>
      <c r="Y22" s="9">
        <v>91276682118</v>
      </c>
      <c r="AA22" s="27">
        <f>Y22/سهام!$AG$4</f>
        <v>3.0919415308170743E-3</v>
      </c>
    </row>
    <row r="23" spans="1:27" ht="21.75" customHeight="1" x14ac:dyDescent="0.2">
      <c r="A23" s="56" t="s">
        <v>62</v>
      </c>
      <c r="B23" s="56"/>
      <c r="D23" s="57">
        <v>10000</v>
      </c>
      <c r="E23" s="57"/>
      <c r="G23" s="9">
        <v>10000000000</v>
      </c>
      <c r="I23" s="9">
        <v>10049120000</v>
      </c>
      <c r="K23" s="9">
        <v>0</v>
      </c>
      <c r="M23" s="9">
        <v>0</v>
      </c>
      <c r="O23" s="9">
        <v>0</v>
      </c>
      <c r="Q23" s="9">
        <v>0</v>
      </c>
      <c r="S23" s="9">
        <v>10000</v>
      </c>
      <c r="U23" s="9">
        <v>1014025</v>
      </c>
      <c r="W23" s="9">
        <v>10000000000</v>
      </c>
      <c r="Y23" s="9">
        <v>10140250000</v>
      </c>
      <c r="AA23" s="27">
        <f>Y23/سهام!$AG$4</f>
        <v>3.434947390762458E-4</v>
      </c>
    </row>
    <row r="24" spans="1:27" ht="21.75" customHeight="1" x14ac:dyDescent="0.2">
      <c r="A24" s="58" t="s">
        <v>63</v>
      </c>
      <c r="B24" s="58"/>
      <c r="D24" s="59">
        <v>0</v>
      </c>
      <c r="E24" s="59"/>
      <c r="G24" s="13">
        <v>0</v>
      </c>
      <c r="I24" s="13">
        <v>0</v>
      </c>
      <c r="K24" s="13">
        <v>4808154</v>
      </c>
      <c r="M24" s="13">
        <v>99999986892</v>
      </c>
      <c r="O24" s="13">
        <v>0</v>
      </c>
      <c r="Q24" s="13">
        <v>0</v>
      </c>
      <c r="S24" s="13">
        <v>4808154</v>
      </c>
      <c r="U24" s="13">
        <v>21052</v>
      </c>
      <c r="W24" s="13">
        <v>99999986892</v>
      </c>
      <c r="Y24" s="13">
        <v>101221258008</v>
      </c>
      <c r="AA24" s="27">
        <f>Y24/سهام!$AG$4</f>
        <v>3.4288079296296752E-3</v>
      </c>
    </row>
    <row r="25" spans="1:27" ht="21.75" customHeight="1" x14ac:dyDescent="0.2">
      <c r="A25" s="60" t="s">
        <v>29</v>
      </c>
      <c r="B25" s="60"/>
      <c r="D25" s="68">
        <v>170665671</v>
      </c>
      <c r="E25" s="68"/>
      <c r="G25" s="16">
        <v>2304884074505</v>
      </c>
      <c r="I25" s="16">
        <v>2503025082929.1802</v>
      </c>
      <c r="K25" s="16">
        <v>17578154</v>
      </c>
      <c r="M25" s="16">
        <v>220100522091</v>
      </c>
      <c r="O25" s="16">
        <v>-14418078</v>
      </c>
      <c r="Q25" s="16">
        <v>202716470494</v>
      </c>
      <c r="S25" s="16">
        <v>173825747</v>
      </c>
      <c r="U25" s="16"/>
      <c r="W25" s="16">
        <v>2346915650394</v>
      </c>
      <c r="Y25" s="16">
        <v>2642018266062.2202</v>
      </c>
      <c r="AA25" s="28">
        <f>SUM(AA9:AA24)</f>
        <v>8.9496745636026331E-2</v>
      </c>
    </row>
    <row r="28" spans="1:27" x14ac:dyDescent="0.2">
      <c r="W28" s="24"/>
    </row>
    <row r="29" spans="1:27" x14ac:dyDescent="0.2">
      <c r="W29" s="24"/>
    </row>
    <row r="30" spans="1:27" x14ac:dyDescent="0.2">
      <c r="W30" s="24"/>
    </row>
    <row r="31" spans="1:27" x14ac:dyDescent="0.2">
      <c r="W31" s="24"/>
    </row>
  </sheetData>
  <mergeCells count="45">
    <mergeCell ref="A1:AA1"/>
    <mergeCell ref="A2:AA2"/>
    <mergeCell ref="A3:AA3"/>
    <mergeCell ref="B5:AA5"/>
    <mergeCell ref="E6:I6"/>
    <mergeCell ref="K6:Q6"/>
    <mergeCell ref="S6:AA6"/>
    <mergeCell ref="K7:M7"/>
    <mergeCell ref="O7:Q7"/>
    <mergeCell ref="A8:B8"/>
    <mergeCell ref="D8:E8"/>
    <mergeCell ref="A9:B9"/>
    <mergeCell ref="D9:E9"/>
    <mergeCell ref="A10:B10"/>
    <mergeCell ref="D10:E10"/>
    <mergeCell ref="A11:B11"/>
    <mergeCell ref="D11:E11"/>
    <mergeCell ref="A12:B12"/>
    <mergeCell ref="D12:E12"/>
    <mergeCell ref="A13:B13"/>
    <mergeCell ref="D13:E13"/>
    <mergeCell ref="A14:B14"/>
    <mergeCell ref="D14:E14"/>
    <mergeCell ref="A15:B15"/>
    <mergeCell ref="D15:E15"/>
    <mergeCell ref="A16:B16"/>
    <mergeCell ref="D16:E16"/>
    <mergeCell ref="A17:B17"/>
    <mergeCell ref="D17:E17"/>
    <mergeCell ref="A18:B18"/>
    <mergeCell ref="D18:E18"/>
    <mergeCell ref="A19:B19"/>
    <mergeCell ref="D19:E19"/>
    <mergeCell ref="A20:B20"/>
    <mergeCell ref="D20:E20"/>
    <mergeCell ref="A21:B21"/>
    <mergeCell ref="D21:E21"/>
    <mergeCell ref="A25:B25"/>
    <mergeCell ref="D25:E25"/>
    <mergeCell ref="A22:B22"/>
    <mergeCell ref="D22:E22"/>
    <mergeCell ref="A23:B23"/>
    <mergeCell ref="D23:E23"/>
    <mergeCell ref="A24:B24"/>
    <mergeCell ref="D24:E24"/>
  </mergeCells>
  <pageMargins left="0.39" right="0.39" top="0.39" bottom="0.39" header="0" footer="0"/>
  <pageSetup paperSize="0" fitToHeight="0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rgb="FF92D050"/>
    <pageSetUpPr fitToPage="1"/>
  </sheetPr>
  <dimension ref="A1:AL29"/>
  <sheetViews>
    <sheetView rightToLeft="1" topLeftCell="F1" workbookViewId="0">
      <selection activeCell="N29" sqref="N29"/>
    </sheetView>
  </sheetViews>
  <sheetFormatPr defaultRowHeight="12.75" x14ac:dyDescent="0.2"/>
  <cols>
    <col min="1" max="1" width="6.42578125" bestFit="1" customWidth="1"/>
    <col min="2" max="2" width="28.5703125" customWidth="1"/>
    <col min="3" max="3" width="1.28515625" customWidth="1"/>
    <col min="4" max="4" width="18.5703125" bestFit="1" customWidth="1"/>
    <col min="5" max="5" width="1.28515625" customWidth="1"/>
    <col min="6" max="6" width="27.85546875" bestFit="1" customWidth="1"/>
    <col min="7" max="7" width="1.28515625" customWidth="1"/>
    <col min="8" max="8" width="15.42578125" bestFit="1" customWidth="1"/>
    <col min="9" max="9" width="1.28515625" customWidth="1"/>
    <col min="10" max="10" width="12.85546875" bestFit="1" customWidth="1"/>
    <col min="11" max="11" width="1.28515625" customWidth="1"/>
    <col min="12" max="12" width="12.85546875" bestFit="1" customWidth="1"/>
    <col min="13" max="13" width="1.28515625" customWidth="1"/>
    <col min="14" max="14" width="11.85546875" bestFit="1" customWidth="1"/>
    <col min="15" max="15" width="1.28515625" customWidth="1"/>
    <col min="16" max="16" width="10.85546875" bestFit="1" customWidth="1"/>
    <col min="17" max="17" width="1.28515625" customWidth="1"/>
    <col min="18" max="18" width="19" bestFit="1" customWidth="1"/>
    <col min="19" max="19" width="1.28515625" customWidth="1"/>
    <col min="20" max="20" width="19" bestFit="1" customWidth="1"/>
    <col min="21" max="21" width="1.28515625" customWidth="1"/>
    <col min="22" max="22" width="5.42578125" bestFit="1" customWidth="1"/>
    <col min="23" max="23" width="1.28515625" customWidth="1"/>
    <col min="24" max="24" width="12.85546875" bestFit="1" customWidth="1"/>
    <col min="25" max="25" width="1.28515625" customWidth="1"/>
    <col min="26" max="26" width="5.42578125" bestFit="1" customWidth="1"/>
    <col min="27" max="27" width="1.28515625" customWidth="1"/>
    <col min="28" max="28" width="10.28515625" bestFit="1" customWidth="1"/>
    <col min="29" max="29" width="1.28515625" customWidth="1"/>
    <col min="30" max="30" width="10.85546875" bestFit="1" customWidth="1"/>
    <col min="31" max="31" width="1.28515625" customWidth="1"/>
    <col min="32" max="32" width="16.140625" bestFit="1" customWidth="1"/>
    <col min="33" max="33" width="1.28515625" customWidth="1"/>
    <col min="34" max="34" width="19" bestFit="1" customWidth="1"/>
    <col min="35" max="35" width="1.28515625" customWidth="1"/>
    <col min="36" max="36" width="18.7109375" bestFit="1" customWidth="1"/>
    <col min="37" max="37" width="1.28515625" customWidth="1"/>
    <col min="38" max="38" width="18.28515625" bestFit="1" customWidth="1"/>
    <col min="39" max="39" width="0.28515625" customWidth="1"/>
  </cols>
  <sheetData>
    <row r="1" spans="1:38" ht="29.1" customHeight="1" x14ac:dyDescent="0.2">
      <c r="A1" s="54" t="s">
        <v>0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  <c r="X1" s="54"/>
      <c r="Y1" s="54"/>
      <c r="Z1" s="54"/>
      <c r="AA1" s="54"/>
      <c r="AB1" s="54"/>
      <c r="AC1" s="54"/>
      <c r="AD1" s="54"/>
      <c r="AE1" s="54"/>
      <c r="AF1" s="54"/>
      <c r="AG1" s="54"/>
      <c r="AH1" s="54"/>
      <c r="AI1" s="54"/>
      <c r="AJ1" s="54"/>
      <c r="AK1" s="54"/>
      <c r="AL1" s="54"/>
    </row>
    <row r="2" spans="1:38" ht="21.75" customHeight="1" x14ac:dyDescent="0.2">
      <c r="A2" s="54" t="s">
        <v>1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  <c r="X2" s="54"/>
      <c r="Y2" s="54"/>
      <c r="Z2" s="54"/>
      <c r="AA2" s="54"/>
      <c r="AB2" s="54"/>
      <c r="AC2" s="54"/>
      <c r="AD2" s="54"/>
      <c r="AE2" s="54"/>
      <c r="AF2" s="54"/>
      <c r="AG2" s="54"/>
      <c r="AH2" s="54"/>
      <c r="AI2" s="54"/>
      <c r="AJ2" s="54"/>
      <c r="AK2" s="54"/>
      <c r="AL2" s="54"/>
    </row>
    <row r="3" spans="1:38" ht="21.75" customHeight="1" x14ac:dyDescent="0.2">
      <c r="A3" s="54" t="s">
        <v>2</v>
      </c>
      <c r="B3" s="54"/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  <c r="P3" s="54"/>
      <c r="Q3" s="54"/>
      <c r="R3" s="54"/>
      <c r="S3" s="54"/>
      <c r="T3" s="54"/>
      <c r="U3" s="54"/>
      <c r="V3" s="54"/>
      <c r="W3" s="54"/>
      <c r="X3" s="54"/>
      <c r="Y3" s="54"/>
      <c r="Z3" s="54"/>
      <c r="AA3" s="54"/>
      <c r="AB3" s="54"/>
      <c r="AC3" s="54"/>
      <c r="AD3" s="54"/>
      <c r="AE3" s="54"/>
      <c r="AF3" s="54"/>
      <c r="AG3" s="54"/>
      <c r="AH3" s="54"/>
      <c r="AI3" s="54"/>
      <c r="AJ3" s="54"/>
      <c r="AK3" s="54"/>
      <c r="AL3" s="54"/>
    </row>
    <row r="4" spans="1:38" ht="14.45" customHeight="1" x14ac:dyDescent="0.2"/>
    <row r="5" spans="1:38" ht="14.45" customHeight="1" x14ac:dyDescent="0.2">
      <c r="A5" s="1" t="s">
        <v>64</v>
      </c>
      <c r="B5" s="65" t="s">
        <v>65</v>
      </c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  <c r="O5" s="65"/>
      <c r="P5" s="65"/>
      <c r="Q5" s="65"/>
      <c r="R5" s="65"/>
      <c r="S5" s="65"/>
      <c r="T5" s="65"/>
      <c r="U5" s="65"/>
      <c r="V5" s="65"/>
      <c r="W5" s="65"/>
      <c r="X5" s="65"/>
      <c r="Y5" s="65"/>
      <c r="Z5" s="65"/>
      <c r="AA5" s="65"/>
      <c r="AB5" s="65"/>
      <c r="AC5" s="65"/>
      <c r="AD5" s="65"/>
      <c r="AE5" s="65"/>
      <c r="AF5" s="65"/>
      <c r="AG5" s="65"/>
      <c r="AH5" s="65"/>
      <c r="AI5" s="65"/>
      <c r="AJ5" s="65"/>
      <c r="AK5" s="65"/>
      <c r="AL5" s="65"/>
    </row>
    <row r="6" spans="1:38" ht="14.45" customHeight="1" x14ac:dyDescent="0.2">
      <c r="A6" s="61" t="s">
        <v>66</v>
      </c>
      <c r="B6" s="61"/>
      <c r="C6" s="61"/>
      <c r="D6" s="61"/>
      <c r="E6" s="61"/>
      <c r="F6" s="61"/>
      <c r="G6" s="61"/>
      <c r="H6" s="61"/>
      <c r="I6" s="61"/>
      <c r="J6" s="61"/>
      <c r="K6" s="61"/>
      <c r="L6" s="61"/>
      <c r="M6" s="61"/>
      <c r="N6" s="61"/>
      <c r="O6" s="61"/>
      <c r="P6" s="61" t="s">
        <v>7</v>
      </c>
      <c r="Q6" s="61"/>
      <c r="R6" s="61"/>
      <c r="S6" s="61"/>
      <c r="T6" s="61"/>
      <c r="V6" s="61" t="s">
        <v>8</v>
      </c>
      <c r="W6" s="61"/>
      <c r="X6" s="61"/>
      <c r="Y6" s="61"/>
      <c r="Z6" s="61"/>
      <c r="AA6" s="61"/>
      <c r="AB6" s="61"/>
      <c r="AD6" s="61" t="s">
        <v>9</v>
      </c>
      <c r="AE6" s="61"/>
      <c r="AF6" s="61"/>
      <c r="AG6" s="61"/>
      <c r="AH6" s="61"/>
      <c r="AI6" s="61"/>
      <c r="AJ6" s="61"/>
      <c r="AK6" s="61"/>
      <c r="AL6" s="61"/>
    </row>
    <row r="7" spans="1:38" ht="14.45" customHeight="1" x14ac:dyDescent="0.2">
      <c r="A7" s="3"/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V7" s="64" t="s">
        <v>10</v>
      </c>
      <c r="W7" s="64"/>
      <c r="X7" s="64"/>
      <c r="Y7" s="3"/>
      <c r="Z7" s="64" t="s">
        <v>11</v>
      </c>
      <c r="AA7" s="64"/>
      <c r="AB7" s="64"/>
      <c r="AD7" s="3"/>
      <c r="AE7" s="3"/>
      <c r="AF7" s="3"/>
      <c r="AG7" s="3"/>
      <c r="AH7" s="3"/>
      <c r="AI7" s="3"/>
      <c r="AJ7" s="3"/>
      <c r="AK7" s="3"/>
      <c r="AL7" s="3"/>
    </row>
    <row r="8" spans="1:38" ht="14.45" customHeight="1" x14ac:dyDescent="0.2">
      <c r="A8" s="61" t="s">
        <v>67</v>
      </c>
      <c r="B8" s="61"/>
      <c r="D8" s="2" t="s">
        <v>68</v>
      </c>
      <c r="F8" s="2" t="s">
        <v>69</v>
      </c>
      <c r="H8" s="2" t="s">
        <v>70</v>
      </c>
      <c r="J8" s="2" t="s">
        <v>71</v>
      </c>
      <c r="L8" s="2" t="s">
        <v>72</v>
      </c>
      <c r="N8" s="2" t="s">
        <v>35</v>
      </c>
      <c r="P8" s="2" t="s">
        <v>13</v>
      </c>
      <c r="R8" s="2" t="s">
        <v>14</v>
      </c>
      <c r="T8" s="2" t="s">
        <v>15</v>
      </c>
      <c r="V8" s="4" t="s">
        <v>13</v>
      </c>
      <c r="W8" s="3"/>
      <c r="X8" s="4" t="s">
        <v>14</v>
      </c>
      <c r="Z8" s="4" t="s">
        <v>13</v>
      </c>
      <c r="AA8" s="3"/>
      <c r="AB8" s="4" t="s">
        <v>16</v>
      </c>
      <c r="AD8" s="2" t="s">
        <v>13</v>
      </c>
      <c r="AF8" s="2" t="s">
        <v>17</v>
      </c>
      <c r="AH8" s="2" t="s">
        <v>14</v>
      </c>
      <c r="AJ8" s="2" t="s">
        <v>15</v>
      </c>
      <c r="AL8" s="2" t="s">
        <v>18</v>
      </c>
    </row>
    <row r="9" spans="1:38" ht="21.75" customHeight="1" x14ac:dyDescent="0.2">
      <c r="A9" s="62" t="s">
        <v>73</v>
      </c>
      <c r="B9" s="62"/>
      <c r="D9" s="5" t="s">
        <v>74</v>
      </c>
      <c r="F9" s="5" t="s">
        <v>74</v>
      </c>
      <c r="H9" s="5" t="s">
        <v>75</v>
      </c>
      <c r="J9" s="5" t="s">
        <v>76</v>
      </c>
      <c r="L9" s="7">
        <v>0</v>
      </c>
      <c r="N9" s="7">
        <v>0</v>
      </c>
      <c r="P9" s="6">
        <v>36100</v>
      </c>
      <c r="R9" s="6">
        <v>25095805778</v>
      </c>
      <c r="T9" s="6">
        <v>29145466426</v>
      </c>
      <c r="V9" s="6">
        <v>0</v>
      </c>
      <c r="X9" s="6">
        <v>0</v>
      </c>
      <c r="Z9" s="6">
        <v>0</v>
      </c>
      <c r="AB9" s="6">
        <v>0</v>
      </c>
      <c r="AD9" s="6">
        <v>36100</v>
      </c>
      <c r="AF9" s="6">
        <v>820450</v>
      </c>
      <c r="AH9" s="6">
        <v>25095805778</v>
      </c>
      <c r="AJ9" s="6">
        <v>29612876693</v>
      </c>
      <c r="AL9" s="26">
        <f>AJ9/سهام!$AG$4</f>
        <v>1.0031180052719681E-3</v>
      </c>
    </row>
    <row r="10" spans="1:38" ht="21.75" customHeight="1" x14ac:dyDescent="0.2">
      <c r="A10" s="56" t="s">
        <v>77</v>
      </c>
      <c r="B10" s="56"/>
      <c r="D10" s="8" t="s">
        <v>74</v>
      </c>
      <c r="F10" s="8" t="s">
        <v>74</v>
      </c>
      <c r="H10" s="8" t="s">
        <v>78</v>
      </c>
      <c r="J10" s="8" t="s">
        <v>79</v>
      </c>
      <c r="L10" s="10">
        <v>0</v>
      </c>
      <c r="N10" s="10">
        <v>0</v>
      </c>
      <c r="P10" s="9">
        <v>880000</v>
      </c>
      <c r="R10" s="9">
        <v>596660000000</v>
      </c>
      <c r="T10" s="9">
        <v>683028978555</v>
      </c>
      <c r="V10" s="9">
        <v>0</v>
      </c>
      <c r="X10" s="9">
        <v>0</v>
      </c>
      <c r="Z10" s="9">
        <v>0</v>
      </c>
      <c r="AB10" s="9">
        <v>0</v>
      </c>
      <c r="AD10" s="9">
        <v>880000</v>
      </c>
      <c r="AF10" s="9">
        <v>785000</v>
      </c>
      <c r="AH10" s="9">
        <v>596660000000</v>
      </c>
      <c r="AJ10" s="9">
        <v>690674792500</v>
      </c>
      <c r="AL10" s="27">
        <f>AJ10/سهام!$AG$4</f>
        <v>2.3396184279118139E-2</v>
      </c>
    </row>
    <row r="11" spans="1:38" ht="21.75" customHeight="1" x14ac:dyDescent="0.2">
      <c r="A11" s="56" t="s">
        <v>80</v>
      </c>
      <c r="B11" s="56"/>
      <c r="D11" s="8" t="s">
        <v>74</v>
      </c>
      <c r="F11" s="8" t="s">
        <v>74</v>
      </c>
      <c r="H11" s="8" t="s">
        <v>81</v>
      </c>
      <c r="J11" s="8" t="s">
        <v>82</v>
      </c>
      <c r="L11" s="10">
        <v>0</v>
      </c>
      <c r="N11" s="10">
        <v>0</v>
      </c>
      <c r="P11" s="9">
        <v>151609</v>
      </c>
      <c r="R11" s="9">
        <v>100988122870</v>
      </c>
      <c r="T11" s="9">
        <v>108577843398</v>
      </c>
      <c r="V11" s="9">
        <v>0</v>
      </c>
      <c r="X11" s="9">
        <v>0</v>
      </c>
      <c r="Z11" s="9">
        <v>0</v>
      </c>
      <c r="AB11" s="9">
        <v>0</v>
      </c>
      <c r="AD11" s="9">
        <v>151609</v>
      </c>
      <c r="AF11" s="9">
        <v>722700</v>
      </c>
      <c r="AH11" s="9">
        <v>100988122870</v>
      </c>
      <c r="AJ11" s="9">
        <v>109547965131</v>
      </c>
      <c r="AL11" s="27">
        <f>AJ11/سهام!$AG$4</f>
        <v>3.7108700178996095E-3</v>
      </c>
    </row>
    <row r="12" spans="1:38" ht="21.75" customHeight="1" x14ac:dyDescent="0.2">
      <c r="A12" s="56" t="s">
        <v>83</v>
      </c>
      <c r="B12" s="56"/>
      <c r="D12" s="8" t="s">
        <v>74</v>
      </c>
      <c r="F12" s="8" t="s">
        <v>74</v>
      </c>
      <c r="H12" s="8" t="s">
        <v>84</v>
      </c>
      <c r="J12" s="8" t="s">
        <v>85</v>
      </c>
      <c r="L12" s="10">
        <v>0</v>
      </c>
      <c r="N12" s="10">
        <v>0</v>
      </c>
      <c r="P12" s="9">
        <v>100164</v>
      </c>
      <c r="R12" s="9">
        <v>55337569797</v>
      </c>
      <c r="T12" s="9">
        <v>90454731827</v>
      </c>
      <c r="V12" s="9">
        <v>0</v>
      </c>
      <c r="X12" s="9">
        <v>0</v>
      </c>
      <c r="Z12" s="9">
        <v>0</v>
      </c>
      <c r="AB12" s="9">
        <v>0</v>
      </c>
      <c r="AD12" s="9">
        <v>100164</v>
      </c>
      <c r="AF12" s="9">
        <v>920650</v>
      </c>
      <c r="AH12" s="9">
        <v>55337569797</v>
      </c>
      <c r="AJ12" s="9">
        <v>92199272452</v>
      </c>
      <c r="AL12" s="27">
        <f>AJ12/سهام!$AG$4</f>
        <v>3.1231937115869367E-3</v>
      </c>
    </row>
    <row r="13" spans="1:38" ht="21.75" customHeight="1" x14ac:dyDescent="0.2">
      <c r="A13" s="56" t="s">
        <v>86</v>
      </c>
      <c r="B13" s="56"/>
      <c r="D13" s="8" t="s">
        <v>74</v>
      </c>
      <c r="F13" s="8" t="s">
        <v>74</v>
      </c>
      <c r="H13" s="8" t="s">
        <v>87</v>
      </c>
      <c r="J13" s="8" t="s">
        <v>88</v>
      </c>
      <c r="L13" s="10">
        <v>0</v>
      </c>
      <c r="N13" s="10">
        <v>0</v>
      </c>
      <c r="P13" s="9">
        <v>957700</v>
      </c>
      <c r="R13" s="9">
        <v>591265672000</v>
      </c>
      <c r="T13" s="9">
        <v>606299024480</v>
      </c>
      <c r="V13" s="9">
        <v>0</v>
      </c>
      <c r="X13" s="9">
        <v>0</v>
      </c>
      <c r="Z13" s="9">
        <v>0</v>
      </c>
      <c r="AB13" s="9">
        <v>0</v>
      </c>
      <c r="AD13" s="9">
        <v>957700</v>
      </c>
      <c r="AF13" s="9">
        <v>639970</v>
      </c>
      <c r="AH13" s="9">
        <v>591265672000</v>
      </c>
      <c r="AJ13" s="9">
        <v>612788181007</v>
      </c>
      <c r="AL13" s="27">
        <f>AJ13/سهام!$AG$4</f>
        <v>2.0757823164518303E-2</v>
      </c>
    </row>
    <row r="14" spans="1:38" ht="21.75" customHeight="1" x14ac:dyDescent="0.2">
      <c r="A14" s="56" t="s">
        <v>89</v>
      </c>
      <c r="B14" s="56"/>
      <c r="D14" s="8" t="s">
        <v>74</v>
      </c>
      <c r="F14" s="8" t="s">
        <v>74</v>
      </c>
      <c r="H14" s="8" t="s">
        <v>90</v>
      </c>
      <c r="J14" s="8" t="s">
        <v>91</v>
      </c>
      <c r="L14" s="10">
        <v>0</v>
      </c>
      <c r="N14" s="10">
        <v>0</v>
      </c>
      <c r="P14" s="9">
        <v>740100</v>
      </c>
      <c r="R14" s="9">
        <v>601514269511</v>
      </c>
      <c r="T14" s="9">
        <v>702967564031</v>
      </c>
      <c r="V14" s="9">
        <v>0</v>
      </c>
      <c r="X14" s="9">
        <v>0</v>
      </c>
      <c r="Z14" s="9">
        <v>0</v>
      </c>
      <c r="AB14" s="9">
        <v>0</v>
      </c>
      <c r="AD14" s="9">
        <v>740100</v>
      </c>
      <c r="AF14" s="9">
        <v>967200</v>
      </c>
      <c r="AH14" s="9">
        <v>601514269511</v>
      </c>
      <c r="AJ14" s="9">
        <v>715694976769</v>
      </c>
      <c r="AL14" s="27">
        <f>AJ14/سهام!$AG$4</f>
        <v>2.4243727650052754E-2</v>
      </c>
    </row>
    <row r="15" spans="1:38" ht="21.75" customHeight="1" x14ac:dyDescent="0.2">
      <c r="A15" s="56" t="s">
        <v>92</v>
      </c>
      <c r="B15" s="56"/>
      <c r="D15" s="8" t="s">
        <v>74</v>
      </c>
      <c r="F15" s="8" t="s">
        <v>74</v>
      </c>
      <c r="H15" s="8" t="s">
        <v>93</v>
      </c>
      <c r="J15" s="8" t="s">
        <v>94</v>
      </c>
      <c r="L15" s="10">
        <v>0</v>
      </c>
      <c r="N15" s="10">
        <v>0</v>
      </c>
      <c r="P15" s="9">
        <v>1884000</v>
      </c>
      <c r="R15" s="9">
        <v>1192884491342</v>
      </c>
      <c r="T15" s="9">
        <v>1350099062184</v>
      </c>
      <c r="V15" s="9">
        <v>0</v>
      </c>
      <c r="X15" s="9">
        <v>0</v>
      </c>
      <c r="Z15" s="9">
        <v>0</v>
      </c>
      <c r="AB15" s="9">
        <v>0</v>
      </c>
      <c r="AD15" s="9">
        <v>1884000</v>
      </c>
      <c r="AF15" s="9">
        <v>591776</v>
      </c>
      <c r="AH15" s="9">
        <v>1192884491342</v>
      </c>
      <c r="AJ15" s="9">
        <v>1114703907290</v>
      </c>
      <c r="AL15" s="27">
        <f>AJ15/سهام!$AG$4</f>
        <v>3.7759910039875763E-2</v>
      </c>
    </row>
    <row r="16" spans="1:38" ht="21.75" customHeight="1" x14ac:dyDescent="0.2">
      <c r="A16" s="56" t="s">
        <v>95</v>
      </c>
      <c r="B16" s="56"/>
      <c r="D16" s="8" t="s">
        <v>74</v>
      </c>
      <c r="F16" s="8" t="s">
        <v>74</v>
      </c>
      <c r="H16" s="8" t="s">
        <v>96</v>
      </c>
      <c r="J16" s="8" t="s">
        <v>94</v>
      </c>
      <c r="L16" s="10">
        <v>18</v>
      </c>
      <c r="N16" s="10">
        <v>18</v>
      </c>
      <c r="P16" s="9">
        <v>1200000</v>
      </c>
      <c r="R16" s="9">
        <v>983888000000</v>
      </c>
      <c r="T16" s="9">
        <v>1200180827790</v>
      </c>
      <c r="V16" s="9">
        <v>0</v>
      </c>
      <c r="X16" s="9">
        <v>0</v>
      </c>
      <c r="Z16" s="9">
        <v>0</v>
      </c>
      <c r="AB16" s="9">
        <v>0</v>
      </c>
      <c r="AD16" s="9">
        <v>1200000</v>
      </c>
      <c r="AF16" s="9">
        <v>1000000</v>
      </c>
      <c r="AH16" s="9">
        <v>983888000000</v>
      </c>
      <c r="AJ16" s="9">
        <v>1199782500000</v>
      </c>
      <c r="AL16" s="27">
        <f>AJ16/سهام!$AG$4</f>
        <v>4.0641895099799895E-2</v>
      </c>
    </row>
    <row r="17" spans="1:38" ht="21.75" customHeight="1" x14ac:dyDescent="0.2">
      <c r="A17" s="56" t="s">
        <v>97</v>
      </c>
      <c r="B17" s="56"/>
      <c r="D17" s="8" t="s">
        <v>74</v>
      </c>
      <c r="F17" s="8" t="s">
        <v>74</v>
      </c>
      <c r="H17" s="8" t="s">
        <v>98</v>
      </c>
      <c r="J17" s="8" t="s">
        <v>99</v>
      </c>
      <c r="L17" s="10">
        <v>18</v>
      </c>
      <c r="N17" s="10">
        <v>18</v>
      </c>
      <c r="P17" s="9">
        <v>2045000</v>
      </c>
      <c r="R17" s="9">
        <v>1782380650000</v>
      </c>
      <c r="T17" s="9">
        <v>1942397876562</v>
      </c>
      <c r="V17" s="9">
        <v>0</v>
      </c>
      <c r="X17" s="9">
        <v>0</v>
      </c>
      <c r="Z17" s="9">
        <v>0</v>
      </c>
      <c r="AB17" s="9">
        <v>0</v>
      </c>
      <c r="AD17" s="9">
        <v>2045000</v>
      </c>
      <c r="AF17" s="9">
        <v>950000</v>
      </c>
      <c r="AH17" s="9">
        <v>1782380650000</v>
      </c>
      <c r="AJ17" s="9">
        <v>1942397876562</v>
      </c>
      <c r="AL17" s="27">
        <f>AJ17/سهام!$AG$4</f>
        <v>6.5797534754263268E-2</v>
      </c>
    </row>
    <row r="18" spans="1:38" ht="21.75" customHeight="1" x14ac:dyDescent="0.2">
      <c r="A18" s="56" t="s">
        <v>100</v>
      </c>
      <c r="B18" s="56"/>
      <c r="D18" s="8" t="s">
        <v>74</v>
      </c>
      <c r="F18" s="8" t="s">
        <v>74</v>
      </c>
      <c r="H18" s="8" t="s">
        <v>101</v>
      </c>
      <c r="J18" s="8" t="s">
        <v>102</v>
      </c>
      <c r="L18" s="10">
        <v>26</v>
      </c>
      <c r="N18" s="10">
        <v>26</v>
      </c>
      <c r="P18" s="9">
        <v>1000000</v>
      </c>
      <c r="R18" s="9">
        <v>1000000000000</v>
      </c>
      <c r="T18" s="9">
        <v>999818750000</v>
      </c>
      <c r="V18" s="9">
        <v>0</v>
      </c>
      <c r="X18" s="9">
        <v>0</v>
      </c>
      <c r="Z18" s="9">
        <v>0</v>
      </c>
      <c r="AB18" s="9">
        <v>0</v>
      </c>
      <c r="AD18" s="9">
        <v>1000000</v>
      </c>
      <c r="AF18" s="9">
        <v>1000000</v>
      </c>
      <c r="AH18" s="9">
        <v>1000000000000</v>
      </c>
      <c r="AJ18" s="9">
        <v>999818750000</v>
      </c>
      <c r="AL18" s="27">
        <f>AJ18/سهام!$AG$4</f>
        <v>3.3868245916499909E-2</v>
      </c>
    </row>
    <row r="19" spans="1:38" ht="21.75" customHeight="1" x14ac:dyDescent="0.2">
      <c r="A19" s="56" t="s">
        <v>103</v>
      </c>
      <c r="B19" s="56"/>
      <c r="D19" s="8" t="s">
        <v>74</v>
      </c>
      <c r="F19" s="8" t="s">
        <v>74</v>
      </c>
      <c r="H19" s="8" t="s">
        <v>104</v>
      </c>
      <c r="J19" s="8" t="s">
        <v>105</v>
      </c>
      <c r="L19" s="10">
        <v>23</v>
      </c>
      <c r="N19" s="10">
        <v>23</v>
      </c>
      <c r="P19" s="9">
        <v>500000</v>
      </c>
      <c r="R19" s="9">
        <v>500000000000</v>
      </c>
      <c r="T19" s="9">
        <v>522405296875</v>
      </c>
      <c r="V19" s="9">
        <v>0</v>
      </c>
      <c r="X19" s="9">
        <v>0</v>
      </c>
      <c r="Z19" s="9">
        <v>0</v>
      </c>
      <c r="AB19" s="9">
        <v>0</v>
      </c>
      <c r="AD19" s="9">
        <v>500000</v>
      </c>
      <c r="AF19" s="9">
        <v>1045000</v>
      </c>
      <c r="AH19" s="9">
        <v>500000000000</v>
      </c>
      <c r="AJ19" s="9">
        <v>522405296875</v>
      </c>
      <c r="AL19" s="27">
        <f>AJ19/سهام!$AG$4</f>
        <v>1.7696158491371204E-2</v>
      </c>
    </row>
    <row r="20" spans="1:38" ht="21.75" customHeight="1" x14ac:dyDescent="0.2">
      <c r="A20" s="56" t="s">
        <v>106</v>
      </c>
      <c r="B20" s="56"/>
      <c r="D20" s="8" t="s">
        <v>74</v>
      </c>
      <c r="F20" s="8" t="s">
        <v>74</v>
      </c>
      <c r="H20" s="8" t="s">
        <v>107</v>
      </c>
      <c r="J20" s="8" t="s">
        <v>108</v>
      </c>
      <c r="L20" s="10">
        <v>18</v>
      </c>
      <c r="N20" s="10">
        <v>18</v>
      </c>
      <c r="P20" s="9">
        <v>225000</v>
      </c>
      <c r="R20" s="9">
        <v>169126661999</v>
      </c>
      <c r="T20" s="9">
        <v>179180017734</v>
      </c>
      <c r="V20" s="9">
        <v>0</v>
      </c>
      <c r="X20" s="9">
        <v>0</v>
      </c>
      <c r="Z20" s="9">
        <v>0</v>
      </c>
      <c r="AB20" s="9">
        <v>0</v>
      </c>
      <c r="AD20" s="9">
        <v>225000</v>
      </c>
      <c r="AF20" s="9">
        <v>790800</v>
      </c>
      <c r="AH20" s="9">
        <v>169126661999</v>
      </c>
      <c r="AJ20" s="9">
        <v>177897750187</v>
      </c>
      <c r="AL20" s="27">
        <f>AJ20/سهام!$AG$4</f>
        <v>6.0261769959058919E-3</v>
      </c>
    </row>
    <row r="21" spans="1:38" ht="21.75" customHeight="1" x14ac:dyDescent="0.2">
      <c r="A21" s="56" t="s">
        <v>109</v>
      </c>
      <c r="B21" s="56"/>
      <c r="D21" s="8" t="s">
        <v>74</v>
      </c>
      <c r="F21" s="8" t="s">
        <v>74</v>
      </c>
      <c r="H21" s="8" t="s">
        <v>110</v>
      </c>
      <c r="J21" s="8" t="s">
        <v>111</v>
      </c>
      <c r="L21" s="10">
        <v>20.5</v>
      </c>
      <c r="N21" s="10">
        <v>20.5</v>
      </c>
      <c r="P21" s="9">
        <v>420000</v>
      </c>
      <c r="R21" s="9">
        <v>382866963436</v>
      </c>
      <c r="T21" s="9">
        <v>349303177321</v>
      </c>
      <c r="V21" s="9">
        <v>0</v>
      </c>
      <c r="X21" s="9">
        <v>0</v>
      </c>
      <c r="Z21" s="9">
        <v>0</v>
      </c>
      <c r="AB21" s="9">
        <v>0</v>
      </c>
      <c r="AD21" s="9">
        <v>420000</v>
      </c>
      <c r="AF21" s="9">
        <v>932600</v>
      </c>
      <c r="AH21" s="9">
        <v>382866963436</v>
      </c>
      <c r="AJ21" s="9">
        <v>391621005825</v>
      </c>
      <c r="AL21" s="27">
        <f>AJ21/سهام!$AG$4</f>
        <v>1.3265920979525683E-2</v>
      </c>
    </row>
    <row r="22" spans="1:38" ht="21.75" customHeight="1" x14ac:dyDescent="0.2">
      <c r="A22" s="56" t="s">
        <v>112</v>
      </c>
      <c r="B22" s="56"/>
      <c r="D22" s="8" t="s">
        <v>74</v>
      </c>
      <c r="F22" s="8" t="s">
        <v>74</v>
      </c>
      <c r="H22" s="8" t="s">
        <v>113</v>
      </c>
      <c r="J22" s="8" t="s">
        <v>114</v>
      </c>
      <c r="L22" s="10">
        <v>20.5</v>
      </c>
      <c r="N22" s="10">
        <v>20.5</v>
      </c>
      <c r="P22" s="9">
        <v>990000</v>
      </c>
      <c r="R22" s="9">
        <v>959260500000</v>
      </c>
      <c r="T22" s="9">
        <v>968044510125</v>
      </c>
      <c r="V22" s="9">
        <v>0</v>
      </c>
      <c r="X22" s="9">
        <v>0</v>
      </c>
      <c r="Z22" s="9">
        <v>0</v>
      </c>
      <c r="AB22" s="9">
        <v>0</v>
      </c>
      <c r="AD22" s="9">
        <v>990000</v>
      </c>
      <c r="AF22" s="9">
        <v>981350</v>
      </c>
      <c r="AH22" s="9">
        <v>959260500000</v>
      </c>
      <c r="AJ22" s="9">
        <v>971360409009</v>
      </c>
      <c r="AL22" s="27">
        <f>AJ22/سهام!$AG$4</f>
        <v>3.2904237098842909E-2</v>
      </c>
    </row>
    <row r="23" spans="1:38" ht="21.75" customHeight="1" x14ac:dyDescent="0.2">
      <c r="A23" s="58" t="s">
        <v>115</v>
      </c>
      <c r="B23" s="58"/>
      <c r="D23" s="11" t="s">
        <v>74</v>
      </c>
      <c r="F23" s="11" t="s">
        <v>74</v>
      </c>
      <c r="H23" s="11" t="s">
        <v>113</v>
      </c>
      <c r="J23" s="11" t="s">
        <v>116</v>
      </c>
      <c r="L23" s="14">
        <v>20.5</v>
      </c>
      <c r="N23" s="14">
        <v>20.5</v>
      </c>
      <c r="P23" s="13">
        <v>1225000</v>
      </c>
      <c r="R23" s="13">
        <v>1142082296625</v>
      </c>
      <c r="T23" s="13">
        <v>1118112055451</v>
      </c>
      <c r="V23" s="13">
        <v>0</v>
      </c>
      <c r="X23" s="13">
        <v>0</v>
      </c>
      <c r="Z23" s="13">
        <v>0</v>
      </c>
      <c r="AB23" s="13">
        <v>0</v>
      </c>
      <c r="AD23" s="13">
        <v>1225000</v>
      </c>
      <c r="AF23" s="13">
        <v>918000</v>
      </c>
      <c r="AH23" s="13">
        <v>1142082296625</v>
      </c>
      <c r="AJ23" s="13">
        <v>1124346175312</v>
      </c>
      <c r="AL23" s="27">
        <f>AJ23/سهام!$AG$4</f>
        <v>3.8086535945383033E-2</v>
      </c>
    </row>
    <row r="24" spans="1:38" ht="21.75" customHeight="1" x14ac:dyDescent="0.2">
      <c r="A24" s="60" t="s">
        <v>29</v>
      </c>
      <c r="B24" s="60"/>
      <c r="D24" s="16"/>
      <c r="F24" s="16"/>
      <c r="H24" s="16"/>
      <c r="J24" s="16"/>
      <c r="L24" s="16"/>
      <c r="N24" s="16"/>
      <c r="P24" s="16">
        <v>12354673</v>
      </c>
      <c r="R24" s="16">
        <v>10083351003358</v>
      </c>
      <c r="T24" s="16">
        <v>10850015182759</v>
      </c>
      <c r="V24" s="16">
        <v>0</v>
      </c>
      <c r="X24" s="16">
        <v>0</v>
      </c>
      <c r="Z24" s="16">
        <v>0</v>
      </c>
      <c r="AB24" s="16">
        <v>0</v>
      </c>
      <c r="AD24" s="16">
        <v>12354673</v>
      </c>
      <c r="AF24" s="16"/>
      <c r="AH24" s="16">
        <v>10083351003358</v>
      </c>
      <c r="AJ24" s="16">
        <v>10694851735612</v>
      </c>
      <c r="AL24" s="28">
        <f>SUM(AL9:AL23)</f>
        <v>0.36228153214991521</v>
      </c>
    </row>
    <row r="26" spans="1:38" x14ac:dyDescent="0.2">
      <c r="AJ26" s="24"/>
    </row>
    <row r="27" spans="1:38" x14ac:dyDescent="0.2">
      <c r="AJ27" s="24"/>
    </row>
    <row r="28" spans="1:38" x14ac:dyDescent="0.2">
      <c r="AJ28" s="24"/>
    </row>
    <row r="29" spans="1:38" x14ac:dyDescent="0.2">
      <c r="AJ29" s="24"/>
    </row>
  </sheetData>
  <mergeCells count="27">
    <mergeCell ref="A1:AL1"/>
    <mergeCell ref="A2:AL2"/>
    <mergeCell ref="A3:AL3"/>
    <mergeCell ref="B5:AL5"/>
    <mergeCell ref="A6:O6"/>
    <mergeCell ref="P6:T6"/>
    <mergeCell ref="V6:AB6"/>
    <mergeCell ref="AD6:AL6"/>
    <mergeCell ref="V7:X7"/>
    <mergeCell ref="Z7:AB7"/>
    <mergeCell ref="A8:B8"/>
    <mergeCell ref="A9:B9"/>
    <mergeCell ref="A10:B10"/>
    <mergeCell ref="A11:B11"/>
    <mergeCell ref="A12:B12"/>
    <mergeCell ref="A13:B13"/>
    <mergeCell ref="A14:B14"/>
    <mergeCell ref="A15:B15"/>
    <mergeCell ref="A21:B21"/>
    <mergeCell ref="A22:B22"/>
    <mergeCell ref="A23:B23"/>
    <mergeCell ref="A24:B24"/>
    <mergeCell ref="A16:B16"/>
    <mergeCell ref="A17:B17"/>
    <mergeCell ref="A18:B18"/>
    <mergeCell ref="A19:B19"/>
    <mergeCell ref="A20:B20"/>
  </mergeCells>
  <pageMargins left="0.39" right="0.39" top="0.39" bottom="0.39" header="0" footer="0"/>
  <pageSetup paperSize="0" fitToHeight="0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rgb="FF92D050"/>
    <pageSetUpPr fitToPage="1"/>
  </sheetPr>
  <dimension ref="A1:M12"/>
  <sheetViews>
    <sheetView rightToLeft="1" workbookViewId="0">
      <selection activeCell="E20" sqref="E20"/>
    </sheetView>
  </sheetViews>
  <sheetFormatPr defaultRowHeight="12.75" x14ac:dyDescent="0.2"/>
  <cols>
    <col min="1" max="1" width="29.85546875" customWidth="1"/>
    <col min="2" max="2" width="1.28515625" customWidth="1"/>
    <col min="3" max="3" width="15.5703125" customWidth="1"/>
    <col min="4" max="4" width="1.28515625" customWidth="1"/>
    <col min="5" max="5" width="15.5703125" customWidth="1"/>
    <col min="6" max="6" width="1.28515625" customWidth="1"/>
    <col min="7" max="7" width="13" customWidth="1"/>
    <col min="8" max="8" width="1.28515625" customWidth="1"/>
    <col min="9" max="9" width="13" customWidth="1"/>
    <col min="10" max="10" width="1.28515625" customWidth="1"/>
    <col min="11" max="11" width="23.42578125" customWidth="1"/>
    <col min="12" max="12" width="1.28515625" customWidth="1"/>
    <col min="13" max="13" width="54.7109375" bestFit="1" customWidth="1"/>
    <col min="14" max="14" width="0.28515625" customWidth="1"/>
  </cols>
  <sheetData>
    <row r="1" spans="1:13" ht="29.1" customHeight="1" x14ac:dyDescent="0.2">
      <c r="A1" s="54" t="s">
        <v>0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</row>
    <row r="2" spans="1:13" ht="21.75" customHeight="1" x14ac:dyDescent="0.2">
      <c r="A2" s="54" t="s">
        <v>1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</row>
    <row r="3" spans="1:13" ht="21.75" customHeight="1" x14ac:dyDescent="0.2">
      <c r="A3" s="54" t="s">
        <v>2</v>
      </c>
      <c r="B3" s="54"/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</row>
    <row r="4" spans="1:13" ht="14.45" customHeight="1" x14ac:dyDescent="0.2">
      <c r="A4" s="65" t="s">
        <v>117</v>
      </c>
      <c r="B4" s="65"/>
      <c r="C4" s="65"/>
      <c r="D4" s="65"/>
      <c r="E4" s="65"/>
      <c r="F4" s="65"/>
      <c r="G4" s="65"/>
      <c r="H4" s="65"/>
      <c r="I4" s="65"/>
      <c r="J4" s="65"/>
      <c r="K4" s="65"/>
      <c r="L4" s="65"/>
      <c r="M4" s="65"/>
    </row>
    <row r="5" spans="1:13" ht="14.45" customHeight="1" x14ac:dyDescent="0.2">
      <c r="A5" s="65" t="s">
        <v>118</v>
      </c>
      <c r="B5" s="65"/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</row>
    <row r="6" spans="1:13" ht="14.45" customHeight="1" x14ac:dyDescent="0.2"/>
    <row r="7" spans="1:13" ht="14.45" customHeight="1" x14ac:dyDescent="0.2">
      <c r="C7" s="61" t="s">
        <v>9</v>
      </c>
      <c r="D7" s="61"/>
      <c r="E7" s="61"/>
      <c r="F7" s="61"/>
      <c r="G7" s="61"/>
      <c r="H7" s="61"/>
      <c r="I7" s="61"/>
      <c r="J7" s="61"/>
      <c r="K7" s="61"/>
      <c r="L7" s="61"/>
      <c r="M7" s="61"/>
    </row>
    <row r="8" spans="1:13" ht="14.45" customHeight="1" x14ac:dyDescent="0.2">
      <c r="A8" s="2" t="s">
        <v>119</v>
      </c>
      <c r="C8" s="4" t="s">
        <v>13</v>
      </c>
      <c r="D8" s="3"/>
      <c r="E8" s="4" t="s">
        <v>120</v>
      </c>
      <c r="F8" s="3"/>
      <c r="G8" s="4" t="s">
        <v>121</v>
      </c>
      <c r="H8" s="3"/>
      <c r="I8" s="4" t="s">
        <v>122</v>
      </c>
      <c r="J8" s="3"/>
      <c r="K8" s="4" t="s">
        <v>123</v>
      </c>
      <c r="L8" s="3"/>
      <c r="M8" s="4" t="s">
        <v>124</v>
      </c>
    </row>
    <row r="9" spans="1:13" ht="21.75" customHeight="1" x14ac:dyDescent="0.2">
      <c r="A9" s="5" t="s">
        <v>86</v>
      </c>
      <c r="C9" s="6">
        <v>957700</v>
      </c>
      <c r="E9" s="6">
        <v>707000</v>
      </c>
      <c r="G9" s="6">
        <v>639970</v>
      </c>
      <c r="I9" s="7" t="s">
        <v>125</v>
      </c>
      <c r="K9" s="6">
        <v>612788181007</v>
      </c>
      <c r="M9" s="5" t="s">
        <v>341</v>
      </c>
    </row>
    <row r="10" spans="1:13" ht="21.75" customHeight="1" x14ac:dyDescent="0.2">
      <c r="A10" s="11" t="s">
        <v>92</v>
      </c>
      <c r="C10" s="13">
        <v>1884000</v>
      </c>
      <c r="E10" s="13">
        <v>731450</v>
      </c>
      <c r="G10" s="13">
        <v>591776</v>
      </c>
      <c r="I10" s="14" t="s">
        <v>126</v>
      </c>
      <c r="K10" s="13">
        <v>1114703907290</v>
      </c>
      <c r="M10" s="11" t="s">
        <v>341</v>
      </c>
    </row>
    <row r="11" spans="1:13" ht="21.75" customHeight="1" thickBot="1" x14ac:dyDescent="0.25">
      <c r="A11" s="15" t="s">
        <v>29</v>
      </c>
      <c r="C11" s="16">
        <v>2841700</v>
      </c>
      <c r="E11" s="16"/>
      <c r="G11" s="16"/>
      <c r="I11" s="16"/>
      <c r="K11" s="16">
        <v>1727492088297</v>
      </c>
      <c r="M11" s="16"/>
    </row>
    <row r="12" spans="1:13" ht="13.5" thickTop="1" x14ac:dyDescent="0.2"/>
  </sheetData>
  <mergeCells count="6">
    <mergeCell ref="C7:M7"/>
    <mergeCell ref="A1:M1"/>
    <mergeCell ref="A2:M2"/>
    <mergeCell ref="A3:M3"/>
    <mergeCell ref="A4:M4"/>
    <mergeCell ref="A5:M5"/>
  </mergeCells>
  <pageMargins left="0.39" right="0.39" top="0.39" bottom="0.39" header="0" footer="0"/>
  <pageSetup paperSize="0" fitToHeight="0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rgb="FF92D050"/>
    <pageSetUpPr fitToPage="1"/>
  </sheetPr>
  <dimension ref="A1:L69"/>
  <sheetViews>
    <sheetView rightToLeft="1" workbookViewId="0">
      <selection activeCell="P59" sqref="P59"/>
    </sheetView>
  </sheetViews>
  <sheetFormatPr defaultRowHeight="12.75" x14ac:dyDescent="0.2"/>
  <cols>
    <col min="1" max="1" width="6.28515625" bestFit="1" customWidth="1"/>
    <col min="2" max="2" width="35" customWidth="1"/>
    <col min="3" max="3" width="1.28515625" customWidth="1"/>
    <col min="4" max="4" width="18.85546875" bestFit="1" customWidth="1"/>
    <col min="5" max="5" width="1.28515625" customWidth="1"/>
    <col min="6" max="6" width="18.85546875" bestFit="1" customWidth="1"/>
    <col min="7" max="7" width="1.28515625" customWidth="1"/>
    <col min="8" max="8" width="18.85546875" bestFit="1" customWidth="1"/>
    <col min="9" max="9" width="1.28515625" customWidth="1"/>
    <col min="10" max="10" width="18.85546875" bestFit="1" customWidth="1"/>
    <col min="11" max="11" width="1.28515625" customWidth="1"/>
    <col min="12" max="12" width="18.28515625" style="29" bestFit="1" customWidth="1"/>
    <col min="13" max="13" width="0.28515625" customWidth="1"/>
  </cols>
  <sheetData>
    <row r="1" spans="1:12" ht="29.1" customHeight="1" x14ac:dyDescent="0.2">
      <c r="A1" s="54" t="s">
        <v>0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</row>
    <row r="2" spans="1:12" ht="21.75" customHeight="1" x14ac:dyDescent="0.2">
      <c r="A2" s="54" t="s">
        <v>1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</row>
    <row r="3" spans="1:12" ht="21.75" customHeight="1" x14ac:dyDescent="0.2">
      <c r="A3" s="54" t="s">
        <v>2</v>
      </c>
      <c r="B3" s="54"/>
      <c r="C3" s="54"/>
      <c r="D3" s="54"/>
      <c r="E3" s="54"/>
      <c r="F3" s="54"/>
      <c r="G3" s="54"/>
      <c r="H3" s="54"/>
      <c r="I3" s="54"/>
      <c r="J3" s="54"/>
      <c r="K3" s="54"/>
      <c r="L3" s="54"/>
    </row>
    <row r="4" spans="1:12" ht="14.45" customHeight="1" x14ac:dyDescent="0.2"/>
    <row r="5" spans="1:12" ht="14.45" customHeight="1" x14ac:dyDescent="0.2">
      <c r="A5" s="1" t="s">
        <v>127</v>
      </c>
      <c r="B5" s="65" t="s">
        <v>128</v>
      </c>
      <c r="C5" s="65"/>
      <c r="D5" s="65"/>
      <c r="E5" s="65"/>
      <c r="F5" s="65"/>
      <c r="G5" s="65"/>
      <c r="H5" s="65"/>
      <c r="I5" s="65"/>
      <c r="J5" s="65"/>
      <c r="K5" s="65"/>
      <c r="L5" s="65"/>
    </row>
    <row r="6" spans="1:12" ht="14.45" customHeight="1" x14ac:dyDescent="0.2">
      <c r="D6" s="2" t="s">
        <v>7</v>
      </c>
      <c r="F6" s="61" t="s">
        <v>8</v>
      </c>
      <c r="G6" s="61"/>
      <c r="H6" s="61"/>
      <c r="J6" s="2" t="s">
        <v>9</v>
      </c>
    </row>
    <row r="7" spans="1:12" ht="14.45" customHeight="1" x14ac:dyDescent="0.2">
      <c r="D7" s="3"/>
      <c r="F7" s="3"/>
      <c r="G7" s="3"/>
      <c r="H7" s="3"/>
      <c r="J7" s="3"/>
    </row>
    <row r="8" spans="1:12" ht="14.45" customHeight="1" x14ac:dyDescent="0.2">
      <c r="A8" s="61" t="s">
        <v>129</v>
      </c>
      <c r="B8" s="61"/>
      <c r="D8" s="2" t="s">
        <v>130</v>
      </c>
      <c r="F8" s="2" t="s">
        <v>131</v>
      </c>
      <c r="H8" s="2" t="s">
        <v>132</v>
      </c>
      <c r="J8" s="2" t="s">
        <v>130</v>
      </c>
      <c r="L8" s="30" t="s">
        <v>18</v>
      </c>
    </row>
    <row r="9" spans="1:12" ht="21.75" customHeight="1" x14ac:dyDescent="0.2">
      <c r="A9" s="62" t="s">
        <v>133</v>
      </c>
      <c r="B9" s="62"/>
      <c r="D9" s="6">
        <v>8360991</v>
      </c>
      <c r="F9" s="6">
        <v>3210949233261</v>
      </c>
      <c r="H9" s="6">
        <v>3161118835766</v>
      </c>
      <c r="J9" s="6">
        <v>49838758486</v>
      </c>
      <c r="L9" s="26">
        <f>J9/سهام!$AG$4</f>
        <v>1.6882573252170903E-3</v>
      </c>
    </row>
    <row r="10" spans="1:12" ht="21.75" customHeight="1" x14ac:dyDescent="0.2">
      <c r="A10" s="56" t="s">
        <v>134</v>
      </c>
      <c r="B10" s="56"/>
      <c r="D10" s="9">
        <v>912128</v>
      </c>
      <c r="F10" s="9">
        <v>0</v>
      </c>
      <c r="H10" s="9">
        <v>0</v>
      </c>
      <c r="J10" s="9">
        <v>912128</v>
      </c>
      <c r="L10" s="27">
        <f>J10/سهام!$AG$4</f>
        <v>3.0897775633158737E-8</v>
      </c>
    </row>
    <row r="11" spans="1:12" ht="21.75" customHeight="1" x14ac:dyDescent="0.2">
      <c r="A11" s="56" t="s">
        <v>135</v>
      </c>
      <c r="B11" s="56"/>
      <c r="D11" s="9">
        <v>3182721</v>
      </c>
      <c r="F11" s="9">
        <v>13459</v>
      </c>
      <c r="H11" s="9">
        <v>0</v>
      </c>
      <c r="J11" s="9">
        <v>3196180</v>
      </c>
      <c r="L11" s="27">
        <f>J11/سهام!$AG$4</f>
        <v>1.0826863392329729E-7</v>
      </c>
    </row>
    <row r="12" spans="1:12" ht="21.75" customHeight="1" x14ac:dyDescent="0.2">
      <c r="A12" s="56" t="s">
        <v>136</v>
      </c>
      <c r="B12" s="56"/>
      <c r="D12" s="9">
        <v>946606</v>
      </c>
      <c r="F12" s="9">
        <v>4009</v>
      </c>
      <c r="H12" s="9">
        <v>0</v>
      </c>
      <c r="J12" s="9">
        <v>950615</v>
      </c>
      <c r="L12" s="27">
        <f>J12/سهام!$AG$4</f>
        <v>3.220149911362791E-8</v>
      </c>
    </row>
    <row r="13" spans="1:12" ht="21.75" customHeight="1" x14ac:dyDescent="0.2">
      <c r="A13" s="56" t="s">
        <v>137</v>
      </c>
      <c r="B13" s="56"/>
      <c r="D13" s="9">
        <v>5500</v>
      </c>
      <c r="F13" s="9">
        <v>0</v>
      </c>
      <c r="H13" s="9">
        <v>0</v>
      </c>
      <c r="J13" s="9">
        <v>5500</v>
      </c>
      <c r="L13" s="27">
        <f>J13/سهام!$AG$4</f>
        <v>1.8630912106894326E-10</v>
      </c>
    </row>
    <row r="14" spans="1:12" ht="21.75" customHeight="1" x14ac:dyDescent="0.2">
      <c r="A14" s="56" t="s">
        <v>138</v>
      </c>
      <c r="B14" s="56"/>
      <c r="D14" s="9">
        <v>1946102</v>
      </c>
      <c r="F14" s="9">
        <v>0</v>
      </c>
      <c r="H14" s="9">
        <v>0</v>
      </c>
      <c r="J14" s="9">
        <v>1946102</v>
      </c>
      <c r="L14" s="27">
        <f>J14/سهام!$AG$4</f>
        <v>6.5923009660093206E-8</v>
      </c>
    </row>
    <row r="15" spans="1:12" ht="21.75" customHeight="1" x14ac:dyDescent="0.2">
      <c r="A15" s="56" t="s">
        <v>139</v>
      </c>
      <c r="B15" s="56"/>
      <c r="D15" s="9">
        <v>16021</v>
      </c>
      <c r="F15" s="9">
        <v>0</v>
      </c>
      <c r="H15" s="9">
        <v>0</v>
      </c>
      <c r="J15" s="9">
        <v>16021</v>
      </c>
      <c r="L15" s="27">
        <f>J15/سهام!$AG$4</f>
        <v>5.4270153248100726E-10</v>
      </c>
    </row>
    <row r="16" spans="1:12" ht="21.75" customHeight="1" x14ac:dyDescent="0.2">
      <c r="A16" s="56" t="s">
        <v>140</v>
      </c>
      <c r="B16" s="56"/>
      <c r="D16" s="9">
        <v>9414714</v>
      </c>
      <c r="F16" s="9">
        <v>39871</v>
      </c>
      <c r="H16" s="9">
        <v>0</v>
      </c>
      <c r="J16" s="9">
        <v>9454585</v>
      </c>
      <c r="L16" s="27">
        <f>J16/سهام!$AG$4</f>
        <v>3.2026825844029363E-7</v>
      </c>
    </row>
    <row r="17" spans="1:12" ht="21.75" customHeight="1" x14ac:dyDescent="0.2">
      <c r="A17" s="56" t="s">
        <v>141</v>
      </c>
      <c r="B17" s="56"/>
      <c r="D17" s="9">
        <v>447100502</v>
      </c>
      <c r="F17" s="9">
        <v>4461</v>
      </c>
      <c r="H17" s="9">
        <v>446050000</v>
      </c>
      <c r="J17" s="9">
        <v>1054963</v>
      </c>
      <c r="L17" s="27">
        <f>J17/سهام!$AG$4</f>
        <v>3.5736223507319198E-8</v>
      </c>
    </row>
    <row r="18" spans="1:12" ht="21.75" customHeight="1" x14ac:dyDescent="0.2">
      <c r="A18" s="56" t="s">
        <v>142</v>
      </c>
      <c r="B18" s="56"/>
      <c r="D18" s="9">
        <v>1056440</v>
      </c>
      <c r="F18" s="9">
        <v>4583592507245</v>
      </c>
      <c r="H18" s="9">
        <v>4579163410000</v>
      </c>
      <c r="J18" s="9">
        <v>4430153685</v>
      </c>
      <c r="L18" s="27">
        <f>J18/سهام!$AG$4</f>
        <v>1.5006873440958003E-4</v>
      </c>
    </row>
    <row r="19" spans="1:12" ht="21.75" customHeight="1" x14ac:dyDescent="0.2">
      <c r="A19" s="56" t="s">
        <v>143</v>
      </c>
      <c r="B19" s="56"/>
      <c r="D19" s="9">
        <v>516011</v>
      </c>
      <c r="F19" s="9">
        <v>2175</v>
      </c>
      <c r="H19" s="9">
        <v>0</v>
      </c>
      <c r="J19" s="9">
        <v>518186</v>
      </c>
      <c r="L19" s="27">
        <f>J19/سهام!$AG$4</f>
        <v>1.7553232401860259E-8</v>
      </c>
    </row>
    <row r="20" spans="1:12" ht="21.75" customHeight="1" x14ac:dyDescent="0.2">
      <c r="A20" s="56" t="s">
        <v>144</v>
      </c>
      <c r="B20" s="56"/>
      <c r="D20" s="9">
        <v>248</v>
      </c>
      <c r="F20" s="9">
        <v>0</v>
      </c>
      <c r="H20" s="9">
        <v>0</v>
      </c>
      <c r="J20" s="9">
        <v>248</v>
      </c>
      <c r="L20" s="27">
        <f>J20/سهام!$AG$4</f>
        <v>8.4008476409268961E-12</v>
      </c>
    </row>
    <row r="21" spans="1:12" ht="21.75" customHeight="1" x14ac:dyDescent="0.2">
      <c r="A21" s="56" t="s">
        <v>145</v>
      </c>
      <c r="B21" s="56"/>
      <c r="D21" s="9">
        <v>449420</v>
      </c>
      <c r="F21" s="9">
        <v>1900</v>
      </c>
      <c r="H21" s="9">
        <v>0</v>
      </c>
      <c r="J21" s="9">
        <v>451320</v>
      </c>
      <c r="L21" s="27">
        <f>J21/سهام!$AG$4</f>
        <v>1.5288187731060996E-8</v>
      </c>
    </row>
    <row r="22" spans="1:12" ht="21.75" customHeight="1" x14ac:dyDescent="0.2">
      <c r="A22" s="56" t="s">
        <v>146</v>
      </c>
      <c r="B22" s="56"/>
      <c r="D22" s="9">
        <v>593230</v>
      </c>
      <c r="F22" s="9">
        <v>2501</v>
      </c>
      <c r="H22" s="9">
        <v>0</v>
      </c>
      <c r="J22" s="9">
        <v>595731</v>
      </c>
      <c r="L22" s="27">
        <f>J22/سهام!$AG$4</f>
        <v>2.0180021637004116E-8</v>
      </c>
    </row>
    <row r="23" spans="1:12" ht="21.75" customHeight="1" x14ac:dyDescent="0.2">
      <c r="A23" s="56" t="s">
        <v>147</v>
      </c>
      <c r="B23" s="56"/>
      <c r="D23" s="9">
        <v>159172</v>
      </c>
      <c r="F23" s="9">
        <v>0</v>
      </c>
      <c r="H23" s="9">
        <v>0</v>
      </c>
      <c r="J23" s="9">
        <v>159172</v>
      </c>
      <c r="L23" s="27">
        <f>J23/سهام!$AG$4</f>
        <v>5.3918537125065152E-9</v>
      </c>
    </row>
    <row r="24" spans="1:12" ht="21.75" customHeight="1" x14ac:dyDescent="0.2">
      <c r="A24" s="56" t="s">
        <v>148</v>
      </c>
      <c r="B24" s="56"/>
      <c r="D24" s="9">
        <v>161136</v>
      </c>
      <c r="F24" s="9">
        <v>0</v>
      </c>
      <c r="H24" s="9">
        <v>0</v>
      </c>
      <c r="J24" s="9">
        <v>161136</v>
      </c>
      <c r="L24" s="27">
        <f>J24/سهام!$AG$4</f>
        <v>5.4583830059209527E-9</v>
      </c>
    </row>
    <row r="25" spans="1:12" ht="21.75" customHeight="1" x14ac:dyDescent="0.2">
      <c r="A25" s="56" t="s">
        <v>149</v>
      </c>
      <c r="B25" s="56"/>
      <c r="D25" s="9">
        <v>423367871</v>
      </c>
      <c r="F25" s="9">
        <v>9895718662105</v>
      </c>
      <c r="H25" s="9">
        <v>9896102415735</v>
      </c>
      <c r="J25" s="9">
        <v>39614241</v>
      </c>
      <c r="L25" s="27">
        <f>J25/سهام!$AG$4</f>
        <v>1.3419080768224174E-6</v>
      </c>
    </row>
    <row r="26" spans="1:12" ht="21.75" customHeight="1" x14ac:dyDescent="0.2">
      <c r="A26" s="56" t="s">
        <v>150</v>
      </c>
      <c r="B26" s="56"/>
      <c r="D26" s="9">
        <v>6002330</v>
      </c>
      <c r="F26" s="9">
        <v>0</v>
      </c>
      <c r="H26" s="9">
        <v>0</v>
      </c>
      <c r="J26" s="9">
        <v>6002330</v>
      </c>
      <c r="L26" s="27">
        <f>J26/سهام!$AG$4</f>
        <v>2.0332524121195457E-7</v>
      </c>
    </row>
    <row r="27" spans="1:12" ht="21.75" customHeight="1" x14ac:dyDescent="0.2">
      <c r="A27" s="56" t="s">
        <v>151</v>
      </c>
      <c r="B27" s="56"/>
      <c r="D27" s="9">
        <v>266515</v>
      </c>
      <c r="F27" s="9">
        <v>1129</v>
      </c>
      <c r="H27" s="9">
        <v>0</v>
      </c>
      <c r="J27" s="9">
        <v>267644</v>
      </c>
      <c r="L27" s="27">
        <f>J27/سهام!$AG$4</f>
        <v>9.0662760726138633E-9</v>
      </c>
    </row>
    <row r="28" spans="1:12" ht="21.75" customHeight="1" x14ac:dyDescent="0.2">
      <c r="A28" s="56" t="s">
        <v>152</v>
      </c>
      <c r="B28" s="56"/>
      <c r="D28" s="9">
        <v>135179781310</v>
      </c>
      <c r="F28" s="9">
        <v>1910851085547</v>
      </c>
      <c r="H28" s="9">
        <v>1960502140000</v>
      </c>
      <c r="J28" s="9">
        <v>85528726857</v>
      </c>
      <c r="L28" s="27">
        <f>J28/سهام!$AG$4</f>
        <v>2.8972330776133441E-3</v>
      </c>
    </row>
    <row r="29" spans="1:12" ht="21.75" customHeight="1" x14ac:dyDescent="0.2">
      <c r="A29" s="56" t="s">
        <v>153</v>
      </c>
      <c r="B29" s="56"/>
      <c r="D29" s="9">
        <v>1562845</v>
      </c>
      <c r="F29" s="9">
        <v>2511862480268</v>
      </c>
      <c r="H29" s="9">
        <v>2511863509000</v>
      </c>
      <c r="J29" s="9">
        <v>534113</v>
      </c>
      <c r="L29" s="27">
        <f>J29/سهام!$AG$4</f>
        <v>1.8092749742090271E-8</v>
      </c>
    </row>
    <row r="30" spans="1:12" ht="21.75" customHeight="1" x14ac:dyDescent="0.2">
      <c r="A30" s="56" t="s">
        <v>154</v>
      </c>
      <c r="B30" s="56"/>
      <c r="D30" s="9">
        <v>1170082</v>
      </c>
      <c r="F30" s="9">
        <v>4948</v>
      </c>
      <c r="H30" s="9">
        <v>0</v>
      </c>
      <c r="J30" s="9">
        <v>1175030</v>
      </c>
      <c r="L30" s="27">
        <f>J30/سهام!$AG$4</f>
        <v>3.9803419369025528E-8</v>
      </c>
    </row>
    <row r="31" spans="1:12" ht="21.75" customHeight="1" x14ac:dyDescent="0.2">
      <c r="A31" s="56" t="s">
        <v>155</v>
      </c>
      <c r="B31" s="56"/>
      <c r="D31" s="9">
        <v>4353989</v>
      </c>
      <c r="F31" s="9">
        <v>1714321597379</v>
      </c>
      <c r="H31" s="9">
        <v>1690591695600</v>
      </c>
      <c r="J31" s="9">
        <v>23734255768</v>
      </c>
      <c r="L31" s="27">
        <f>J31/سهام!$AG$4</f>
        <v>8.0398333297483214E-4</v>
      </c>
    </row>
    <row r="32" spans="1:12" ht="21.75" customHeight="1" x14ac:dyDescent="0.2">
      <c r="A32" s="56" t="s">
        <v>156</v>
      </c>
      <c r="B32" s="56"/>
      <c r="D32" s="9">
        <v>2077000000000</v>
      </c>
      <c r="F32" s="9">
        <v>0</v>
      </c>
      <c r="H32" s="9">
        <v>2077000000000</v>
      </c>
      <c r="J32" s="9">
        <v>0</v>
      </c>
      <c r="L32" s="27">
        <f>J32/سهام!$AG$4</f>
        <v>0</v>
      </c>
    </row>
    <row r="33" spans="1:12" ht="21.75" customHeight="1" x14ac:dyDescent="0.2">
      <c r="A33" s="56" t="s">
        <v>157</v>
      </c>
      <c r="B33" s="56"/>
      <c r="D33" s="9">
        <v>325327000000</v>
      </c>
      <c r="F33" s="9">
        <v>0</v>
      </c>
      <c r="H33" s="9">
        <v>0</v>
      </c>
      <c r="J33" s="9">
        <v>325327000000</v>
      </c>
      <c r="L33" s="27">
        <f>J33/سهام!$AG$4</f>
        <v>1.1020252259999291E-2</v>
      </c>
    </row>
    <row r="34" spans="1:12" ht="21.75" customHeight="1" x14ac:dyDescent="0.2">
      <c r="A34" s="56" t="s">
        <v>158</v>
      </c>
      <c r="B34" s="56"/>
      <c r="D34" s="9">
        <v>1517380000000</v>
      </c>
      <c r="F34" s="9">
        <v>0</v>
      </c>
      <c r="H34" s="9">
        <v>0</v>
      </c>
      <c r="J34" s="9">
        <v>1517380000000</v>
      </c>
      <c r="L34" s="27">
        <f>J34/سهام!$AG$4</f>
        <v>5.1400315295926022E-2</v>
      </c>
    </row>
    <row r="35" spans="1:12" ht="21.75" customHeight="1" x14ac:dyDescent="0.2">
      <c r="A35" s="56" t="s">
        <v>159</v>
      </c>
      <c r="B35" s="56"/>
      <c r="D35" s="9">
        <v>641409000000</v>
      </c>
      <c r="F35" s="9">
        <v>0</v>
      </c>
      <c r="H35" s="9">
        <v>641409000000</v>
      </c>
      <c r="J35" s="9">
        <v>0</v>
      </c>
      <c r="L35" s="27">
        <f>J35/سهام!$AG$4</f>
        <v>0</v>
      </c>
    </row>
    <row r="36" spans="1:12" ht="21.75" customHeight="1" x14ac:dyDescent="0.2">
      <c r="A36" s="56" t="s">
        <v>160</v>
      </c>
      <c r="B36" s="56"/>
      <c r="D36" s="9">
        <v>391700000000</v>
      </c>
      <c r="F36" s="9">
        <v>0</v>
      </c>
      <c r="H36" s="9">
        <v>391700000000</v>
      </c>
      <c r="J36" s="9">
        <v>0</v>
      </c>
      <c r="L36" s="27">
        <f>J36/سهام!$AG$4</f>
        <v>0</v>
      </c>
    </row>
    <row r="37" spans="1:12" ht="21.75" customHeight="1" x14ac:dyDescent="0.2">
      <c r="A37" s="56" t="s">
        <v>161</v>
      </c>
      <c r="B37" s="56"/>
      <c r="D37" s="9">
        <v>1261837000000</v>
      </c>
      <c r="F37" s="9">
        <v>0</v>
      </c>
      <c r="H37" s="9">
        <v>0</v>
      </c>
      <c r="J37" s="9">
        <v>1261837000000</v>
      </c>
      <c r="L37" s="27">
        <f>J37/سهام!$AG$4</f>
        <v>4.2743953164049484E-2</v>
      </c>
    </row>
    <row r="38" spans="1:12" ht="21.75" customHeight="1" x14ac:dyDescent="0.2">
      <c r="A38" s="56" t="s">
        <v>162</v>
      </c>
      <c r="B38" s="56"/>
      <c r="D38" s="9">
        <v>1098850000000</v>
      </c>
      <c r="F38" s="9">
        <v>0</v>
      </c>
      <c r="H38" s="9">
        <v>96900000000</v>
      </c>
      <c r="J38" s="9">
        <v>1001950000000</v>
      </c>
      <c r="L38" s="27">
        <f>J38/سهام!$AG$4</f>
        <v>3.3940440700914128E-2</v>
      </c>
    </row>
    <row r="39" spans="1:12" ht="21.75" customHeight="1" x14ac:dyDescent="0.2">
      <c r="A39" s="56" t="s">
        <v>163</v>
      </c>
      <c r="B39" s="56"/>
      <c r="D39" s="9">
        <v>639173000000</v>
      </c>
      <c r="F39" s="9">
        <v>0</v>
      </c>
      <c r="H39" s="9">
        <v>639173000000</v>
      </c>
      <c r="J39" s="9">
        <v>0</v>
      </c>
      <c r="L39" s="27">
        <f>J39/سهام!$AG$4</f>
        <v>0</v>
      </c>
    </row>
    <row r="40" spans="1:12" ht="21.75" customHeight="1" x14ac:dyDescent="0.2">
      <c r="A40" s="56" t="s">
        <v>164</v>
      </c>
      <c r="B40" s="56"/>
      <c r="D40" s="9">
        <v>227440000000</v>
      </c>
      <c r="F40" s="9">
        <v>0</v>
      </c>
      <c r="H40" s="9">
        <v>0</v>
      </c>
      <c r="J40" s="9">
        <v>227440000000</v>
      </c>
      <c r="L40" s="27">
        <f>J40/سهام!$AG$4</f>
        <v>7.7043902719855367E-3</v>
      </c>
    </row>
    <row r="41" spans="1:12" ht="21.75" customHeight="1" x14ac:dyDescent="0.2">
      <c r="A41" s="56" t="s">
        <v>165</v>
      </c>
      <c r="B41" s="56"/>
      <c r="D41" s="9">
        <v>1400858000000</v>
      </c>
      <c r="F41" s="9">
        <v>0</v>
      </c>
      <c r="H41" s="9">
        <v>0</v>
      </c>
      <c r="J41" s="9">
        <v>1400858000000</v>
      </c>
      <c r="L41" s="27">
        <f>J41/سهام!$AG$4</f>
        <v>4.7453204131345038E-2</v>
      </c>
    </row>
    <row r="42" spans="1:12" ht="21.75" customHeight="1" x14ac:dyDescent="0.2">
      <c r="A42" s="56" t="s">
        <v>166</v>
      </c>
      <c r="B42" s="56"/>
      <c r="D42" s="9">
        <v>1504720000000</v>
      </c>
      <c r="F42" s="9">
        <v>0</v>
      </c>
      <c r="H42" s="9">
        <v>0</v>
      </c>
      <c r="J42" s="9">
        <v>1504720000000</v>
      </c>
      <c r="L42" s="27">
        <f>J42/سهام!$AG$4</f>
        <v>5.0971465573610965E-2</v>
      </c>
    </row>
    <row r="43" spans="1:12" ht="21.75" customHeight="1" x14ac:dyDescent="0.2">
      <c r="A43" s="56" t="s">
        <v>167</v>
      </c>
      <c r="B43" s="56"/>
      <c r="D43" s="9">
        <v>661594000000</v>
      </c>
      <c r="F43" s="9">
        <v>0</v>
      </c>
      <c r="H43" s="9">
        <v>0</v>
      </c>
      <c r="J43" s="9">
        <v>661594000000</v>
      </c>
      <c r="L43" s="27">
        <f>J43/سهام!$AG$4</f>
        <v>2.2411090298997533E-2</v>
      </c>
    </row>
    <row r="44" spans="1:12" ht="21.75" customHeight="1" x14ac:dyDescent="0.2">
      <c r="A44" s="56" t="s">
        <v>168</v>
      </c>
      <c r="B44" s="56"/>
      <c r="D44" s="9">
        <v>324151000000</v>
      </c>
      <c r="F44" s="9">
        <v>0</v>
      </c>
      <c r="H44" s="9">
        <v>324151000000</v>
      </c>
      <c r="J44" s="9">
        <v>0</v>
      </c>
      <c r="L44" s="27">
        <f>J44/سهام!$AG$4</f>
        <v>0</v>
      </c>
    </row>
    <row r="45" spans="1:12" ht="21.75" customHeight="1" x14ac:dyDescent="0.2">
      <c r="A45" s="56" t="s">
        <v>169</v>
      </c>
      <c r="B45" s="56"/>
      <c r="D45" s="9">
        <v>692720000000</v>
      </c>
      <c r="F45" s="9">
        <v>0</v>
      </c>
      <c r="H45" s="9">
        <v>0</v>
      </c>
      <c r="J45" s="9">
        <v>692720000000</v>
      </c>
      <c r="L45" s="27">
        <f>J45/سهام!$AG$4</f>
        <v>2.3465464426705159E-2</v>
      </c>
    </row>
    <row r="46" spans="1:12" ht="21.75" customHeight="1" x14ac:dyDescent="0.2">
      <c r="A46" s="56" t="s">
        <v>170</v>
      </c>
      <c r="B46" s="56"/>
      <c r="D46" s="9">
        <v>304372000000</v>
      </c>
      <c r="F46" s="9">
        <v>0</v>
      </c>
      <c r="H46" s="9">
        <v>304372000000</v>
      </c>
      <c r="J46" s="9">
        <v>0</v>
      </c>
      <c r="L46" s="27">
        <f>J46/سهام!$AG$4</f>
        <v>0</v>
      </c>
    </row>
    <row r="47" spans="1:12" ht="21.75" customHeight="1" x14ac:dyDescent="0.2">
      <c r="A47" s="56" t="s">
        <v>171</v>
      </c>
      <c r="B47" s="56"/>
      <c r="D47" s="9">
        <v>202923000000</v>
      </c>
      <c r="F47" s="9">
        <v>0</v>
      </c>
      <c r="H47" s="9">
        <v>0</v>
      </c>
      <c r="J47" s="9">
        <v>202923000000</v>
      </c>
      <c r="L47" s="27">
        <f>J47/سهام!$AG$4</f>
        <v>6.8738919590314853E-3</v>
      </c>
    </row>
    <row r="48" spans="1:12" ht="21.75" customHeight="1" x14ac:dyDescent="0.2">
      <c r="A48" s="56" t="s">
        <v>172</v>
      </c>
      <c r="B48" s="56"/>
      <c r="D48" s="9">
        <v>404322000000</v>
      </c>
      <c r="F48" s="9">
        <v>0</v>
      </c>
      <c r="H48" s="9">
        <v>404322000000</v>
      </c>
      <c r="J48" s="9">
        <v>0</v>
      </c>
      <c r="L48" s="27">
        <f>J48/سهام!$AG$4</f>
        <v>0</v>
      </c>
    </row>
    <row r="49" spans="1:12" ht="21.75" customHeight="1" x14ac:dyDescent="0.2">
      <c r="A49" s="56" t="s">
        <v>173</v>
      </c>
      <c r="B49" s="56"/>
      <c r="D49" s="9">
        <v>684246000000</v>
      </c>
      <c r="F49" s="9">
        <v>0</v>
      </c>
      <c r="H49" s="9">
        <v>684246000000</v>
      </c>
      <c r="J49" s="9">
        <v>0</v>
      </c>
      <c r="L49" s="27">
        <f>J49/سهام!$AG$4</f>
        <v>0</v>
      </c>
    </row>
    <row r="50" spans="1:12" ht="21.75" customHeight="1" x14ac:dyDescent="0.2">
      <c r="A50" s="56" t="s">
        <v>174</v>
      </c>
      <c r="B50" s="56"/>
      <c r="D50" s="9">
        <v>956844000000</v>
      </c>
      <c r="F50" s="9">
        <v>0</v>
      </c>
      <c r="H50" s="9">
        <v>956844000000</v>
      </c>
      <c r="J50" s="9">
        <v>0</v>
      </c>
      <c r="L50" s="27">
        <f>J50/سهام!$AG$4</f>
        <v>0</v>
      </c>
    </row>
    <row r="51" spans="1:12" ht="21.75" customHeight="1" x14ac:dyDescent="0.2">
      <c r="A51" s="56" t="s">
        <v>175</v>
      </c>
      <c r="B51" s="56"/>
      <c r="D51" s="9">
        <v>465382000000</v>
      </c>
      <c r="F51" s="9">
        <v>0</v>
      </c>
      <c r="H51" s="9">
        <v>465382000000</v>
      </c>
      <c r="J51" s="9">
        <v>0</v>
      </c>
      <c r="L51" s="27">
        <f>J51/سهام!$AG$4</f>
        <v>0</v>
      </c>
    </row>
    <row r="52" spans="1:12" ht="21.75" customHeight="1" x14ac:dyDescent="0.2">
      <c r="A52" s="56" t="s">
        <v>176</v>
      </c>
      <c r="B52" s="56"/>
      <c r="D52" s="9">
        <v>315000000000</v>
      </c>
      <c r="F52" s="9">
        <v>0</v>
      </c>
      <c r="H52" s="9">
        <v>0</v>
      </c>
      <c r="J52" s="9">
        <v>315000000000</v>
      </c>
      <c r="L52" s="27">
        <f>J52/سهام!$AG$4</f>
        <v>1.0670431479403114E-2</v>
      </c>
    </row>
    <row r="53" spans="1:12" ht="21.75" customHeight="1" x14ac:dyDescent="0.2">
      <c r="A53" s="56" t="s">
        <v>177</v>
      </c>
      <c r="B53" s="56"/>
      <c r="D53" s="9">
        <v>56499000000</v>
      </c>
      <c r="F53" s="9">
        <v>0</v>
      </c>
      <c r="H53" s="9">
        <v>56499000000</v>
      </c>
      <c r="J53" s="9">
        <v>0</v>
      </c>
      <c r="L53" s="27">
        <f>J53/سهام!$AG$4</f>
        <v>0</v>
      </c>
    </row>
    <row r="54" spans="1:12" ht="21.75" customHeight="1" x14ac:dyDescent="0.2">
      <c r="A54" s="56" t="s">
        <v>178</v>
      </c>
      <c r="B54" s="56"/>
      <c r="D54" s="9">
        <v>164515000000</v>
      </c>
      <c r="F54" s="9">
        <v>0</v>
      </c>
      <c r="H54" s="9">
        <v>164515000000</v>
      </c>
      <c r="J54" s="9">
        <v>0</v>
      </c>
      <c r="L54" s="27">
        <f>J54/سهام!$AG$4</f>
        <v>0</v>
      </c>
    </row>
    <row r="55" spans="1:12" ht="21.75" customHeight="1" x14ac:dyDescent="0.2">
      <c r="A55" s="56" t="s">
        <v>179</v>
      </c>
      <c r="B55" s="56"/>
      <c r="D55" s="9">
        <v>930836000000</v>
      </c>
      <c r="F55" s="9">
        <v>0</v>
      </c>
      <c r="H55" s="9">
        <v>930836000000</v>
      </c>
      <c r="J55" s="9">
        <v>0</v>
      </c>
      <c r="L55" s="27">
        <f>J55/سهام!$AG$4</f>
        <v>0</v>
      </c>
    </row>
    <row r="56" spans="1:12" ht="21.75" customHeight="1" x14ac:dyDescent="0.2">
      <c r="A56" s="56" t="s">
        <v>180</v>
      </c>
      <c r="B56" s="56"/>
      <c r="D56" s="9">
        <v>605634000000</v>
      </c>
      <c r="F56" s="9">
        <v>0</v>
      </c>
      <c r="H56" s="9">
        <v>605634000000</v>
      </c>
      <c r="J56" s="9">
        <v>0</v>
      </c>
      <c r="L56" s="27">
        <f>J56/سهام!$AG$4</f>
        <v>0</v>
      </c>
    </row>
    <row r="57" spans="1:12" ht="21.75" customHeight="1" x14ac:dyDescent="0.2">
      <c r="A57" s="56" t="s">
        <v>181</v>
      </c>
      <c r="B57" s="56"/>
      <c r="D57" s="9">
        <v>74643000000</v>
      </c>
      <c r="F57" s="9">
        <v>0</v>
      </c>
      <c r="H57" s="9">
        <v>0</v>
      </c>
      <c r="J57" s="9">
        <v>74643000000</v>
      </c>
      <c r="L57" s="27">
        <f>J57/سهام!$AG$4</f>
        <v>2.5284857679907513E-3</v>
      </c>
    </row>
    <row r="58" spans="1:12" ht="21.75" customHeight="1" x14ac:dyDescent="0.2">
      <c r="A58" s="56" t="s">
        <v>182</v>
      </c>
      <c r="B58" s="56"/>
      <c r="D58" s="9">
        <v>168240000000</v>
      </c>
      <c r="F58" s="9">
        <v>0</v>
      </c>
      <c r="H58" s="9">
        <v>0</v>
      </c>
      <c r="J58" s="9">
        <v>168240000000</v>
      </c>
      <c r="L58" s="27">
        <f>J58/سهام!$AG$4</f>
        <v>5.69902664157073E-3</v>
      </c>
    </row>
    <row r="59" spans="1:12" ht="21.75" customHeight="1" x14ac:dyDescent="0.2">
      <c r="A59" s="56" t="s">
        <v>183</v>
      </c>
      <c r="B59" s="56"/>
      <c r="D59" s="9">
        <v>0</v>
      </c>
      <c r="F59" s="9">
        <v>348221000000</v>
      </c>
      <c r="H59" s="9">
        <v>0</v>
      </c>
      <c r="J59" s="9">
        <v>348221000000</v>
      </c>
      <c r="L59" s="27">
        <f>J59/سهام!$AG$4</f>
        <v>1.1795772445045179E-2</v>
      </c>
    </row>
    <row r="60" spans="1:12" ht="21.75" customHeight="1" x14ac:dyDescent="0.2">
      <c r="A60" s="56" t="s">
        <v>184</v>
      </c>
      <c r="B60" s="56"/>
      <c r="D60" s="9">
        <v>0</v>
      </c>
      <c r="F60" s="9">
        <v>34307000000</v>
      </c>
      <c r="H60" s="9">
        <v>0</v>
      </c>
      <c r="J60" s="9">
        <v>34307000000</v>
      </c>
      <c r="L60" s="27">
        <f>J60/سهام!$AG$4</f>
        <v>1.1621285484567701E-3</v>
      </c>
    </row>
    <row r="61" spans="1:12" ht="21.75" customHeight="1" x14ac:dyDescent="0.2">
      <c r="A61" s="56" t="s">
        <v>185</v>
      </c>
      <c r="B61" s="56"/>
      <c r="D61" s="9">
        <v>0</v>
      </c>
      <c r="F61" s="9">
        <v>506000000000</v>
      </c>
      <c r="H61" s="9">
        <v>0</v>
      </c>
      <c r="J61" s="9">
        <v>506000000000</v>
      </c>
      <c r="L61" s="27">
        <f>J61/سهام!$AG$4</f>
        <v>1.7140439138342779E-2</v>
      </c>
    </row>
    <row r="62" spans="1:12" ht="21.75" customHeight="1" x14ac:dyDescent="0.2">
      <c r="A62" s="56" t="s">
        <v>186</v>
      </c>
      <c r="B62" s="56"/>
      <c r="D62" s="9">
        <v>0</v>
      </c>
      <c r="F62" s="9">
        <v>115309000000</v>
      </c>
      <c r="H62" s="9">
        <v>0</v>
      </c>
      <c r="J62" s="9">
        <v>115309000000</v>
      </c>
      <c r="L62" s="27">
        <f>J62/سهام!$AG$4</f>
        <v>3.9060215347888685E-3</v>
      </c>
    </row>
    <row r="63" spans="1:12" ht="21.75" customHeight="1" x14ac:dyDescent="0.2">
      <c r="A63" s="56" t="s">
        <v>187</v>
      </c>
      <c r="B63" s="56"/>
      <c r="D63" s="9">
        <v>0</v>
      </c>
      <c r="F63" s="9">
        <v>93626000000</v>
      </c>
      <c r="H63" s="9">
        <v>0</v>
      </c>
      <c r="J63" s="9">
        <v>93626000000</v>
      </c>
      <c r="L63" s="27">
        <f>J63/سهام!$AG$4</f>
        <v>3.1715232307637964E-3</v>
      </c>
    </row>
    <row r="64" spans="1:12" ht="21.75" customHeight="1" x14ac:dyDescent="0.2">
      <c r="A64" s="56" t="s">
        <v>188</v>
      </c>
      <c r="B64" s="56"/>
      <c r="D64" s="9">
        <v>0</v>
      </c>
      <c r="F64" s="9">
        <v>254617000000</v>
      </c>
      <c r="H64" s="9">
        <v>0</v>
      </c>
      <c r="J64" s="9">
        <v>254617000000</v>
      </c>
      <c r="L64" s="27">
        <f>J64/سهام!$AG$4</f>
        <v>8.6249944507656596E-3</v>
      </c>
    </row>
    <row r="65" spans="1:12" ht="21.75" customHeight="1" x14ac:dyDescent="0.2">
      <c r="A65" s="56" t="s">
        <v>189</v>
      </c>
      <c r="B65" s="56"/>
      <c r="D65" s="9">
        <v>0</v>
      </c>
      <c r="F65" s="9">
        <v>1056000000000</v>
      </c>
      <c r="H65" s="9">
        <v>0</v>
      </c>
      <c r="J65" s="9">
        <v>1056000000000</v>
      </c>
      <c r="L65" s="27">
        <f>J65/سهام!$AG$4</f>
        <v>3.5771351245237101E-2</v>
      </c>
    </row>
    <row r="66" spans="1:12" ht="21.75" customHeight="1" x14ac:dyDescent="0.2">
      <c r="A66" s="56" t="s">
        <v>190</v>
      </c>
      <c r="B66" s="56"/>
      <c r="D66" s="9">
        <v>0</v>
      </c>
      <c r="F66" s="9">
        <v>694370000000</v>
      </c>
      <c r="H66" s="9">
        <v>0</v>
      </c>
      <c r="J66" s="9">
        <v>694370000000</v>
      </c>
      <c r="L66" s="27">
        <f>J66/سهام!$AG$4</f>
        <v>2.3521357163025843E-2</v>
      </c>
    </row>
    <row r="67" spans="1:12" ht="21.75" customHeight="1" x14ac:dyDescent="0.2">
      <c r="A67" s="56" t="s">
        <v>191</v>
      </c>
      <c r="B67" s="56"/>
      <c r="D67" s="9">
        <v>0</v>
      </c>
      <c r="F67" s="9">
        <v>1000000000000</v>
      </c>
      <c r="H67" s="9">
        <v>0</v>
      </c>
      <c r="J67" s="9">
        <v>1000000000000</v>
      </c>
      <c r="L67" s="27">
        <f>J67/سهام!$AG$4</f>
        <v>3.3874385648898775E-2</v>
      </c>
    </row>
    <row r="68" spans="1:12" ht="21.75" customHeight="1" x14ac:dyDescent="0.2">
      <c r="A68" s="58" t="s">
        <v>192</v>
      </c>
      <c r="B68" s="58"/>
      <c r="D68" s="13">
        <v>0</v>
      </c>
      <c r="F68" s="13">
        <v>395695000000</v>
      </c>
      <c r="H68" s="13">
        <v>0</v>
      </c>
      <c r="J68" s="13">
        <v>395695000000</v>
      </c>
      <c r="L68" s="27">
        <f>J68/سهام!$AG$4</f>
        <v>1.3403925029341001E-2</v>
      </c>
    </row>
    <row r="69" spans="1:12" ht="21.75" customHeight="1" x14ac:dyDescent="0.2">
      <c r="A69" s="60" t="s">
        <v>29</v>
      </c>
      <c r="B69" s="60"/>
      <c r="D69" s="16">
        <v>18233706325884</v>
      </c>
      <c r="F69" s="16">
        <v>28325440640258</v>
      </c>
      <c r="H69" s="16">
        <f>SUM(H9:H68)</f>
        <v>32542771056101</v>
      </c>
      <c r="J69" s="16">
        <f>SUM(J9:J68)</f>
        <v>14016375910041</v>
      </c>
      <c r="L69" s="28">
        <f>SUM(L9:L68)</f>
        <v>0.47479612297666335</v>
      </c>
    </row>
  </sheetData>
  <mergeCells count="67">
    <mergeCell ref="A1:L1"/>
    <mergeCell ref="A2:L2"/>
    <mergeCell ref="A3:L3"/>
    <mergeCell ref="B5:L5"/>
    <mergeCell ref="F6:H6"/>
    <mergeCell ref="A8:B8"/>
    <mergeCell ref="A9:B9"/>
    <mergeCell ref="A10:B10"/>
    <mergeCell ref="A11:B11"/>
    <mergeCell ref="A12:B12"/>
    <mergeCell ref="A13:B13"/>
    <mergeCell ref="A14:B14"/>
    <mergeCell ref="A15:B15"/>
    <mergeCell ref="A16:B16"/>
    <mergeCell ref="A17:B17"/>
    <mergeCell ref="A18:B18"/>
    <mergeCell ref="A19:B19"/>
    <mergeCell ref="A20:B20"/>
    <mergeCell ref="A21:B21"/>
    <mergeCell ref="A22:B22"/>
    <mergeCell ref="A23:B23"/>
    <mergeCell ref="A24:B24"/>
    <mergeCell ref="A25:B25"/>
    <mergeCell ref="A26:B26"/>
    <mergeCell ref="A27:B27"/>
    <mergeCell ref="A28:B28"/>
    <mergeCell ref="A29:B29"/>
    <mergeCell ref="A30:B30"/>
    <mergeCell ref="A31:B31"/>
    <mergeCell ref="A32:B32"/>
    <mergeCell ref="A33:B33"/>
    <mergeCell ref="A34:B34"/>
    <mergeCell ref="A35:B35"/>
    <mergeCell ref="A36:B36"/>
    <mergeCell ref="A37:B37"/>
    <mergeCell ref="A38:B38"/>
    <mergeCell ref="A39:B39"/>
    <mergeCell ref="A40:B40"/>
    <mergeCell ref="A41:B41"/>
    <mergeCell ref="A42:B42"/>
    <mergeCell ref="A43:B43"/>
    <mergeCell ref="A44:B44"/>
    <mergeCell ref="A45:B45"/>
    <mergeCell ref="A46:B46"/>
    <mergeCell ref="A47:B47"/>
    <mergeCell ref="A48:B48"/>
    <mergeCell ref="A49:B49"/>
    <mergeCell ref="A50:B50"/>
    <mergeCell ref="A51:B51"/>
    <mergeCell ref="A52:B52"/>
    <mergeCell ref="A53:B53"/>
    <mergeCell ref="A54:B54"/>
    <mergeCell ref="A55:B55"/>
    <mergeCell ref="A56:B56"/>
    <mergeCell ref="A57:B57"/>
    <mergeCell ref="A58:B58"/>
    <mergeCell ref="A59:B59"/>
    <mergeCell ref="A60:B60"/>
    <mergeCell ref="A61:B61"/>
    <mergeCell ref="A62:B62"/>
    <mergeCell ref="A68:B68"/>
    <mergeCell ref="A69:B69"/>
    <mergeCell ref="A63:B63"/>
    <mergeCell ref="A64:B64"/>
    <mergeCell ref="A65:B65"/>
    <mergeCell ref="A66:B66"/>
    <mergeCell ref="A67:B67"/>
  </mergeCells>
  <pageMargins left="0.39" right="0.39" top="0.39" bottom="0.39" header="0" footer="0"/>
  <pageSetup paperSize="0" fitToHeight="0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rgb="FF92D050"/>
    <pageSetUpPr fitToPage="1"/>
  </sheetPr>
  <dimension ref="A1:J16"/>
  <sheetViews>
    <sheetView rightToLeft="1" workbookViewId="0">
      <selection activeCell="S7" sqref="S7"/>
    </sheetView>
  </sheetViews>
  <sheetFormatPr defaultRowHeight="12.75" x14ac:dyDescent="0.2"/>
  <cols>
    <col min="1" max="1" width="2.5703125" customWidth="1"/>
    <col min="2" max="2" width="44.140625" customWidth="1"/>
    <col min="3" max="3" width="1.28515625" customWidth="1"/>
    <col min="4" max="4" width="11.7109375" customWidth="1"/>
    <col min="5" max="5" width="1.28515625" customWidth="1"/>
    <col min="6" max="6" width="22" customWidth="1"/>
    <col min="7" max="7" width="1.28515625" customWidth="1"/>
    <col min="8" max="8" width="15.5703125" customWidth="1"/>
    <col min="9" max="9" width="1.28515625" customWidth="1"/>
    <col min="10" max="10" width="19.42578125" customWidth="1"/>
    <col min="11" max="11" width="0.28515625" customWidth="1"/>
  </cols>
  <sheetData>
    <row r="1" spans="1:10" ht="29.1" customHeight="1" x14ac:dyDescent="0.2">
      <c r="A1" s="54" t="s">
        <v>0</v>
      </c>
      <c r="B1" s="54"/>
      <c r="C1" s="54"/>
      <c r="D1" s="54"/>
      <c r="E1" s="54"/>
      <c r="F1" s="54"/>
      <c r="G1" s="54"/>
      <c r="H1" s="54"/>
      <c r="I1" s="54"/>
      <c r="J1" s="54"/>
    </row>
    <row r="2" spans="1:10" ht="21.75" customHeight="1" x14ac:dyDescent="0.2">
      <c r="A2" s="54" t="s">
        <v>193</v>
      </c>
      <c r="B2" s="54"/>
      <c r="C2" s="54"/>
      <c r="D2" s="54"/>
      <c r="E2" s="54"/>
      <c r="F2" s="54"/>
      <c r="G2" s="54"/>
      <c r="H2" s="54"/>
      <c r="I2" s="54"/>
      <c r="J2" s="54"/>
    </row>
    <row r="3" spans="1:10" ht="21.75" customHeight="1" x14ac:dyDescent="0.2">
      <c r="A3" s="54" t="s">
        <v>2</v>
      </c>
      <c r="B3" s="54"/>
      <c r="C3" s="54"/>
      <c r="D3" s="54"/>
      <c r="E3" s="54"/>
      <c r="F3" s="54"/>
      <c r="G3" s="54"/>
      <c r="H3" s="54"/>
      <c r="I3" s="54"/>
      <c r="J3" s="54"/>
    </row>
    <row r="4" spans="1:10" ht="14.45" customHeight="1" x14ac:dyDescent="0.2"/>
    <row r="5" spans="1:10" ht="29.1" customHeight="1" x14ac:dyDescent="0.2">
      <c r="A5" s="1" t="s">
        <v>194</v>
      </c>
      <c r="B5" s="65" t="s">
        <v>195</v>
      </c>
      <c r="C5" s="65"/>
      <c r="D5" s="65"/>
      <c r="E5" s="65"/>
      <c r="F5" s="65"/>
      <c r="G5" s="65"/>
      <c r="H5" s="65"/>
      <c r="I5" s="65"/>
      <c r="J5" s="65"/>
    </row>
    <row r="6" spans="1:10" ht="14.45" customHeight="1" x14ac:dyDescent="0.2"/>
    <row r="7" spans="1:10" ht="14.45" customHeight="1" x14ac:dyDescent="0.2">
      <c r="A7" s="61" t="s">
        <v>196</v>
      </c>
      <c r="B7" s="61"/>
      <c r="D7" s="2" t="s">
        <v>197</v>
      </c>
      <c r="F7" s="2" t="s">
        <v>130</v>
      </c>
      <c r="H7" s="2" t="s">
        <v>198</v>
      </c>
      <c r="J7" s="2" t="s">
        <v>199</v>
      </c>
    </row>
    <row r="8" spans="1:10" ht="21.75" customHeight="1" x14ac:dyDescent="0.2">
      <c r="A8" s="62" t="s">
        <v>200</v>
      </c>
      <c r="B8" s="62"/>
      <c r="D8" s="5" t="s">
        <v>201</v>
      </c>
      <c r="F8" s="6">
        <f>'درآمد سرمایه گذاری در سهام'!U21</f>
        <v>214926625915</v>
      </c>
      <c r="H8" s="48">
        <f>F8/$F$13</f>
        <v>4.3854973596272842E-2</v>
      </c>
      <c r="J8" s="26">
        <f>F8/سهام!$AG$4</f>
        <v>7.2805074124613111E-3</v>
      </c>
    </row>
    <row r="9" spans="1:10" ht="21.75" customHeight="1" x14ac:dyDescent="0.2">
      <c r="A9" s="56" t="s">
        <v>202</v>
      </c>
      <c r="B9" s="56"/>
      <c r="D9" s="8" t="s">
        <v>203</v>
      </c>
      <c r="F9" s="9">
        <f>'درآمد سرمایه گذاری در صندوق'!U26</f>
        <v>69630458688</v>
      </c>
      <c r="H9" s="49">
        <f t="shared" ref="H9:H12" si="0">F9/$F$13</f>
        <v>1.4207834484249861E-2</v>
      </c>
      <c r="J9" s="27">
        <f>F9/سهام!$AG$4</f>
        <v>2.358689010507026E-3</v>
      </c>
    </row>
    <row r="10" spans="1:10" ht="21.75" customHeight="1" x14ac:dyDescent="0.2">
      <c r="A10" s="56" t="s">
        <v>204</v>
      </c>
      <c r="B10" s="56"/>
      <c r="D10" s="8" t="s">
        <v>205</v>
      </c>
      <c r="F10" s="9">
        <f>'درآمد سرمایه گذاری در اوراق به'!R25</f>
        <v>1658009491139</v>
      </c>
      <c r="H10" s="49">
        <f t="shared" si="0"/>
        <v>0.33831063111290371</v>
      </c>
      <c r="J10" s="27">
        <f>F10/سهام!$AG$4</f>
        <v>5.6164052912376902E-2</v>
      </c>
    </row>
    <row r="11" spans="1:10" ht="21.75" customHeight="1" x14ac:dyDescent="0.2">
      <c r="A11" s="56" t="s">
        <v>206</v>
      </c>
      <c r="B11" s="56"/>
      <c r="D11" s="8" t="s">
        <v>207</v>
      </c>
      <c r="F11" s="9">
        <f>'درآمد سپرده بانکی'!H126</f>
        <v>2957782506448</v>
      </c>
      <c r="H11" s="49">
        <f t="shared" si="0"/>
        <v>0.60352445013068934</v>
      </c>
      <c r="J11" s="27">
        <f>F11/سهام!$AG$4</f>
        <v>0.10019306528898597</v>
      </c>
    </row>
    <row r="12" spans="1:10" ht="21.75" customHeight="1" x14ac:dyDescent="0.2">
      <c r="A12" s="58" t="s">
        <v>208</v>
      </c>
      <c r="B12" s="58"/>
      <c r="D12" s="11" t="s">
        <v>209</v>
      </c>
      <c r="F12" s="13">
        <f>'سایر درآمدها'!F11</f>
        <v>500429056</v>
      </c>
      <c r="H12" s="49">
        <f t="shared" si="0"/>
        <v>1.0211067588418362E-4</v>
      </c>
      <c r="J12" s="27">
        <f>F12/سهام!$AG$4</f>
        <v>1.6951726832858359E-5</v>
      </c>
    </row>
    <row r="13" spans="1:10" ht="21.75" customHeight="1" x14ac:dyDescent="0.2">
      <c r="A13" s="60" t="s">
        <v>29</v>
      </c>
      <c r="B13" s="60"/>
      <c r="D13" s="16"/>
      <c r="F13" s="16">
        <f>SUM(F8:F12)</f>
        <v>4900849511246</v>
      </c>
      <c r="H13" s="50">
        <f>SUM(H8:H12)</f>
        <v>0.99999999999999989</v>
      </c>
      <c r="J13" s="28">
        <f>SUM(J8:J12)</f>
        <v>0.16601326635116406</v>
      </c>
    </row>
    <row r="15" spans="1:10" x14ac:dyDescent="0.2">
      <c r="F15" s="46"/>
    </row>
    <row r="16" spans="1:10" x14ac:dyDescent="0.2">
      <c r="F16" s="47"/>
    </row>
  </sheetData>
  <mergeCells count="11">
    <mergeCell ref="A1:J1"/>
    <mergeCell ref="A2:J2"/>
    <mergeCell ref="A3:J3"/>
    <mergeCell ref="B5:J5"/>
    <mergeCell ref="A7:B7"/>
    <mergeCell ref="A13:B13"/>
    <mergeCell ref="A8:B8"/>
    <mergeCell ref="A9:B9"/>
    <mergeCell ref="A10:B10"/>
    <mergeCell ref="A11:B11"/>
    <mergeCell ref="A12:B12"/>
  </mergeCells>
  <pageMargins left="0.39" right="0.39" top="0.39" bottom="0.39" header="0" footer="0"/>
  <pageSetup paperSize="0" fitToHeight="0"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rgb="FF92D050"/>
    <pageSetUpPr fitToPage="1"/>
  </sheetPr>
  <dimension ref="A1:W21"/>
  <sheetViews>
    <sheetView rightToLeft="1" workbookViewId="0">
      <selection activeCell="N14" sqref="N14"/>
    </sheetView>
  </sheetViews>
  <sheetFormatPr defaultRowHeight="12.75" x14ac:dyDescent="0.2"/>
  <cols>
    <col min="1" max="1" width="6.140625" bestFit="1" customWidth="1"/>
    <col min="2" max="2" width="18.140625" customWidth="1"/>
    <col min="3" max="3" width="1.28515625" customWidth="1"/>
    <col min="4" max="4" width="14.7109375" bestFit="1" customWidth="1"/>
    <col min="5" max="5" width="1.28515625" customWidth="1"/>
    <col min="6" max="6" width="15.42578125" bestFit="1" customWidth="1"/>
    <col min="7" max="7" width="1.28515625" customWidth="1"/>
    <col min="8" max="8" width="11.140625" bestFit="1" customWidth="1"/>
    <col min="9" max="9" width="1.28515625" customWidth="1"/>
    <col min="10" max="10" width="15" bestFit="1" customWidth="1"/>
    <col min="11" max="11" width="1.28515625" customWidth="1"/>
    <col min="12" max="12" width="17.28515625" bestFit="1" customWidth="1"/>
    <col min="13" max="13" width="1.28515625" customWidth="1"/>
    <col min="14" max="14" width="16.140625" bestFit="1" customWidth="1"/>
    <col min="15" max="16" width="1.28515625" customWidth="1"/>
    <col min="17" max="17" width="15.85546875" bestFit="1" customWidth="1"/>
    <col min="18" max="18" width="1.28515625" customWidth="1"/>
    <col min="19" max="19" width="18.7109375" bestFit="1" customWidth="1"/>
    <col min="20" max="20" width="1.28515625" customWidth="1"/>
    <col min="21" max="21" width="18.5703125" bestFit="1" customWidth="1"/>
    <col min="22" max="22" width="1.28515625" customWidth="1"/>
    <col min="23" max="23" width="17.28515625" bestFit="1" customWidth="1"/>
    <col min="24" max="24" width="0.28515625" customWidth="1"/>
  </cols>
  <sheetData>
    <row r="1" spans="1:23" ht="29.1" customHeight="1" x14ac:dyDescent="0.2">
      <c r="A1" s="54" t="s">
        <v>0</v>
      </c>
      <c r="B1" s="54"/>
      <c r="C1" s="54"/>
      <c r="D1" s="54"/>
      <c r="E1" s="54"/>
      <c r="F1" s="54"/>
      <c r="G1" s="54"/>
      <c r="H1" s="54"/>
      <c r="I1" s="54"/>
      <c r="J1" s="54"/>
      <c r="K1" s="54"/>
      <c r="L1" s="54"/>
      <c r="M1" s="54"/>
      <c r="N1" s="54"/>
      <c r="O1" s="54"/>
      <c r="P1" s="54"/>
      <c r="Q1" s="54"/>
      <c r="R1" s="54"/>
      <c r="S1" s="54"/>
      <c r="T1" s="54"/>
      <c r="U1" s="54"/>
      <c r="V1" s="54"/>
      <c r="W1" s="54"/>
    </row>
    <row r="2" spans="1:23" ht="21.75" customHeight="1" x14ac:dyDescent="0.2">
      <c r="A2" s="54" t="s">
        <v>193</v>
      </c>
      <c r="B2" s="54"/>
      <c r="C2" s="54"/>
      <c r="D2" s="54"/>
      <c r="E2" s="54"/>
      <c r="F2" s="54"/>
      <c r="G2" s="54"/>
      <c r="H2" s="54"/>
      <c r="I2" s="54"/>
      <c r="J2" s="54"/>
      <c r="K2" s="54"/>
      <c r="L2" s="54"/>
      <c r="M2" s="54"/>
      <c r="N2" s="54"/>
      <c r="O2" s="54"/>
      <c r="P2" s="54"/>
      <c r="Q2" s="54"/>
      <c r="R2" s="54"/>
      <c r="S2" s="54"/>
      <c r="T2" s="54"/>
      <c r="U2" s="54"/>
      <c r="V2" s="54"/>
      <c r="W2" s="54"/>
    </row>
    <row r="3" spans="1:23" ht="21.75" customHeight="1" x14ac:dyDescent="0.2">
      <c r="A3" s="54" t="s">
        <v>2</v>
      </c>
      <c r="B3" s="54"/>
      <c r="C3" s="54"/>
      <c r="D3" s="54"/>
      <c r="E3" s="54"/>
      <c r="F3" s="54"/>
      <c r="G3" s="54"/>
      <c r="H3" s="54"/>
      <c r="I3" s="54"/>
      <c r="J3" s="54"/>
      <c r="K3" s="54"/>
      <c r="L3" s="54"/>
      <c r="M3" s="54"/>
      <c r="N3" s="54"/>
      <c r="O3" s="54"/>
      <c r="P3" s="54"/>
      <c r="Q3" s="54"/>
      <c r="R3" s="54"/>
      <c r="S3" s="54"/>
      <c r="T3" s="54"/>
      <c r="U3" s="54"/>
      <c r="V3" s="54"/>
      <c r="W3" s="54"/>
    </row>
    <row r="4" spans="1:23" ht="14.45" customHeight="1" x14ac:dyDescent="0.2"/>
    <row r="5" spans="1:23" ht="14.45" customHeight="1" x14ac:dyDescent="0.2">
      <c r="A5" s="1" t="s">
        <v>210</v>
      </c>
      <c r="B5" s="65" t="s">
        <v>211</v>
      </c>
      <c r="C5" s="65"/>
      <c r="D5" s="65"/>
      <c r="E5" s="65"/>
      <c r="F5" s="65"/>
      <c r="G5" s="65"/>
      <c r="H5" s="65"/>
      <c r="I5" s="65"/>
      <c r="J5" s="65"/>
      <c r="K5" s="65"/>
      <c r="L5" s="65"/>
      <c r="M5" s="65"/>
      <c r="N5" s="65"/>
      <c r="O5" s="65"/>
      <c r="P5" s="65"/>
      <c r="Q5" s="65"/>
      <c r="R5" s="65"/>
      <c r="S5" s="65"/>
      <c r="T5" s="65"/>
      <c r="U5" s="65"/>
      <c r="V5" s="65"/>
      <c r="W5" s="65"/>
    </row>
    <row r="6" spans="1:23" ht="14.45" customHeight="1" x14ac:dyDescent="0.2">
      <c r="D6" s="61" t="s">
        <v>212</v>
      </c>
      <c r="E6" s="61"/>
      <c r="F6" s="61"/>
      <c r="G6" s="61"/>
      <c r="H6" s="61"/>
      <c r="I6" s="61"/>
      <c r="J6" s="61"/>
      <c r="K6" s="61"/>
      <c r="L6" s="61"/>
      <c r="N6" s="61" t="s">
        <v>213</v>
      </c>
      <c r="O6" s="61"/>
      <c r="P6" s="61"/>
      <c r="Q6" s="61"/>
      <c r="R6" s="61"/>
      <c r="S6" s="61"/>
      <c r="T6" s="61"/>
      <c r="U6" s="61"/>
      <c r="V6" s="61"/>
      <c r="W6" s="61"/>
    </row>
    <row r="7" spans="1:23" ht="14.45" customHeight="1" x14ac:dyDescent="0.2">
      <c r="D7" s="3"/>
      <c r="E7" s="3"/>
      <c r="F7" s="3"/>
      <c r="G7" s="3"/>
      <c r="H7" s="3"/>
      <c r="I7" s="3"/>
      <c r="J7" s="64" t="s">
        <v>29</v>
      </c>
      <c r="K7" s="64"/>
      <c r="L7" s="64"/>
      <c r="N7" s="3"/>
      <c r="O7" s="3"/>
      <c r="P7" s="3"/>
      <c r="Q7" s="3"/>
      <c r="R7" s="3"/>
      <c r="S7" s="3"/>
      <c r="T7" s="3"/>
      <c r="U7" s="64" t="s">
        <v>29</v>
      </c>
      <c r="V7" s="64"/>
      <c r="W7" s="64"/>
    </row>
    <row r="8" spans="1:23" ht="14.45" customHeight="1" x14ac:dyDescent="0.2">
      <c r="A8" s="61" t="s">
        <v>214</v>
      </c>
      <c r="B8" s="61"/>
      <c r="D8" s="2" t="s">
        <v>215</v>
      </c>
      <c r="F8" s="2" t="s">
        <v>216</v>
      </c>
      <c r="H8" s="2" t="s">
        <v>217</v>
      </c>
      <c r="J8" s="4" t="s">
        <v>130</v>
      </c>
      <c r="K8" s="3"/>
      <c r="L8" s="4" t="s">
        <v>198</v>
      </c>
      <c r="N8" s="2" t="s">
        <v>215</v>
      </c>
      <c r="P8" s="61" t="s">
        <v>216</v>
      </c>
      <c r="Q8" s="61"/>
      <c r="S8" s="2" t="s">
        <v>217</v>
      </c>
      <c r="U8" s="4" t="s">
        <v>130</v>
      </c>
      <c r="V8" s="3"/>
      <c r="W8" s="4" t="s">
        <v>198</v>
      </c>
    </row>
    <row r="9" spans="1:23" ht="21.75" customHeight="1" x14ac:dyDescent="0.2">
      <c r="A9" s="62" t="s">
        <v>21</v>
      </c>
      <c r="B9" s="62"/>
      <c r="D9" s="6">
        <v>0</v>
      </c>
      <c r="F9" s="6">
        <v>0</v>
      </c>
      <c r="H9" s="6">
        <v>0</v>
      </c>
      <c r="J9" s="6">
        <v>0</v>
      </c>
      <c r="L9" s="7">
        <v>0</v>
      </c>
      <c r="N9" s="6">
        <v>0</v>
      </c>
      <c r="P9" s="63">
        <v>0</v>
      </c>
      <c r="Q9" s="63"/>
      <c r="S9" s="6">
        <v>-11628</v>
      </c>
      <c r="U9" s="6">
        <f>N9+P9+S9</f>
        <v>-11628</v>
      </c>
      <c r="W9" s="7">
        <v>0</v>
      </c>
    </row>
    <row r="10" spans="1:23" ht="21.75" customHeight="1" x14ac:dyDescent="0.2">
      <c r="A10" s="56" t="s">
        <v>218</v>
      </c>
      <c r="B10" s="56"/>
      <c r="D10" s="9">
        <v>0</v>
      </c>
      <c r="F10" s="9">
        <v>0</v>
      </c>
      <c r="H10" s="9">
        <v>0</v>
      </c>
      <c r="J10" s="9">
        <v>0</v>
      </c>
      <c r="L10" s="10">
        <v>0</v>
      </c>
      <c r="N10" s="9">
        <v>0</v>
      </c>
      <c r="P10" s="57">
        <v>0</v>
      </c>
      <c r="Q10" s="57"/>
      <c r="S10" s="9" cm="1">
        <f t="array" ref="S10:T10">'درآمد ناشی از فروش'!Q12:R12</f>
        <v>-29954511511</v>
      </c>
      <c r="T10">
        <v>0</v>
      </c>
      <c r="U10" s="44">
        <f t="shared" ref="U10:U20" si="0">N10+P10+S10</f>
        <v>-29954511511</v>
      </c>
      <c r="W10" s="10">
        <v>-0.76</v>
      </c>
    </row>
    <row r="11" spans="1:23" ht="21.75" customHeight="1" x14ac:dyDescent="0.2">
      <c r="A11" s="56" t="s">
        <v>219</v>
      </c>
      <c r="B11" s="56"/>
      <c r="D11" s="9">
        <v>0</v>
      </c>
      <c r="F11" s="9">
        <v>0</v>
      </c>
      <c r="H11" s="9">
        <v>0</v>
      </c>
      <c r="J11" s="9">
        <v>0</v>
      </c>
      <c r="L11" s="10">
        <v>0</v>
      </c>
      <c r="N11" s="9">
        <v>0</v>
      </c>
      <c r="P11" s="57">
        <v>0</v>
      </c>
      <c r="Q11" s="57"/>
      <c r="S11" s="9" cm="1">
        <f t="array" ref="S11:T11">'درآمد ناشی از فروش'!Q13:R13</f>
        <v>949112007</v>
      </c>
      <c r="T11">
        <v>0</v>
      </c>
      <c r="U11" s="44">
        <f t="shared" si="0"/>
        <v>949112007</v>
      </c>
      <c r="W11" s="10">
        <v>-0.01</v>
      </c>
    </row>
    <row r="12" spans="1:23" ht="21.75" customHeight="1" x14ac:dyDescent="0.2">
      <c r="A12" s="56" t="s">
        <v>28</v>
      </c>
      <c r="B12" s="56"/>
      <c r="D12" s="9">
        <v>0</v>
      </c>
      <c r="F12" s="9">
        <v>0</v>
      </c>
      <c r="H12" s="9">
        <v>0</v>
      </c>
      <c r="J12" s="9">
        <v>0</v>
      </c>
      <c r="L12" s="10">
        <v>0</v>
      </c>
      <c r="N12" s="9">
        <v>108373150380</v>
      </c>
      <c r="P12" s="57">
        <v>0</v>
      </c>
      <c r="Q12" s="57"/>
      <c r="S12" s="9" cm="1">
        <f t="array" ref="S12:T12">'درآمد ناشی از فروش'!Q16:R16</f>
        <v>91936094095</v>
      </c>
      <c r="T12">
        <v>0</v>
      </c>
      <c r="U12" s="44">
        <f t="shared" si="0"/>
        <v>200309244475</v>
      </c>
      <c r="W12" s="10">
        <v>-34.840000000000003</v>
      </c>
    </row>
    <row r="13" spans="1:23" ht="21.75" customHeight="1" x14ac:dyDescent="0.2">
      <c r="A13" s="56" t="s">
        <v>26</v>
      </c>
      <c r="B13" s="56"/>
      <c r="D13" s="9">
        <v>0</v>
      </c>
      <c r="F13" s="9">
        <v>-5221744650</v>
      </c>
      <c r="H13" s="9">
        <v>0</v>
      </c>
      <c r="J13" s="9">
        <v>-5221744650</v>
      </c>
      <c r="L13" s="10">
        <v>-0.66</v>
      </c>
      <c r="N13" s="9">
        <v>21939000000</v>
      </c>
      <c r="P13" s="57">
        <v>-11408016283</v>
      </c>
      <c r="Q13" s="57"/>
      <c r="S13" s="9">
        <v>0</v>
      </c>
      <c r="U13" s="44">
        <f t="shared" si="0"/>
        <v>10530983717</v>
      </c>
      <c r="W13" s="10">
        <v>0.21</v>
      </c>
    </row>
    <row r="14" spans="1:23" ht="21.75" customHeight="1" x14ac:dyDescent="0.2">
      <c r="A14" s="56" t="s">
        <v>20</v>
      </c>
      <c r="B14" s="56"/>
      <c r="D14" s="9">
        <v>0</v>
      </c>
      <c r="F14" s="9">
        <v>19016811499</v>
      </c>
      <c r="H14" s="9">
        <v>0</v>
      </c>
      <c r="J14" s="9">
        <v>19016811499</v>
      </c>
      <c r="L14" s="10">
        <v>2.41</v>
      </c>
      <c r="N14" s="9">
        <v>49445343360</v>
      </c>
      <c r="P14" s="57">
        <v>-31889730052</v>
      </c>
      <c r="Q14" s="57"/>
      <c r="S14" s="9">
        <v>0</v>
      </c>
      <c r="U14" s="44">
        <f t="shared" si="0"/>
        <v>17555613308</v>
      </c>
      <c r="W14" s="10">
        <v>0.33</v>
      </c>
    </row>
    <row r="15" spans="1:23" ht="21.75" customHeight="1" x14ac:dyDescent="0.2">
      <c r="A15" s="56" t="s">
        <v>24</v>
      </c>
      <c r="B15" s="56"/>
      <c r="D15" s="9">
        <v>0</v>
      </c>
      <c r="F15" s="9">
        <v>2824096050</v>
      </c>
      <c r="H15" s="9">
        <v>0</v>
      </c>
      <c r="J15" s="9">
        <v>2824096050</v>
      </c>
      <c r="L15" s="10">
        <v>0.36</v>
      </c>
      <c r="N15" s="9">
        <v>1650000000</v>
      </c>
      <c r="P15" s="57">
        <v>-3906616500</v>
      </c>
      <c r="Q15" s="57"/>
      <c r="S15" s="9">
        <v>0</v>
      </c>
      <c r="U15" s="44">
        <f t="shared" si="0"/>
        <v>-2256616500</v>
      </c>
      <c r="W15" s="10">
        <v>-0.05</v>
      </c>
    </row>
    <row r="16" spans="1:23" ht="21.75" customHeight="1" x14ac:dyDescent="0.2">
      <c r="A16" s="56" t="s">
        <v>19</v>
      </c>
      <c r="B16" s="56"/>
      <c r="D16" s="9">
        <v>0</v>
      </c>
      <c r="F16" s="9">
        <v>2637413460</v>
      </c>
      <c r="H16" s="9">
        <v>0</v>
      </c>
      <c r="J16" s="9">
        <v>2637413460</v>
      </c>
      <c r="L16" s="10">
        <v>0.33</v>
      </c>
      <c r="N16" s="9">
        <v>9358560000</v>
      </c>
      <c r="P16" s="57">
        <v>-16663657770</v>
      </c>
      <c r="Q16" s="57"/>
      <c r="S16" s="9">
        <v>0</v>
      </c>
      <c r="U16" s="44">
        <f t="shared" si="0"/>
        <v>-7305097770</v>
      </c>
      <c r="W16" s="10">
        <v>-0.15</v>
      </c>
    </row>
    <row r="17" spans="1:23" ht="21.75" customHeight="1" x14ac:dyDescent="0.2">
      <c r="A17" s="56" t="s">
        <v>27</v>
      </c>
      <c r="B17" s="56"/>
      <c r="D17" s="9">
        <v>0</v>
      </c>
      <c r="F17" s="9">
        <v>517720340</v>
      </c>
      <c r="H17" s="9">
        <v>0</v>
      </c>
      <c r="J17" s="9">
        <v>517720340</v>
      </c>
      <c r="L17" s="10">
        <v>7.0000000000000007E-2</v>
      </c>
      <c r="N17" s="9">
        <v>300292160</v>
      </c>
      <c r="P17" s="57">
        <v>-4351649349</v>
      </c>
      <c r="Q17" s="57"/>
      <c r="S17" s="9">
        <v>0</v>
      </c>
      <c r="U17" s="44">
        <f t="shared" si="0"/>
        <v>-4051357189</v>
      </c>
      <c r="W17" s="10">
        <v>-0.08</v>
      </c>
    </row>
    <row r="18" spans="1:23" ht="21.75" customHeight="1" x14ac:dyDescent="0.2">
      <c r="A18" s="56" t="s">
        <v>25</v>
      </c>
      <c r="B18" s="56"/>
      <c r="D18" s="9">
        <v>0</v>
      </c>
      <c r="F18" s="9">
        <v>11138072592</v>
      </c>
      <c r="H18" s="9">
        <v>0</v>
      </c>
      <c r="J18" s="9">
        <v>11138072592</v>
      </c>
      <c r="L18" s="10">
        <v>1.41</v>
      </c>
      <c r="N18" s="9">
        <v>22749019200</v>
      </c>
      <c r="P18" s="57">
        <v>-24638766643</v>
      </c>
      <c r="Q18" s="57"/>
      <c r="S18" s="9">
        <v>0</v>
      </c>
      <c r="U18" s="44">
        <f t="shared" si="0"/>
        <v>-1889747443</v>
      </c>
      <c r="W18" s="10">
        <v>-0.04</v>
      </c>
    </row>
    <row r="19" spans="1:23" ht="21.75" customHeight="1" x14ac:dyDescent="0.2">
      <c r="A19" s="56" t="s">
        <v>22</v>
      </c>
      <c r="B19" s="56"/>
      <c r="D19" s="9">
        <v>2983050840</v>
      </c>
      <c r="F19" s="9">
        <v>11729790000</v>
      </c>
      <c r="H19" s="9">
        <v>0</v>
      </c>
      <c r="J19" s="9">
        <f>D19+F19</f>
        <v>14712840840</v>
      </c>
      <c r="L19" s="10">
        <v>1.49</v>
      </c>
      <c r="N19" s="9">
        <v>11683615790</v>
      </c>
      <c r="P19" s="57">
        <v>32061156500</v>
      </c>
      <c r="Q19" s="57"/>
      <c r="S19" s="9">
        <v>0</v>
      </c>
      <c r="U19" s="44">
        <f t="shared" si="0"/>
        <v>43744772290</v>
      </c>
      <c r="W19" s="10">
        <v>0.65</v>
      </c>
    </row>
    <row r="20" spans="1:23" ht="21.75" customHeight="1" x14ac:dyDescent="0.2">
      <c r="A20" s="58" t="s">
        <v>23</v>
      </c>
      <c r="B20" s="58"/>
      <c r="D20" s="13">
        <v>0</v>
      </c>
      <c r="F20" s="13">
        <v>7919539397</v>
      </c>
      <c r="H20" s="13">
        <v>0</v>
      </c>
      <c r="J20" s="13">
        <v>7919539397</v>
      </c>
      <c r="L20" s="14">
        <v>1</v>
      </c>
      <c r="N20" s="13">
        <v>0</v>
      </c>
      <c r="P20" s="57">
        <v>-12705757841</v>
      </c>
      <c r="Q20" s="59"/>
      <c r="S20" s="13">
        <v>0</v>
      </c>
      <c r="U20" s="44">
        <f t="shared" si="0"/>
        <v>-12705757841</v>
      </c>
      <c r="W20" s="14">
        <v>-0.26</v>
      </c>
    </row>
    <row r="21" spans="1:23" ht="21.75" customHeight="1" x14ac:dyDescent="0.2">
      <c r="A21" s="60" t="s">
        <v>29</v>
      </c>
      <c r="B21" s="60"/>
      <c r="D21" s="16">
        <v>0</v>
      </c>
      <c r="F21" s="16">
        <f>SUM(F9:F20)</f>
        <v>50561698688</v>
      </c>
      <c r="H21" s="16">
        <v>0</v>
      </c>
      <c r="J21" s="16">
        <f>SUM(J9:J20)</f>
        <v>53544749528</v>
      </c>
      <c r="L21" s="17">
        <v>6.41</v>
      </c>
      <c r="N21" s="16">
        <f>SUM(N9:N20)</f>
        <v>225498980890</v>
      </c>
      <c r="Q21" s="16">
        <f>SUM(P9:Q20)</f>
        <v>-73503037938</v>
      </c>
      <c r="S21" s="16">
        <f>SUM(S9:S20)</f>
        <v>62930682963</v>
      </c>
      <c r="U21" s="16">
        <f>SUM(U9:U20)</f>
        <v>214926625915</v>
      </c>
      <c r="W21" s="17">
        <v>-35</v>
      </c>
    </row>
  </sheetData>
  <mergeCells count="35">
    <mergeCell ref="A1:W1"/>
    <mergeCell ref="A2:W2"/>
    <mergeCell ref="A3:W3"/>
    <mergeCell ref="B5:W5"/>
    <mergeCell ref="D6:L6"/>
    <mergeCell ref="N6:W6"/>
    <mergeCell ref="J7:L7"/>
    <mergeCell ref="U7:W7"/>
    <mergeCell ref="A8:B8"/>
    <mergeCell ref="P8:Q8"/>
    <mergeCell ref="A9:B9"/>
    <mergeCell ref="P9:Q9"/>
    <mergeCell ref="A10:B10"/>
    <mergeCell ref="P10:Q10"/>
    <mergeCell ref="A11:B11"/>
    <mergeCell ref="P11:Q11"/>
    <mergeCell ref="A12:B12"/>
    <mergeCell ref="P12:Q12"/>
    <mergeCell ref="A13:B13"/>
    <mergeCell ref="P13:Q13"/>
    <mergeCell ref="A14:B14"/>
    <mergeCell ref="P14:Q14"/>
    <mergeCell ref="A15:B15"/>
    <mergeCell ref="P15:Q15"/>
    <mergeCell ref="A16:B16"/>
    <mergeCell ref="P16:Q16"/>
    <mergeCell ref="A17:B17"/>
    <mergeCell ref="P17:Q17"/>
    <mergeCell ref="A18:B18"/>
    <mergeCell ref="P18:Q18"/>
    <mergeCell ref="A19:B19"/>
    <mergeCell ref="P19:Q19"/>
    <mergeCell ref="A20:B20"/>
    <mergeCell ref="P20:Q20"/>
    <mergeCell ref="A21:B21"/>
  </mergeCells>
  <pageMargins left="0.39" right="0.39" top="0.39" bottom="0.39" header="0" footer="0"/>
  <pageSetup paperSize="0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19</vt:i4>
      </vt:variant>
      <vt:variant>
        <vt:lpstr>Named Ranges</vt:lpstr>
      </vt:variant>
      <vt:variant>
        <vt:i4>19</vt:i4>
      </vt:variant>
    </vt:vector>
  </HeadingPairs>
  <TitlesOfParts>
    <vt:vector size="38" baseType="lpstr">
      <vt:lpstr>صورت وضعیت</vt:lpstr>
      <vt:lpstr>سهام</vt:lpstr>
      <vt:lpstr>اوراق مشتقه</vt:lpstr>
      <vt:lpstr>واحدهای صندوق</vt:lpstr>
      <vt:lpstr>اوراق</vt:lpstr>
      <vt:lpstr>تعدیل قیمت</vt:lpstr>
      <vt:lpstr>سپرده</vt:lpstr>
      <vt:lpstr>درآمد</vt:lpstr>
      <vt:lpstr>درآمد سرمایه گذاری در سهام</vt:lpstr>
      <vt:lpstr>درآمد سرمایه گذاری در صندوق</vt:lpstr>
      <vt:lpstr>درآمد سرمایه گذاری در اوراق به</vt:lpstr>
      <vt:lpstr>مبالغ تخصیصی اوراق</vt:lpstr>
      <vt:lpstr>درآمد سپرده بانکی</vt:lpstr>
      <vt:lpstr>سایر درآمدها</vt:lpstr>
      <vt:lpstr>درآمد سود سهام</vt:lpstr>
      <vt:lpstr>سود اوراق بهادار</vt:lpstr>
      <vt:lpstr>سود سپرده بانکی</vt:lpstr>
      <vt:lpstr>درآمد ناشی از فروش</vt:lpstr>
      <vt:lpstr>درآمد ناشی از تغییر قیمت اوراق</vt:lpstr>
      <vt:lpstr>اوراق!Print_Area</vt:lpstr>
      <vt:lpstr>'اوراق مشتقه'!Print_Area</vt:lpstr>
      <vt:lpstr>'تعدیل قیمت'!Print_Area</vt:lpstr>
      <vt:lpstr>درآمد!Print_Area</vt:lpstr>
      <vt:lpstr>'درآمد سپرده بانکی'!Print_Area</vt:lpstr>
      <vt:lpstr>'درآمد سرمایه گذاری در اوراق به'!Print_Area</vt:lpstr>
      <vt:lpstr>'درآمد سرمایه گذاری در سهام'!Print_Area</vt:lpstr>
      <vt:lpstr>'درآمد سرمایه گذاری در صندوق'!Print_Area</vt:lpstr>
      <vt:lpstr>'درآمد سود سهام'!Print_Area</vt:lpstr>
      <vt:lpstr>'درآمد ناشی از تغییر قیمت اوراق'!Print_Area</vt:lpstr>
      <vt:lpstr>'درآمد ناشی از فروش'!Print_Area</vt:lpstr>
      <vt:lpstr>'سایر درآمدها'!Print_Area</vt:lpstr>
      <vt:lpstr>سپرده!Print_Area</vt:lpstr>
      <vt:lpstr>'سود اوراق بهادار'!Print_Area</vt:lpstr>
      <vt:lpstr>'سود سپرده بانکی'!Print_Area</vt:lpstr>
      <vt:lpstr>سهام!Print_Area</vt:lpstr>
      <vt:lpstr>'صورت وضعیت'!Print_Area</vt:lpstr>
      <vt:lpstr>'مبالغ تخصیصی اوراق'!Print_Area</vt:lpstr>
      <vt:lpstr>'واحدهای صندوق'!Print_Area</vt:lpstr>
    </vt:vector>
  </TitlesOfParts>
  <Company>Stimulsoft Reports 2022.1.1 from 7 December 2021, .NET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Report</dc:title>
  <dc:subject>Report</dc:subject>
  <dc:creator/>
  <dc:description/>
  <cp:lastModifiedBy>Mrs.Firoozi</cp:lastModifiedBy>
  <cp:lastPrinted>2024-09-22T11:28:15Z</cp:lastPrinted>
  <dcterms:created xsi:type="dcterms:W3CDTF">2024-09-22T06:00:40Z</dcterms:created>
  <dcterms:modified xsi:type="dcterms:W3CDTF">2024-09-22T13:00:24Z</dcterms:modified>
</cp:coreProperties>
</file>