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آوای فردای زاگرس\پرتفو\"/>
    </mc:Choice>
  </mc:AlternateContent>
  <xr:revisionPtr revIDLastSave="0" documentId="13_ncr:1_{FB44112B-F1F8-4BC5-B7EC-F11522F13E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سود سپرده بانکی" sheetId="18" r:id="rId16"/>
    <sheet name="سود اوراق بهادار" sheetId="17" r:id="rId17"/>
    <sheet name="درآمد ناشی از فروش" sheetId="19" r:id="rId18"/>
    <sheet name="درآمد ناشی از تغییر قیمت اوراق" sheetId="21" r:id="rId19"/>
  </sheets>
  <definedNames>
    <definedName name="_xlnm.Print_Area" localSheetId="4">اوراق!$A$1:$AM$25</definedName>
    <definedName name="_xlnm.Print_Area" localSheetId="2">'اوراق مشتقه'!$A$1:$AX$17</definedName>
    <definedName name="_xlnm.Print_Area" localSheetId="5">'تعدیل قیمت'!$A$1:$N$10</definedName>
    <definedName name="_xlnm.Print_Area" localSheetId="7">درآمد!$A$1:$K$13</definedName>
    <definedName name="_xlnm.Print_Area" localSheetId="12">'درآمد سپرده بانکی'!$A$1:$K$144</definedName>
    <definedName name="_xlnm.Print_Area" localSheetId="10">'درآمد سرمایه گذاری در اوراق به'!$A$1:$S$28</definedName>
    <definedName name="_xlnm.Print_Area" localSheetId="8">'درآمد سرمایه گذاری در سهام'!$A$1:$X$21</definedName>
    <definedName name="_xlnm.Print_Area" localSheetId="9">'درآمد سرمایه گذاری در صندوق'!$A$1:$X$28</definedName>
    <definedName name="_xlnm.Print_Area" localSheetId="14">'درآمد سود سهام'!$A$1:$T$15</definedName>
    <definedName name="_xlnm.Print_Area" localSheetId="18">'درآمد ناشی از تغییر قیمت اوراق'!$A$1:$S$48</definedName>
    <definedName name="_xlnm.Print_Area" localSheetId="17">'درآمد ناشی از فروش'!$A$1:$S$22</definedName>
    <definedName name="_xlnm.Print_Area" localSheetId="13">'سایر درآمدها'!$A$1:$G$11</definedName>
    <definedName name="_xlnm.Print_Area" localSheetId="6">سپرده!$A$1:$M$73</definedName>
    <definedName name="_xlnm.Print_Area" localSheetId="16">'سود اوراق بهادار'!$A$1:$U$18</definedName>
    <definedName name="_xlnm.Print_Area" localSheetId="15">'سود سپرده بانکی'!$A$1:$N$144</definedName>
    <definedName name="_xlnm.Print_Area" localSheetId="1">سهام!$A$1:$AC$17</definedName>
    <definedName name="_xlnm.Print_Area" localSheetId="0">'صورت وضعیت'!$A$1:$A$9</definedName>
    <definedName name="_xlnm.Print_Area" localSheetId="11">'مبالغ تخصیصی اوراق'!$A$1:$R$28</definedName>
    <definedName name="_xlnm.Print_Area" localSheetId="3">'واحدهای صندوق'!$A$1:$AB$26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4" i="11" l="1"/>
  <c r="R25" i="11"/>
  <c r="R26" i="11"/>
  <c r="W24" i="11" l="1"/>
  <c r="U10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U22" i="19"/>
  <c r="Q27" i="19" s="1"/>
  <c r="R28" i="11"/>
  <c r="U28" i="10"/>
  <c r="U21" i="9"/>
  <c r="F8" i="8" s="1"/>
  <c r="T20" i="17"/>
  <c r="O25" i="19"/>
  <c r="Q51" i="21"/>
  <c r="J28" i="11"/>
  <c r="R9" i="11"/>
  <c r="L28" i="11"/>
  <c r="O19" i="15" a="1"/>
  <c r="O19" i="15" s="1"/>
  <c r="J21" i="9"/>
  <c r="U18" i="9"/>
  <c r="D21" i="9"/>
  <c r="N21" i="9"/>
  <c r="O15" i="15"/>
  <c r="P28" i="11"/>
  <c r="S28" i="10"/>
  <c r="O22" i="19"/>
  <c r="J27" i="10"/>
  <c r="J9" i="10"/>
  <c r="J10" i="9"/>
  <c r="J11" i="9"/>
  <c r="J12" i="9"/>
  <c r="J13" i="9"/>
  <c r="J14" i="9"/>
  <c r="J15" i="9"/>
  <c r="J16" i="9"/>
  <c r="J17" i="9"/>
  <c r="J18" i="9"/>
  <c r="J19" i="9"/>
  <c r="J20" i="9"/>
  <c r="J9" i="9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7" i="11"/>
  <c r="J9" i="11"/>
  <c r="H144" i="13"/>
  <c r="D144" i="13"/>
  <c r="D11" i="14"/>
  <c r="F11" i="14"/>
  <c r="Q15" i="15"/>
  <c r="S15" i="15"/>
  <c r="M144" i="18"/>
  <c r="K144" i="18"/>
  <c r="I144" i="18"/>
  <c r="G144" i="18"/>
  <c r="E144" i="18"/>
  <c r="C144" i="18"/>
  <c r="T22" i="19"/>
  <c r="Q26" i="19"/>
  <c r="Q17" i="19"/>
  <c r="O8" i="19"/>
  <c r="M22" i="19"/>
  <c r="K22" i="19"/>
  <c r="I22" i="19"/>
  <c r="G22" i="19"/>
  <c r="E22" i="19"/>
  <c r="C22" i="19"/>
  <c r="C48" i="21"/>
  <c r="E48" i="21"/>
  <c r="G48" i="21"/>
  <c r="I48" i="21"/>
  <c r="K48" i="21"/>
  <c r="M48" i="21"/>
  <c r="O48" i="21"/>
  <c r="Q48" i="21"/>
  <c r="L73" i="7"/>
  <c r="J73" i="7"/>
  <c r="H73" i="7"/>
  <c r="F73" i="7"/>
  <c r="D73" i="7"/>
  <c r="K10" i="6"/>
  <c r="AJ25" i="5"/>
  <c r="AH25" i="5"/>
  <c r="AD25" i="5"/>
  <c r="X25" i="5"/>
  <c r="V25" i="5"/>
  <c r="T25" i="5"/>
  <c r="R25" i="5"/>
  <c r="P25" i="5"/>
  <c r="D26" i="4"/>
  <c r="G26" i="4"/>
  <c r="I26" i="4"/>
  <c r="K26" i="4"/>
  <c r="M26" i="4"/>
  <c r="O26" i="4"/>
  <c r="Q26" i="4"/>
  <c r="S26" i="4"/>
  <c r="W26" i="4"/>
  <c r="Y26" i="4"/>
  <c r="Z17" i="2"/>
  <c r="AB10" i="2"/>
  <c r="AB11" i="2"/>
  <c r="AB12" i="2"/>
  <c r="AB13" i="2"/>
  <c r="AB14" i="2"/>
  <c r="AB15" i="2"/>
  <c r="AB16" i="2"/>
  <c r="AB9" i="2"/>
  <c r="AB17" i="2" s="1"/>
  <c r="X17" i="2"/>
  <c r="T17" i="2"/>
  <c r="P17" i="2"/>
  <c r="L17" i="2"/>
  <c r="J17" i="2"/>
  <c r="H17" i="2"/>
  <c r="F17" i="2"/>
  <c r="U25" i="19" l="1"/>
  <c r="Q22" i="19"/>
  <c r="R11" i="11"/>
  <c r="J12" i="8"/>
  <c r="F12" i="8"/>
  <c r="U13" i="9"/>
  <c r="U14" i="9"/>
  <c r="U15" i="9"/>
  <c r="U16" i="9"/>
  <c r="U17" i="9"/>
  <c r="U19" i="9"/>
  <c r="U20" i="9"/>
  <c r="U9" i="9"/>
  <c r="R13" i="11"/>
  <c r="R14" i="11"/>
  <c r="R15" i="11"/>
  <c r="R16" i="11"/>
  <c r="R17" i="11"/>
  <c r="R18" i="11"/>
  <c r="R19" i="11"/>
  <c r="R20" i="11"/>
  <c r="R21" i="11"/>
  <c r="R22" i="11"/>
  <c r="R23" i="11"/>
  <c r="R27" i="11"/>
  <c r="N28" i="11"/>
  <c r="F28" i="11"/>
  <c r="D28" i="11"/>
  <c r="Q28" i="10"/>
  <c r="J28" i="10"/>
  <c r="H28" i="10"/>
  <c r="F28" i="10"/>
  <c r="Q21" i="9"/>
  <c r="F21" i="9"/>
  <c r="U12" i="9"/>
  <c r="U11" i="9"/>
  <c r="R12" i="11"/>
  <c r="R10" i="11"/>
  <c r="T18" i="17"/>
  <c r="P18" i="17"/>
  <c r="N18" i="17"/>
  <c r="J18" i="17"/>
  <c r="F11" i="8"/>
  <c r="J11" i="8" s="1"/>
  <c r="F9" i="8" l="1"/>
  <c r="S21" i="9"/>
  <c r="F10" i="8"/>
  <c r="J10" i="8" s="1"/>
  <c r="U10" i="9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71" i="7"/>
  <c r="L72" i="7"/>
  <c r="L9" i="7"/>
  <c r="AL10" i="5"/>
  <c r="AL11" i="5"/>
  <c r="AL12" i="5"/>
  <c r="AL13" i="5"/>
  <c r="AL14" i="5"/>
  <c r="AL15" i="5"/>
  <c r="AL16" i="5"/>
  <c r="AL17" i="5"/>
  <c r="AL18" i="5"/>
  <c r="AL19" i="5"/>
  <c r="AL21" i="5"/>
  <c r="AL22" i="5"/>
  <c r="AL23" i="5"/>
  <c r="AL24" i="5"/>
  <c r="AL9" i="5"/>
  <c r="AA10" i="4"/>
  <c r="AA11" i="4"/>
  <c r="AA12" i="4"/>
  <c r="AA13" i="4"/>
  <c r="AA14" i="4"/>
  <c r="AA15" i="4"/>
  <c r="AA16" i="4"/>
  <c r="AA18" i="4"/>
  <c r="AA19" i="4"/>
  <c r="AA20" i="4"/>
  <c r="AA21" i="4"/>
  <c r="AA22" i="4"/>
  <c r="AA23" i="4"/>
  <c r="AA24" i="4"/>
  <c r="AA25" i="4"/>
  <c r="AA9" i="4"/>
  <c r="F13" i="8" l="1"/>
  <c r="J9" i="8"/>
  <c r="J8" i="8"/>
  <c r="AL25" i="5"/>
  <c r="AA26" i="4"/>
  <c r="J13" i="8" l="1"/>
  <c r="H11" i="8"/>
  <c r="H8" i="8"/>
  <c r="H9" i="8"/>
  <c r="H12" i="8"/>
  <c r="H10" i="8"/>
  <c r="H13" i="8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<sst xmlns="http://schemas.openxmlformats.org/spreadsheetml/2006/main" count="941" uniqueCount="371">
  <si>
    <t>صندوق سرمایه گذاری آوای فردای زاگرس</t>
  </si>
  <si>
    <t>صورت وضعیت پرتفوی</t>
  </si>
  <si>
    <t>-1</t>
  </si>
  <si>
    <t>سرمایه گذاری ها</t>
  </si>
  <si>
    <t>-1-1</t>
  </si>
  <si>
    <t>سرمایه گذاری در سهام و حق تقدم سهام</t>
  </si>
  <si>
    <t>تغییرات طی دوره</t>
  </si>
  <si>
    <t>1403/06/31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</si>
  <si>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</si>
  <si>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</si>
  <si>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</si>
  <si>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</si>
  <si>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</si>
  <si>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</si>
  <si>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</si>
  <si>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</si>
  <si>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</si>
  <si>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بیمه کوثر</t>
  </si>
  <si>
    <t>پالایش نفت تبریز</t>
  </si>
  <si>
    <t>ح . معدنی و صنعتی گل گهر</t>
  </si>
  <si>
    <t>داروسازی‌ امین‌</t>
  </si>
  <si>
    <t>ذوب آهن اصفهان</t>
  </si>
  <si>
    <t>قنداصفهان‌</t>
  </si>
  <si>
    <t>گروه توسعه مالی مهرآیندگان</t>
  </si>
  <si>
    <t>گروه مدیریت سرمایه گذاری امید</t>
  </si>
  <si>
    <t>مدیریت سرمایه گذاری کوثربهمن</t>
  </si>
  <si>
    <t>معدنی و صنعتی گل گهر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</si>
  <si>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</si>
  <si>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</si>
  <si>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</si>
  <si>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</si>
  <si>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</si>
  <si>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</si>
  <si>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</si>
  <si>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دامین-12900-04/03/19</t>
  </si>
  <si>
    <t>1404/03/19</t>
  </si>
  <si>
    <t>اختیارف ت کگل-5910-03/06/17</t>
  </si>
  <si>
    <t>1403/06/17</t>
  </si>
  <si>
    <t>تعداد اوراق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</si>
  <si>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</si>
  <si>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</si>
  <si>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</si>
  <si>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</si>
  <si>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</si>
  <si>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</si>
  <si>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</si>
  <si>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اهرمی موج-واحدهای عادی</t>
  </si>
  <si>
    <t>صندوق س آوای تاراز زاگرس-سهام</t>
  </si>
  <si>
    <t>صندوق س پترو اندیشه صبا-بخشی</t>
  </si>
  <si>
    <t>صندوق س صنایع دایا1-بخشی</t>
  </si>
  <si>
    <t>صندوق س صنایع دایا2-بخشی</t>
  </si>
  <si>
    <t>صندوق س. پرتو پایش پیشرو-س</t>
  </si>
  <si>
    <t>صندوق س. مروارید بها بازار-س</t>
  </si>
  <si>
    <t>صندوق س. مشترک آریان-س</t>
  </si>
  <si>
    <t>صندوق س. ویستا -س</t>
  </si>
  <si>
    <t>صندوق س.پشتوانه طلا دنای زاگرس</t>
  </si>
  <si>
    <t>صندوق س.زرین نهال ثنا-س</t>
  </si>
  <si>
    <t>صندوق س.سپند کاریزما-س</t>
  </si>
  <si>
    <t>صندوق سرمایه گذاری زرین پارسیان</t>
  </si>
  <si>
    <t>صندوق صبا</t>
  </si>
  <si>
    <t>طلوع بامداد مهرگان</t>
  </si>
  <si>
    <t>صندوق سرمایه‌گذاری فیروزه موفقیت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</si>
  <si>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</si>
  <si>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</si>
  <si>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</si>
  <si>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</si>
  <si>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</si>
  <si>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</si>
  <si>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</si>
  <si>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</si>
  <si>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</si>
  <si>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خزانه-م1بودجه01-040326</t>
  </si>
  <si>
    <t>بله</t>
  </si>
  <si>
    <t>1401/02/26</t>
  </si>
  <si>
    <t>1404/03/26</t>
  </si>
  <si>
    <t>اسناد خزانه-م3بودجه01-040520</t>
  </si>
  <si>
    <t>1401/05/18</t>
  </si>
  <si>
    <t>1404/05/20</t>
  </si>
  <si>
    <t>اسناد خزانه-م7بودجه02-040910</t>
  </si>
  <si>
    <t>1402/12/20</t>
  </si>
  <si>
    <t>1404/09/10</t>
  </si>
  <si>
    <t>اسنادخزانه-م2بودجه00-031024</t>
  </si>
  <si>
    <t>1400/02/22</t>
  </si>
  <si>
    <t>1403/10/24</t>
  </si>
  <si>
    <t>اسنادخزانه-م5بودجه01-041015</t>
  </si>
  <si>
    <t>1401/12/08</t>
  </si>
  <si>
    <t>1404/10/14</t>
  </si>
  <si>
    <t>اسنادخزانه-م6بودجه01-030814</t>
  </si>
  <si>
    <t>1401/12/10</t>
  </si>
  <si>
    <t>1403/08/14</t>
  </si>
  <si>
    <t>اسنادخزانه-م9بودجه01-040826</t>
  </si>
  <si>
    <t>1401/12/28</t>
  </si>
  <si>
    <t>1404/08/26</t>
  </si>
  <si>
    <t>صکوک اجاره غدیر408-بدون ضامن</t>
  </si>
  <si>
    <t>1400/08/26</t>
  </si>
  <si>
    <t>صکوک اجاره معادن407-3ماهه18%</t>
  </si>
  <si>
    <t>1400/07/19</t>
  </si>
  <si>
    <t>1404/07/18</t>
  </si>
  <si>
    <t>مرابحه انتخاب الکترونیک041006</t>
  </si>
  <si>
    <t>1402/10/06</t>
  </si>
  <si>
    <t>1404/10/05</t>
  </si>
  <si>
    <t>مرابحه داروساز پارس حیان060929</t>
  </si>
  <si>
    <t>1402/09/29</t>
  </si>
  <si>
    <t>1406/09/29</t>
  </si>
  <si>
    <t>مرابحه عام دولت116-ش.خ060630</t>
  </si>
  <si>
    <t>1401/06/30</t>
  </si>
  <si>
    <t>1406/06/30</t>
  </si>
  <si>
    <t>مرابحه عام دولت139-ش.خ040804</t>
  </si>
  <si>
    <t>1402/07/04</t>
  </si>
  <si>
    <t>1404/08/03</t>
  </si>
  <si>
    <t>مرابحه عام دولت142-ش.خ031009</t>
  </si>
  <si>
    <t>1402/08/09</t>
  </si>
  <si>
    <t>1403/10/09</t>
  </si>
  <si>
    <t>مرابحه عام دولت143-ش.خ041009</t>
  </si>
  <si>
    <t>1404/10/08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</si>
  <si>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</si>
  <si>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</si>
  <si>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</si>
  <si>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</si>
  <si>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</si>
  <si>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</si>
  <si>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</si>
  <si>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</si>
  <si>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</si>
  <si>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</si>
  <si>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</si>
  <si>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</si>
  <si>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</si>
  <si>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</si>
  <si>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جهان کودک 290-8100-14527997-1</t>
  </si>
  <si>
    <t>حساب جاری بانک آینده بلوار دریا 0100750407000</t>
  </si>
  <si>
    <t>سپرده کوتاه مدت بانک دی فرشته 0205364536008</t>
  </si>
  <si>
    <t>سپرده کوتاه مدت بانک آینده بلوار دریا 0203629431004</t>
  </si>
  <si>
    <t>حساب جاری بانک دی فرشته 0105362922004</t>
  </si>
  <si>
    <t>قرض الحسنه بانک آینده بلوار دریا 0302795060004</t>
  </si>
  <si>
    <t>سپرده کوتاه مدت بانک گردشگری میدان سرو 147-9967-823519-1</t>
  </si>
  <si>
    <t>سپرده کوتاه مدت موسسه اعتباری ملل جنت آباد 0414-10-277-000000082</t>
  </si>
  <si>
    <t>سپرده کوتاه مدت بانک اقتصاد نوین غدیر 101-850-6730034-1</t>
  </si>
  <si>
    <t>سپرده کوتاه مدت بانک گردشگری قیطریه 133-9098-823519-1</t>
  </si>
  <si>
    <t>سپرده کوتاه مدت بانک رفاه بازار 327894908</t>
  </si>
  <si>
    <t>سپرده کوتاه مدت بانک سامان جام جم 821.841.3837417.1</t>
  </si>
  <si>
    <t>سپرده کوتاه مدت بانک سامان جام جم 821.810.3837417.1</t>
  </si>
  <si>
    <t>سپرده کوتاه مدت بانک ملت مستقل مرکزی 9554863739</t>
  </si>
  <si>
    <t>سپرده کوتاه مدت بانک شهر بلوار اندرزگو 7001001361439</t>
  </si>
  <si>
    <t>سپرده کوتاه مدت بانک اقتصاد نوین جنت آباد 174-850-6730034-1</t>
  </si>
  <si>
    <t>سپرده کوتاه مدت بانک خاورمیانه بخارست 1007-10810-707074758</t>
  </si>
  <si>
    <t>قرض الحسنه بانک آینده مطهری 0303521532001</t>
  </si>
  <si>
    <t>سپرده کوتاه مدت بانک آینده مطهری 0203807818001</t>
  </si>
  <si>
    <t>قرض الحسنه بانک تجارت نفت شمالی 0000356061403</t>
  </si>
  <si>
    <t>سپرده کوتاه مدت بانک صادرات مستقل فردوسی 0218367478005</t>
  </si>
  <si>
    <t>سپرده کوتاه مدت بانک پارسیان یوسف آباد 470-01499700-604</t>
  </si>
  <si>
    <t>سپرده کوتاه مدت بانک مسکن مستقل مرکزی 420221713324</t>
  </si>
  <si>
    <t>سپرده بلند مدت بانک گردشگری پیروزی 134-1405-823519-32</t>
  </si>
  <si>
    <t>سپرده بلند مدت بانک گردشگری پیروزی 134-1405-823519-34</t>
  </si>
  <si>
    <t>سپرده بلند مدت بانک مسکن مستقل مرکزی 5600877334005</t>
  </si>
  <si>
    <t>سپرده بلند مدت بانک گردشگری پیروزی 134-1405-823519-39</t>
  </si>
  <si>
    <t>سپرده بلند مدت بانک تجارت نفت شمالی 0479602749385</t>
  </si>
  <si>
    <t>سپرده بلند مدت بانک گردشگری پیروزی 134-1405-823519-40</t>
  </si>
  <si>
    <t>سپرده بلند مدت بانک تجارت نفت شمالی 0479602794335</t>
  </si>
  <si>
    <t>سپرده بلند مدت بانک پاسارگاد جهان کودک 290-307-14527997-27</t>
  </si>
  <si>
    <t>سپرده بلند مدت بانک گردشگری پیروزی 134.1405.823519.42</t>
  </si>
  <si>
    <t>سپرده بلند مدت بانک گردشگری پیروزی 134-1405-823519-43</t>
  </si>
  <si>
    <t>سپرده بلند مدت بانک تجارت نفت شمالی 0479602859465</t>
  </si>
  <si>
    <t>سپرده بلند مدت بانک گردشگری پیروزی 134-1405-823519-44</t>
  </si>
  <si>
    <t>سپرده بلند مدت بانک تجارت نفت شمالی 0479602970360</t>
  </si>
  <si>
    <t>سپرده بلند مدت بانک تجارت نفت شمالی 0479603005638</t>
  </si>
  <si>
    <t>سپرده بلند مدت بانک تجارت نفت شمالی 0479603020854</t>
  </si>
  <si>
    <t>سپرده بلند مدت بانک گردشگری پیروزی 134-1405-823519-46</t>
  </si>
  <si>
    <t>سپرده بلند مدت بانک گردشگری پیروزی 134-1405-823519-48</t>
  </si>
  <si>
    <t>سپرده بلند مدت بانک تجارت نفت شمالی 0479603062350</t>
  </si>
  <si>
    <t>سپرده بلند مدت بانک مسکن مستقل مرکزی 5600887336032</t>
  </si>
  <si>
    <t>سپرده بلند مدت بانک مسکن مستقل مرکزی 5600887336123</t>
  </si>
  <si>
    <t>سپرده بلند مدت بانک گردشگری پیروزی 134-1405-823519-52</t>
  </si>
  <si>
    <t>سپرده بلند مدت بانک پاسارگاد جهان کودک 290-303-14527997-5</t>
  </si>
  <si>
    <t>سپرده بلند مدت بانک مسکن مستقل مرکزی 5600887336693</t>
  </si>
  <si>
    <t>سپرده بلند مدت بانک صادرات کارگر نبش بلوار کشاورز 04-07348130-00-8</t>
  </si>
  <si>
    <t>سپرده بلند مدت بانک صادرات کارگر نبش بلوار کشاورز 04-07352128-00-8</t>
  </si>
  <si>
    <t>سپرده بلند مدت بانک گردشگری پیروزی 134-1405-823519-53</t>
  </si>
  <si>
    <t>سپرده بلند مدت بانک گردشگری پیروزی 134-1405-823519-54</t>
  </si>
  <si>
    <t>سپرده بلند مدت بانک صادرات کارگر نبش بلوار کشاورز 04-07365887-00-7</t>
  </si>
  <si>
    <t>سپرده بلند مدت بانک گردشگری پیروزی 134-1405-823519-55</t>
  </si>
  <si>
    <t>سپرده بلند مدت بانک پاسارگاد جهان کودک 290-303-14527997-6</t>
  </si>
  <si>
    <t>سپرده بلند مدت بانک صادرات کارگر نبش بلوار کشاورز 04-07367980-00-0</t>
  </si>
  <si>
    <t>سپرده بلند مدت بانک صادرات کارگر نبش بلوار کشاورز 04-07376066-00-0</t>
  </si>
  <si>
    <t>سپرده بلند مدت بانک گردشگری پیروزی 134-1405-823519-56</t>
  </si>
  <si>
    <t>سپرده بلند مدت بانک پاسارگاد جهان کودک 290-303-14527997-7</t>
  </si>
  <si>
    <t>سپرده بلند مدت بانک پاسارگاد جهان کودک 290-303-14527997-8</t>
  </si>
  <si>
    <t>سپرده بلند مدت بانک گردشگری پیروزی 134-1405-823519-57</t>
  </si>
  <si>
    <t>سپرده بلند مدت بانک صادرات شهدای خدمت 02-18367478-00-5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</si>
  <si>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</si>
  <si>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</si>
  <si>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</si>
  <si>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</si>
  <si>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</si>
  <si>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</si>
  <si>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</si>
  <si>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</si>
  <si>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</si>
  <si>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</si>
  <si>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</si>
  <si>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</si>
  <si>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</si>
  <si>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</si>
  <si>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</si>
  <si>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</si>
  <si>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</si>
  <si>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</si>
  <si>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</si>
  <si>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</si>
  <si>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</si>
  <si>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</si>
  <si>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</si>
  <si>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</si>
  <si>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</si>
  <si>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امتیاز تسهیلات مسکن سال1403</t>
  </si>
  <si>
    <t>امتیازتسهیلات مسکن سال1402</t>
  </si>
  <si>
    <t>-2-2</t>
  </si>
  <si>
    <t>درآمد حاصل از سرمایه­گذاری در واحدهای صندوق</t>
  </si>
  <si>
    <t>درآمد سود صندوق</t>
  </si>
  <si>
    <t>صندوق س.انارنماد ارزش-درسهام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</si>
  <si>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</si>
  <si>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</si>
  <si>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</si>
  <si>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</si>
  <si>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دولت76-ش.خ030406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</si>
  <si>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</si>
  <si>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</si>
  <si>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</si>
  <si>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</si>
  <si>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</si>
  <si>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</si>
  <si>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</si>
  <si>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نرخ اسمی</t>
  </si>
  <si>
    <t>صندوق­ سرمایه­گذاری اختصاصی بازارگردانی تحت مدیریت مدیر صندوق یا اشخاص تحت کنترل یا وابسته *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</si>
  <si>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</si>
  <si>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</si>
  <si>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</si>
  <si>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</si>
  <si>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</si>
  <si>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</si>
  <si>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شهر اندرزگو 7001001779347</t>
  </si>
  <si>
    <t>سپرده بلند مدت بانک اقتصاد نوین پارک ساعی 152-283-6730034-1</t>
  </si>
  <si>
    <t>سپرده بلند مدت بانک اقتصاد نوین پارک ساعی 152-283-6730034-2</t>
  </si>
  <si>
    <t>سپرده بلند مدت بانک اقتصاد نوین پارک ساعی 152-283-6730034-3</t>
  </si>
  <si>
    <t>سپرده بلند مدت بانک اقتصاد نوین پارک ساعی 152-283-6730034-4</t>
  </si>
  <si>
    <t>سپرده بلند مدت بانک گردشگری پیروزی 134-1405-823519-12</t>
  </si>
  <si>
    <t>سپرده بلند مدت بانک گردشگری پیروزی 134-1405-823519-14</t>
  </si>
  <si>
    <t>سپرده بلند مدت بانک گردشگری پیروزی 134-1405-823519-15</t>
  </si>
  <si>
    <t>سپرده بلند مدت بانک گردشگری پیروزی 134-1405-823519-16</t>
  </si>
  <si>
    <t>سپرده بلند مدت بانک گردشگری پیروزی 134-1405-823519-17</t>
  </si>
  <si>
    <t>سپرده بلند مدت بانک گردشگری پیروزی 134-1405-823519-18</t>
  </si>
  <si>
    <t>سپرده بلند مدت بانک گردشگری پیروزی 134-1405-823519-19</t>
  </si>
  <si>
    <t>سپرده بلند مدت بانک گردشگری پیروزی 134-1405-823519-22</t>
  </si>
  <si>
    <t>سپرده بلند مدت بانک گردشگری پیروزی 134-1405-823519-23</t>
  </si>
  <si>
    <t>سپرده بلند مدت بانک گردشگری پیروزی 134-1405-823519-24</t>
  </si>
  <si>
    <t>سپرده بلند مدت بانک مسکن مستقل مرکزی 5600928336553</t>
  </si>
  <si>
    <t>سپرده بلند مدت بانک مسکن مستقل مرکزی 5600928336595</t>
  </si>
  <si>
    <t>سپرده بلند مدت بانک گردشگری پیروزی 134-1405-823519-26</t>
  </si>
  <si>
    <t>سپرده بلند مدت بانک گردشگری پیروزی 134-1405-823519-27</t>
  </si>
  <si>
    <t>سپرده بلند مدت بانک گردشگری پیروزی 134-1405-823519-29</t>
  </si>
  <si>
    <t>سپرده بلند مدت بانک گردشگری پیروزی 134-1405-823519-30</t>
  </si>
  <si>
    <t>سپرده بلند مدت بانک اقتصاد نوین صنعتگران 214-283-6730034-1</t>
  </si>
  <si>
    <t>سپرده بلند مدت بانک اقتصاد نوین صنعتگران 214-283-6730034-2</t>
  </si>
  <si>
    <t>سپرده بلند مدت بانک اقتصاد نوین صنعتگران 214-283-6730034-3</t>
  </si>
  <si>
    <t>سپرده بلند مدت بانک اقتصاد نوین صنعتگران 214-283-6730034-4</t>
  </si>
  <si>
    <t>سپرده بلند مدت بانک اقتصاد نوین صنعتگران 214-283-6730034-5</t>
  </si>
  <si>
    <t>سپرده بلند مدت بانک پاسارگاد جهان کودک 290.313.14527997.1</t>
  </si>
  <si>
    <t>سپرده بلند مدت بانک پاسارگاد جهان کودک 290-313-14527997-2</t>
  </si>
  <si>
    <t>سپرده بلند مدت بانک پاسارگاد جهان کودک 290-313-14527997-3</t>
  </si>
  <si>
    <t>سپرده بلند مدت بانک گردشگری پیروزی 134-1405-823519-31</t>
  </si>
  <si>
    <t>سپرده بلند مدت بانک تجارت نفت شمالی 0479602161340</t>
  </si>
  <si>
    <t>سپرده بلند مدت بانک تجارت نفت شمالی 0479602178986</t>
  </si>
  <si>
    <t>سپرده بلند مدت بانک پاسارگاد جهان کودک 290-307-14527997-23</t>
  </si>
  <si>
    <t>سپرده بلند مدت بانک تجارت نفت شمالی 0479602301831</t>
  </si>
  <si>
    <t>سپرده بلند مدت بانک گردشگری پیروزی 134-1405-823519-33</t>
  </si>
  <si>
    <t>سپرده بلند مدت بانک تجارت نفت شمالی 0479602323816</t>
  </si>
  <si>
    <t>سپرده بلند مدت بانک گردشگری پیروزی 134-1405-823519-35</t>
  </si>
  <si>
    <t>سپرده بلند مدت بانک تجارت نفت شمالی 0479602340785</t>
  </si>
  <si>
    <t>سپرده بلند مدت بانک تجارت نفت شمالی 0479602356877</t>
  </si>
  <si>
    <t>سپرده بلند مدت بانک تجارت نفت شمالی 0479602376507</t>
  </si>
  <si>
    <t>سپرده بلند مدت بانک تجارت نفت شمالی 0479602383964</t>
  </si>
  <si>
    <t>سپرده بلند مدت بانک تجارت نفت شمالی 0479602393434</t>
  </si>
  <si>
    <t>سپرده بلند مدت بانک گردشگری پیروزی 134-1405-823519-36</t>
  </si>
  <si>
    <t>سپرده بلند مدت بانک تجارت نفت شمالی 0479602430736</t>
  </si>
  <si>
    <t>سپرده بلند مدت بانک پاسارگاد جهان کودک 290-307-14527997-24</t>
  </si>
  <si>
    <t>سپرده بلند مدت بانک پاسارگاد جهان کودک 290-307-14527997-25</t>
  </si>
  <si>
    <t>سپرده بلند مدت بانک گردشگری پیروزی 134-1405-823519-37</t>
  </si>
  <si>
    <t>سپرده بلند مدت بانک گردشگری پیروزی 134-1405-823519-38</t>
  </si>
  <si>
    <t>سپرده بلند مدت بانک تجارت نفت شمالی 0479602619013</t>
  </si>
  <si>
    <t>سپرده بلند مدت بانک تجارت نفت شمالی 0479602662710</t>
  </si>
  <si>
    <t>سپرده بلند مدت بانک تجارت نفت شمالی 0479602689203</t>
  </si>
  <si>
    <t>سپرده بلند مدت بانک گردشگری پیروزی 134-1405-823519-41</t>
  </si>
  <si>
    <t>سپرده بلند مدت بانک مسکن مستقل مرکزی 5600887335216</t>
  </si>
  <si>
    <t>سپرده بلند مدت بانک تجارت نفت شمالی 0479602877800</t>
  </si>
  <si>
    <t>سپرده بلند مدت بانک مسکن مستقل مرکزی 5600887335232</t>
  </si>
  <si>
    <t>سپرده بلند مدت بانک مسکن مستقل مرکزی 5600887335273</t>
  </si>
  <si>
    <t>سپرده بلند مدت بانک تجارت نفت شمالی 0479602954078</t>
  </si>
  <si>
    <t>سپرده بلند مدت بانک گردشگری پیروزی 134-1405-823519-45</t>
  </si>
  <si>
    <t>سپرده بلند مدت بانک گردشگری پیروزی 134-1405-823519-47</t>
  </si>
  <si>
    <t>سپرده بلند مدت بانک مسکن مستقل مرکزی 5600887335810</t>
  </si>
  <si>
    <t>سپرده بلند مدت بانک تجارت نفت شمالی 0479603087801</t>
  </si>
  <si>
    <t>سپرده بلند مدت بانک گردشگری پیروزی 134-1405-823519-49</t>
  </si>
  <si>
    <t>سپرده بلند مدت بانک گردشگری پیروزی 134-1405-823519-50</t>
  </si>
  <si>
    <t>سپرده بلند مدت بانک گردشگری پیروزی 134-1405-823519-51</t>
  </si>
  <si>
    <t>سپرده بلند مدت بانک مسکن مستقل مرکزی 5600887336180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</si>
  <si>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</si>
  <si>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</si>
  <si>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</si>
  <si>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</si>
  <si>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</si>
  <si>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</si>
  <si>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</si>
  <si>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</si>
  <si>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</si>
  <si>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</si>
  <si>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1403/02/30</t>
  </si>
  <si>
    <t>1403/04/28</t>
  </si>
  <si>
    <t>1403/04/06</t>
  </si>
  <si>
    <t>1403/04/24</t>
  </si>
  <si>
    <t>1403/04/31</t>
  </si>
  <si>
    <t>1403/03/23</t>
  </si>
  <si>
    <t>1403/04/16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</si>
  <si>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</si>
  <si>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</si>
  <si>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</si>
  <si>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</si>
  <si>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</si>
  <si>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</si>
  <si>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</si>
  <si>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</si>
  <si>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</si>
  <si>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</si>
  <si>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</si>
  <si>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</si>
  <si>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گزارش وضعیت پرتفوی ماهانه</t>
  </si>
  <si>
    <t>با توجه به نگهداری اوراق تا سررسید به قیمت کارشناسی ثبت گردیده است</t>
  </si>
  <si>
    <t>بهای تمام شده هر ورقه (ریال)</t>
  </si>
  <si>
    <r>
      <t>صندوق</t>
    </r>
    <r>
      <rPr>
        <sz val="7"/>
        <color theme="1"/>
        <rFont val="Calibri"/>
        <family val="2"/>
        <scheme val="minor"/>
      </rPr>
      <t xml:space="preserve"> </t>
    </r>
    <r>
      <rPr>
        <sz val="7"/>
        <color theme="1"/>
        <rFont val="B Mitra"/>
        <charset val="178"/>
      </rPr>
      <t xml:space="preserve"> سرمایه­گذاری اختصاصی بازارگردانی آرمان اندیش</t>
    </r>
  </si>
  <si>
    <t>حیان07</t>
  </si>
  <si>
    <t>شرکت داروسازی کوثر</t>
  </si>
  <si>
    <t>سهامدار عمده</t>
  </si>
  <si>
    <t>هامین403</t>
  </si>
  <si>
    <t>صندوق سرمایه‌گذاری اختصاصی بازارگردانی افتخار حافظ</t>
  </si>
  <si>
    <t>انتخاب04</t>
  </si>
  <si>
    <t>داروسازی امین</t>
  </si>
  <si>
    <t>منتهی به 30 مهر 1403</t>
  </si>
  <si>
    <t>برای ماه منتهی به 1403/07/30</t>
  </si>
  <si>
    <t>1403/07/30</t>
  </si>
  <si>
    <t>ص.س.صندوق در صندوق خوشه گندم</t>
  </si>
  <si>
    <t>صندوق س.آرمان آتیه درخشان مس-س</t>
  </si>
  <si>
    <t>اسناد خزانه-م13بودجه02-051021</t>
  </si>
  <si>
    <t>1402/12/29</t>
  </si>
  <si>
    <t>1405/10/21</t>
  </si>
  <si>
    <t>سپرده بلند مدت بانک گردشگری پیروزی 134-1405-823519-58</t>
  </si>
  <si>
    <t>سپرده بلند مدت بانک گردشگری پیروزی 134-1405-823519-59</t>
  </si>
  <si>
    <t>سپرده بلند مدت بانک پاسارگاد جهان کودک 290-303-14527997-9</t>
  </si>
  <si>
    <t>سپرده بلند مدت بانک گردشگری پیروزی 134-1405-823519-60</t>
  </si>
  <si>
    <t>سپرده بلند مدت بانک صادرات کارگر نبش بلوار کشاورز  0407416001002</t>
  </si>
  <si>
    <t>سپرده بلند مدت بانک گردشگری پیروزی 134-1405-823519-61</t>
  </si>
  <si>
    <t>سپرده بلند مدت بانک صادرات کارگر نبش بلوار کشاورز 04-07417856-007</t>
  </si>
  <si>
    <t>سپرده بلند مدت بانک پاسارگاد جهان کودک 290-303-14527997-11</t>
  </si>
  <si>
    <t>سپرده بلند مدت بانک پاسارگاد جهان کودک 290.303.14527997.12</t>
  </si>
  <si>
    <t>سپرده بلند مدت بانک صادرات کارگر نبش بلوار کشاورز 04-07428670-00-4</t>
  </si>
  <si>
    <t>سپرده بلند مدت بانک صادرات کارگر نبش بلوار کشاورز 04-07430264-00-2</t>
  </si>
  <si>
    <t>سپرده بلند مدت بانک پاسارگاد جهان کودک 290-303-14527997-13</t>
  </si>
  <si>
    <t>سپرده بلند مدت بانک صادرات کارگر نبش بلوار کشاورز 04-07433149-00-9</t>
  </si>
  <si>
    <t>سپرده بلند مدت بانک پاسارگاد جهان کودک 290-303-14527997-14</t>
  </si>
  <si>
    <t>سپرده بلند مدت بانک پاسارگاد جهان کودک 290-303-14527997-15</t>
  </si>
  <si>
    <t>سپرده بلند مدت موسسه اعتباری ملل جنت آباد 60345000000864</t>
  </si>
  <si>
    <t>سپرده بلند مدت بانک پاسارگاد جهان کودک 290-303-14527997-17</t>
  </si>
  <si>
    <t>سپرده بلند مدت موسسه اعتباری ملل دادمان 0516-60-345-000000863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</si>
</sst>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_ * #,##0_-_ ;_ * #,##0\-_ ;_ * &quot;-&quot;??_-_ ;_ @_ "/>
    <numFmt numFmtId="165" formatCode="0.0%"/>
  </numFmts>
  <fonts count="1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u/>
      <sz val="22"/>
      <color theme="1"/>
      <name val="B Nazanin"/>
      <charset val="178"/>
    </font>
    <font>
      <sz val="10"/>
      <color theme="1"/>
      <name val="B Mitra"/>
      <charset val="178"/>
    </font>
    <font>
      <sz val="8"/>
      <color theme="1"/>
      <name val="B Mitra"/>
      <charset val="178"/>
    </font>
    <font>
      <sz val="7"/>
      <color theme="1"/>
      <name val="B Mitra"/>
      <charset val="178"/>
    </font>
    <font>
      <sz val="7"/>
      <color theme="1"/>
      <name val="Calibri"/>
      <family val="2"/>
      <scheme val="minor"/>
    </font>
    <font>
      <sz val="9"/>
      <color theme="1"/>
      <name val="B Mitra"/>
      <charset val="178"/>
    </font>
    <font>
      <sz val="11"/>
      <color theme="1"/>
      <name val="B Mitra"/>
      <charset val="178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03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right" vertical="top"/>
    </xf>
    <xf numFmtId="0" fontId="7" fillId="0" borderId="0" xfId="0" applyFont="1" applyAlignment="1">
      <alignment horizontal="center" vertical="center"/>
    </xf>
    <xf numFmtId="3" fontId="0" fillId="0" borderId="0" xfId="0" applyNumberFormat="1" applyAlignment="1">
      <alignment horizontal="left"/>
    </xf>
    <xf numFmtId="10" fontId="5" fillId="0" borderId="2" xfId="2" applyNumberFormat="1" applyFont="1" applyFill="1" applyBorder="1" applyAlignment="1">
      <alignment horizontal="right" vertical="top"/>
    </xf>
    <xf numFmtId="10" fontId="5" fillId="0" borderId="0" xfId="2" applyNumberFormat="1" applyFont="1" applyFill="1" applyBorder="1" applyAlignment="1">
      <alignment horizontal="right" vertical="top"/>
    </xf>
    <xf numFmtId="10" fontId="5" fillId="0" borderId="5" xfId="2" applyNumberFormat="1" applyFont="1" applyFill="1" applyBorder="1" applyAlignment="1">
      <alignment horizontal="right" vertical="top"/>
    </xf>
    <xf numFmtId="10" fontId="0" fillId="0" borderId="0" xfId="2" applyNumberFormat="1" applyFont="1" applyAlignment="1">
      <alignment horizontal="left"/>
    </xf>
    <xf numFmtId="10" fontId="4" fillId="0" borderId="1" xfId="2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 wrapText="1" readingOrder="2"/>
    </xf>
    <xf numFmtId="0" fontId="9" fillId="0" borderId="6" xfId="0" applyFont="1" applyBorder="1" applyAlignment="1">
      <alignment horizontal="center" vertical="center" wrapText="1" readingOrder="2"/>
    </xf>
    <xf numFmtId="0" fontId="10" fillId="0" borderId="6" xfId="0" applyFont="1" applyBorder="1" applyAlignment="1">
      <alignment horizontal="center" vertical="center" wrapText="1" readingOrder="2"/>
    </xf>
    <xf numFmtId="0" fontId="12" fillId="0" borderId="6" xfId="0" applyFont="1" applyBorder="1" applyAlignment="1">
      <alignment horizontal="center" vertical="center" wrapText="1" readingOrder="2"/>
    </xf>
    <xf numFmtId="0" fontId="13" fillId="0" borderId="6" xfId="0" applyFont="1" applyBorder="1" applyAlignment="1">
      <alignment horizontal="center" vertical="center" wrapText="1" readingOrder="2"/>
    </xf>
    <xf numFmtId="164" fontId="13" fillId="0" borderId="6" xfId="1" applyNumberFormat="1" applyFont="1" applyBorder="1" applyAlignment="1">
      <alignment horizontal="center" vertical="center" wrapText="1" readingOrder="2"/>
    </xf>
    <xf numFmtId="9" fontId="13" fillId="0" borderId="6" xfId="0" applyNumberFormat="1" applyFont="1" applyBorder="1" applyAlignment="1">
      <alignment horizontal="center" vertical="center" wrapText="1" readingOrder="2"/>
    </xf>
    <xf numFmtId="0" fontId="0" fillId="0" borderId="0" xfId="0"/>
    <xf numFmtId="3" fontId="5" fillId="0" borderId="0" xfId="0" applyNumberFormat="1" applyFont="1" applyFill="1" applyBorder="1" applyAlignment="1">
      <alignment horizontal="right" vertical="top"/>
    </xf>
    <xf numFmtId="164" fontId="0" fillId="0" borderId="0" xfId="1" applyNumberFormat="1" applyFont="1" applyAlignment="1">
      <alignment horizontal="left"/>
    </xf>
    <xf numFmtId="164" fontId="0" fillId="0" borderId="0" xfId="0" applyNumberFormat="1" applyAlignment="1">
      <alignment horizontal="left"/>
    </xf>
    <xf numFmtId="9" fontId="5" fillId="0" borderId="2" xfId="2" applyNumberFormat="1" applyFont="1" applyFill="1" applyBorder="1" applyAlignment="1">
      <alignment horizontal="right" vertical="top"/>
    </xf>
    <xf numFmtId="9" fontId="5" fillId="0" borderId="0" xfId="2" applyNumberFormat="1" applyFont="1" applyFill="1" applyBorder="1" applyAlignment="1">
      <alignment horizontal="right" vertical="top"/>
    </xf>
    <xf numFmtId="9" fontId="5" fillId="0" borderId="5" xfId="2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165" fontId="5" fillId="0" borderId="2" xfId="2" applyNumberFormat="1" applyFont="1" applyBorder="1" applyAlignment="1">
      <alignment horizontal="right" vertical="top"/>
    </xf>
    <xf numFmtId="165" fontId="5" fillId="0" borderId="0" xfId="2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3" fontId="5" fillId="0" borderId="0" xfId="0" applyNumberFormat="1" applyFont="1" applyAlignment="1">
      <alignment vertical="top"/>
    </xf>
    <xf numFmtId="3" fontId="5" fillId="0" borderId="4" xfId="0" applyNumberFormat="1" applyFont="1" applyBorder="1" applyAlignment="1">
      <alignment vertical="top"/>
    </xf>
    <xf numFmtId="0" fontId="5" fillId="0" borderId="0" xfId="0" applyFont="1" applyBorder="1" applyAlignment="1">
      <alignment horizontal="right" vertical="top"/>
    </xf>
    <xf numFmtId="4" fontId="5" fillId="0" borderId="0" xfId="0" applyNumberFormat="1" applyFont="1" applyBorder="1" applyAlignment="1">
      <alignment horizontal="right" vertical="top"/>
    </xf>
    <xf numFmtId="3" fontId="5" fillId="0" borderId="0" xfId="0" applyNumberFormat="1" applyFont="1" applyBorder="1" applyAlignment="1">
      <alignment horizontal="right" vertical="top"/>
    </xf>
    <xf numFmtId="0" fontId="5" fillId="0" borderId="0" xfId="0" applyFont="1" applyFill="1" applyAlignment="1">
      <alignment vertical="top"/>
    </xf>
    <xf numFmtId="0" fontId="5" fillId="0" borderId="2" xfId="0" applyFont="1" applyFill="1" applyBorder="1" applyAlignment="1">
      <alignment vertical="top"/>
    </xf>
    <xf numFmtId="0" fontId="5" fillId="0" borderId="4" xfId="0" applyFont="1" applyFill="1" applyBorder="1" applyAlignment="1">
      <alignment vertical="top"/>
    </xf>
    <xf numFmtId="3" fontId="5" fillId="0" borderId="0" xfId="0" applyNumberFormat="1" applyFont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164" fontId="14" fillId="0" borderId="0" xfId="0" applyNumberFormat="1" applyFont="1" applyAlignment="1">
      <alignment horizontal="left"/>
    </xf>
    <xf numFmtId="3" fontId="5" fillId="2" borderId="4" xfId="0" applyNumberFormat="1" applyFont="1" applyFill="1" applyBorder="1" applyAlignment="1">
      <alignment horizontal="right" vertical="top"/>
    </xf>
    <xf numFmtId="3" fontId="5" fillId="2" borderId="0" xfId="0" applyNumberFormat="1" applyFont="1" applyFill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13" fillId="0" borderId="0" xfId="0" applyFont="1" applyAlignment="1">
      <alignment horizontal="right" vertical="center" readingOrder="2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1571625</xdr:colOff>
      <xdr:row>5</xdr:row>
      <xdr:rowOff>171450</xdr:rowOff>
    </xdr:from>
    <xdr:to>
      <xdr:col>0</xdr:col>
      <xdr:colOff>3009900</xdr:colOff>
      <xdr:row>6</xdr:row>
      <xdr:rowOff>3802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896BE4-2B9B-46B3-9996-FBF51C733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5830275" y="1171575"/>
          <a:ext cx="1438275" cy="13944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47625</xdr:rowOff>
    </xdr:from>
    <xdr:to>
      <xdr:col>1</xdr:col>
      <xdr:colOff>2270994</xdr:colOff>
      <xdr:row>38</xdr:row>
      <xdr:rowOff>25400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90BC26B-2842-435C-9089-E42E4BAAB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7711131" y="47625"/>
          <a:ext cx="7112869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9"/>
  <sheetViews>
    <sheetView rightToLeft="1" tabSelected="1" view="pageBreakPreview" zoomScale="60" zoomScaleNormal="100" workbookViewId="0">
      <selection activeCell="C12" sqref="C12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79" t="s">
        <v>0</v>
      </c>
      <c r="B1" s="79"/>
      <c r="C1" s="79"/>
    </row>
    <row r="2" spans="1:3" ht="21.75" customHeight="1" x14ac:dyDescent="0.2">
      <c r="A2" s="47" t="s">
        <v>1</v>
      </c>
      <c r="B2" s="48"/>
      <c r="C2" s="48"/>
    </row>
    <row r="3" spans="1:3" ht="21.75" customHeight="1" x14ac:dyDescent="0.2">
      <c r="A3" s="47" t="s">
        <v>346</v>
      </c>
      <c r="B3" s="48"/>
      <c r="C3" s="48"/>
    </row>
    <row r="4" spans="1:3" ht="7.35" customHeight="1" x14ac:dyDescent="0.2">
      <c r="A4" s="49"/>
    </row>
    <row r="5" spans="1:3" ht="123.6" customHeight="1" x14ac:dyDescent="0.2">
      <c r="B5" s="80"/>
    </row>
    <row r="6" spans="1:3" ht="123.6" customHeight="1" x14ac:dyDescent="0.2">
      <c r="B6" s="80"/>
    </row>
    <row r="7" spans="1:3" ht="36" x14ac:dyDescent="0.2">
      <c r="A7" s="21" t="s">
        <v>0</v>
      </c>
    </row>
    <row r="8" spans="1:3" ht="36" x14ac:dyDescent="0.2">
      <c r="A8" s="21" t="s">
        <v>334</v>
      </c>
    </row>
    <row r="9" spans="1:3" ht="36" x14ac:dyDescent="0.2">
      <c r="A9" s="21" t="s">
        <v>345</v>
      </c>
    </row>
  </sheetData>
  <mergeCells count="2">
    <mergeCell ref="A1:C1"/>
    <mergeCell ref="B5:B6"/>
  </mergeCells>
  <pageMargins left="0.39" right="0.39" top="0.39" bottom="0.39" header="0" footer="0"/>
  <pageSetup paperSize="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8"/>
  <sheetViews>
    <sheetView rightToLeft="1" topLeftCell="A2" workbookViewId="0">
      <selection activeCell="A24" sqref="A24:XFD25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85546875" bestFit="1" customWidth="1"/>
    <col min="7" max="7" width="1.28515625" customWidth="1"/>
    <col min="8" max="8" width="14.4257812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5.85546875" bestFit="1" customWidth="1"/>
    <col min="18" max="18" width="1.28515625" customWidth="1"/>
    <col min="19" max="19" width="15" bestFit="1" customWidth="1"/>
    <col min="20" max="20" width="1.28515625" customWidth="1"/>
    <col min="21" max="21" width="15.57031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</row>
    <row r="2" spans="1:23" ht="21.75" customHeight="1" x14ac:dyDescent="0.2">
      <c r="A2" s="79" t="s">
        <v>189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</row>
    <row r="3" spans="1:23" ht="21.75" customHeight="1" x14ac:dyDescent="0.2">
      <c r="A3" s="79" t="s">
        <v>346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</row>
    <row r="4" spans="1:23" ht="14.45" customHeight="1" x14ac:dyDescent="0.2"/>
    <row r="5" spans="1:23" ht="14.45" customHeight="1" x14ac:dyDescent="0.2">
      <c r="A5" s="1" t="s">
        <v>216</v>
      </c>
      <c r="B5" s="81" t="s">
        <v>217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</row>
    <row r="6" spans="1:23" ht="14.45" customHeight="1" x14ac:dyDescent="0.2">
      <c r="D6" s="82" t="s">
        <v>208</v>
      </c>
      <c r="E6" s="82"/>
      <c r="F6" s="82"/>
      <c r="G6" s="82"/>
      <c r="H6" s="82"/>
      <c r="I6" s="82"/>
      <c r="J6" s="82"/>
      <c r="K6" s="82"/>
      <c r="L6" s="82"/>
      <c r="N6" s="82" t="s">
        <v>209</v>
      </c>
      <c r="O6" s="82"/>
      <c r="P6" s="82"/>
      <c r="Q6" s="82"/>
      <c r="R6" s="82"/>
      <c r="S6" s="82"/>
      <c r="T6" s="82"/>
      <c r="U6" s="82"/>
      <c r="V6" s="82"/>
      <c r="W6" s="82"/>
    </row>
    <row r="7" spans="1:23" ht="14.45" customHeight="1" x14ac:dyDescent="0.2">
      <c r="D7" s="3"/>
      <c r="E7" s="3"/>
      <c r="F7" s="3"/>
      <c r="G7" s="3"/>
      <c r="H7" s="3"/>
      <c r="I7" s="3"/>
      <c r="J7" s="83" t="s">
        <v>27</v>
      </c>
      <c r="K7" s="83"/>
      <c r="L7" s="83"/>
      <c r="N7" s="3"/>
      <c r="O7" s="3"/>
      <c r="P7" s="3"/>
      <c r="Q7" s="3"/>
      <c r="R7" s="3"/>
      <c r="S7" s="3"/>
      <c r="T7" s="3"/>
      <c r="U7" s="83" t="s">
        <v>27</v>
      </c>
      <c r="V7" s="83"/>
      <c r="W7" s="83"/>
    </row>
    <row r="8" spans="1:23" ht="14.45" customHeight="1" x14ac:dyDescent="0.2">
      <c r="A8" s="82" t="s">
        <v>43</v>
      </c>
      <c r="B8" s="82"/>
      <c r="D8" s="2" t="s">
        <v>218</v>
      </c>
      <c r="F8" s="2" t="s">
        <v>212</v>
      </c>
      <c r="H8" s="2" t="s">
        <v>213</v>
      </c>
      <c r="J8" s="4" t="s">
        <v>126</v>
      </c>
      <c r="K8" s="3"/>
      <c r="L8" s="4" t="s">
        <v>194</v>
      </c>
      <c r="N8" s="2" t="s">
        <v>218</v>
      </c>
      <c r="P8" s="82" t="s">
        <v>212</v>
      </c>
      <c r="Q8" s="82"/>
      <c r="S8" s="2" t="s">
        <v>213</v>
      </c>
      <c r="U8" s="4" t="s">
        <v>126</v>
      </c>
      <c r="V8" s="3"/>
      <c r="W8" s="4" t="s">
        <v>194</v>
      </c>
    </row>
    <row r="9" spans="1:23" ht="21.75" customHeight="1" x14ac:dyDescent="0.2">
      <c r="A9" s="61" t="s">
        <v>57</v>
      </c>
      <c r="B9" s="71"/>
      <c r="D9" s="6"/>
      <c r="F9" s="6">
        <v>-6599796423</v>
      </c>
      <c r="H9" s="6"/>
      <c r="J9" s="6">
        <f>D9+F9+H9</f>
        <v>-6599796423</v>
      </c>
      <c r="L9" s="7">
        <v>2.83</v>
      </c>
      <c r="N9" s="6"/>
      <c r="P9" s="89">
        <v>-5812975884</v>
      </c>
      <c r="Q9" s="89"/>
      <c r="S9" s="6"/>
      <c r="U9" s="6">
        <f>P9+S9+N9</f>
        <v>-5812975884</v>
      </c>
      <c r="W9" s="7">
        <v>0.98</v>
      </c>
    </row>
    <row r="10" spans="1:23" ht="21.75" customHeight="1" x14ac:dyDescent="0.2">
      <c r="A10" s="62" t="s">
        <v>54</v>
      </c>
      <c r="B10" s="70"/>
      <c r="D10" s="9"/>
      <c r="F10" s="9">
        <v>-29220749105</v>
      </c>
      <c r="H10" s="9"/>
      <c r="J10" s="41">
        <f t="shared" ref="J10:J26" si="0">D10+F10+H10</f>
        <v>-29220749105</v>
      </c>
      <c r="L10" s="10">
        <v>-0.22</v>
      </c>
      <c r="N10" s="9"/>
      <c r="P10" s="92">
        <v>-31170710772</v>
      </c>
      <c r="Q10" s="92"/>
      <c r="S10" s="9"/>
      <c r="U10" s="41">
        <f t="shared" ref="U10:U27" si="1">P10+S10+N10</f>
        <v>-31170710772</v>
      </c>
      <c r="W10" s="10">
        <v>-0.04</v>
      </c>
    </row>
    <row r="11" spans="1:23" ht="21.75" customHeight="1" x14ac:dyDescent="0.2">
      <c r="A11" s="62" t="s">
        <v>58</v>
      </c>
      <c r="B11" s="70"/>
      <c r="D11" s="9"/>
      <c r="F11" s="9">
        <v>-1992686112</v>
      </c>
      <c r="H11" s="9"/>
      <c r="J11" s="41">
        <f t="shared" si="0"/>
        <v>-1992686112</v>
      </c>
      <c r="L11" s="10">
        <v>0.26</v>
      </c>
      <c r="N11" s="9"/>
      <c r="P11" s="92">
        <v>-4066064712</v>
      </c>
      <c r="Q11" s="92"/>
      <c r="S11" s="9"/>
      <c r="U11" s="41">
        <f t="shared" si="1"/>
        <v>-4066064712</v>
      </c>
      <c r="W11" s="10">
        <v>-0.06</v>
      </c>
    </row>
    <row r="12" spans="1:23" ht="21.75" customHeight="1" x14ac:dyDescent="0.2">
      <c r="A12" s="62" t="s">
        <v>51</v>
      </c>
      <c r="B12" s="70"/>
      <c r="D12" s="9"/>
      <c r="F12" s="9">
        <v>-1799860125</v>
      </c>
      <c r="H12" s="9"/>
      <c r="J12" s="41">
        <f t="shared" si="0"/>
        <v>-1799860125</v>
      </c>
      <c r="L12" s="10">
        <v>2.87</v>
      </c>
      <c r="N12" s="9"/>
      <c r="P12" s="92">
        <v>-3809955814</v>
      </c>
      <c r="Q12" s="92"/>
      <c r="S12" s="9">
        <v>-796567436</v>
      </c>
      <c r="U12" s="41">
        <f t="shared" si="1"/>
        <v>-4606523250</v>
      </c>
      <c r="W12" s="10">
        <v>-0.48</v>
      </c>
    </row>
    <row r="13" spans="1:23" ht="21.75" customHeight="1" x14ac:dyDescent="0.2">
      <c r="A13" s="62" t="s">
        <v>60</v>
      </c>
      <c r="B13" s="70"/>
      <c r="D13" s="9"/>
      <c r="F13" s="9">
        <v>-187420000</v>
      </c>
      <c r="H13" s="9"/>
      <c r="J13" s="41">
        <f t="shared" si="0"/>
        <v>-187420000</v>
      </c>
      <c r="L13" s="10">
        <v>0</v>
      </c>
      <c r="N13" s="9"/>
      <c r="P13" s="92">
        <v>-346690000</v>
      </c>
      <c r="Q13" s="92"/>
      <c r="S13" s="9"/>
      <c r="U13" s="41">
        <f t="shared" si="1"/>
        <v>-346690000</v>
      </c>
      <c r="W13" s="10">
        <v>-0.03</v>
      </c>
    </row>
    <row r="14" spans="1:23" ht="21.75" customHeight="1" x14ac:dyDescent="0.2">
      <c r="A14" s="62" t="s">
        <v>348</v>
      </c>
      <c r="B14" s="70"/>
      <c r="D14" s="9"/>
      <c r="F14" s="9">
        <v>-195495073</v>
      </c>
      <c r="H14" s="9"/>
      <c r="J14" s="41">
        <f t="shared" si="0"/>
        <v>-195495073</v>
      </c>
      <c r="L14" s="10">
        <v>0.9</v>
      </c>
      <c r="N14" s="9"/>
      <c r="P14" s="92">
        <v>-157657657</v>
      </c>
      <c r="Q14" s="92"/>
      <c r="S14" s="9"/>
      <c r="U14" s="41">
        <f t="shared" si="1"/>
        <v>-157657657</v>
      </c>
      <c r="W14" s="10">
        <v>0.02</v>
      </c>
    </row>
    <row r="15" spans="1:23" ht="21.75" customHeight="1" x14ac:dyDescent="0.2">
      <c r="A15" s="62" t="s">
        <v>48</v>
      </c>
      <c r="B15" s="70"/>
      <c r="D15" s="9"/>
      <c r="F15" s="9">
        <v>-1767898125</v>
      </c>
      <c r="H15" s="9"/>
      <c r="J15" s="41">
        <f t="shared" si="0"/>
        <v>-1767898125</v>
      </c>
      <c r="L15" s="10">
        <v>3.07</v>
      </c>
      <c r="N15" s="9"/>
      <c r="P15" s="92">
        <v>539358750</v>
      </c>
      <c r="Q15" s="92"/>
      <c r="S15" s="9"/>
      <c r="U15" s="41">
        <f t="shared" si="1"/>
        <v>539358750</v>
      </c>
      <c r="W15" s="10">
        <v>-0.04</v>
      </c>
    </row>
    <row r="16" spans="1:23" ht="21.75" customHeight="1" x14ac:dyDescent="0.2">
      <c r="A16" s="62" t="s">
        <v>349</v>
      </c>
      <c r="B16" s="70"/>
      <c r="D16" s="9"/>
      <c r="F16" s="9">
        <v>-15981809899</v>
      </c>
      <c r="H16" s="9"/>
      <c r="J16" s="41">
        <f t="shared" si="0"/>
        <v>-15981809899</v>
      </c>
      <c r="L16" s="10">
        <v>0.31</v>
      </c>
      <c r="N16" s="9"/>
      <c r="P16" s="92">
        <v>-15981809899</v>
      </c>
      <c r="Q16" s="92"/>
      <c r="S16" s="9"/>
      <c r="U16" s="41">
        <f t="shared" si="1"/>
        <v>-15981809899</v>
      </c>
      <c r="W16" s="10">
        <v>-0.04</v>
      </c>
    </row>
    <row r="17" spans="1:23" ht="21.75" customHeight="1" x14ac:dyDescent="0.2">
      <c r="A17" s="62" t="s">
        <v>55</v>
      </c>
      <c r="B17" s="70"/>
      <c r="D17" s="9"/>
      <c r="F17" s="9">
        <v>73839221094</v>
      </c>
      <c r="H17" s="9"/>
      <c r="J17" s="41">
        <f t="shared" si="0"/>
        <v>73839221094</v>
      </c>
      <c r="L17" s="10">
        <v>3.26</v>
      </c>
      <c r="N17" s="9"/>
      <c r="P17" s="92">
        <v>97928366707</v>
      </c>
      <c r="Q17" s="92"/>
      <c r="S17" s="65">
        <v>24008137981</v>
      </c>
      <c r="U17" s="41">
        <f t="shared" si="1"/>
        <v>121936504688</v>
      </c>
      <c r="W17" s="10">
        <v>1.18</v>
      </c>
    </row>
    <row r="18" spans="1:23" ht="21.75" customHeight="1" x14ac:dyDescent="0.2">
      <c r="A18" s="62" t="s">
        <v>47</v>
      </c>
      <c r="B18" s="70"/>
      <c r="D18" s="9"/>
      <c r="F18" s="9">
        <v>-17883079395</v>
      </c>
      <c r="H18" s="9"/>
      <c r="J18" s="41">
        <f t="shared" si="0"/>
        <v>-17883079395</v>
      </c>
      <c r="L18" s="10">
        <v>0.01</v>
      </c>
      <c r="N18" s="9"/>
      <c r="P18" s="92">
        <v>-41163498549</v>
      </c>
      <c r="Q18" s="92"/>
      <c r="S18" s="65">
        <v>-20457773</v>
      </c>
      <c r="U18" s="41">
        <f t="shared" si="1"/>
        <v>-41183956322</v>
      </c>
      <c r="W18" s="10">
        <v>0</v>
      </c>
    </row>
    <row r="19" spans="1:23" ht="21.75" customHeight="1" x14ac:dyDescent="0.2">
      <c r="A19" s="62" t="s">
        <v>56</v>
      </c>
      <c r="B19" s="70"/>
      <c r="D19" s="9"/>
      <c r="F19" s="9">
        <v>-5328664687</v>
      </c>
      <c r="H19" s="9"/>
      <c r="J19" s="41">
        <f t="shared" si="0"/>
        <v>-5328664687</v>
      </c>
      <c r="L19" s="10">
        <v>0.18</v>
      </c>
      <c r="N19" s="9"/>
      <c r="P19" s="92">
        <v>-8487409218</v>
      </c>
      <c r="Q19" s="92"/>
      <c r="S19" s="9"/>
      <c r="U19" s="41">
        <f t="shared" si="1"/>
        <v>-8487409218</v>
      </c>
      <c r="W19" s="10">
        <v>0.05</v>
      </c>
    </row>
    <row r="20" spans="1:23" ht="21.75" customHeight="1" x14ac:dyDescent="0.2">
      <c r="A20" s="62" t="s">
        <v>50</v>
      </c>
      <c r="B20" s="70"/>
      <c r="D20" s="9"/>
      <c r="F20" s="9">
        <v>-249703125</v>
      </c>
      <c r="H20" s="9"/>
      <c r="J20" s="41">
        <f t="shared" si="0"/>
        <v>-249703125</v>
      </c>
      <c r="L20" s="10">
        <v>0.94</v>
      </c>
      <c r="N20" s="9"/>
      <c r="P20" s="92">
        <v>226228125</v>
      </c>
      <c r="Q20" s="92"/>
      <c r="S20" s="9"/>
      <c r="U20" s="41">
        <f t="shared" si="1"/>
        <v>226228125</v>
      </c>
      <c r="W20" s="10">
        <v>-0.06</v>
      </c>
    </row>
    <row r="21" spans="1:23" ht="21.75" customHeight="1" x14ac:dyDescent="0.2">
      <c r="A21" s="62" t="s">
        <v>59</v>
      </c>
      <c r="B21" s="70"/>
      <c r="D21" s="9"/>
      <c r="F21" s="9">
        <v>-3165282182</v>
      </c>
      <c r="H21" s="9"/>
      <c r="J21" s="41">
        <f t="shared" si="0"/>
        <v>-3165282182</v>
      </c>
      <c r="L21" s="10">
        <v>0.05</v>
      </c>
      <c r="N21" s="9"/>
      <c r="P21" s="92">
        <v>-4603933460</v>
      </c>
      <c r="Q21" s="92"/>
      <c r="S21" s="9"/>
      <c r="U21" s="41">
        <f t="shared" si="1"/>
        <v>-4603933460</v>
      </c>
      <c r="W21" s="10">
        <v>0.01</v>
      </c>
    </row>
    <row r="22" spans="1:23" ht="21.75" customHeight="1" x14ac:dyDescent="0.2">
      <c r="A22" s="62" t="s">
        <v>61</v>
      </c>
      <c r="B22" s="70"/>
      <c r="D22" s="9"/>
      <c r="F22" s="9">
        <v>-4125396132</v>
      </c>
      <c r="H22" s="9"/>
      <c r="J22" s="41">
        <f t="shared" si="0"/>
        <v>-4125396132</v>
      </c>
      <c r="L22" s="10">
        <v>0.33</v>
      </c>
      <c r="N22" s="9"/>
      <c r="P22" s="92">
        <v>-2904125016</v>
      </c>
      <c r="Q22" s="92"/>
      <c r="S22" s="9"/>
      <c r="U22" s="41">
        <f t="shared" si="1"/>
        <v>-2904125016</v>
      </c>
      <c r="W22" s="10">
        <v>-0.03</v>
      </c>
    </row>
    <row r="23" spans="1:23" ht="21.75" customHeight="1" x14ac:dyDescent="0.2">
      <c r="A23" s="62" t="s">
        <v>49</v>
      </c>
      <c r="B23" s="70"/>
      <c r="D23" s="9"/>
      <c r="F23" s="9">
        <v>-1078717500</v>
      </c>
      <c r="H23" s="9"/>
      <c r="J23" s="41">
        <f t="shared" si="0"/>
        <v>-1078717500</v>
      </c>
      <c r="L23" s="10">
        <v>0.15</v>
      </c>
      <c r="N23" s="9"/>
      <c r="P23" s="92">
        <v>-3635677500</v>
      </c>
      <c r="Q23" s="92"/>
      <c r="S23" s="9"/>
      <c r="U23" s="41">
        <f t="shared" si="1"/>
        <v>-3635677500</v>
      </c>
      <c r="W23" s="10">
        <v>0.02</v>
      </c>
    </row>
    <row r="24" spans="1:23" ht="21.75" customHeight="1" x14ac:dyDescent="0.2">
      <c r="A24" s="62" t="s">
        <v>52</v>
      </c>
      <c r="B24" s="70"/>
      <c r="D24" s="50"/>
      <c r="F24" s="50"/>
      <c r="H24" s="50"/>
      <c r="J24" s="41">
        <f t="shared" si="0"/>
        <v>0</v>
      </c>
      <c r="L24" s="52"/>
      <c r="N24" s="50"/>
      <c r="P24" s="50"/>
      <c r="Q24" s="50"/>
      <c r="S24" s="65">
        <v>-1760107361</v>
      </c>
      <c r="U24" s="41">
        <f t="shared" si="1"/>
        <v>-1760107361</v>
      </c>
      <c r="W24" s="52"/>
    </row>
    <row r="25" spans="1:23" ht="21.75" customHeight="1" x14ac:dyDescent="0.2">
      <c r="A25" s="62" t="s">
        <v>219</v>
      </c>
      <c r="B25" s="70"/>
      <c r="D25" s="50"/>
      <c r="F25" s="50"/>
      <c r="H25" s="50"/>
      <c r="J25" s="41">
        <f t="shared" si="0"/>
        <v>0</v>
      </c>
      <c r="L25" s="52"/>
      <c r="N25" s="50"/>
      <c r="P25" s="50"/>
      <c r="Q25" s="50"/>
      <c r="S25" s="65">
        <v>-1432207668</v>
      </c>
      <c r="U25" s="41">
        <f t="shared" si="1"/>
        <v>-1432207668</v>
      </c>
      <c r="W25" s="52"/>
    </row>
    <row r="26" spans="1:23" ht="21.75" customHeight="1" x14ac:dyDescent="0.2">
      <c r="A26" s="62" t="s">
        <v>53</v>
      </c>
      <c r="B26" s="70"/>
      <c r="D26" s="9"/>
      <c r="F26" s="9">
        <v>-6048508856</v>
      </c>
      <c r="H26" s="9"/>
      <c r="J26" s="41">
        <f t="shared" si="0"/>
        <v>-6048508856</v>
      </c>
      <c r="L26" s="10">
        <v>-0.02</v>
      </c>
      <c r="N26" s="9"/>
      <c r="P26" s="92">
        <v>-7452164180</v>
      </c>
      <c r="Q26" s="92"/>
      <c r="S26" s="9"/>
      <c r="U26" s="41">
        <f t="shared" si="1"/>
        <v>-7452164180</v>
      </c>
      <c r="W26" s="10">
        <v>-0.05</v>
      </c>
    </row>
    <row r="27" spans="1:23" ht="21.75" customHeight="1" x14ac:dyDescent="0.2">
      <c r="A27" s="61" t="s">
        <v>46</v>
      </c>
      <c r="B27" s="72"/>
      <c r="D27" s="13"/>
      <c r="F27" s="13"/>
      <c r="H27" s="13">
        <v>60626080493</v>
      </c>
      <c r="J27" s="41">
        <f t="shared" ref="J27" si="2">D27+F27+H27</f>
        <v>60626080493</v>
      </c>
      <c r="L27" s="14">
        <v>0.06</v>
      </c>
      <c r="N27" s="13"/>
      <c r="P27" s="92"/>
      <c r="Q27" s="99"/>
      <c r="S27" s="13">
        <v>60626080493</v>
      </c>
      <c r="U27" s="41">
        <f t="shared" si="1"/>
        <v>60626080493</v>
      </c>
      <c r="W27" s="14">
        <v>-0.03</v>
      </c>
    </row>
    <row r="28" spans="1:23" ht="21.75" customHeight="1" x14ac:dyDescent="0.2">
      <c r="A28" s="88" t="s">
        <v>27</v>
      </c>
      <c r="B28" s="88"/>
      <c r="D28" s="16">
        <v>0</v>
      </c>
      <c r="F28" s="16">
        <f>SUM(F9:F27)</f>
        <v>-21785845645</v>
      </c>
      <c r="H28" s="16">
        <f>SUM(H9:H27)</f>
        <v>60626080493</v>
      </c>
      <c r="J28" s="16">
        <f>SUM(J9:J27)</f>
        <v>38840234848</v>
      </c>
      <c r="L28" s="17">
        <v>14.98</v>
      </c>
      <c r="N28" s="16">
        <v>0</v>
      </c>
      <c r="Q28" s="16">
        <f>SUM(P9:Q27)</f>
        <v>-30898719079</v>
      </c>
      <c r="S28" s="16">
        <f>SUM(S9:S27)</f>
        <v>80624878236</v>
      </c>
      <c r="U28" s="16">
        <f>SUM(U9:U27)</f>
        <v>49726159157</v>
      </c>
      <c r="W28" s="17">
        <v>1.4</v>
      </c>
    </row>
  </sheetData>
  <mergeCells count="28">
    <mergeCell ref="P27:Q27"/>
    <mergeCell ref="A28:B28"/>
    <mergeCell ref="P22:Q22"/>
    <mergeCell ref="P23:Q23"/>
    <mergeCell ref="P26:Q26"/>
    <mergeCell ref="P19:Q19"/>
    <mergeCell ref="P20:Q20"/>
    <mergeCell ref="P21:Q21"/>
    <mergeCell ref="P16:Q16"/>
    <mergeCell ref="P17:Q17"/>
    <mergeCell ref="P18:Q18"/>
    <mergeCell ref="P13:Q13"/>
    <mergeCell ref="P14:Q14"/>
    <mergeCell ref="P15:Q15"/>
    <mergeCell ref="P10:Q10"/>
    <mergeCell ref="P11:Q11"/>
    <mergeCell ref="P12:Q12"/>
    <mergeCell ref="J7:L7"/>
    <mergeCell ref="U7:W7"/>
    <mergeCell ref="A8:B8"/>
    <mergeCell ref="P8:Q8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W31"/>
  <sheetViews>
    <sheetView rightToLeft="1" topLeftCell="A4" workbookViewId="0">
      <selection activeCell="R23" sqref="R23:R26"/>
    </sheetView>
  </sheetViews>
  <sheetFormatPr defaultRowHeight="12.75" x14ac:dyDescent="0.2"/>
  <cols>
    <col min="1" max="1" width="6.7109375" bestFit="1" customWidth="1"/>
    <col min="2" max="2" width="28" bestFit="1" customWidth="1"/>
    <col min="3" max="3" width="1.28515625" customWidth="1"/>
    <col min="4" max="4" width="16.140625" bestFit="1" customWidth="1"/>
    <col min="5" max="5" width="1.28515625" customWidth="1"/>
    <col min="6" max="6" width="17" bestFit="1" customWidth="1"/>
    <col min="7" max="7" width="1.28515625" customWidth="1"/>
    <col min="8" max="8" width="15.5703125" bestFit="1" customWidth="1"/>
    <col min="9" max="9" width="1.28515625" customWidth="1"/>
    <col min="10" max="10" width="17" bestFit="1" customWidth="1"/>
    <col min="11" max="11" width="1.28515625" customWidth="1"/>
    <col min="12" max="12" width="16" bestFit="1" customWidth="1"/>
    <col min="13" max="13" width="1.28515625" customWidth="1"/>
    <col min="14" max="14" width="17.85546875" bestFit="1" customWidth="1"/>
    <col min="15" max="15" width="1.28515625" customWidth="1"/>
    <col min="16" max="16" width="15.7109375" bestFit="1" customWidth="1"/>
    <col min="17" max="17" width="1.28515625" customWidth="1"/>
    <col min="18" max="18" width="17.7109375" bestFit="1" customWidth="1"/>
    <col min="19" max="19" width="0.28515625" customWidth="1"/>
    <col min="23" max="23" width="13.85546875" bestFit="1" customWidth="1"/>
  </cols>
  <sheetData>
    <row r="1" spans="1:18" ht="29.1" customHeight="1" x14ac:dyDescent="0.2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</row>
    <row r="2" spans="1:18" ht="21.75" customHeight="1" x14ac:dyDescent="0.2">
      <c r="A2" s="79" t="s">
        <v>189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</row>
    <row r="3" spans="1:18" ht="21.75" customHeight="1" x14ac:dyDescent="0.2">
      <c r="A3" s="79" t="s">
        <v>346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</row>
    <row r="4" spans="1:18" ht="14.45" customHeight="1" x14ac:dyDescent="0.2"/>
    <row r="5" spans="1:18" ht="14.45" customHeight="1" x14ac:dyDescent="0.2">
      <c r="A5" s="1" t="s">
        <v>220</v>
      </c>
      <c r="B5" s="81" t="s">
        <v>221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</row>
    <row r="6" spans="1:18" ht="14.45" customHeight="1" x14ac:dyDescent="0.2">
      <c r="D6" s="82" t="s">
        <v>208</v>
      </c>
      <c r="E6" s="82"/>
      <c r="F6" s="82"/>
      <c r="G6" s="82"/>
      <c r="H6" s="82"/>
      <c r="I6" s="82"/>
      <c r="J6" s="82"/>
      <c r="L6" s="82" t="s">
        <v>209</v>
      </c>
      <c r="M6" s="82"/>
      <c r="N6" s="82"/>
      <c r="O6" s="82"/>
      <c r="P6" s="82"/>
      <c r="Q6" s="82"/>
      <c r="R6" s="82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82" t="s">
        <v>222</v>
      </c>
      <c r="B8" s="82"/>
      <c r="D8" s="2" t="s">
        <v>223</v>
      </c>
      <c r="F8" s="2" t="s">
        <v>212</v>
      </c>
      <c r="H8" s="2" t="s">
        <v>213</v>
      </c>
      <c r="J8" s="2" t="s">
        <v>27</v>
      </c>
      <c r="L8" s="2" t="s">
        <v>223</v>
      </c>
      <c r="N8" s="2" t="s">
        <v>212</v>
      </c>
      <c r="P8" s="2" t="s">
        <v>213</v>
      </c>
      <c r="R8" s="2" t="s">
        <v>27</v>
      </c>
    </row>
    <row r="9" spans="1:18" ht="21.75" customHeight="1" x14ac:dyDescent="0.2">
      <c r="A9" s="62" t="s">
        <v>81</v>
      </c>
      <c r="B9" s="62" t="s">
        <v>81</v>
      </c>
      <c r="D9" s="6">
        <v>0</v>
      </c>
      <c r="F9" s="6">
        <v>1847690845</v>
      </c>
      <c r="H9" s="6">
        <v>0</v>
      </c>
      <c r="J9" s="6">
        <f>D9+F9+H9</f>
        <v>1847690845</v>
      </c>
      <c r="L9" s="6"/>
      <c r="N9" s="6">
        <v>13429557851</v>
      </c>
      <c r="P9" s="6"/>
      <c r="R9" s="6">
        <f>L9+N9+P9</f>
        <v>13429557851</v>
      </c>
    </row>
    <row r="10" spans="1:18" ht="21.75" customHeight="1" x14ac:dyDescent="0.2">
      <c r="A10" s="62" t="s">
        <v>95</v>
      </c>
      <c r="B10" s="62" t="s">
        <v>95</v>
      </c>
      <c r="D10" s="69">
        <v>30476140724</v>
      </c>
      <c r="F10" s="9">
        <v>0</v>
      </c>
      <c r="H10" s="9">
        <v>0</v>
      </c>
      <c r="J10" s="41">
        <f t="shared" ref="J10:J27" si="0">D10+F10+H10</f>
        <v>30476140724</v>
      </c>
      <c r="L10" s="69">
        <v>218048205873</v>
      </c>
      <c r="N10" s="9">
        <v>194239787656</v>
      </c>
      <c r="P10" s="9"/>
      <c r="R10" s="41">
        <f t="shared" ref="R10:R27" si="1">L10+N10+P10</f>
        <v>412287993529</v>
      </c>
    </row>
    <row r="11" spans="1:18" ht="21.75" customHeight="1" x14ac:dyDescent="0.2">
      <c r="A11" s="62" t="s">
        <v>93</v>
      </c>
      <c r="B11" s="62" t="s">
        <v>93</v>
      </c>
      <c r="D11" s="56">
        <v>18647845313</v>
      </c>
      <c r="F11" s="9">
        <v>0</v>
      </c>
      <c r="H11" s="9">
        <v>0</v>
      </c>
      <c r="J11" s="41">
        <f t="shared" si="0"/>
        <v>18647845313</v>
      </c>
      <c r="L11" s="73">
        <v>78706845702</v>
      </c>
      <c r="N11" s="9">
        <v>215894500000</v>
      </c>
      <c r="P11" s="9"/>
      <c r="R11" s="41">
        <f t="shared" si="1"/>
        <v>294601345702</v>
      </c>
    </row>
    <row r="12" spans="1:18" ht="21.75" customHeight="1" x14ac:dyDescent="0.2">
      <c r="A12" s="62" t="s">
        <v>71</v>
      </c>
      <c r="B12" s="62" t="s">
        <v>71</v>
      </c>
      <c r="D12" s="9"/>
      <c r="F12" s="9">
        <v>439257370</v>
      </c>
      <c r="H12" s="9">
        <v>0</v>
      </c>
      <c r="J12" s="41">
        <f t="shared" si="0"/>
        <v>439257370</v>
      </c>
      <c r="L12" s="9"/>
      <c r="N12" s="9">
        <v>4300174452</v>
      </c>
      <c r="P12" s="9"/>
      <c r="R12" s="41">
        <f t="shared" si="1"/>
        <v>4300174452</v>
      </c>
    </row>
    <row r="13" spans="1:18" ht="21.75" customHeight="1" x14ac:dyDescent="0.2">
      <c r="A13" s="62" t="s">
        <v>104</v>
      </c>
      <c r="B13" s="62" t="s">
        <v>104</v>
      </c>
      <c r="D13" s="56">
        <v>3072356549</v>
      </c>
      <c r="F13" s="9">
        <v>0</v>
      </c>
      <c r="H13" s="9">
        <v>0</v>
      </c>
      <c r="J13" s="41">
        <f t="shared" si="0"/>
        <v>3072356549</v>
      </c>
      <c r="L13" s="73">
        <v>14288819676</v>
      </c>
      <c r="N13" s="9">
        <v>8771088188</v>
      </c>
      <c r="P13" s="9"/>
      <c r="R13" s="41">
        <f t="shared" si="1"/>
        <v>23059907864</v>
      </c>
    </row>
    <row r="14" spans="1:18" ht="21.75" customHeight="1" x14ac:dyDescent="0.2">
      <c r="A14" s="62" t="s">
        <v>75</v>
      </c>
      <c r="B14" s="62" t="s">
        <v>75</v>
      </c>
      <c r="D14" s="9"/>
      <c r="F14" s="9">
        <v>11833854725</v>
      </c>
      <c r="H14" s="9">
        <v>0</v>
      </c>
      <c r="J14" s="41">
        <f t="shared" si="0"/>
        <v>11833854725</v>
      </c>
      <c r="L14" s="9"/>
      <c r="N14" s="9">
        <v>105536867975</v>
      </c>
      <c r="P14" s="9"/>
      <c r="R14" s="41">
        <f t="shared" si="1"/>
        <v>105536867975</v>
      </c>
    </row>
    <row r="15" spans="1:18" ht="21.75" customHeight="1" x14ac:dyDescent="0.2">
      <c r="A15" s="62" t="s">
        <v>84</v>
      </c>
      <c r="B15" s="62" t="s">
        <v>84</v>
      </c>
      <c r="D15" s="9"/>
      <c r="F15" s="9">
        <v>74811538950</v>
      </c>
      <c r="H15" s="9">
        <v>0</v>
      </c>
      <c r="J15" s="41">
        <f t="shared" si="0"/>
        <v>74811538950</v>
      </c>
      <c r="L15" s="9"/>
      <c r="N15" s="9">
        <v>103508605664</v>
      </c>
      <c r="P15" s="9"/>
      <c r="R15" s="41">
        <f t="shared" si="1"/>
        <v>103508605664</v>
      </c>
    </row>
    <row r="16" spans="1:18" ht="21.75" customHeight="1" x14ac:dyDescent="0.2">
      <c r="A16" s="62" t="s">
        <v>87</v>
      </c>
      <c r="B16" s="62" t="s">
        <v>87</v>
      </c>
      <c r="D16" s="9"/>
      <c r="F16" s="9">
        <v>16242250558</v>
      </c>
      <c r="H16" s="9">
        <v>0</v>
      </c>
      <c r="J16" s="41">
        <f t="shared" si="0"/>
        <v>16242250558</v>
      </c>
      <c r="L16" s="9"/>
      <c r="N16" s="9">
        <v>117743367146</v>
      </c>
      <c r="P16" s="9"/>
      <c r="R16" s="41">
        <f t="shared" si="1"/>
        <v>117743367146</v>
      </c>
    </row>
    <row r="17" spans="1:23" ht="21.75" customHeight="1" x14ac:dyDescent="0.2">
      <c r="A17" s="62" t="s">
        <v>90</v>
      </c>
      <c r="B17" s="62" t="s">
        <v>90</v>
      </c>
      <c r="D17" s="9"/>
      <c r="F17" s="9">
        <v>143977439358</v>
      </c>
      <c r="H17" s="9">
        <v>0</v>
      </c>
      <c r="J17" s="41">
        <f t="shared" si="0"/>
        <v>143977439358</v>
      </c>
      <c r="L17" s="9"/>
      <c r="N17" s="9">
        <v>118879573172</v>
      </c>
      <c r="P17" s="9">
        <v>10888028</v>
      </c>
      <c r="R17" s="41">
        <f t="shared" si="1"/>
        <v>118890461200</v>
      </c>
    </row>
    <row r="18" spans="1:23" ht="21.75" customHeight="1" x14ac:dyDescent="0.2">
      <c r="A18" s="62" t="s">
        <v>107</v>
      </c>
      <c r="B18" s="62" t="s">
        <v>107</v>
      </c>
      <c r="D18" s="56">
        <v>6615731575</v>
      </c>
      <c r="F18" s="9">
        <v>-2981459512</v>
      </c>
      <c r="H18" s="9">
        <v>0</v>
      </c>
      <c r="J18" s="41">
        <f t="shared" si="0"/>
        <v>3634272063</v>
      </c>
      <c r="L18" s="73">
        <v>30055858881</v>
      </c>
      <c r="N18" s="9">
        <v>5772582876</v>
      </c>
      <c r="P18" s="9"/>
      <c r="R18" s="41">
        <f t="shared" si="1"/>
        <v>35828441757</v>
      </c>
    </row>
    <row r="19" spans="1:23" ht="21.75" customHeight="1" x14ac:dyDescent="0.2">
      <c r="A19" s="62" t="s">
        <v>110</v>
      </c>
      <c r="B19" s="62" t="s">
        <v>110</v>
      </c>
      <c r="D19" s="56">
        <v>17953867798</v>
      </c>
      <c r="F19" s="9">
        <v>2969461687</v>
      </c>
      <c r="H19" s="9">
        <v>0</v>
      </c>
      <c r="J19" s="41">
        <f t="shared" si="0"/>
        <v>20923329485</v>
      </c>
      <c r="L19" s="73">
        <v>121650605157</v>
      </c>
      <c r="N19" s="9">
        <v>58813158182</v>
      </c>
      <c r="P19" s="9">
        <v>380611002</v>
      </c>
      <c r="R19" s="41">
        <f t="shared" si="1"/>
        <v>180844374341</v>
      </c>
    </row>
    <row r="20" spans="1:23" ht="21.75" customHeight="1" x14ac:dyDescent="0.2">
      <c r="A20" s="62" t="s">
        <v>113</v>
      </c>
      <c r="B20" s="62" t="s">
        <v>113</v>
      </c>
      <c r="D20" s="56">
        <v>22215644505</v>
      </c>
      <c r="F20" s="9">
        <v>0</v>
      </c>
      <c r="H20" s="9">
        <v>0</v>
      </c>
      <c r="J20" s="41">
        <f t="shared" si="0"/>
        <v>22215644505</v>
      </c>
      <c r="L20" s="73">
        <v>138592479096</v>
      </c>
      <c r="N20" s="9">
        <v>69281031562</v>
      </c>
      <c r="P20" s="9">
        <v>339938375</v>
      </c>
      <c r="R20" s="41">
        <f t="shared" si="1"/>
        <v>208213449033</v>
      </c>
    </row>
    <row r="21" spans="1:23" ht="21.75" customHeight="1" x14ac:dyDescent="0.2">
      <c r="A21" s="62" t="s">
        <v>101</v>
      </c>
      <c r="B21" s="62" t="s">
        <v>101</v>
      </c>
      <c r="D21" s="56">
        <v>10496068256</v>
      </c>
      <c r="F21" s="9">
        <v>0</v>
      </c>
      <c r="H21" s="9">
        <v>0</v>
      </c>
      <c r="J21" s="41">
        <f t="shared" si="0"/>
        <v>10496068256</v>
      </c>
      <c r="L21" s="73">
        <v>82130343857</v>
      </c>
      <c r="N21" s="9">
        <v>49990937500</v>
      </c>
      <c r="P21" s="9"/>
      <c r="R21" s="41">
        <f t="shared" si="1"/>
        <v>132121281357</v>
      </c>
    </row>
    <row r="22" spans="1:23" ht="21.75" customHeight="1" x14ac:dyDescent="0.2">
      <c r="A22" s="62" t="s">
        <v>98</v>
      </c>
      <c r="B22" s="62" t="s">
        <v>98</v>
      </c>
      <c r="D22" s="54">
        <v>22738046862</v>
      </c>
      <c r="F22" s="9">
        <v>0</v>
      </c>
      <c r="H22" s="9">
        <v>0</v>
      </c>
      <c r="J22" s="41">
        <f t="shared" si="0"/>
        <v>22738046862</v>
      </c>
      <c r="L22" s="74">
        <v>167193623550</v>
      </c>
      <c r="N22" s="9">
        <v>0</v>
      </c>
      <c r="P22" s="9"/>
      <c r="R22" s="41">
        <f t="shared" si="1"/>
        <v>167193623550</v>
      </c>
    </row>
    <row r="23" spans="1:23" ht="21.75" customHeight="1" x14ac:dyDescent="0.2">
      <c r="A23" s="62" t="s">
        <v>78</v>
      </c>
      <c r="B23" s="62" t="s">
        <v>78</v>
      </c>
      <c r="D23" s="9">
        <v>0</v>
      </c>
      <c r="F23" s="9">
        <v>1485498905</v>
      </c>
      <c r="H23" s="9">
        <v>0</v>
      </c>
      <c r="J23" s="41">
        <f t="shared" si="0"/>
        <v>1485498905</v>
      </c>
      <c r="L23" s="9"/>
      <c r="N23" s="9">
        <v>10045341166</v>
      </c>
      <c r="P23" s="9"/>
      <c r="R23" s="41">
        <f t="shared" si="1"/>
        <v>10045341166</v>
      </c>
      <c r="W23" s="22">
        <v>903198522187</v>
      </c>
    </row>
    <row r="24" spans="1:23" ht="21.75" customHeight="1" x14ac:dyDescent="0.2">
      <c r="A24" s="62" t="s">
        <v>214</v>
      </c>
      <c r="B24" s="62"/>
      <c r="D24" s="50"/>
      <c r="F24" s="50"/>
      <c r="H24" s="50">
        <v>-20882495266</v>
      </c>
      <c r="J24" s="41"/>
      <c r="L24" s="50"/>
      <c r="N24" s="50"/>
      <c r="P24" s="65">
        <v>-35794368372</v>
      </c>
      <c r="R24" s="41">
        <f t="shared" si="1"/>
        <v>-35794368372</v>
      </c>
      <c r="W24" s="22">
        <f>W23-L28</f>
        <v>15412429340</v>
      </c>
    </row>
    <row r="25" spans="1:23" ht="21.75" customHeight="1" x14ac:dyDescent="0.2">
      <c r="A25" s="62" t="s">
        <v>215</v>
      </c>
      <c r="B25" s="62"/>
      <c r="D25" s="50"/>
      <c r="F25" s="50"/>
      <c r="H25" s="50"/>
      <c r="J25" s="41"/>
      <c r="L25" s="50"/>
      <c r="N25" s="50"/>
      <c r="P25" s="65">
        <v>870697998</v>
      </c>
      <c r="R25" s="41">
        <f t="shared" si="1"/>
        <v>870697998</v>
      </c>
    </row>
    <row r="26" spans="1:23" ht="21.75" customHeight="1" x14ac:dyDescent="0.2">
      <c r="A26" s="62" t="s">
        <v>224</v>
      </c>
      <c r="B26" s="62"/>
      <c r="D26" s="50"/>
      <c r="F26" s="50"/>
      <c r="H26" s="50"/>
      <c r="J26" s="41"/>
      <c r="L26" s="69">
        <v>37119311055</v>
      </c>
      <c r="N26" s="50"/>
      <c r="P26" s="65">
        <v>76123975000</v>
      </c>
      <c r="R26" s="41">
        <f t="shared" si="1"/>
        <v>113243286055</v>
      </c>
    </row>
    <row r="27" spans="1:23" ht="21.75" customHeight="1" x14ac:dyDescent="0.2">
      <c r="A27" s="63" t="s">
        <v>350</v>
      </c>
      <c r="B27" s="63" t="s">
        <v>350</v>
      </c>
      <c r="D27" s="13">
        <v>0</v>
      </c>
      <c r="F27" s="13">
        <v>-617369062</v>
      </c>
      <c r="H27" s="13">
        <v>0</v>
      </c>
      <c r="J27" s="41">
        <f t="shared" si="0"/>
        <v>-617369062</v>
      </c>
      <c r="L27" s="13"/>
      <c r="N27" s="13">
        <v>-617369062</v>
      </c>
      <c r="P27" s="13"/>
      <c r="R27" s="41">
        <f t="shared" si="1"/>
        <v>-617369062</v>
      </c>
    </row>
    <row r="28" spans="1:23" ht="21.75" customHeight="1" x14ac:dyDescent="0.2">
      <c r="A28" s="88" t="s">
        <v>27</v>
      </c>
      <c r="B28" s="88"/>
      <c r="D28" s="16">
        <f>SUM(D9:D27)</f>
        <v>132215701582</v>
      </c>
      <c r="F28" s="16">
        <f>SUM(F9:F27)</f>
        <v>250008163824</v>
      </c>
      <c r="H28" s="16">
        <v>0</v>
      </c>
      <c r="J28" s="16">
        <f>SUM(J9:J27)</f>
        <v>382223865406</v>
      </c>
      <c r="L28" s="16">
        <f>SUM(L9:L27)</f>
        <v>887786092847</v>
      </c>
      <c r="N28" s="16">
        <f>SUM(N9:N27)</f>
        <v>1075589204328</v>
      </c>
      <c r="P28" s="16">
        <f>SUM(P9:P27)</f>
        <v>41931742031</v>
      </c>
      <c r="R28" s="16">
        <f>SUM(R9:R27)</f>
        <v>2005307039206</v>
      </c>
    </row>
    <row r="31" spans="1:23" x14ac:dyDescent="0.2">
      <c r="D31" s="22"/>
    </row>
  </sheetData>
  <mergeCells count="8">
    <mergeCell ref="A28:B28"/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Q28"/>
  <sheetViews>
    <sheetView rightToLeft="1" workbookViewId="0">
      <selection activeCell="B12" sqref="B12"/>
    </sheetView>
  </sheetViews>
  <sheetFormatPr defaultRowHeight="12.75" x14ac:dyDescent="0.2"/>
  <cols>
    <col min="1" max="1" width="22.140625" bestFit="1" customWidth="1"/>
    <col min="2" max="2" width="56" bestFit="1" customWidth="1"/>
    <col min="3" max="3" width="8.42578125" bestFit="1" customWidth="1"/>
    <col min="4" max="4" width="9.140625" bestFit="1" customWidth="1"/>
    <col min="5" max="5" width="17.28515625" bestFit="1" customWidth="1"/>
    <col min="6" max="6" width="14.140625" bestFit="1" customWidth="1"/>
    <col min="7" max="7" width="6" bestFit="1" customWidth="1"/>
    <col min="8" max="8" width="12.140625" bestFit="1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7" ht="21.75" customHeight="1" x14ac:dyDescent="0.2">
      <c r="A2" s="79" t="s">
        <v>189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</row>
    <row r="3" spans="1:17" ht="21.75" customHeight="1" x14ac:dyDescent="0.2">
      <c r="A3" s="79" t="s">
        <v>346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</row>
    <row r="4" spans="1:17" ht="14.45" customHeight="1" x14ac:dyDescent="0.2"/>
    <row r="5" spans="1:17" ht="14.45" customHeight="1" x14ac:dyDescent="0.2">
      <c r="A5" s="1" t="s">
        <v>225</v>
      </c>
      <c r="B5" s="81" t="s">
        <v>226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</row>
    <row r="6" spans="1:17" ht="34.5" customHeight="1" x14ac:dyDescent="0.2">
      <c r="A6" s="33" t="s">
        <v>229</v>
      </c>
      <c r="B6" s="33" t="s">
        <v>230</v>
      </c>
      <c r="C6" s="33" t="s">
        <v>231</v>
      </c>
      <c r="D6" s="33" t="s">
        <v>38</v>
      </c>
      <c r="E6" s="33" t="s">
        <v>336</v>
      </c>
      <c r="F6" s="34" t="s">
        <v>227</v>
      </c>
      <c r="G6" s="33" t="s">
        <v>232</v>
      </c>
      <c r="H6" s="34" t="s">
        <v>228</v>
      </c>
      <c r="I6" s="28"/>
      <c r="J6" s="28"/>
      <c r="K6" s="28"/>
      <c r="L6" s="28"/>
      <c r="M6" s="31"/>
      <c r="N6" s="28"/>
      <c r="O6" s="28"/>
      <c r="P6" s="28"/>
      <c r="Q6" s="31"/>
    </row>
    <row r="7" spans="1:17" ht="34.5" customHeight="1" x14ac:dyDescent="0.2">
      <c r="A7" s="35" t="s">
        <v>337</v>
      </c>
      <c r="B7" s="36" t="s">
        <v>233</v>
      </c>
      <c r="C7" s="37" t="s">
        <v>338</v>
      </c>
      <c r="D7" s="38">
        <v>500000</v>
      </c>
      <c r="E7" s="38">
        <v>1000000</v>
      </c>
      <c r="F7" s="38">
        <v>17214000000</v>
      </c>
      <c r="G7" s="39">
        <v>0.23</v>
      </c>
      <c r="H7" s="39">
        <v>0.28999999999999998</v>
      </c>
      <c r="I7" s="28"/>
      <c r="J7" s="32"/>
      <c r="K7" s="32"/>
      <c r="L7" s="28"/>
      <c r="M7" s="31"/>
      <c r="N7" s="28"/>
      <c r="O7" s="29"/>
      <c r="P7" s="28"/>
      <c r="Q7" s="31"/>
    </row>
    <row r="8" spans="1:17" ht="34.5" customHeight="1" x14ac:dyDescent="0.2">
      <c r="A8" s="35" t="s">
        <v>339</v>
      </c>
      <c r="B8" s="36" t="s">
        <v>340</v>
      </c>
      <c r="C8" s="37" t="s">
        <v>341</v>
      </c>
      <c r="D8" s="38">
        <v>500000</v>
      </c>
      <c r="E8" s="38">
        <v>9990</v>
      </c>
      <c r="F8" s="38">
        <v>44000000000</v>
      </c>
      <c r="G8" s="39">
        <v>0.3</v>
      </c>
      <c r="H8" s="39">
        <v>0.38140000000000002</v>
      </c>
      <c r="I8" s="28"/>
      <c r="J8" s="28"/>
      <c r="K8" s="28"/>
      <c r="L8" s="28"/>
      <c r="M8" s="28"/>
      <c r="N8" s="28"/>
      <c r="O8" s="28"/>
      <c r="P8" s="28"/>
      <c r="Q8" s="28"/>
    </row>
    <row r="9" spans="1:17" ht="34.5" customHeight="1" x14ac:dyDescent="0.2">
      <c r="A9" s="35" t="s">
        <v>342</v>
      </c>
      <c r="B9" s="36" t="s">
        <v>233</v>
      </c>
      <c r="C9" s="37" t="s">
        <v>343</v>
      </c>
      <c r="D9" s="38">
        <v>1000000</v>
      </c>
      <c r="E9" s="38">
        <v>1000000</v>
      </c>
      <c r="F9" s="38">
        <v>46952000000</v>
      </c>
      <c r="G9" s="39">
        <v>0.26</v>
      </c>
      <c r="H9" s="39">
        <v>0.32</v>
      </c>
      <c r="I9" s="28"/>
      <c r="J9" s="28"/>
      <c r="K9" s="28"/>
      <c r="L9" s="28"/>
      <c r="M9" s="28"/>
      <c r="N9" s="28"/>
      <c r="O9" s="28"/>
      <c r="P9" s="28"/>
      <c r="Q9" s="28"/>
    </row>
    <row r="10" spans="1:17" ht="14.45" customHeight="1" x14ac:dyDescent="0.2">
      <c r="A10" s="100" t="s">
        <v>234</v>
      </c>
      <c r="B10" s="100"/>
      <c r="C10" s="100"/>
      <c r="D10" s="100"/>
      <c r="E10" s="100"/>
      <c r="F10" s="100"/>
      <c r="G10" s="40"/>
      <c r="H10" s="40"/>
      <c r="I10" s="28"/>
      <c r="J10" s="28"/>
      <c r="K10" s="28"/>
      <c r="L10" s="28"/>
      <c r="M10" s="28"/>
      <c r="N10" s="28"/>
      <c r="O10" s="28"/>
      <c r="P10" s="28"/>
      <c r="Q10" s="28"/>
    </row>
    <row r="11" spans="1:17" ht="14.45" customHeight="1" x14ac:dyDescent="0.2">
      <c r="A11" s="32"/>
      <c r="B11" s="32"/>
      <c r="C11" s="28"/>
      <c r="D11" s="32"/>
      <c r="E11" s="28"/>
      <c r="F11" s="29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</row>
    <row r="12" spans="1:17" ht="65.45" customHeight="1" x14ac:dyDescent="0.2">
      <c r="A12" s="31"/>
      <c r="B12" s="31"/>
      <c r="C12" s="28"/>
      <c r="D12" s="30"/>
      <c r="E12" s="28"/>
      <c r="F12" s="29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</row>
    <row r="13" spans="1:17" ht="14.45" customHeight="1" x14ac:dyDescent="0.2">
      <c r="A13" s="31"/>
      <c r="B13" s="31"/>
      <c r="C13" s="28"/>
      <c r="D13" s="31"/>
      <c r="E13" s="28"/>
      <c r="F13" s="29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</row>
    <row r="14" spans="1:17" ht="14.45" customHeight="1" x14ac:dyDescent="0.2">
      <c r="A14" s="31"/>
      <c r="B14" s="31"/>
      <c r="C14" s="28"/>
      <c r="D14" s="31"/>
      <c r="E14" s="28"/>
      <c r="F14" s="29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</row>
    <row r="15" spans="1:17" ht="14.45" customHeight="1" x14ac:dyDescent="0.2">
      <c r="A15" s="31"/>
      <c r="B15" s="31"/>
      <c r="C15" s="28"/>
      <c r="D15" s="31"/>
      <c r="E15" s="28"/>
      <c r="F15" s="29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</row>
    <row r="16" spans="1:17" ht="14.45" customHeight="1" x14ac:dyDescent="0.2">
      <c r="A16" s="31"/>
      <c r="B16" s="31"/>
      <c r="C16" s="28"/>
      <c r="D16" s="31"/>
      <c r="E16" s="28"/>
      <c r="F16" s="29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</row>
    <row r="17" spans="1:17" ht="14.45" customHeight="1" x14ac:dyDescent="0.2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</row>
    <row r="18" spans="1:17" ht="14.45" customHeight="1" x14ac:dyDescent="0.2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28"/>
      <c r="L18" s="28"/>
      <c r="M18" s="28"/>
      <c r="N18" s="28"/>
      <c r="O18" s="28"/>
      <c r="P18" s="28"/>
      <c r="Q18" s="28"/>
    </row>
    <row r="19" spans="1:17" ht="14.45" customHeight="1" x14ac:dyDescent="0.2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</row>
    <row r="20" spans="1:17" ht="14.45" customHeight="1" x14ac:dyDescent="0.2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7" ht="14.45" customHeight="1" x14ac:dyDescent="0.2"/>
    <row r="22" spans="1:17" ht="14.45" customHeight="1" x14ac:dyDescent="0.2"/>
    <row r="23" spans="1:17" ht="14.45" customHeight="1" x14ac:dyDescent="0.2"/>
    <row r="24" spans="1:17" ht="14.45" customHeight="1" x14ac:dyDescent="0.2"/>
    <row r="25" spans="1:17" ht="14.45" customHeight="1" x14ac:dyDescent="0.2"/>
    <row r="26" spans="1:17" ht="14.45" customHeight="1" x14ac:dyDescent="0.2"/>
    <row r="27" spans="1:17" ht="14.45" customHeight="1" x14ac:dyDescent="0.2"/>
    <row r="28" spans="1:17" ht="14.45" customHeight="1" x14ac:dyDescent="0.2"/>
  </sheetData>
  <mergeCells count="5">
    <mergeCell ref="A10:F10"/>
    <mergeCell ref="A1:Q1"/>
    <mergeCell ref="A2:Q2"/>
    <mergeCell ref="A3:Q3"/>
    <mergeCell ref="B5:Q5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J144"/>
  <sheetViews>
    <sheetView rightToLeft="1" topLeftCell="A135" workbookViewId="0">
      <selection activeCell="H151" sqref="H15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1.75" customHeight="1" x14ac:dyDescent="0.2">
      <c r="A2" s="79" t="s">
        <v>189</v>
      </c>
      <c r="B2" s="79"/>
      <c r="C2" s="79"/>
      <c r="D2" s="79"/>
      <c r="E2" s="79"/>
      <c r="F2" s="79"/>
      <c r="G2" s="79"/>
      <c r="H2" s="79"/>
      <c r="I2" s="79"/>
      <c r="J2" s="79"/>
    </row>
    <row r="3" spans="1:10" ht="21.75" customHeight="1" x14ac:dyDescent="0.2">
      <c r="A3" s="79" t="s">
        <v>346</v>
      </c>
      <c r="B3" s="79"/>
      <c r="C3" s="79"/>
      <c r="D3" s="79"/>
      <c r="E3" s="79"/>
      <c r="F3" s="79"/>
      <c r="G3" s="79"/>
      <c r="H3" s="79"/>
      <c r="I3" s="79"/>
      <c r="J3" s="79"/>
    </row>
    <row r="4" spans="1:10" ht="14.45" customHeight="1" x14ac:dyDescent="0.2"/>
    <row r="5" spans="1:10" ht="14.45" customHeight="1" x14ac:dyDescent="0.2">
      <c r="A5" s="1" t="s">
        <v>235</v>
      </c>
      <c r="B5" s="81" t="s">
        <v>236</v>
      </c>
      <c r="C5" s="81"/>
      <c r="D5" s="81"/>
      <c r="E5" s="81"/>
      <c r="F5" s="81"/>
      <c r="G5" s="81"/>
      <c r="H5" s="81"/>
      <c r="I5" s="81"/>
      <c r="J5" s="81"/>
    </row>
    <row r="6" spans="1:10" ht="14.45" customHeight="1" x14ac:dyDescent="0.2">
      <c r="D6" s="82" t="s">
        <v>208</v>
      </c>
      <c r="E6" s="82"/>
      <c r="F6" s="82"/>
      <c r="H6" s="82" t="s">
        <v>209</v>
      </c>
      <c r="I6" s="82"/>
      <c r="J6" s="82"/>
    </row>
    <row r="7" spans="1:10" ht="36.4" customHeight="1" x14ac:dyDescent="0.2">
      <c r="A7" s="82" t="s">
        <v>237</v>
      </c>
      <c r="B7" s="82"/>
      <c r="D7" s="19" t="s">
        <v>238</v>
      </c>
      <c r="E7" s="3"/>
      <c r="F7" s="19" t="s">
        <v>239</v>
      </c>
      <c r="H7" s="19" t="s">
        <v>238</v>
      </c>
      <c r="I7" s="3"/>
      <c r="J7" s="19" t="s">
        <v>239</v>
      </c>
    </row>
    <row r="8" spans="1:10" ht="36.4" customHeight="1" x14ac:dyDescent="0.2">
      <c r="A8" s="84" t="s">
        <v>129</v>
      </c>
      <c r="B8" s="84"/>
      <c r="D8" s="54">
        <v>0</v>
      </c>
      <c r="F8" s="55"/>
      <c r="H8" s="54">
        <v>2683</v>
      </c>
      <c r="J8" s="55"/>
    </row>
    <row r="9" spans="1:10" ht="36.4" customHeight="1" x14ac:dyDescent="0.2">
      <c r="A9" s="86" t="s">
        <v>131</v>
      </c>
      <c r="B9" s="86"/>
      <c r="D9" s="56">
        <v>13516</v>
      </c>
      <c r="F9" s="57"/>
      <c r="H9" s="56">
        <v>92582</v>
      </c>
      <c r="J9" s="57"/>
    </row>
    <row r="10" spans="1:10" ht="36.4" customHeight="1" x14ac:dyDescent="0.2">
      <c r="A10" s="86" t="s">
        <v>132</v>
      </c>
      <c r="B10" s="86"/>
      <c r="D10" s="56">
        <v>4026</v>
      </c>
      <c r="F10" s="57"/>
      <c r="H10" s="56">
        <v>27757</v>
      </c>
      <c r="J10" s="57"/>
    </row>
    <row r="11" spans="1:10" ht="36.4" customHeight="1" x14ac:dyDescent="0.2">
      <c r="A11" s="86" t="s">
        <v>136</v>
      </c>
      <c r="B11" s="86"/>
      <c r="D11" s="56">
        <v>0</v>
      </c>
      <c r="F11" s="57"/>
      <c r="H11" s="56">
        <v>234206</v>
      </c>
      <c r="J11" s="57"/>
    </row>
    <row r="12" spans="1:10" ht="36.4" customHeight="1" x14ac:dyDescent="0.2">
      <c r="A12" s="86" t="s">
        <v>137</v>
      </c>
      <c r="B12" s="86"/>
      <c r="D12" s="56">
        <v>4461</v>
      </c>
      <c r="F12" s="57"/>
      <c r="H12" s="56">
        <v>1275843</v>
      </c>
      <c r="J12" s="57"/>
    </row>
    <row r="13" spans="1:10" ht="36.4" customHeight="1" x14ac:dyDescent="0.2">
      <c r="A13" s="86" t="s">
        <v>138</v>
      </c>
      <c r="B13" s="86"/>
      <c r="D13" s="56">
        <v>0</v>
      </c>
      <c r="F13" s="57"/>
      <c r="H13" s="56">
        <v>2317</v>
      </c>
      <c r="J13" s="57"/>
    </row>
    <row r="14" spans="1:10" ht="36.4" customHeight="1" x14ac:dyDescent="0.2">
      <c r="A14" s="86" t="s">
        <v>139</v>
      </c>
      <c r="B14" s="86"/>
      <c r="D14" s="56">
        <v>2185</v>
      </c>
      <c r="F14" s="57"/>
      <c r="H14" s="56">
        <v>20804</v>
      </c>
      <c r="J14" s="57"/>
    </row>
    <row r="15" spans="1:10" ht="36.4" customHeight="1" x14ac:dyDescent="0.2">
      <c r="A15" s="86" t="s">
        <v>141</v>
      </c>
      <c r="B15" s="86"/>
      <c r="D15" s="56">
        <v>0</v>
      </c>
      <c r="F15" s="57"/>
      <c r="H15" s="56">
        <v>9422</v>
      </c>
      <c r="J15" s="57"/>
    </row>
    <row r="16" spans="1:10" ht="36.4" customHeight="1" x14ac:dyDescent="0.2">
      <c r="A16" s="86" t="s">
        <v>142</v>
      </c>
      <c r="B16" s="86"/>
      <c r="D16" s="56">
        <v>2431</v>
      </c>
      <c r="F16" s="57"/>
      <c r="H16" s="56">
        <v>25723</v>
      </c>
      <c r="J16" s="57"/>
    </row>
    <row r="17" spans="1:10" ht="36.4" customHeight="1" x14ac:dyDescent="0.2">
      <c r="A17" s="86" t="s">
        <v>143</v>
      </c>
      <c r="B17" s="86"/>
      <c r="D17" s="56">
        <v>1908</v>
      </c>
      <c r="F17" s="57"/>
      <c r="H17" s="56">
        <v>4702</v>
      </c>
      <c r="J17" s="57"/>
    </row>
    <row r="18" spans="1:10" ht="36.4" customHeight="1" x14ac:dyDescent="0.2">
      <c r="A18" s="86" t="s">
        <v>144</v>
      </c>
      <c r="B18" s="86"/>
      <c r="D18" s="56">
        <v>0</v>
      </c>
      <c r="F18" s="57"/>
      <c r="H18" s="56">
        <v>17627</v>
      </c>
      <c r="J18" s="57"/>
    </row>
    <row r="19" spans="1:10" ht="36.4" customHeight="1" x14ac:dyDescent="0.2">
      <c r="A19" s="86" t="s">
        <v>145</v>
      </c>
      <c r="B19" s="86"/>
      <c r="D19" s="56">
        <v>0</v>
      </c>
      <c r="F19" s="57"/>
      <c r="H19" s="56">
        <v>5291212</v>
      </c>
      <c r="J19" s="57"/>
    </row>
    <row r="20" spans="1:10" ht="36.4" customHeight="1" x14ac:dyDescent="0.2">
      <c r="A20" s="86" t="s">
        <v>240</v>
      </c>
      <c r="B20" s="86"/>
      <c r="D20" s="56">
        <v>0</v>
      </c>
      <c r="F20" s="57"/>
      <c r="H20" s="56">
        <v>907311493</v>
      </c>
      <c r="J20" s="57"/>
    </row>
    <row r="21" spans="1:10" ht="36.4" customHeight="1" x14ac:dyDescent="0.2">
      <c r="A21" s="86" t="s">
        <v>147</v>
      </c>
      <c r="B21" s="86"/>
      <c r="D21" s="56">
        <v>1133</v>
      </c>
      <c r="F21" s="57"/>
      <c r="H21" s="56">
        <v>7824</v>
      </c>
      <c r="J21" s="57"/>
    </row>
    <row r="22" spans="1:10" ht="36.4" customHeight="1" x14ac:dyDescent="0.2">
      <c r="A22" s="86" t="s">
        <v>241</v>
      </c>
      <c r="B22" s="86"/>
      <c r="D22" s="56">
        <v>0</v>
      </c>
      <c r="F22" s="57"/>
      <c r="H22" s="56">
        <v>107715632</v>
      </c>
      <c r="J22" s="57"/>
    </row>
    <row r="23" spans="1:10" ht="36.4" customHeight="1" x14ac:dyDescent="0.2">
      <c r="A23" s="86" t="s">
        <v>242</v>
      </c>
      <c r="B23" s="86"/>
      <c r="D23" s="56">
        <v>0</v>
      </c>
      <c r="F23" s="57"/>
      <c r="H23" s="56">
        <v>58089065</v>
      </c>
      <c r="J23" s="57"/>
    </row>
    <row r="24" spans="1:10" ht="21.75" customHeight="1" x14ac:dyDescent="0.2">
      <c r="A24" s="86" t="s">
        <v>243</v>
      </c>
      <c r="B24" s="86"/>
      <c r="D24" s="56">
        <v>0</v>
      </c>
      <c r="F24" s="57"/>
      <c r="H24" s="56">
        <v>121024397</v>
      </c>
      <c r="J24" s="57"/>
    </row>
    <row r="25" spans="1:10" ht="21.75" customHeight="1" x14ac:dyDescent="0.2">
      <c r="A25" s="86" t="s">
        <v>244</v>
      </c>
      <c r="B25" s="86"/>
      <c r="D25" s="56">
        <v>0</v>
      </c>
      <c r="F25" s="57"/>
      <c r="H25" s="56">
        <v>27931844</v>
      </c>
      <c r="J25" s="57"/>
    </row>
    <row r="26" spans="1:10" ht="21.75" customHeight="1" x14ac:dyDescent="0.2">
      <c r="A26" s="86" t="s">
        <v>245</v>
      </c>
      <c r="B26" s="86"/>
      <c r="D26" s="56">
        <v>0</v>
      </c>
      <c r="F26" s="57"/>
      <c r="H26" s="56">
        <v>3332162596</v>
      </c>
      <c r="J26" s="57"/>
    </row>
    <row r="27" spans="1:10" ht="21.75" customHeight="1" x14ac:dyDescent="0.2">
      <c r="A27" s="86" t="s">
        <v>246</v>
      </c>
      <c r="B27" s="86"/>
      <c r="D27" s="56">
        <v>0</v>
      </c>
      <c r="F27" s="57"/>
      <c r="H27" s="56">
        <v>3101128774</v>
      </c>
      <c r="J27" s="57"/>
    </row>
    <row r="28" spans="1:10" ht="21.75" customHeight="1" x14ac:dyDescent="0.2">
      <c r="A28" s="86" t="s">
        <v>247</v>
      </c>
      <c r="B28" s="86"/>
      <c r="D28" s="56">
        <v>0</v>
      </c>
      <c r="F28" s="57"/>
      <c r="H28" s="56">
        <v>16333688506</v>
      </c>
      <c r="J28" s="57"/>
    </row>
    <row r="29" spans="1:10" ht="21.75" customHeight="1" x14ac:dyDescent="0.2">
      <c r="A29" s="86" t="s">
        <v>248</v>
      </c>
      <c r="B29" s="86"/>
      <c r="D29" s="56">
        <v>0</v>
      </c>
      <c r="F29" s="57"/>
      <c r="H29" s="56">
        <v>878555191</v>
      </c>
      <c r="J29" s="57"/>
    </row>
    <row r="30" spans="1:10" ht="21.75" customHeight="1" x14ac:dyDescent="0.2">
      <c r="A30" s="86" t="s">
        <v>149</v>
      </c>
      <c r="B30" s="86"/>
      <c r="D30" s="56">
        <v>0</v>
      </c>
      <c r="F30" s="57"/>
      <c r="H30" s="56">
        <v>4588</v>
      </c>
      <c r="J30" s="57"/>
    </row>
    <row r="31" spans="1:10" ht="21.75" customHeight="1" x14ac:dyDescent="0.2">
      <c r="A31" s="86" t="s">
        <v>249</v>
      </c>
      <c r="B31" s="86"/>
      <c r="D31" s="56">
        <v>0</v>
      </c>
      <c r="F31" s="57"/>
      <c r="H31" s="56">
        <v>4214958907</v>
      </c>
      <c r="J31" s="57"/>
    </row>
    <row r="32" spans="1:10" ht="21.75" customHeight="1" x14ac:dyDescent="0.2">
      <c r="A32" s="86" t="s">
        <v>250</v>
      </c>
      <c r="B32" s="86"/>
      <c r="D32" s="56">
        <v>0</v>
      </c>
      <c r="F32" s="57"/>
      <c r="H32" s="56">
        <v>7752054863</v>
      </c>
      <c r="J32" s="57"/>
    </row>
    <row r="33" spans="1:10" ht="21.75" customHeight="1" x14ac:dyDescent="0.2">
      <c r="A33" s="86" t="s">
        <v>251</v>
      </c>
      <c r="B33" s="86"/>
      <c r="D33" s="56">
        <v>0</v>
      </c>
      <c r="F33" s="57"/>
      <c r="H33" s="56">
        <v>5208339399</v>
      </c>
      <c r="J33" s="57"/>
    </row>
    <row r="34" spans="1:10" ht="21.75" customHeight="1" x14ac:dyDescent="0.2">
      <c r="A34" s="86" t="s">
        <v>252</v>
      </c>
      <c r="B34" s="86"/>
      <c r="D34" s="56">
        <v>0</v>
      </c>
      <c r="F34" s="57"/>
      <c r="H34" s="56">
        <v>3327753425</v>
      </c>
      <c r="J34" s="57"/>
    </row>
    <row r="35" spans="1:10" ht="21.75" customHeight="1" x14ac:dyDescent="0.2">
      <c r="A35" s="86" t="s">
        <v>253</v>
      </c>
      <c r="B35" s="86"/>
      <c r="D35" s="56">
        <v>0</v>
      </c>
      <c r="F35" s="57"/>
      <c r="H35" s="56">
        <v>3069315069</v>
      </c>
      <c r="J35" s="57"/>
    </row>
    <row r="36" spans="1:10" ht="21.75" customHeight="1" x14ac:dyDescent="0.2">
      <c r="A36" s="86" t="s">
        <v>254</v>
      </c>
      <c r="B36" s="86"/>
      <c r="D36" s="56">
        <v>0</v>
      </c>
      <c r="F36" s="57"/>
      <c r="H36" s="56">
        <v>1407123288</v>
      </c>
      <c r="J36" s="57"/>
    </row>
    <row r="37" spans="1:10" ht="21.75" customHeight="1" x14ac:dyDescent="0.2">
      <c r="A37" s="86" t="s">
        <v>150</v>
      </c>
      <c r="B37" s="86"/>
      <c r="D37" s="56">
        <v>4969</v>
      </c>
      <c r="F37" s="57"/>
      <c r="H37" s="56">
        <v>38157</v>
      </c>
      <c r="J37" s="57"/>
    </row>
    <row r="38" spans="1:10" ht="21.75" customHeight="1" x14ac:dyDescent="0.2">
      <c r="A38" s="86" t="s">
        <v>255</v>
      </c>
      <c r="B38" s="86"/>
      <c r="D38" s="56">
        <v>0</v>
      </c>
      <c r="F38" s="57"/>
      <c r="H38" s="56">
        <v>37341901636</v>
      </c>
      <c r="J38" s="57"/>
    </row>
    <row r="39" spans="1:10" ht="21.75" customHeight="1" x14ac:dyDescent="0.2">
      <c r="A39" s="86" t="s">
        <v>151</v>
      </c>
      <c r="B39" s="86"/>
      <c r="D39" s="56">
        <v>0</v>
      </c>
      <c r="F39" s="57"/>
      <c r="H39" s="56">
        <v>66478</v>
      </c>
      <c r="J39" s="57"/>
    </row>
    <row r="40" spans="1:10" ht="21.75" customHeight="1" x14ac:dyDescent="0.2">
      <c r="A40" s="86" t="s">
        <v>256</v>
      </c>
      <c r="B40" s="86"/>
      <c r="D40" s="56">
        <v>0</v>
      </c>
      <c r="F40" s="57"/>
      <c r="H40" s="56">
        <v>29340065576</v>
      </c>
      <c r="J40" s="57"/>
    </row>
    <row r="41" spans="1:10" ht="21.75" customHeight="1" x14ac:dyDescent="0.2">
      <c r="A41" s="86" t="s">
        <v>257</v>
      </c>
      <c r="B41" s="86"/>
      <c r="D41" s="56">
        <v>0</v>
      </c>
      <c r="F41" s="57"/>
      <c r="H41" s="56">
        <v>28392804227</v>
      </c>
      <c r="J41" s="57"/>
    </row>
    <row r="42" spans="1:10" ht="21.75" customHeight="1" x14ac:dyDescent="0.2">
      <c r="A42" s="86" t="s">
        <v>258</v>
      </c>
      <c r="B42" s="86"/>
      <c r="D42" s="56">
        <v>0</v>
      </c>
      <c r="F42" s="57"/>
      <c r="H42" s="56">
        <v>6273830584</v>
      </c>
      <c r="J42" s="57"/>
    </row>
    <row r="43" spans="1:10" ht="21.75" customHeight="1" x14ac:dyDescent="0.2">
      <c r="A43" s="86" t="s">
        <v>259</v>
      </c>
      <c r="B43" s="86"/>
      <c r="D43" s="56">
        <v>0</v>
      </c>
      <c r="F43" s="57"/>
      <c r="H43" s="56">
        <v>5757260300</v>
      </c>
      <c r="J43" s="57"/>
    </row>
    <row r="44" spans="1:10" ht="21.75" customHeight="1" x14ac:dyDescent="0.2">
      <c r="A44" s="86" t="s">
        <v>260</v>
      </c>
      <c r="B44" s="86"/>
      <c r="D44" s="56">
        <v>0</v>
      </c>
      <c r="F44" s="57"/>
      <c r="H44" s="56">
        <v>7289874704</v>
      </c>
      <c r="J44" s="57"/>
    </row>
    <row r="45" spans="1:10" ht="21.75" customHeight="1" x14ac:dyDescent="0.2">
      <c r="A45" s="86" t="s">
        <v>261</v>
      </c>
      <c r="B45" s="86"/>
      <c r="D45" s="56">
        <v>0</v>
      </c>
      <c r="F45" s="57"/>
      <c r="H45" s="56">
        <v>71635293</v>
      </c>
      <c r="J45" s="57"/>
    </row>
    <row r="46" spans="1:10" ht="21.75" customHeight="1" x14ac:dyDescent="0.2">
      <c r="A46" s="86" t="s">
        <v>262</v>
      </c>
      <c r="B46" s="86"/>
      <c r="D46" s="56">
        <v>0</v>
      </c>
      <c r="F46" s="57"/>
      <c r="H46" s="56">
        <v>6340726</v>
      </c>
      <c r="J46" s="57"/>
    </row>
    <row r="47" spans="1:10" ht="21.75" customHeight="1" x14ac:dyDescent="0.2">
      <c r="A47" s="86" t="s">
        <v>263</v>
      </c>
      <c r="B47" s="86"/>
      <c r="D47" s="56">
        <v>0</v>
      </c>
      <c r="F47" s="57"/>
      <c r="H47" s="56">
        <v>15660018</v>
      </c>
      <c r="J47" s="57"/>
    </row>
    <row r="48" spans="1:10" ht="21.75" customHeight="1" x14ac:dyDescent="0.2">
      <c r="A48" s="86" t="s">
        <v>264</v>
      </c>
      <c r="B48" s="86"/>
      <c r="D48" s="56">
        <v>0</v>
      </c>
      <c r="F48" s="57"/>
      <c r="H48" s="56">
        <v>2843946365</v>
      </c>
      <c r="J48" s="57"/>
    </row>
    <row r="49" spans="1:10" ht="21.75" customHeight="1" x14ac:dyDescent="0.2">
      <c r="A49" s="86" t="s">
        <v>265</v>
      </c>
      <c r="B49" s="86"/>
      <c r="D49" s="56">
        <v>0</v>
      </c>
      <c r="F49" s="57"/>
      <c r="H49" s="56">
        <v>11448817750</v>
      </c>
      <c r="J49" s="57"/>
    </row>
    <row r="50" spans="1:10" ht="21.75" customHeight="1" x14ac:dyDescent="0.2">
      <c r="A50" s="86" t="s">
        <v>266</v>
      </c>
      <c r="B50" s="86"/>
      <c r="D50" s="56">
        <v>0</v>
      </c>
      <c r="F50" s="57"/>
      <c r="H50" s="56">
        <v>34842140728</v>
      </c>
      <c r="J50" s="57"/>
    </row>
    <row r="51" spans="1:10" ht="21.75" customHeight="1" x14ac:dyDescent="0.2">
      <c r="A51" s="86" t="s">
        <v>267</v>
      </c>
      <c r="B51" s="86"/>
      <c r="D51" s="56">
        <v>0</v>
      </c>
      <c r="F51" s="57"/>
      <c r="H51" s="56">
        <v>8215748550</v>
      </c>
      <c r="J51" s="57"/>
    </row>
    <row r="52" spans="1:10" ht="21.75" customHeight="1" x14ac:dyDescent="0.2">
      <c r="A52" s="86" t="s">
        <v>268</v>
      </c>
      <c r="B52" s="86"/>
      <c r="D52" s="56">
        <v>0</v>
      </c>
      <c r="F52" s="57"/>
      <c r="H52" s="56">
        <v>789047461</v>
      </c>
      <c r="J52" s="57"/>
    </row>
    <row r="53" spans="1:10" ht="21.75" customHeight="1" x14ac:dyDescent="0.2">
      <c r="A53" s="86" t="s">
        <v>269</v>
      </c>
      <c r="B53" s="86"/>
      <c r="D53" s="56">
        <v>0</v>
      </c>
      <c r="F53" s="57"/>
      <c r="H53" s="56">
        <v>26872808345</v>
      </c>
      <c r="J53" s="57"/>
    </row>
    <row r="54" spans="1:10" ht="21.75" customHeight="1" x14ac:dyDescent="0.2">
      <c r="A54" s="86" t="s">
        <v>270</v>
      </c>
      <c r="B54" s="86"/>
      <c r="D54" s="56">
        <v>0</v>
      </c>
      <c r="F54" s="57"/>
      <c r="H54" s="56">
        <v>52738646097</v>
      </c>
      <c r="J54" s="57"/>
    </row>
    <row r="55" spans="1:10" ht="21.75" customHeight="1" x14ac:dyDescent="0.2">
      <c r="A55" s="86" t="s">
        <v>271</v>
      </c>
      <c r="B55" s="86"/>
      <c r="D55" s="56">
        <v>0</v>
      </c>
      <c r="F55" s="57"/>
      <c r="H55" s="56">
        <v>18467755706</v>
      </c>
      <c r="J55" s="57"/>
    </row>
    <row r="56" spans="1:10" ht="21.75" customHeight="1" x14ac:dyDescent="0.2">
      <c r="A56" s="86" t="s">
        <v>272</v>
      </c>
      <c r="B56" s="86"/>
      <c r="D56" s="56">
        <v>0</v>
      </c>
      <c r="F56" s="57"/>
      <c r="H56" s="56">
        <v>95627517818</v>
      </c>
      <c r="J56" s="57"/>
    </row>
    <row r="57" spans="1:10" ht="21.75" customHeight="1" x14ac:dyDescent="0.2">
      <c r="A57" s="86" t="s">
        <v>152</v>
      </c>
      <c r="B57" s="86"/>
      <c r="D57" s="56">
        <v>0</v>
      </c>
      <c r="F57" s="57"/>
      <c r="H57" s="56">
        <v>372860615694</v>
      </c>
      <c r="J57" s="57"/>
    </row>
    <row r="58" spans="1:10" ht="21.75" customHeight="1" x14ac:dyDescent="0.2">
      <c r="A58" s="86" t="s">
        <v>273</v>
      </c>
      <c r="B58" s="86"/>
      <c r="D58" s="56">
        <v>0</v>
      </c>
      <c r="F58" s="57"/>
      <c r="H58" s="56">
        <v>117427370406</v>
      </c>
      <c r="J58" s="57"/>
    </row>
    <row r="59" spans="1:10" ht="21.75" customHeight="1" x14ac:dyDescent="0.2">
      <c r="A59" s="86" t="s">
        <v>274</v>
      </c>
      <c r="B59" s="86"/>
      <c r="D59" s="56">
        <v>0</v>
      </c>
      <c r="F59" s="57"/>
      <c r="H59" s="56">
        <v>91260448547</v>
      </c>
      <c r="J59" s="57"/>
    </row>
    <row r="60" spans="1:10" ht="21.75" customHeight="1" x14ac:dyDescent="0.2">
      <c r="A60" s="86" t="s">
        <v>153</v>
      </c>
      <c r="B60" s="86"/>
      <c r="D60" s="56">
        <v>7442148549</v>
      </c>
      <c r="F60" s="57"/>
      <c r="H60" s="56">
        <v>56767848854</v>
      </c>
      <c r="J60" s="57"/>
    </row>
    <row r="61" spans="1:10" ht="21.75" customHeight="1" x14ac:dyDescent="0.2">
      <c r="A61" s="86" t="s">
        <v>275</v>
      </c>
      <c r="B61" s="86"/>
      <c r="D61" s="56">
        <v>0</v>
      </c>
      <c r="F61" s="57"/>
      <c r="H61" s="56">
        <v>28103436021</v>
      </c>
      <c r="J61" s="57"/>
    </row>
    <row r="62" spans="1:10" ht="21.75" customHeight="1" x14ac:dyDescent="0.2">
      <c r="A62" s="86" t="s">
        <v>276</v>
      </c>
      <c r="B62" s="86"/>
      <c r="D62" s="56">
        <v>0</v>
      </c>
      <c r="F62" s="57"/>
      <c r="H62" s="56">
        <v>5304866169</v>
      </c>
      <c r="J62" s="57"/>
    </row>
    <row r="63" spans="1:10" ht="21.75" customHeight="1" x14ac:dyDescent="0.2">
      <c r="A63" s="86" t="s">
        <v>277</v>
      </c>
      <c r="B63" s="86"/>
      <c r="D63" s="56">
        <v>0</v>
      </c>
      <c r="F63" s="57"/>
      <c r="H63" s="56">
        <v>2792921136</v>
      </c>
      <c r="J63" s="57"/>
    </row>
    <row r="64" spans="1:10" ht="21.75" customHeight="1" x14ac:dyDescent="0.2">
      <c r="A64" s="86" t="s">
        <v>278</v>
      </c>
      <c r="B64" s="86"/>
      <c r="D64" s="56">
        <v>0</v>
      </c>
      <c r="F64" s="57"/>
      <c r="H64" s="56">
        <v>3657344257</v>
      </c>
      <c r="J64" s="57"/>
    </row>
    <row r="65" spans="1:10" ht="21.75" customHeight="1" x14ac:dyDescent="0.2">
      <c r="A65" s="86" t="s">
        <v>279</v>
      </c>
      <c r="B65" s="86"/>
      <c r="D65" s="56">
        <v>0</v>
      </c>
      <c r="F65" s="57"/>
      <c r="H65" s="56">
        <v>26947501635</v>
      </c>
      <c r="J65" s="57"/>
    </row>
    <row r="66" spans="1:10" ht="21.75" customHeight="1" x14ac:dyDescent="0.2">
      <c r="A66" s="86" t="s">
        <v>280</v>
      </c>
      <c r="B66" s="86"/>
      <c r="D66" s="56">
        <v>0</v>
      </c>
      <c r="F66" s="57"/>
      <c r="H66" s="56">
        <v>5459087801</v>
      </c>
      <c r="J66" s="57"/>
    </row>
    <row r="67" spans="1:10" ht="21.75" customHeight="1" x14ac:dyDescent="0.2">
      <c r="A67" s="86" t="s">
        <v>281</v>
      </c>
      <c r="B67" s="86"/>
      <c r="D67" s="56">
        <v>0</v>
      </c>
      <c r="F67" s="57"/>
      <c r="H67" s="56">
        <v>38401018696</v>
      </c>
      <c r="J67" s="57"/>
    </row>
    <row r="68" spans="1:10" ht="21.75" customHeight="1" x14ac:dyDescent="0.2">
      <c r="A68" s="86" t="s">
        <v>282</v>
      </c>
      <c r="B68" s="86"/>
      <c r="D68" s="56">
        <v>0</v>
      </c>
      <c r="F68" s="57"/>
      <c r="H68" s="56">
        <v>2954952246</v>
      </c>
      <c r="J68" s="57"/>
    </row>
    <row r="69" spans="1:10" ht="21.75" customHeight="1" x14ac:dyDescent="0.2">
      <c r="A69" s="86" t="s">
        <v>283</v>
      </c>
      <c r="B69" s="86"/>
      <c r="D69" s="56">
        <v>0</v>
      </c>
      <c r="F69" s="57"/>
      <c r="H69" s="56">
        <v>83015721283</v>
      </c>
      <c r="J69" s="57"/>
    </row>
    <row r="70" spans="1:10" ht="21.75" customHeight="1" x14ac:dyDescent="0.2">
      <c r="A70" s="86" t="s">
        <v>284</v>
      </c>
      <c r="B70" s="86"/>
      <c r="D70" s="56">
        <v>0</v>
      </c>
      <c r="F70" s="57"/>
      <c r="H70" s="56">
        <v>36118175341</v>
      </c>
      <c r="J70" s="57"/>
    </row>
    <row r="71" spans="1:10" ht="21.75" customHeight="1" x14ac:dyDescent="0.2">
      <c r="A71" s="86" t="s">
        <v>285</v>
      </c>
      <c r="B71" s="86"/>
      <c r="D71" s="56">
        <v>0</v>
      </c>
      <c r="F71" s="57"/>
      <c r="H71" s="56">
        <v>19263133153</v>
      </c>
      <c r="J71" s="57"/>
    </row>
    <row r="72" spans="1:10" ht="21.75" customHeight="1" x14ac:dyDescent="0.2">
      <c r="A72" s="86" t="s">
        <v>154</v>
      </c>
      <c r="B72" s="86"/>
      <c r="D72" s="56">
        <v>38556377049</v>
      </c>
      <c r="F72" s="57"/>
      <c r="H72" s="56">
        <v>313212943883</v>
      </c>
      <c r="J72" s="57"/>
    </row>
    <row r="73" spans="1:10" ht="21.75" customHeight="1" x14ac:dyDescent="0.2">
      <c r="A73" s="86" t="s">
        <v>286</v>
      </c>
      <c r="B73" s="86"/>
      <c r="D73" s="56">
        <v>0</v>
      </c>
      <c r="F73" s="57"/>
      <c r="H73" s="56">
        <v>3581278445</v>
      </c>
      <c r="J73" s="57"/>
    </row>
    <row r="74" spans="1:10" ht="21.75" customHeight="1" x14ac:dyDescent="0.2">
      <c r="A74" s="86" t="s">
        <v>287</v>
      </c>
      <c r="B74" s="86"/>
      <c r="D74" s="56">
        <v>0</v>
      </c>
      <c r="F74" s="57"/>
      <c r="H74" s="56">
        <v>2806719210</v>
      </c>
      <c r="J74" s="57"/>
    </row>
    <row r="75" spans="1:10" ht="21.75" customHeight="1" x14ac:dyDescent="0.2">
      <c r="A75" s="86" t="s">
        <v>288</v>
      </c>
      <c r="B75" s="86"/>
      <c r="D75" s="56">
        <v>0</v>
      </c>
      <c r="F75" s="57"/>
      <c r="H75" s="56">
        <v>109917277375</v>
      </c>
      <c r="J75" s="57"/>
    </row>
    <row r="76" spans="1:10" ht="21.75" customHeight="1" x14ac:dyDescent="0.2">
      <c r="A76" s="86" t="s">
        <v>289</v>
      </c>
      <c r="B76" s="86"/>
      <c r="D76" s="56">
        <v>0</v>
      </c>
      <c r="F76" s="57"/>
      <c r="H76" s="56">
        <v>12800595739</v>
      </c>
      <c r="J76" s="57"/>
    </row>
    <row r="77" spans="1:10" ht="21.75" customHeight="1" x14ac:dyDescent="0.2">
      <c r="A77" s="86" t="s">
        <v>290</v>
      </c>
      <c r="B77" s="86"/>
      <c r="D77" s="56">
        <v>0</v>
      </c>
      <c r="F77" s="57"/>
      <c r="H77" s="56">
        <v>34158461651</v>
      </c>
      <c r="J77" s="57"/>
    </row>
    <row r="78" spans="1:10" ht="21.75" customHeight="1" x14ac:dyDescent="0.2">
      <c r="A78" s="86" t="s">
        <v>155</v>
      </c>
      <c r="B78" s="86"/>
      <c r="D78" s="56">
        <v>0</v>
      </c>
      <c r="F78" s="57"/>
      <c r="H78" s="56">
        <v>63191966134</v>
      </c>
      <c r="J78" s="57"/>
    </row>
    <row r="79" spans="1:10" ht="21.75" customHeight="1" x14ac:dyDescent="0.2">
      <c r="A79" s="86" t="s">
        <v>156</v>
      </c>
      <c r="B79" s="86"/>
      <c r="D79" s="56">
        <v>0</v>
      </c>
      <c r="F79" s="57"/>
      <c r="H79" s="56">
        <v>44845887869</v>
      </c>
      <c r="J79" s="57"/>
    </row>
    <row r="80" spans="1:10" ht="21.75" customHeight="1" x14ac:dyDescent="0.2">
      <c r="A80" s="86" t="s">
        <v>157</v>
      </c>
      <c r="B80" s="86"/>
      <c r="D80" s="56">
        <v>32257272738</v>
      </c>
      <c r="F80" s="57"/>
      <c r="H80" s="56">
        <v>158095641781</v>
      </c>
      <c r="J80" s="57"/>
    </row>
    <row r="81" spans="1:10" ht="21.75" customHeight="1" x14ac:dyDescent="0.2">
      <c r="A81" s="86" t="s">
        <v>291</v>
      </c>
      <c r="B81" s="86"/>
      <c r="D81" s="56">
        <v>0</v>
      </c>
      <c r="F81" s="57"/>
      <c r="H81" s="56">
        <v>3048978737</v>
      </c>
      <c r="J81" s="57"/>
    </row>
    <row r="82" spans="1:10" ht="21.75" customHeight="1" x14ac:dyDescent="0.2">
      <c r="A82" s="86" t="s">
        <v>158</v>
      </c>
      <c r="B82" s="86"/>
      <c r="D82" s="56">
        <v>14279946888</v>
      </c>
      <c r="F82" s="57"/>
      <c r="H82" s="56">
        <v>120959107901</v>
      </c>
      <c r="J82" s="57"/>
    </row>
    <row r="83" spans="1:10" ht="21.75" customHeight="1" x14ac:dyDescent="0.2">
      <c r="A83" s="86" t="s">
        <v>159</v>
      </c>
      <c r="B83" s="86"/>
      <c r="D83" s="56">
        <v>0</v>
      </c>
      <c r="F83" s="57"/>
      <c r="H83" s="56">
        <v>100612753976</v>
      </c>
      <c r="J83" s="57"/>
    </row>
    <row r="84" spans="1:10" ht="21.75" customHeight="1" x14ac:dyDescent="0.2">
      <c r="A84" s="86" t="s">
        <v>160</v>
      </c>
      <c r="B84" s="86"/>
      <c r="D84" s="56">
        <v>5988214793</v>
      </c>
      <c r="F84" s="57"/>
      <c r="H84" s="56">
        <v>26590548463</v>
      </c>
      <c r="J84" s="57"/>
    </row>
    <row r="85" spans="1:10" ht="21.75" customHeight="1" x14ac:dyDescent="0.2">
      <c r="A85" s="86" t="s">
        <v>161</v>
      </c>
      <c r="B85" s="86"/>
      <c r="D85" s="56">
        <v>33665050506</v>
      </c>
      <c r="F85" s="57"/>
      <c r="H85" s="56">
        <v>157768863301</v>
      </c>
      <c r="J85" s="57"/>
    </row>
    <row r="86" spans="1:10" ht="21.75" customHeight="1" x14ac:dyDescent="0.2">
      <c r="A86" s="86" t="s">
        <v>162</v>
      </c>
      <c r="B86" s="86"/>
      <c r="D86" s="56">
        <v>38180419934</v>
      </c>
      <c r="F86" s="57"/>
      <c r="H86" s="56">
        <v>169429005240</v>
      </c>
      <c r="J86" s="57"/>
    </row>
    <row r="87" spans="1:10" ht="21.75" customHeight="1" x14ac:dyDescent="0.2">
      <c r="A87" s="86" t="s">
        <v>292</v>
      </c>
      <c r="B87" s="86"/>
      <c r="D87" s="56">
        <v>236691803</v>
      </c>
      <c r="F87" s="57"/>
      <c r="H87" s="56">
        <v>10295576954</v>
      </c>
      <c r="J87" s="57"/>
    </row>
    <row r="88" spans="1:10" ht="21.75" customHeight="1" x14ac:dyDescent="0.2">
      <c r="A88" s="86" t="s">
        <v>293</v>
      </c>
      <c r="B88" s="86"/>
      <c r="D88" s="56">
        <v>0</v>
      </c>
      <c r="F88" s="57"/>
      <c r="H88" s="56">
        <v>2799167678</v>
      </c>
      <c r="J88" s="57"/>
    </row>
    <row r="89" spans="1:10" ht="21.75" customHeight="1" x14ac:dyDescent="0.2">
      <c r="A89" s="86" t="s">
        <v>294</v>
      </c>
      <c r="B89" s="86"/>
      <c r="D89" s="56">
        <v>348091803</v>
      </c>
      <c r="F89" s="57"/>
      <c r="H89" s="56">
        <v>23120725102</v>
      </c>
      <c r="J89" s="57"/>
    </row>
    <row r="90" spans="1:10" ht="21.75" customHeight="1" x14ac:dyDescent="0.2">
      <c r="A90" s="86" t="s">
        <v>295</v>
      </c>
      <c r="B90" s="86"/>
      <c r="D90" s="56">
        <v>0</v>
      </c>
      <c r="F90" s="57"/>
      <c r="H90" s="56">
        <v>24852866455</v>
      </c>
      <c r="J90" s="57"/>
    </row>
    <row r="91" spans="1:10" ht="21.75" customHeight="1" x14ac:dyDescent="0.2">
      <c r="A91" s="86" t="s">
        <v>296</v>
      </c>
      <c r="B91" s="86"/>
      <c r="D91" s="56">
        <v>0</v>
      </c>
      <c r="F91" s="57"/>
      <c r="H91" s="56">
        <v>7548505325</v>
      </c>
      <c r="J91" s="57"/>
    </row>
    <row r="92" spans="1:10" ht="21.75" customHeight="1" x14ac:dyDescent="0.2">
      <c r="A92" s="86" t="s">
        <v>163</v>
      </c>
      <c r="B92" s="86"/>
      <c r="D92" s="56">
        <v>17418954355</v>
      </c>
      <c r="F92" s="57"/>
      <c r="H92" s="56">
        <v>66428712674</v>
      </c>
      <c r="J92" s="57"/>
    </row>
    <row r="93" spans="1:10" ht="21.75" customHeight="1" x14ac:dyDescent="0.2">
      <c r="A93" s="86" t="s">
        <v>164</v>
      </c>
      <c r="B93" s="86"/>
      <c r="D93" s="56">
        <v>0</v>
      </c>
      <c r="F93" s="57"/>
      <c r="H93" s="56">
        <v>18062118832</v>
      </c>
      <c r="J93" s="57"/>
    </row>
    <row r="94" spans="1:10" ht="21.75" customHeight="1" x14ac:dyDescent="0.2">
      <c r="A94" s="86" t="s">
        <v>165</v>
      </c>
      <c r="B94" s="86"/>
      <c r="D94" s="56">
        <v>16746906180</v>
      </c>
      <c r="F94" s="57"/>
      <c r="H94" s="56">
        <v>66642051489</v>
      </c>
      <c r="J94" s="57"/>
    </row>
    <row r="95" spans="1:10" ht="21.75" customHeight="1" x14ac:dyDescent="0.2">
      <c r="A95" s="86" t="s">
        <v>297</v>
      </c>
      <c r="B95" s="86"/>
      <c r="D95" s="56">
        <v>0</v>
      </c>
      <c r="F95" s="57"/>
      <c r="H95" s="56">
        <v>9407013695</v>
      </c>
      <c r="J95" s="57"/>
    </row>
    <row r="96" spans="1:10" ht="21.75" customHeight="1" x14ac:dyDescent="0.2">
      <c r="A96" s="86" t="s">
        <v>166</v>
      </c>
      <c r="B96" s="86"/>
      <c r="D96" s="56">
        <v>0</v>
      </c>
      <c r="F96" s="57"/>
      <c r="H96" s="56">
        <v>20814554063</v>
      </c>
      <c r="J96" s="57"/>
    </row>
    <row r="97" spans="1:10" ht="21.75" customHeight="1" x14ac:dyDescent="0.2">
      <c r="A97" s="86" t="s">
        <v>167</v>
      </c>
      <c r="B97" s="86"/>
      <c r="D97" s="56">
        <v>4876987492</v>
      </c>
      <c r="F97" s="57"/>
      <c r="H97" s="56">
        <v>19532209656</v>
      </c>
      <c r="J97" s="57"/>
    </row>
    <row r="98" spans="1:10" ht="21.75" customHeight="1" x14ac:dyDescent="0.2">
      <c r="A98" s="86" t="s">
        <v>298</v>
      </c>
      <c r="B98" s="86"/>
      <c r="D98" s="56">
        <v>0</v>
      </c>
      <c r="F98" s="57"/>
      <c r="H98" s="56">
        <v>6106086136</v>
      </c>
      <c r="J98" s="57"/>
    </row>
    <row r="99" spans="1:10" ht="21.75" customHeight="1" x14ac:dyDescent="0.2">
      <c r="A99" s="86" t="s">
        <v>168</v>
      </c>
      <c r="B99" s="86"/>
      <c r="D99" s="56">
        <v>0</v>
      </c>
      <c r="F99" s="57"/>
      <c r="H99" s="56">
        <v>19230218957</v>
      </c>
      <c r="J99" s="57"/>
    </row>
    <row r="100" spans="1:10" ht="21.75" customHeight="1" x14ac:dyDescent="0.2">
      <c r="A100" s="86" t="s">
        <v>169</v>
      </c>
      <c r="B100" s="86"/>
      <c r="D100" s="56">
        <v>0</v>
      </c>
      <c r="F100" s="57"/>
      <c r="H100" s="56">
        <v>31772570407</v>
      </c>
      <c r="J100" s="57"/>
    </row>
    <row r="101" spans="1:10" ht="21.75" customHeight="1" x14ac:dyDescent="0.2">
      <c r="A101" s="86" t="s">
        <v>299</v>
      </c>
      <c r="B101" s="86"/>
      <c r="D101" s="56">
        <v>10941475410</v>
      </c>
      <c r="F101" s="57"/>
      <c r="H101" s="56">
        <v>27353688525</v>
      </c>
      <c r="J101" s="57"/>
    </row>
    <row r="102" spans="1:10" ht="21.75" customHeight="1" x14ac:dyDescent="0.2">
      <c r="A102" s="86" t="s">
        <v>300</v>
      </c>
      <c r="B102" s="86"/>
      <c r="D102" s="56">
        <v>0</v>
      </c>
      <c r="F102" s="57"/>
      <c r="H102" s="56">
        <v>5572131144</v>
      </c>
      <c r="J102" s="57"/>
    </row>
    <row r="103" spans="1:10" ht="21.75" customHeight="1" x14ac:dyDescent="0.2">
      <c r="A103" s="86" t="s">
        <v>301</v>
      </c>
      <c r="B103" s="86"/>
      <c r="D103" s="56">
        <v>0</v>
      </c>
      <c r="F103" s="57"/>
      <c r="H103" s="56">
        <v>10102568764</v>
      </c>
      <c r="J103" s="57"/>
    </row>
    <row r="104" spans="1:10" ht="21.75" customHeight="1" x14ac:dyDescent="0.2">
      <c r="A104" s="86" t="s">
        <v>302</v>
      </c>
      <c r="B104" s="86"/>
      <c r="D104" s="56">
        <v>0</v>
      </c>
      <c r="F104" s="57"/>
      <c r="H104" s="56">
        <v>2938932490</v>
      </c>
      <c r="J104" s="57"/>
    </row>
    <row r="105" spans="1:10" ht="21.75" customHeight="1" x14ac:dyDescent="0.2">
      <c r="A105" s="86" t="s">
        <v>303</v>
      </c>
      <c r="B105" s="86"/>
      <c r="D105" s="56">
        <v>0</v>
      </c>
      <c r="F105" s="57"/>
      <c r="H105" s="56">
        <v>1378782325</v>
      </c>
      <c r="J105" s="57"/>
    </row>
    <row r="106" spans="1:10" ht="21.75" customHeight="1" x14ac:dyDescent="0.2">
      <c r="A106" s="86" t="s">
        <v>170</v>
      </c>
      <c r="B106" s="86"/>
      <c r="D106" s="56">
        <v>16825055738</v>
      </c>
      <c r="F106" s="57"/>
      <c r="H106" s="56">
        <v>44387533115</v>
      </c>
      <c r="J106" s="57"/>
    </row>
    <row r="107" spans="1:10" ht="21.75" customHeight="1" x14ac:dyDescent="0.2">
      <c r="A107" s="86" t="s">
        <v>171</v>
      </c>
      <c r="B107" s="86"/>
      <c r="D107" s="56">
        <v>9951025574</v>
      </c>
      <c r="F107" s="57"/>
      <c r="H107" s="56">
        <v>26494220656</v>
      </c>
      <c r="J107" s="57"/>
    </row>
    <row r="108" spans="1:10" ht="21.75" customHeight="1" x14ac:dyDescent="0.2">
      <c r="A108" s="86" t="s">
        <v>172</v>
      </c>
      <c r="B108" s="86"/>
      <c r="D108" s="56">
        <v>8052578037</v>
      </c>
      <c r="F108" s="57"/>
      <c r="H108" s="56">
        <v>26567570171</v>
      </c>
      <c r="J108" s="57"/>
    </row>
    <row r="109" spans="1:10" ht="21.75" customHeight="1" x14ac:dyDescent="0.2">
      <c r="A109" s="86" t="s">
        <v>304</v>
      </c>
      <c r="B109" s="86"/>
      <c r="D109" s="56">
        <v>1297062295</v>
      </c>
      <c r="F109" s="57"/>
      <c r="H109" s="56">
        <v>3242655737</v>
      </c>
      <c r="J109" s="57"/>
    </row>
    <row r="110" spans="1:10" ht="21.75" customHeight="1" x14ac:dyDescent="0.2">
      <c r="A110" s="86" t="s">
        <v>173</v>
      </c>
      <c r="B110" s="86"/>
      <c r="D110" s="56">
        <v>0</v>
      </c>
      <c r="F110" s="57"/>
      <c r="H110" s="56">
        <v>2414751781</v>
      </c>
      <c r="J110" s="57"/>
    </row>
    <row r="111" spans="1:10" ht="21.75" customHeight="1" x14ac:dyDescent="0.2">
      <c r="A111" s="86" t="s">
        <v>174</v>
      </c>
      <c r="B111" s="86"/>
      <c r="D111" s="56">
        <v>1779998361</v>
      </c>
      <c r="F111" s="57"/>
      <c r="H111" s="56">
        <v>5339995082</v>
      </c>
      <c r="J111" s="57"/>
    </row>
    <row r="112" spans="1:10" ht="21.75" customHeight="1" x14ac:dyDescent="0.2">
      <c r="A112" s="86" t="s">
        <v>175</v>
      </c>
      <c r="B112" s="86"/>
      <c r="D112" s="56">
        <v>1031621096</v>
      </c>
      <c r="F112" s="57"/>
      <c r="H112" s="56">
        <v>28444897800</v>
      </c>
      <c r="J112" s="57"/>
    </row>
    <row r="113" spans="1:10" ht="21.75" customHeight="1" x14ac:dyDescent="0.2">
      <c r="A113" s="86" t="s">
        <v>176</v>
      </c>
      <c r="B113" s="86"/>
      <c r="D113" s="56">
        <v>496421311</v>
      </c>
      <c r="F113" s="57"/>
      <c r="H113" s="56">
        <v>17374745900</v>
      </c>
      <c r="J113" s="57"/>
    </row>
    <row r="114" spans="1:10" ht="21.75" customHeight="1" x14ac:dyDescent="0.2">
      <c r="A114" s="86" t="s">
        <v>177</v>
      </c>
      <c r="B114" s="86"/>
      <c r="D114" s="56">
        <v>2022362098</v>
      </c>
      <c r="F114" s="57"/>
      <c r="H114" s="56">
        <v>4273139932</v>
      </c>
      <c r="J114" s="57"/>
    </row>
    <row r="115" spans="1:10" ht="21.75" customHeight="1" x14ac:dyDescent="0.2">
      <c r="A115" s="86" t="s">
        <v>178</v>
      </c>
      <c r="B115" s="86"/>
      <c r="D115" s="56">
        <v>4286663012</v>
      </c>
      <c r="F115" s="57"/>
      <c r="H115" s="56">
        <v>8716214792</v>
      </c>
      <c r="J115" s="57"/>
    </row>
    <row r="116" spans="1:10" ht="21.75" customHeight="1" x14ac:dyDescent="0.2">
      <c r="A116" s="86" t="s">
        <v>179</v>
      </c>
      <c r="B116" s="86"/>
      <c r="D116" s="56">
        <v>2639345525</v>
      </c>
      <c r="F116" s="57"/>
      <c r="H116" s="56">
        <v>10098505737</v>
      </c>
      <c r="J116" s="57"/>
    </row>
    <row r="117" spans="1:10" ht="21.75" customHeight="1" x14ac:dyDescent="0.2">
      <c r="A117" s="86" t="s">
        <v>180</v>
      </c>
      <c r="B117" s="86"/>
      <c r="D117" s="56">
        <v>877015220</v>
      </c>
      <c r="F117" s="57"/>
      <c r="H117" s="56">
        <v>1559405812</v>
      </c>
      <c r="J117" s="57"/>
    </row>
    <row r="118" spans="1:10" ht="21.75" customHeight="1" x14ac:dyDescent="0.2">
      <c r="A118" s="86" t="s">
        <v>181</v>
      </c>
      <c r="B118" s="86"/>
      <c r="D118" s="56">
        <v>4636122467</v>
      </c>
      <c r="F118" s="57"/>
      <c r="H118" s="56">
        <v>14700821917</v>
      </c>
      <c r="J118" s="57"/>
    </row>
    <row r="119" spans="1:10" ht="21.75" customHeight="1" x14ac:dyDescent="0.2">
      <c r="A119" s="86" t="s">
        <v>182</v>
      </c>
      <c r="B119" s="86"/>
      <c r="D119" s="56">
        <v>1055540121</v>
      </c>
      <c r="F119" s="57"/>
      <c r="H119" s="56">
        <v>3349118031</v>
      </c>
      <c r="J119" s="57"/>
    </row>
    <row r="120" spans="1:10" ht="21.75" customHeight="1" x14ac:dyDescent="0.2">
      <c r="A120" s="86" t="s">
        <v>183</v>
      </c>
      <c r="B120" s="86"/>
      <c r="D120" s="56">
        <v>932422870</v>
      </c>
      <c r="F120" s="57"/>
      <c r="H120" s="56">
        <v>2436578278</v>
      </c>
      <c r="J120" s="57"/>
    </row>
    <row r="121" spans="1:10" ht="21.75" customHeight="1" x14ac:dyDescent="0.2">
      <c r="A121" s="86" t="s">
        <v>184</v>
      </c>
      <c r="B121" s="86"/>
      <c r="D121" s="56">
        <v>7093329619</v>
      </c>
      <c r="F121" s="57"/>
      <c r="H121" s="56">
        <v>10599530917</v>
      </c>
      <c r="J121" s="57"/>
    </row>
    <row r="122" spans="1:10" ht="21.75" customHeight="1" x14ac:dyDescent="0.2">
      <c r="A122" s="86" t="s">
        <v>185</v>
      </c>
      <c r="B122" s="86"/>
      <c r="D122" s="56">
        <v>21906053297</v>
      </c>
      <c r="F122" s="57"/>
      <c r="H122" s="56">
        <v>33216217225</v>
      </c>
      <c r="J122" s="57"/>
    </row>
    <row r="123" spans="1:10" ht="21.75" customHeight="1" x14ac:dyDescent="0.2">
      <c r="A123" s="86" t="s">
        <v>186</v>
      </c>
      <c r="B123" s="86"/>
      <c r="D123" s="56">
        <v>15036107017</v>
      </c>
      <c r="F123" s="57"/>
      <c r="H123" s="56">
        <v>21410651269</v>
      </c>
      <c r="J123" s="57"/>
    </row>
    <row r="124" spans="1:10" ht="21.75" customHeight="1" x14ac:dyDescent="0.2">
      <c r="A124" s="86" t="s">
        <v>187</v>
      </c>
      <c r="B124" s="86"/>
      <c r="D124" s="56">
        <v>24524450182</v>
      </c>
      <c r="F124" s="57"/>
      <c r="H124" s="56">
        <v>33704778046</v>
      </c>
      <c r="J124" s="57"/>
    </row>
    <row r="125" spans="1:10" ht="21.75" customHeight="1" x14ac:dyDescent="0.2">
      <c r="A125" s="86" t="s">
        <v>188</v>
      </c>
      <c r="B125" s="86"/>
      <c r="D125" s="56">
        <v>8346053554</v>
      </c>
      <c r="F125" s="57"/>
      <c r="H125" s="56">
        <v>11675945900</v>
      </c>
      <c r="J125" s="57"/>
    </row>
    <row r="126" spans="1:10" ht="21.75" customHeight="1" x14ac:dyDescent="0.2">
      <c r="A126" s="86" t="s">
        <v>353</v>
      </c>
      <c r="B126" s="86"/>
      <c r="D126" s="56">
        <v>7851031692</v>
      </c>
      <c r="F126" s="57"/>
      <c r="H126" s="56">
        <v>7851031692</v>
      </c>
      <c r="J126" s="57"/>
    </row>
    <row r="127" spans="1:10" ht="21.75" customHeight="1" x14ac:dyDescent="0.2">
      <c r="A127" s="86" t="s">
        <v>354</v>
      </c>
      <c r="B127" s="86"/>
      <c r="D127" s="56">
        <v>6249899890</v>
      </c>
      <c r="F127" s="57"/>
      <c r="H127" s="56">
        <v>6249899890</v>
      </c>
      <c r="J127" s="57"/>
    </row>
    <row r="128" spans="1:10" ht="21.75" customHeight="1" x14ac:dyDescent="0.2">
      <c r="A128" s="86" t="s">
        <v>355</v>
      </c>
      <c r="B128" s="86"/>
      <c r="D128" s="56">
        <v>6858459217</v>
      </c>
      <c r="F128" s="57"/>
      <c r="H128" s="56">
        <v>6858459217</v>
      </c>
      <c r="J128" s="57"/>
    </row>
    <row r="129" spans="1:10" ht="21.75" customHeight="1" x14ac:dyDescent="0.2">
      <c r="A129" s="86" t="s">
        <v>356</v>
      </c>
      <c r="B129" s="86"/>
      <c r="D129" s="56">
        <v>39457422507</v>
      </c>
      <c r="F129" s="57"/>
      <c r="H129" s="56">
        <v>39457422507</v>
      </c>
      <c r="J129" s="57"/>
    </row>
    <row r="130" spans="1:10" ht="21.75" customHeight="1" x14ac:dyDescent="0.2">
      <c r="A130" s="86" t="s">
        <v>357</v>
      </c>
      <c r="B130" s="86"/>
      <c r="D130" s="56">
        <v>35229914407</v>
      </c>
      <c r="F130" s="57"/>
      <c r="H130" s="56">
        <v>35229914407</v>
      </c>
      <c r="J130" s="57"/>
    </row>
    <row r="131" spans="1:10" ht="21.75" customHeight="1" x14ac:dyDescent="0.2">
      <c r="A131" s="86" t="s">
        <v>358</v>
      </c>
      <c r="B131" s="86"/>
      <c r="D131" s="56">
        <v>10741070802</v>
      </c>
      <c r="F131" s="57"/>
      <c r="H131" s="56">
        <v>10741070802</v>
      </c>
      <c r="J131" s="57"/>
    </row>
    <row r="132" spans="1:10" ht="21.75" customHeight="1" x14ac:dyDescent="0.2">
      <c r="A132" s="86" t="s">
        <v>359</v>
      </c>
      <c r="B132" s="86"/>
      <c r="D132" s="56">
        <v>2338645672</v>
      </c>
      <c r="F132" s="57"/>
      <c r="H132" s="56">
        <v>2338645672</v>
      </c>
      <c r="J132" s="57"/>
    </row>
    <row r="133" spans="1:10" ht="21.75" customHeight="1" x14ac:dyDescent="0.2">
      <c r="A133" s="86" t="s">
        <v>360</v>
      </c>
      <c r="B133" s="86"/>
      <c r="D133" s="56">
        <v>7995061856</v>
      </c>
      <c r="F133" s="57"/>
      <c r="H133" s="56">
        <v>7995061856</v>
      </c>
      <c r="J133" s="57"/>
    </row>
    <row r="134" spans="1:10" ht="21.75" customHeight="1" x14ac:dyDescent="0.2">
      <c r="A134" s="86" t="s">
        <v>361</v>
      </c>
      <c r="B134" s="86"/>
      <c r="D134" s="56">
        <v>2378554095</v>
      </c>
      <c r="F134" s="57"/>
      <c r="H134" s="56">
        <v>2378554095</v>
      </c>
      <c r="J134" s="57"/>
    </row>
    <row r="135" spans="1:10" ht="21.75" customHeight="1" x14ac:dyDescent="0.2">
      <c r="A135" s="86" t="s">
        <v>362</v>
      </c>
      <c r="B135" s="86"/>
      <c r="D135" s="56">
        <v>4659059250</v>
      </c>
      <c r="F135" s="57"/>
      <c r="H135" s="56">
        <v>4659059250</v>
      </c>
      <c r="J135" s="57"/>
    </row>
    <row r="136" spans="1:10" ht="21.75" customHeight="1" x14ac:dyDescent="0.2">
      <c r="A136" s="86" t="s">
        <v>363</v>
      </c>
      <c r="B136" s="86"/>
      <c r="D136" s="56">
        <v>3508485680</v>
      </c>
      <c r="F136" s="57"/>
      <c r="H136" s="56">
        <v>3508485680</v>
      </c>
      <c r="J136" s="57"/>
    </row>
    <row r="137" spans="1:10" ht="21.75" customHeight="1" x14ac:dyDescent="0.2">
      <c r="A137" s="86" t="s">
        <v>364</v>
      </c>
      <c r="B137" s="86"/>
      <c r="D137" s="56">
        <v>4029370592</v>
      </c>
      <c r="F137" s="57"/>
      <c r="H137" s="56">
        <v>4029370592</v>
      </c>
      <c r="J137" s="57"/>
    </row>
    <row r="138" spans="1:10" ht="21.75" customHeight="1" x14ac:dyDescent="0.2">
      <c r="A138" s="86" t="s">
        <v>365</v>
      </c>
      <c r="B138" s="86"/>
      <c r="D138" s="56">
        <v>2283204911</v>
      </c>
      <c r="F138" s="57"/>
      <c r="H138" s="56">
        <v>2283204911</v>
      </c>
      <c r="J138" s="57"/>
    </row>
    <row r="139" spans="1:10" ht="21.75" customHeight="1" x14ac:dyDescent="0.2">
      <c r="A139" s="86" t="s">
        <v>366</v>
      </c>
      <c r="B139" s="86"/>
      <c r="D139" s="56">
        <v>2030878248</v>
      </c>
      <c r="F139" s="57"/>
      <c r="H139" s="56">
        <v>2030878248</v>
      </c>
      <c r="J139" s="57"/>
    </row>
    <row r="140" spans="1:10" ht="21.75" customHeight="1" x14ac:dyDescent="0.2">
      <c r="A140" s="86" t="s">
        <v>367</v>
      </c>
      <c r="B140" s="86"/>
      <c r="D140" s="56">
        <v>133748196</v>
      </c>
      <c r="F140" s="57"/>
      <c r="H140" s="56">
        <v>133748196</v>
      </c>
      <c r="J140" s="57"/>
    </row>
    <row r="141" spans="1:10" ht="21.75" customHeight="1" x14ac:dyDescent="0.2">
      <c r="A141" s="86" t="s">
        <v>368</v>
      </c>
      <c r="B141" s="86"/>
      <c r="D141" s="56">
        <v>1338797814</v>
      </c>
      <c r="F141" s="57"/>
      <c r="H141" s="56">
        <v>1338797814</v>
      </c>
      <c r="J141" s="57"/>
    </row>
    <row r="142" spans="1:10" ht="21.75" customHeight="1" x14ac:dyDescent="0.2">
      <c r="A142" s="86" t="s">
        <v>369</v>
      </c>
      <c r="B142" s="86"/>
      <c r="D142" s="56">
        <v>1569836064</v>
      </c>
      <c r="F142" s="57"/>
      <c r="H142" s="56">
        <v>1569836064</v>
      </c>
      <c r="J142" s="57"/>
    </row>
    <row r="143" spans="1:10" ht="21.75" customHeight="1" x14ac:dyDescent="0.2">
      <c r="A143" s="96" t="s">
        <v>370</v>
      </c>
      <c r="B143" s="96"/>
      <c r="D143" s="60">
        <v>1530054644</v>
      </c>
      <c r="F143" s="64"/>
      <c r="H143" s="60">
        <v>1530054644</v>
      </c>
      <c r="J143" s="64"/>
    </row>
    <row r="144" spans="1:10" ht="21.75" customHeight="1" x14ac:dyDescent="0.2">
      <c r="A144" s="88" t="s">
        <v>27</v>
      </c>
      <c r="B144" s="88"/>
      <c r="D144" s="16">
        <f>SUM(D8:D143)</f>
        <v>493911295060</v>
      </c>
      <c r="F144" s="16"/>
      <c r="H144" s="16">
        <f>SUM(H8:H143)</f>
        <v>3451693801508</v>
      </c>
      <c r="J144" s="16"/>
    </row>
  </sheetData>
  <mergeCells count="144">
    <mergeCell ref="A23:B23"/>
    <mergeCell ref="A140:B140"/>
    <mergeCell ref="A141:B141"/>
    <mergeCell ref="A134:B134"/>
    <mergeCell ref="A135:B135"/>
    <mergeCell ref="A136:B136"/>
    <mergeCell ref="A137:B137"/>
    <mergeCell ref="A138:B138"/>
    <mergeCell ref="A139:B139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07:B107"/>
    <mergeCell ref="A108:B108"/>
    <mergeCell ref="A109:B109"/>
    <mergeCell ref="A110:B110"/>
    <mergeCell ref="A111:B111"/>
    <mergeCell ref="A112:B112"/>
    <mergeCell ref="A142:B142"/>
    <mergeCell ref="A143:B143"/>
    <mergeCell ref="A144:B14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13:B113"/>
    <mergeCell ref="A114:B114"/>
    <mergeCell ref="A115:B115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1:J1"/>
    <mergeCell ref="A2:J2"/>
    <mergeCell ref="A3:J3"/>
    <mergeCell ref="B5:J5"/>
    <mergeCell ref="D6:F6"/>
    <mergeCell ref="H6:J6"/>
    <mergeCell ref="A7:B7"/>
    <mergeCell ref="A24:B24"/>
    <mergeCell ref="A25:B25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F11"/>
  <sheetViews>
    <sheetView rightToLeft="1" workbookViewId="0">
      <selection activeCell="B17" sqref="B17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79" t="s">
        <v>0</v>
      </c>
      <c r="B1" s="79"/>
      <c r="C1" s="79"/>
      <c r="D1" s="79"/>
      <c r="E1" s="79"/>
      <c r="F1" s="79"/>
    </row>
    <row r="2" spans="1:6" ht="21.75" customHeight="1" x14ac:dyDescent="0.2">
      <c r="A2" s="79" t="s">
        <v>189</v>
      </c>
      <c r="B2" s="79"/>
      <c r="C2" s="79"/>
      <c r="D2" s="79"/>
      <c r="E2" s="79"/>
      <c r="F2" s="79"/>
    </row>
    <row r="3" spans="1:6" ht="21.75" customHeight="1" x14ac:dyDescent="0.2">
      <c r="A3" s="79" t="s">
        <v>346</v>
      </c>
      <c r="B3" s="79"/>
      <c r="C3" s="79"/>
      <c r="D3" s="79"/>
      <c r="E3" s="79"/>
      <c r="F3" s="79"/>
    </row>
    <row r="4" spans="1:6" ht="14.45" customHeight="1" x14ac:dyDescent="0.2"/>
    <row r="5" spans="1:6" ht="29.1" customHeight="1" x14ac:dyDescent="0.2">
      <c r="A5" s="1" t="s">
        <v>305</v>
      </c>
      <c r="B5" s="81" t="s">
        <v>204</v>
      </c>
      <c r="C5" s="81"/>
      <c r="D5" s="81"/>
      <c r="E5" s="81"/>
      <c r="F5" s="81"/>
    </row>
    <row r="6" spans="1:6" ht="14.45" customHeight="1" x14ac:dyDescent="0.2">
      <c r="D6" s="2" t="s">
        <v>208</v>
      </c>
      <c r="F6" s="2" t="s">
        <v>347</v>
      </c>
    </row>
    <row r="7" spans="1:6" ht="14.45" customHeight="1" x14ac:dyDescent="0.2">
      <c r="A7" s="82" t="s">
        <v>204</v>
      </c>
      <c r="B7" s="82"/>
      <c r="D7" s="4" t="s">
        <v>126</v>
      </c>
      <c r="F7" s="4" t="s">
        <v>126</v>
      </c>
    </row>
    <row r="8" spans="1:6" ht="21.75" customHeight="1" x14ac:dyDescent="0.2">
      <c r="A8" s="90" t="s">
        <v>204</v>
      </c>
      <c r="B8" s="90"/>
      <c r="D8" s="54">
        <v>14410441</v>
      </c>
      <c r="F8" s="54">
        <v>25022300</v>
      </c>
    </row>
    <row r="9" spans="1:6" ht="21.75" customHeight="1" x14ac:dyDescent="0.2">
      <c r="A9" s="94" t="s">
        <v>306</v>
      </c>
      <c r="B9" s="94"/>
      <c r="D9" s="56">
        <v>0</v>
      </c>
      <c r="F9" s="56">
        <v>321660290</v>
      </c>
    </row>
    <row r="10" spans="1:6" ht="21.75" customHeight="1" x14ac:dyDescent="0.2">
      <c r="A10" s="98" t="s">
        <v>307</v>
      </c>
      <c r="B10" s="98"/>
      <c r="D10" s="60">
        <v>24961701</v>
      </c>
      <c r="F10" s="60">
        <v>193118608</v>
      </c>
    </row>
    <row r="11" spans="1:6" ht="21.75" customHeight="1" x14ac:dyDescent="0.2">
      <c r="A11" s="88" t="s">
        <v>27</v>
      </c>
      <c r="B11" s="88"/>
      <c r="D11" s="16">
        <f>SUM(D8:D10)</f>
        <v>39372142</v>
      </c>
      <c r="F11" s="16">
        <f>SUM(F8:F10)</f>
        <v>539801198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S19"/>
  <sheetViews>
    <sheetView rightToLeft="1" workbookViewId="0">
      <selection activeCell="O15" sqref="O15"/>
    </sheetView>
  </sheetViews>
  <sheetFormatPr defaultRowHeight="12.75" x14ac:dyDescent="0.2"/>
  <cols>
    <col min="1" max="1" width="24.710937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</row>
    <row r="2" spans="1:19" ht="21.75" customHeight="1" x14ac:dyDescent="0.2">
      <c r="A2" s="79" t="s">
        <v>189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</row>
    <row r="3" spans="1:19" ht="21.75" customHeight="1" x14ac:dyDescent="0.2">
      <c r="A3" s="79" t="s">
        <v>346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</row>
    <row r="4" spans="1:19" ht="14.45" customHeight="1" x14ac:dyDescent="0.2"/>
    <row r="5" spans="1:19" ht="14.45" customHeight="1" x14ac:dyDescent="0.2">
      <c r="A5" s="81" t="s">
        <v>211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</row>
    <row r="6" spans="1:19" ht="14.45" customHeight="1" x14ac:dyDescent="0.2">
      <c r="A6" s="82" t="s">
        <v>29</v>
      </c>
      <c r="C6" s="82" t="s">
        <v>308</v>
      </c>
      <c r="D6" s="82"/>
      <c r="E6" s="82"/>
      <c r="F6" s="82"/>
      <c r="G6" s="82"/>
      <c r="I6" s="82" t="s">
        <v>208</v>
      </c>
      <c r="J6" s="82"/>
      <c r="K6" s="82"/>
      <c r="L6" s="82"/>
      <c r="M6" s="82"/>
      <c r="O6" s="82" t="s">
        <v>209</v>
      </c>
      <c r="P6" s="82"/>
      <c r="Q6" s="82"/>
      <c r="R6" s="82"/>
      <c r="S6" s="82"/>
    </row>
    <row r="7" spans="1:19" ht="29.1" customHeight="1" x14ac:dyDescent="0.2">
      <c r="A7" s="82"/>
      <c r="C7" s="19" t="s">
        <v>309</v>
      </c>
      <c r="D7" s="3"/>
      <c r="E7" s="19" t="s">
        <v>310</v>
      </c>
      <c r="F7" s="3"/>
      <c r="G7" s="19" t="s">
        <v>311</v>
      </c>
      <c r="I7" s="19" t="s">
        <v>312</v>
      </c>
      <c r="J7" s="3"/>
      <c r="K7" s="19" t="s">
        <v>313</v>
      </c>
      <c r="L7" s="3"/>
      <c r="M7" s="19" t="s">
        <v>314</v>
      </c>
      <c r="O7" s="19" t="s">
        <v>312</v>
      </c>
      <c r="P7" s="3"/>
      <c r="Q7" s="19" t="s">
        <v>313</v>
      </c>
      <c r="R7" s="3"/>
      <c r="S7" s="19" t="s">
        <v>314</v>
      </c>
    </row>
    <row r="8" spans="1:19" ht="21.75" customHeight="1" x14ac:dyDescent="0.2">
      <c r="A8" s="61" t="s">
        <v>24</v>
      </c>
      <c r="C8" s="61" t="s">
        <v>315</v>
      </c>
      <c r="E8" s="54">
        <v>10300000</v>
      </c>
      <c r="G8" s="54">
        <v>2130</v>
      </c>
      <c r="I8" s="54">
        <v>0</v>
      </c>
      <c r="K8" s="54">
        <v>0</v>
      </c>
      <c r="M8" s="54">
        <v>0</v>
      </c>
      <c r="O8" s="54">
        <v>21939000000</v>
      </c>
      <c r="Q8" s="54">
        <v>0</v>
      </c>
      <c r="S8" s="54">
        <v>21939000000</v>
      </c>
    </row>
    <row r="9" spans="1:19" ht="21.75" customHeight="1" x14ac:dyDescent="0.2">
      <c r="A9" s="62" t="s">
        <v>18</v>
      </c>
      <c r="C9" s="62" t="s">
        <v>316</v>
      </c>
      <c r="E9" s="56">
        <v>29431752</v>
      </c>
      <c r="G9" s="56">
        <v>1680</v>
      </c>
      <c r="I9" s="56">
        <v>0</v>
      </c>
      <c r="K9" s="56">
        <v>0</v>
      </c>
      <c r="M9" s="56">
        <v>0</v>
      </c>
      <c r="O9" s="56">
        <v>49445343360</v>
      </c>
      <c r="Q9" s="56">
        <v>168755438</v>
      </c>
      <c r="S9" s="56">
        <v>49276587922</v>
      </c>
    </row>
    <row r="10" spans="1:19" ht="21.75" customHeight="1" x14ac:dyDescent="0.2">
      <c r="A10" s="62" t="s">
        <v>26</v>
      </c>
      <c r="C10" s="62" t="s">
        <v>317</v>
      </c>
      <c r="E10" s="56">
        <v>285192501</v>
      </c>
      <c r="G10" s="56">
        <v>380</v>
      </c>
      <c r="I10" s="56">
        <v>0</v>
      </c>
      <c r="K10" s="56">
        <v>0</v>
      </c>
      <c r="M10" s="56">
        <v>0</v>
      </c>
      <c r="O10" s="56">
        <v>108373150380</v>
      </c>
      <c r="Q10" s="56">
        <v>0</v>
      </c>
      <c r="S10" s="56">
        <v>108373150380</v>
      </c>
    </row>
    <row r="11" spans="1:19" ht="21.75" customHeight="1" x14ac:dyDescent="0.2">
      <c r="A11" s="62" t="s">
        <v>22</v>
      </c>
      <c r="C11" s="62" t="s">
        <v>318</v>
      </c>
      <c r="E11" s="56">
        <v>150000</v>
      </c>
      <c r="G11" s="56">
        <v>11000</v>
      </c>
      <c r="I11" s="56">
        <v>0</v>
      </c>
      <c r="K11" s="56">
        <v>0</v>
      </c>
      <c r="M11" s="56">
        <v>0</v>
      </c>
      <c r="O11" s="56">
        <v>1650000000</v>
      </c>
      <c r="Q11" s="56">
        <v>0</v>
      </c>
      <c r="S11" s="56">
        <v>1650000000</v>
      </c>
    </row>
    <row r="12" spans="1:19" ht="21.75" customHeight="1" x14ac:dyDescent="0.2">
      <c r="A12" s="62" t="s">
        <v>17</v>
      </c>
      <c r="C12" s="62" t="s">
        <v>319</v>
      </c>
      <c r="E12" s="56">
        <v>24120000</v>
      </c>
      <c r="G12" s="56">
        <v>388</v>
      </c>
      <c r="I12" s="56">
        <v>0</v>
      </c>
      <c r="K12" s="56">
        <v>0</v>
      </c>
      <c r="M12" s="56">
        <v>0</v>
      </c>
      <c r="O12" s="56">
        <v>9358560000</v>
      </c>
      <c r="Q12" s="56">
        <v>0</v>
      </c>
      <c r="S12" s="56">
        <v>9358560000</v>
      </c>
    </row>
    <row r="13" spans="1:19" ht="21.75" customHeight="1" x14ac:dyDescent="0.2">
      <c r="A13" s="62" t="s">
        <v>25</v>
      </c>
      <c r="C13" s="62" t="s">
        <v>320</v>
      </c>
      <c r="E13" s="56">
        <v>4692065</v>
      </c>
      <c r="G13" s="56">
        <v>64</v>
      </c>
      <c r="I13" s="56">
        <v>0</v>
      </c>
      <c r="K13" s="56">
        <v>0</v>
      </c>
      <c r="M13" s="56">
        <v>0</v>
      </c>
      <c r="O13" s="56">
        <v>300292160</v>
      </c>
      <c r="Q13" s="56">
        <v>0</v>
      </c>
      <c r="S13" s="56">
        <v>300292160</v>
      </c>
    </row>
    <row r="14" spans="1:19" ht="21.75" customHeight="1" x14ac:dyDescent="0.2">
      <c r="A14" s="63" t="s">
        <v>23</v>
      </c>
      <c r="C14" s="63" t="s">
        <v>321</v>
      </c>
      <c r="E14" s="60">
        <v>33953760</v>
      </c>
      <c r="G14" s="60">
        <v>670</v>
      </c>
      <c r="I14" s="60">
        <v>0</v>
      </c>
      <c r="K14" s="60">
        <v>0</v>
      </c>
      <c r="M14" s="60">
        <v>0</v>
      </c>
      <c r="O14" s="60">
        <v>22749019200</v>
      </c>
      <c r="Q14" s="60">
        <v>0</v>
      </c>
      <c r="S14" s="60">
        <v>22749019200</v>
      </c>
    </row>
    <row r="15" spans="1:19" ht="21.75" customHeight="1" x14ac:dyDescent="0.2">
      <c r="A15" s="15" t="s">
        <v>27</v>
      </c>
      <c r="C15" s="16"/>
      <c r="E15" s="16"/>
      <c r="G15" s="16"/>
      <c r="I15" s="16">
        <v>0</v>
      </c>
      <c r="K15" s="16">
        <v>0</v>
      </c>
      <c r="M15" s="16">
        <v>0</v>
      </c>
      <c r="O15" s="16">
        <f>SUM(O8:O14)</f>
        <v>213815365100</v>
      </c>
      <c r="Q15" s="16">
        <f>SUM(Q8:Q14)</f>
        <v>168755438</v>
      </c>
      <c r="S15" s="16">
        <f>SUM(S8:S14)</f>
        <v>213646609662</v>
      </c>
    </row>
    <row r="18" spans="15:19" x14ac:dyDescent="0.2">
      <c r="S18" s="22"/>
    </row>
    <row r="19" spans="15:19" x14ac:dyDescent="0.2">
      <c r="O19" s="22" cm="1">
        <f t="array" ref="O19:P19">O15-'درآمد سرمایه گذاری در سهام'!N10-'درآمد سرمایه گذاری در سهام'!N11-'درآمد سرمایه گذاری در سهام'!N12-'درآمد سرمایه گذاری در سهام'!N13-'درآمد سرمایه گذاری در سهام'!N15-'درآمد سرمایه گذاری در سهام'!N16-'درآمد سرمایه گذاری در سهام'!N18:O18</f>
        <v>0</v>
      </c>
      <c r="P19">
        <v>108373150380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P147"/>
  <sheetViews>
    <sheetView rightToLeft="1" topLeftCell="B132" workbookViewId="0">
      <selection activeCell="I159" sqref="I159"/>
    </sheetView>
  </sheetViews>
  <sheetFormatPr defaultRowHeight="12.75" x14ac:dyDescent="0.2"/>
  <cols>
    <col min="1" max="1" width="60.5703125" bestFit="1" customWidth="1"/>
    <col min="2" max="2" width="1.28515625" customWidth="1"/>
    <col min="3" max="3" width="16.140625" bestFit="1" customWidth="1"/>
    <col min="4" max="4" width="1.28515625" customWidth="1"/>
    <col min="5" max="5" width="13.140625" bestFit="1" customWidth="1"/>
    <col min="6" max="6" width="1.28515625" customWidth="1"/>
    <col min="7" max="7" width="16.140625" bestFit="1" customWidth="1"/>
    <col min="8" max="8" width="1.28515625" customWidth="1"/>
    <col min="9" max="9" width="17.7109375" bestFit="1" customWidth="1"/>
    <col min="10" max="10" width="1.28515625" customWidth="1"/>
    <col min="11" max="11" width="13.85546875" bestFit="1" customWidth="1"/>
    <col min="12" max="12" width="1.28515625" customWidth="1"/>
    <col min="13" max="13" width="17.7109375" bestFit="1" customWidth="1"/>
    <col min="14" max="14" width="0.28515625" customWidth="1"/>
    <col min="15" max="15" width="19.28515625" style="42" bestFit="1" customWidth="1"/>
    <col min="16" max="16" width="15.5703125" style="42" bestFit="1" customWidth="1"/>
  </cols>
  <sheetData>
    <row r="1" spans="1:13" ht="29.1" customHeight="1" x14ac:dyDescent="0.2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3" ht="21.75" customHeight="1" x14ac:dyDescent="0.2">
      <c r="A2" s="79" t="s">
        <v>189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</row>
    <row r="3" spans="1:13" ht="21.75" customHeight="1" x14ac:dyDescent="0.2">
      <c r="A3" s="79" t="s">
        <v>346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</row>
    <row r="4" spans="1:13" ht="14.45" customHeight="1" x14ac:dyDescent="0.2"/>
    <row r="5" spans="1:13" ht="14.45" customHeight="1" x14ac:dyDescent="0.2">
      <c r="A5" s="81" t="s">
        <v>327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</row>
    <row r="6" spans="1:13" ht="14.45" customHeight="1" x14ac:dyDescent="0.2">
      <c r="A6" s="82" t="s">
        <v>192</v>
      </c>
      <c r="C6" s="82" t="s">
        <v>208</v>
      </c>
      <c r="D6" s="82"/>
      <c r="E6" s="82"/>
      <c r="F6" s="82"/>
      <c r="G6" s="82"/>
      <c r="I6" s="82" t="s">
        <v>209</v>
      </c>
      <c r="J6" s="82"/>
      <c r="K6" s="82"/>
      <c r="L6" s="82"/>
      <c r="M6" s="82"/>
    </row>
    <row r="7" spans="1:13" ht="29.1" customHeight="1" x14ac:dyDescent="0.2">
      <c r="A7" s="82"/>
      <c r="C7" s="19" t="s">
        <v>325</v>
      </c>
      <c r="D7" s="3"/>
      <c r="E7" s="19" t="s">
        <v>313</v>
      </c>
      <c r="F7" s="3"/>
      <c r="G7" s="19" t="s">
        <v>326</v>
      </c>
      <c r="I7" s="19" t="s">
        <v>325</v>
      </c>
      <c r="J7" s="3"/>
      <c r="K7" s="19" t="s">
        <v>313</v>
      </c>
      <c r="L7" s="3"/>
      <c r="M7" s="19" t="s">
        <v>326</v>
      </c>
    </row>
    <row r="8" spans="1:13" ht="29.1" customHeight="1" x14ac:dyDescent="0.2">
      <c r="A8" s="61" t="s">
        <v>129</v>
      </c>
      <c r="C8" s="54">
        <v>0</v>
      </c>
      <c r="E8" s="54">
        <v>0</v>
      </c>
      <c r="G8" s="54">
        <v>0</v>
      </c>
      <c r="I8" s="54">
        <v>2683</v>
      </c>
      <c r="K8" s="54">
        <v>0</v>
      </c>
      <c r="M8" s="54">
        <v>2683</v>
      </c>
    </row>
    <row r="9" spans="1:13" ht="29.1" customHeight="1" x14ac:dyDescent="0.2">
      <c r="A9" s="62" t="s">
        <v>131</v>
      </c>
      <c r="C9" s="56">
        <v>13516</v>
      </c>
      <c r="E9" s="56">
        <v>0</v>
      </c>
      <c r="G9" s="56">
        <v>13516</v>
      </c>
      <c r="I9" s="56">
        <v>92582</v>
      </c>
      <c r="K9" s="56">
        <v>0</v>
      </c>
      <c r="M9" s="56">
        <v>92582</v>
      </c>
    </row>
    <row r="10" spans="1:13" ht="29.1" customHeight="1" x14ac:dyDescent="0.2">
      <c r="A10" s="62" t="s">
        <v>132</v>
      </c>
      <c r="C10" s="56">
        <v>4026</v>
      </c>
      <c r="E10" s="56">
        <v>0</v>
      </c>
      <c r="G10" s="56">
        <v>4026</v>
      </c>
      <c r="I10" s="56">
        <v>27757</v>
      </c>
      <c r="K10" s="56">
        <v>0</v>
      </c>
      <c r="M10" s="56">
        <v>27757</v>
      </c>
    </row>
    <row r="11" spans="1:13" ht="29.1" customHeight="1" x14ac:dyDescent="0.2">
      <c r="A11" s="62" t="s">
        <v>136</v>
      </c>
      <c r="C11" s="56">
        <v>0</v>
      </c>
      <c r="E11" s="56">
        <v>0</v>
      </c>
      <c r="G11" s="56">
        <v>0</v>
      </c>
      <c r="I11" s="56">
        <v>234206</v>
      </c>
      <c r="K11" s="56">
        <v>0</v>
      </c>
      <c r="M11" s="56">
        <v>234206</v>
      </c>
    </row>
    <row r="12" spans="1:13" ht="29.1" customHeight="1" x14ac:dyDescent="0.2">
      <c r="A12" s="62" t="s">
        <v>137</v>
      </c>
      <c r="C12" s="56">
        <v>4461</v>
      </c>
      <c r="E12" s="56">
        <v>0</v>
      </c>
      <c r="G12" s="56">
        <v>4461</v>
      </c>
      <c r="I12" s="56">
        <v>1275843</v>
      </c>
      <c r="K12" s="56">
        <v>0</v>
      </c>
      <c r="M12" s="56">
        <v>1275843</v>
      </c>
    </row>
    <row r="13" spans="1:13" ht="29.1" customHeight="1" x14ac:dyDescent="0.2">
      <c r="A13" s="62" t="s">
        <v>138</v>
      </c>
      <c r="C13" s="56">
        <v>0</v>
      </c>
      <c r="E13" s="56">
        <v>0</v>
      </c>
      <c r="G13" s="56">
        <v>0</v>
      </c>
      <c r="I13" s="56">
        <v>2317</v>
      </c>
      <c r="K13" s="56">
        <v>0</v>
      </c>
      <c r="M13" s="56">
        <v>2317</v>
      </c>
    </row>
    <row r="14" spans="1:13" ht="29.1" customHeight="1" x14ac:dyDescent="0.2">
      <c r="A14" s="62" t="s">
        <v>139</v>
      </c>
      <c r="C14" s="56">
        <v>2185</v>
      </c>
      <c r="E14" s="56">
        <v>0</v>
      </c>
      <c r="G14" s="56">
        <v>2185</v>
      </c>
      <c r="I14" s="56">
        <v>20804</v>
      </c>
      <c r="K14" s="56">
        <v>0</v>
      </c>
      <c r="M14" s="56">
        <v>20804</v>
      </c>
    </row>
    <row r="15" spans="1:13" ht="29.1" customHeight="1" x14ac:dyDescent="0.2">
      <c r="A15" s="62" t="s">
        <v>141</v>
      </c>
      <c r="C15" s="56">
        <v>0</v>
      </c>
      <c r="E15" s="56">
        <v>0</v>
      </c>
      <c r="G15" s="56">
        <v>0</v>
      </c>
      <c r="I15" s="56">
        <v>9422</v>
      </c>
      <c r="K15" s="56">
        <v>0</v>
      </c>
      <c r="M15" s="56">
        <v>9422</v>
      </c>
    </row>
    <row r="16" spans="1:13" ht="29.1" customHeight="1" x14ac:dyDescent="0.2">
      <c r="A16" s="62" t="s">
        <v>142</v>
      </c>
      <c r="C16" s="56">
        <v>2431</v>
      </c>
      <c r="E16" s="56">
        <v>0</v>
      </c>
      <c r="G16" s="56">
        <v>2431</v>
      </c>
      <c r="I16" s="56">
        <v>25723</v>
      </c>
      <c r="K16" s="56">
        <v>0</v>
      </c>
      <c r="M16" s="56">
        <v>25723</v>
      </c>
    </row>
    <row r="17" spans="1:13" ht="29.1" customHeight="1" x14ac:dyDescent="0.2">
      <c r="A17" s="62" t="s">
        <v>143</v>
      </c>
      <c r="C17" s="56">
        <v>1908</v>
      </c>
      <c r="E17" s="56">
        <v>0</v>
      </c>
      <c r="G17" s="56">
        <v>1908</v>
      </c>
      <c r="I17" s="56">
        <v>4702</v>
      </c>
      <c r="K17" s="56">
        <v>0</v>
      </c>
      <c r="M17" s="56">
        <v>4702</v>
      </c>
    </row>
    <row r="18" spans="1:13" ht="29.1" customHeight="1" x14ac:dyDescent="0.2">
      <c r="A18" s="62" t="s">
        <v>144</v>
      </c>
      <c r="C18" s="56">
        <v>0</v>
      </c>
      <c r="E18" s="56">
        <v>0</v>
      </c>
      <c r="G18" s="56">
        <v>0</v>
      </c>
      <c r="I18" s="56">
        <v>17627</v>
      </c>
      <c r="K18" s="56">
        <v>0</v>
      </c>
      <c r="M18" s="56">
        <v>17627</v>
      </c>
    </row>
    <row r="19" spans="1:13" ht="29.1" customHeight="1" x14ac:dyDescent="0.2">
      <c r="A19" s="62" t="s">
        <v>145</v>
      </c>
      <c r="C19" s="56">
        <v>0</v>
      </c>
      <c r="E19" s="56">
        <v>0</v>
      </c>
      <c r="G19" s="56">
        <v>0</v>
      </c>
      <c r="I19" s="56">
        <v>5291212</v>
      </c>
      <c r="K19" s="56">
        <v>0</v>
      </c>
      <c r="M19" s="56">
        <v>5291212</v>
      </c>
    </row>
    <row r="20" spans="1:13" ht="29.1" customHeight="1" x14ac:dyDescent="0.2">
      <c r="A20" s="62" t="s">
        <v>240</v>
      </c>
      <c r="C20" s="56">
        <v>0</v>
      </c>
      <c r="E20" s="56">
        <v>0</v>
      </c>
      <c r="G20" s="56">
        <v>0</v>
      </c>
      <c r="I20" s="56">
        <v>907311493</v>
      </c>
      <c r="K20" s="56">
        <v>0</v>
      </c>
      <c r="M20" s="56">
        <v>907311493</v>
      </c>
    </row>
    <row r="21" spans="1:13" ht="29.1" customHeight="1" x14ac:dyDescent="0.2">
      <c r="A21" s="62" t="s">
        <v>147</v>
      </c>
      <c r="C21" s="56">
        <v>1133</v>
      </c>
      <c r="E21" s="56">
        <v>0</v>
      </c>
      <c r="G21" s="56">
        <v>1133</v>
      </c>
      <c r="I21" s="56">
        <v>7824</v>
      </c>
      <c r="K21" s="56">
        <v>0</v>
      </c>
      <c r="M21" s="56">
        <v>7824</v>
      </c>
    </row>
    <row r="22" spans="1:13" ht="29.1" customHeight="1" x14ac:dyDescent="0.2">
      <c r="A22" s="62" t="s">
        <v>241</v>
      </c>
      <c r="C22" s="56">
        <v>0</v>
      </c>
      <c r="E22" s="56">
        <v>0</v>
      </c>
      <c r="G22" s="56">
        <v>0</v>
      </c>
      <c r="I22" s="56">
        <v>107715632</v>
      </c>
      <c r="K22" s="56">
        <v>0</v>
      </c>
      <c r="M22" s="56">
        <v>107715632</v>
      </c>
    </row>
    <row r="23" spans="1:13" ht="29.1" customHeight="1" x14ac:dyDescent="0.2">
      <c r="A23" s="62" t="s">
        <v>242</v>
      </c>
      <c r="C23" s="56">
        <v>0</v>
      </c>
      <c r="E23" s="56">
        <v>0</v>
      </c>
      <c r="G23" s="56">
        <v>0</v>
      </c>
      <c r="I23" s="56">
        <v>58089065</v>
      </c>
      <c r="K23" s="56">
        <v>0</v>
      </c>
      <c r="M23" s="56">
        <v>58089065</v>
      </c>
    </row>
    <row r="24" spans="1:13" ht="21.75" customHeight="1" x14ac:dyDescent="0.2">
      <c r="A24" s="62" t="s">
        <v>243</v>
      </c>
      <c r="C24" s="56">
        <v>0</v>
      </c>
      <c r="E24" s="56">
        <v>0</v>
      </c>
      <c r="G24" s="56">
        <v>0</v>
      </c>
      <c r="I24" s="56">
        <v>121024397</v>
      </c>
      <c r="K24" s="56">
        <v>0</v>
      </c>
      <c r="M24" s="56">
        <v>121024397</v>
      </c>
    </row>
    <row r="25" spans="1:13" ht="21.75" customHeight="1" x14ac:dyDescent="0.2">
      <c r="A25" s="62" t="s">
        <v>244</v>
      </c>
      <c r="C25" s="56">
        <v>0</v>
      </c>
      <c r="E25" s="56">
        <v>0</v>
      </c>
      <c r="G25" s="56">
        <v>0</v>
      </c>
      <c r="I25" s="56">
        <v>27931844</v>
      </c>
      <c r="K25" s="56">
        <v>0</v>
      </c>
      <c r="M25" s="56">
        <v>27931844</v>
      </c>
    </row>
    <row r="26" spans="1:13" ht="21.75" customHeight="1" x14ac:dyDescent="0.2">
      <c r="A26" s="62" t="s">
        <v>245</v>
      </c>
      <c r="C26" s="56">
        <v>0</v>
      </c>
      <c r="E26" s="56">
        <v>0</v>
      </c>
      <c r="G26" s="56">
        <v>0</v>
      </c>
      <c r="I26" s="56">
        <v>3332162596</v>
      </c>
      <c r="K26" s="56">
        <v>0</v>
      </c>
      <c r="M26" s="56">
        <v>3332162596</v>
      </c>
    </row>
    <row r="27" spans="1:13" ht="21.75" customHeight="1" x14ac:dyDescent="0.2">
      <c r="A27" s="62" t="s">
        <v>246</v>
      </c>
      <c r="C27" s="56">
        <v>0</v>
      </c>
      <c r="E27" s="56">
        <v>0</v>
      </c>
      <c r="G27" s="56">
        <v>0</v>
      </c>
      <c r="I27" s="56">
        <v>3101128774</v>
      </c>
      <c r="K27" s="56">
        <v>0</v>
      </c>
      <c r="M27" s="56">
        <v>3101128774</v>
      </c>
    </row>
    <row r="28" spans="1:13" ht="21.75" customHeight="1" x14ac:dyDescent="0.2">
      <c r="A28" s="62" t="s">
        <v>247</v>
      </c>
      <c r="C28" s="56">
        <v>0</v>
      </c>
      <c r="E28" s="56">
        <v>0</v>
      </c>
      <c r="G28" s="56">
        <v>0</v>
      </c>
      <c r="I28" s="56">
        <v>16333688506</v>
      </c>
      <c r="K28" s="56">
        <v>6624144</v>
      </c>
      <c r="M28" s="56">
        <v>16327064362</v>
      </c>
    </row>
    <row r="29" spans="1:13" ht="21.75" customHeight="1" x14ac:dyDescent="0.2">
      <c r="A29" s="62" t="s">
        <v>248</v>
      </c>
      <c r="C29" s="56">
        <v>0</v>
      </c>
      <c r="E29" s="56">
        <v>0</v>
      </c>
      <c r="G29" s="56">
        <v>0</v>
      </c>
      <c r="I29" s="56">
        <v>878555191</v>
      </c>
      <c r="K29" s="56">
        <v>0</v>
      </c>
      <c r="M29" s="56">
        <v>878555191</v>
      </c>
    </row>
    <row r="30" spans="1:13" ht="21.75" customHeight="1" x14ac:dyDescent="0.2">
      <c r="A30" s="62" t="s">
        <v>149</v>
      </c>
      <c r="C30" s="56">
        <v>0</v>
      </c>
      <c r="E30" s="56">
        <v>0</v>
      </c>
      <c r="G30" s="56">
        <v>0</v>
      </c>
      <c r="I30" s="56">
        <v>4588</v>
      </c>
      <c r="K30" s="56">
        <v>0</v>
      </c>
      <c r="M30" s="56">
        <v>4588</v>
      </c>
    </row>
    <row r="31" spans="1:13" ht="21.75" customHeight="1" x14ac:dyDescent="0.2">
      <c r="A31" s="62" t="s">
        <v>249</v>
      </c>
      <c r="C31" s="56">
        <v>0</v>
      </c>
      <c r="E31" s="56">
        <v>0</v>
      </c>
      <c r="G31" s="56">
        <v>0</v>
      </c>
      <c r="I31" s="56">
        <v>4214958907</v>
      </c>
      <c r="K31" s="56">
        <v>5033731</v>
      </c>
      <c r="M31" s="56">
        <v>4209925176</v>
      </c>
    </row>
    <row r="32" spans="1:13" ht="21.75" customHeight="1" x14ac:dyDescent="0.2">
      <c r="A32" s="62" t="s">
        <v>250</v>
      </c>
      <c r="C32" s="56">
        <v>0</v>
      </c>
      <c r="E32" s="56">
        <v>0</v>
      </c>
      <c r="G32" s="56">
        <v>0</v>
      </c>
      <c r="I32" s="56">
        <v>7752054863</v>
      </c>
      <c r="K32" s="56">
        <v>11542479</v>
      </c>
      <c r="M32" s="56">
        <v>7740512384</v>
      </c>
    </row>
    <row r="33" spans="1:13" ht="21.75" customHeight="1" x14ac:dyDescent="0.2">
      <c r="A33" s="62" t="s">
        <v>251</v>
      </c>
      <c r="C33" s="56">
        <v>0</v>
      </c>
      <c r="E33" s="56">
        <v>0</v>
      </c>
      <c r="G33" s="56">
        <v>0</v>
      </c>
      <c r="I33" s="56">
        <v>5208339399</v>
      </c>
      <c r="K33" s="56">
        <v>1942836</v>
      </c>
      <c r="M33" s="56">
        <v>5206396563</v>
      </c>
    </row>
    <row r="34" spans="1:13" ht="21.75" customHeight="1" x14ac:dyDescent="0.2">
      <c r="A34" s="62" t="s">
        <v>252</v>
      </c>
      <c r="C34" s="56">
        <v>0</v>
      </c>
      <c r="E34" s="56">
        <v>0</v>
      </c>
      <c r="G34" s="56">
        <v>0</v>
      </c>
      <c r="I34" s="56">
        <v>3327753425</v>
      </c>
      <c r="K34" s="56">
        <v>0</v>
      </c>
      <c r="M34" s="56">
        <v>3327753425</v>
      </c>
    </row>
    <row r="35" spans="1:13" ht="21.75" customHeight="1" x14ac:dyDescent="0.2">
      <c r="A35" s="62" t="s">
        <v>253</v>
      </c>
      <c r="C35" s="56">
        <v>0</v>
      </c>
      <c r="E35" s="56">
        <v>0</v>
      </c>
      <c r="G35" s="56">
        <v>0</v>
      </c>
      <c r="I35" s="56">
        <v>3069315069</v>
      </c>
      <c r="K35" s="56">
        <v>0</v>
      </c>
      <c r="M35" s="56">
        <v>3069315069</v>
      </c>
    </row>
    <row r="36" spans="1:13" ht="21.75" customHeight="1" x14ac:dyDescent="0.2">
      <c r="A36" s="62" t="s">
        <v>254</v>
      </c>
      <c r="C36" s="56">
        <v>0</v>
      </c>
      <c r="E36" s="56">
        <v>0</v>
      </c>
      <c r="G36" s="56">
        <v>0</v>
      </c>
      <c r="I36" s="56">
        <v>1407123288</v>
      </c>
      <c r="K36" s="56">
        <v>0</v>
      </c>
      <c r="M36" s="56">
        <v>1407123288</v>
      </c>
    </row>
    <row r="37" spans="1:13" ht="21.75" customHeight="1" x14ac:dyDescent="0.2">
      <c r="A37" s="62" t="s">
        <v>150</v>
      </c>
      <c r="C37" s="56">
        <v>4969</v>
      </c>
      <c r="E37" s="56">
        <v>0</v>
      </c>
      <c r="G37" s="56">
        <v>4969</v>
      </c>
      <c r="I37" s="56">
        <v>38157</v>
      </c>
      <c r="K37" s="56">
        <v>0</v>
      </c>
      <c r="M37" s="56">
        <v>38157</v>
      </c>
    </row>
    <row r="38" spans="1:13" ht="21.75" customHeight="1" x14ac:dyDescent="0.2">
      <c r="A38" s="62" t="s">
        <v>255</v>
      </c>
      <c r="C38" s="56">
        <v>0</v>
      </c>
      <c r="E38" s="56">
        <v>0</v>
      </c>
      <c r="G38" s="56">
        <v>0</v>
      </c>
      <c r="I38" s="56">
        <v>37341901636</v>
      </c>
      <c r="K38" s="56">
        <v>0</v>
      </c>
      <c r="M38" s="56">
        <v>37341901636</v>
      </c>
    </row>
    <row r="39" spans="1:13" ht="21.75" customHeight="1" x14ac:dyDescent="0.2">
      <c r="A39" s="62" t="s">
        <v>151</v>
      </c>
      <c r="C39" s="56">
        <v>0</v>
      </c>
      <c r="E39" s="56">
        <v>0</v>
      </c>
      <c r="G39" s="56">
        <v>0</v>
      </c>
      <c r="I39" s="56">
        <v>66478</v>
      </c>
      <c r="K39" s="56">
        <v>0</v>
      </c>
      <c r="M39" s="56">
        <v>66478</v>
      </c>
    </row>
    <row r="40" spans="1:13" ht="21.75" customHeight="1" x14ac:dyDescent="0.2">
      <c r="A40" s="62" t="s">
        <v>256</v>
      </c>
      <c r="C40" s="56">
        <v>0</v>
      </c>
      <c r="E40" s="56">
        <v>0</v>
      </c>
      <c r="G40" s="56">
        <v>0</v>
      </c>
      <c r="I40" s="56">
        <v>29340065576</v>
      </c>
      <c r="K40" s="56">
        <v>0</v>
      </c>
      <c r="M40" s="56">
        <v>29340065576</v>
      </c>
    </row>
    <row r="41" spans="1:13" ht="21.75" customHeight="1" x14ac:dyDescent="0.2">
      <c r="A41" s="62" t="s">
        <v>257</v>
      </c>
      <c r="C41" s="56">
        <v>0</v>
      </c>
      <c r="E41" s="56">
        <v>0</v>
      </c>
      <c r="G41" s="56">
        <v>0</v>
      </c>
      <c r="I41" s="56">
        <v>28392804227</v>
      </c>
      <c r="K41" s="56">
        <v>0</v>
      </c>
      <c r="M41" s="56">
        <v>28392804227</v>
      </c>
    </row>
    <row r="42" spans="1:13" ht="21.75" customHeight="1" x14ac:dyDescent="0.2">
      <c r="A42" s="62" t="s">
        <v>258</v>
      </c>
      <c r="C42" s="56">
        <v>0</v>
      </c>
      <c r="E42" s="56">
        <v>0</v>
      </c>
      <c r="G42" s="56">
        <v>0</v>
      </c>
      <c r="I42" s="56">
        <v>6273830584</v>
      </c>
      <c r="K42" s="56">
        <v>0</v>
      </c>
      <c r="M42" s="56">
        <v>6273830584</v>
      </c>
    </row>
    <row r="43" spans="1:13" ht="21.75" customHeight="1" x14ac:dyDescent="0.2">
      <c r="A43" s="62" t="s">
        <v>259</v>
      </c>
      <c r="C43" s="56">
        <v>0</v>
      </c>
      <c r="E43" s="56">
        <v>0</v>
      </c>
      <c r="G43" s="56">
        <v>0</v>
      </c>
      <c r="I43" s="56">
        <v>5757260300</v>
      </c>
      <c r="K43" s="56">
        <v>0</v>
      </c>
      <c r="M43" s="56">
        <v>5757260300</v>
      </c>
    </row>
    <row r="44" spans="1:13" ht="21.75" customHeight="1" x14ac:dyDescent="0.2">
      <c r="A44" s="62" t="s">
        <v>260</v>
      </c>
      <c r="C44" s="56">
        <v>0</v>
      </c>
      <c r="E44" s="56">
        <v>0</v>
      </c>
      <c r="G44" s="56">
        <v>0</v>
      </c>
      <c r="I44" s="56">
        <v>7289874704</v>
      </c>
      <c r="K44" s="56">
        <v>7688132</v>
      </c>
      <c r="M44" s="56">
        <v>7282186572</v>
      </c>
    </row>
    <row r="45" spans="1:13" ht="21.75" customHeight="1" x14ac:dyDescent="0.2">
      <c r="A45" s="62" t="s">
        <v>261</v>
      </c>
      <c r="C45" s="56">
        <v>0</v>
      </c>
      <c r="E45" s="56">
        <v>0</v>
      </c>
      <c r="G45" s="56">
        <v>0</v>
      </c>
      <c r="I45" s="56">
        <v>71635293</v>
      </c>
      <c r="K45" s="56">
        <v>0</v>
      </c>
      <c r="M45" s="56">
        <v>71635293</v>
      </c>
    </row>
    <row r="46" spans="1:13" ht="21.75" customHeight="1" x14ac:dyDescent="0.2">
      <c r="A46" s="62" t="s">
        <v>262</v>
      </c>
      <c r="C46" s="56">
        <v>0</v>
      </c>
      <c r="E46" s="56">
        <v>0</v>
      </c>
      <c r="G46" s="56">
        <v>0</v>
      </c>
      <c r="I46" s="56">
        <v>6340726</v>
      </c>
      <c r="K46" s="56">
        <v>0</v>
      </c>
      <c r="M46" s="56">
        <v>6340726</v>
      </c>
    </row>
    <row r="47" spans="1:13" ht="21.75" customHeight="1" x14ac:dyDescent="0.2">
      <c r="A47" s="62" t="s">
        <v>263</v>
      </c>
      <c r="C47" s="56">
        <v>0</v>
      </c>
      <c r="E47" s="56">
        <v>0</v>
      </c>
      <c r="G47" s="56">
        <v>0</v>
      </c>
      <c r="I47" s="56">
        <v>15660018</v>
      </c>
      <c r="K47" s="56">
        <v>0</v>
      </c>
      <c r="M47" s="56">
        <v>15660018</v>
      </c>
    </row>
    <row r="48" spans="1:13" ht="21.75" customHeight="1" x14ac:dyDescent="0.2">
      <c r="A48" s="62" t="s">
        <v>264</v>
      </c>
      <c r="C48" s="56">
        <v>0</v>
      </c>
      <c r="E48" s="56">
        <v>0</v>
      </c>
      <c r="G48" s="56">
        <v>0</v>
      </c>
      <c r="I48" s="56">
        <v>2843946365</v>
      </c>
      <c r="K48" s="56">
        <v>0</v>
      </c>
      <c r="M48" s="56">
        <v>2843946365</v>
      </c>
    </row>
    <row r="49" spans="1:13" ht="21.75" customHeight="1" x14ac:dyDescent="0.2">
      <c r="A49" s="62" t="s">
        <v>265</v>
      </c>
      <c r="C49" s="56">
        <v>0</v>
      </c>
      <c r="E49" s="56">
        <v>0</v>
      </c>
      <c r="G49" s="56">
        <v>0</v>
      </c>
      <c r="I49" s="56">
        <v>11448817750</v>
      </c>
      <c r="K49" s="56">
        <v>0</v>
      </c>
      <c r="M49" s="56">
        <v>11448817750</v>
      </c>
    </row>
    <row r="50" spans="1:13" ht="21.75" customHeight="1" x14ac:dyDescent="0.2">
      <c r="A50" s="62" t="s">
        <v>266</v>
      </c>
      <c r="C50" s="56">
        <v>0</v>
      </c>
      <c r="E50" s="56">
        <v>0</v>
      </c>
      <c r="G50" s="56">
        <v>0</v>
      </c>
      <c r="I50" s="56">
        <v>34842140728</v>
      </c>
      <c r="K50" s="56">
        <v>0</v>
      </c>
      <c r="M50" s="56">
        <v>34842140728</v>
      </c>
    </row>
    <row r="51" spans="1:13" ht="21.75" customHeight="1" x14ac:dyDescent="0.2">
      <c r="A51" s="62" t="s">
        <v>267</v>
      </c>
      <c r="C51" s="56">
        <v>0</v>
      </c>
      <c r="E51" s="56">
        <v>0</v>
      </c>
      <c r="G51" s="56">
        <v>0</v>
      </c>
      <c r="I51" s="56">
        <v>8215748550</v>
      </c>
      <c r="K51" s="56">
        <v>0</v>
      </c>
      <c r="M51" s="56">
        <v>8215748550</v>
      </c>
    </row>
    <row r="52" spans="1:13" ht="21.75" customHeight="1" x14ac:dyDescent="0.2">
      <c r="A52" s="62" t="s">
        <v>268</v>
      </c>
      <c r="C52" s="56">
        <v>0</v>
      </c>
      <c r="E52" s="56">
        <v>0</v>
      </c>
      <c r="G52" s="56">
        <v>0</v>
      </c>
      <c r="I52" s="56">
        <v>789047461</v>
      </c>
      <c r="K52" s="56">
        <v>0</v>
      </c>
      <c r="M52" s="56">
        <v>789047461</v>
      </c>
    </row>
    <row r="53" spans="1:13" ht="21.75" customHeight="1" x14ac:dyDescent="0.2">
      <c r="A53" s="62" t="s">
        <v>269</v>
      </c>
      <c r="C53" s="56">
        <v>0</v>
      </c>
      <c r="E53" s="56">
        <v>0</v>
      </c>
      <c r="G53" s="56">
        <v>0</v>
      </c>
      <c r="I53" s="56">
        <v>26872808345</v>
      </c>
      <c r="K53" s="56">
        <v>0</v>
      </c>
      <c r="M53" s="56">
        <v>26872808345</v>
      </c>
    </row>
    <row r="54" spans="1:13" ht="21.75" customHeight="1" x14ac:dyDescent="0.2">
      <c r="A54" s="62" t="s">
        <v>270</v>
      </c>
      <c r="C54" s="56">
        <v>0</v>
      </c>
      <c r="E54" s="56">
        <v>0</v>
      </c>
      <c r="G54" s="56">
        <v>0</v>
      </c>
      <c r="I54" s="56">
        <v>52738646097</v>
      </c>
      <c r="K54" s="56">
        <v>2960383</v>
      </c>
      <c r="M54" s="56">
        <v>52735685714</v>
      </c>
    </row>
    <row r="55" spans="1:13" ht="21.75" customHeight="1" x14ac:dyDescent="0.2">
      <c r="A55" s="62" t="s">
        <v>271</v>
      </c>
      <c r="C55" s="56">
        <v>0</v>
      </c>
      <c r="E55" s="56">
        <v>0</v>
      </c>
      <c r="G55" s="56">
        <v>0</v>
      </c>
      <c r="I55" s="56">
        <v>18467755706</v>
      </c>
      <c r="K55" s="56">
        <v>599759</v>
      </c>
      <c r="M55" s="56">
        <v>18467155947</v>
      </c>
    </row>
    <row r="56" spans="1:13" ht="21.75" customHeight="1" x14ac:dyDescent="0.2">
      <c r="A56" s="62" t="s">
        <v>272</v>
      </c>
      <c r="C56" s="56">
        <v>0</v>
      </c>
      <c r="E56" s="56">
        <v>0</v>
      </c>
      <c r="G56" s="56">
        <v>0</v>
      </c>
      <c r="I56" s="56">
        <v>95627517818</v>
      </c>
      <c r="K56" s="56">
        <v>5107695</v>
      </c>
      <c r="M56" s="56">
        <v>95622410123</v>
      </c>
    </row>
    <row r="57" spans="1:13" ht="21.75" customHeight="1" x14ac:dyDescent="0.2">
      <c r="A57" s="62" t="s">
        <v>152</v>
      </c>
      <c r="C57" s="56">
        <v>0</v>
      </c>
      <c r="E57" s="56">
        <v>0</v>
      </c>
      <c r="G57" s="56">
        <v>0</v>
      </c>
      <c r="I57" s="56">
        <v>372860615694</v>
      </c>
      <c r="K57" s="56">
        <v>5326336</v>
      </c>
      <c r="M57" s="56">
        <v>372855289358</v>
      </c>
    </row>
    <row r="58" spans="1:13" ht="21.75" customHeight="1" x14ac:dyDescent="0.2">
      <c r="A58" s="62" t="s">
        <v>273</v>
      </c>
      <c r="C58" s="56">
        <v>0</v>
      </c>
      <c r="E58" s="56">
        <v>0</v>
      </c>
      <c r="G58" s="56">
        <v>0</v>
      </c>
      <c r="I58" s="56">
        <v>117427370406</v>
      </c>
      <c r="K58" s="56">
        <v>0</v>
      </c>
      <c r="M58" s="56">
        <v>117427370406</v>
      </c>
    </row>
    <row r="59" spans="1:13" ht="21.75" customHeight="1" x14ac:dyDescent="0.2">
      <c r="A59" s="62" t="s">
        <v>274</v>
      </c>
      <c r="C59" s="56">
        <v>0</v>
      </c>
      <c r="E59" s="56">
        <v>0</v>
      </c>
      <c r="G59" s="56">
        <v>0</v>
      </c>
      <c r="I59" s="56">
        <v>91260448547</v>
      </c>
      <c r="K59" s="56">
        <v>0</v>
      </c>
      <c r="M59" s="56">
        <v>91260448547</v>
      </c>
    </row>
    <row r="60" spans="1:13" ht="21.75" customHeight="1" x14ac:dyDescent="0.2">
      <c r="A60" s="62" t="s">
        <v>153</v>
      </c>
      <c r="C60" s="56">
        <v>7442148549</v>
      </c>
      <c r="E60" s="56">
        <v>-6892826</v>
      </c>
      <c r="G60" s="56">
        <v>7449041375</v>
      </c>
      <c r="I60" s="56">
        <v>56767848854</v>
      </c>
      <c r="K60" s="56">
        <v>26250228</v>
      </c>
      <c r="M60" s="56">
        <v>56741598626</v>
      </c>
    </row>
    <row r="61" spans="1:13" ht="21.75" customHeight="1" x14ac:dyDescent="0.2">
      <c r="A61" s="62" t="s">
        <v>275</v>
      </c>
      <c r="C61" s="56">
        <v>0</v>
      </c>
      <c r="E61" s="56">
        <v>0</v>
      </c>
      <c r="G61" s="56">
        <v>0</v>
      </c>
      <c r="I61" s="56">
        <v>28103436021</v>
      </c>
      <c r="K61" s="56">
        <v>0</v>
      </c>
      <c r="M61" s="56">
        <v>28103436021</v>
      </c>
    </row>
    <row r="62" spans="1:13" ht="21.75" customHeight="1" x14ac:dyDescent="0.2">
      <c r="A62" s="62" t="s">
        <v>276</v>
      </c>
      <c r="C62" s="56">
        <v>0</v>
      </c>
      <c r="E62" s="56">
        <v>0</v>
      </c>
      <c r="G62" s="56">
        <v>0</v>
      </c>
      <c r="I62" s="56">
        <v>5304866169</v>
      </c>
      <c r="K62" s="56">
        <v>0</v>
      </c>
      <c r="M62" s="56">
        <v>5304866169</v>
      </c>
    </row>
    <row r="63" spans="1:13" ht="21.75" customHeight="1" x14ac:dyDescent="0.2">
      <c r="A63" s="62" t="s">
        <v>277</v>
      </c>
      <c r="C63" s="56">
        <v>0</v>
      </c>
      <c r="E63" s="56">
        <v>0</v>
      </c>
      <c r="G63" s="56">
        <v>0</v>
      </c>
      <c r="I63" s="56">
        <v>2792921136</v>
      </c>
      <c r="K63" s="56">
        <v>0</v>
      </c>
      <c r="M63" s="56">
        <v>2792921136</v>
      </c>
    </row>
    <row r="64" spans="1:13" ht="21.75" customHeight="1" x14ac:dyDescent="0.2">
      <c r="A64" s="62" t="s">
        <v>278</v>
      </c>
      <c r="C64" s="56">
        <v>0</v>
      </c>
      <c r="E64" s="56">
        <v>0</v>
      </c>
      <c r="G64" s="56">
        <v>0</v>
      </c>
      <c r="I64" s="56">
        <v>3657344257</v>
      </c>
      <c r="K64" s="56">
        <v>0</v>
      </c>
      <c r="M64" s="56">
        <v>3657344257</v>
      </c>
    </row>
    <row r="65" spans="1:13" ht="21.75" customHeight="1" x14ac:dyDescent="0.2">
      <c r="A65" s="62" t="s">
        <v>279</v>
      </c>
      <c r="C65" s="56">
        <v>0</v>
      </c>
      <c r="E65" s="56">
        <v>0</v>
      </c>
      <c r="G65" s="56">
        <v>0</v>
      </c>
      <c r="I65" s="56">
        <v>26947501635</v>
      </c>
      <c r="K65" s="56">
        <v>0</v>
      </c>
      <c r="M65" s="56">
        <v>26947501635</v>
      </c>
    </row>
    <row r="66" spans="1:13" ht="21.75" customHeight="1" x14ac:dyDescent="0.2">
      <c r="A66" s="62" t="s">
        <v>280</v>
      </c>
      <c r="C66" s="56">
        <v>0</v>
      </c>
      <c r="E66" s="56">
        <v>0</v>
      </c>
      <c r="G66" s="56">
        <v>0</v>
      </c>
      <c r="I66" s="56">
        <v>5459087801</v>
      </c>
      <c r="K66" s="56">
        <v>0</v>
      </c>
      <c r="M66" s="56">
        <v>5459087801</v>
      </c>
    </row>
    <row r="67" spans="1:13" ht="21.75" customHeight="1" x14ac:dyDescent="0.2">
      <c r="A67" s="62" t="s">
        <v>281</v>
      </c>
      <c r="C67" s="56">
        <v>0</v>
      </c>
      <c r="E67" s="56">
        <v>0</v>
      </c>
      <c r="G67" s="56">
        <v>0</v>
      </c>
      <c r="I67" s="56">
        <v>38401018696</v>
      </c>
      <c r="K67" s="56">
        <v>0</v>
      </c>
      <c r="M67" s="56">
        <v>38401018696</v>
      </c>
    </row>
    <row r="68" spans="1:13" ht="21.75" customHeight="1" x14ac:dyDescent="0.2">
      <c r="A68" s="62" t="s">
        <v>282</v>
      </c>
      <c r="C68" s="56">
        <v>0</v>
      </c>
      <c r="E68" s="56">
        <v>0</v>
      </c>
      <c r="G68" s="56">
        <v>0</v>
      </c>
      <c r="I68" s="56">
        <v>2954952246</v>
      </c>
      <c r="K68" s="56">
        <v>0</v>
      </c>
      <c r="M68" s="56">
        <v>2954952246</v>
      </c>
    </row>
    <row r="69" spans="1:13" ht="21.75" customHeight="1" x14ac:dyDescent="0.2">
      <c r="A69" s="62" t="s">
        <v>283</v>
      </c>
      <c r="C69" s="56">
        <v>0</v>
      </c>
      <c r="E69" s="56">
        <v>0</v>
      </c>
      <c r="G69" s="56">
        <v>0</v>
      </c>
      <c r="I69" s="56">
        <v>83015721283</v>
      </c>
      <c r="K69" s="56">
        <v>0</v>
      </c>
      <c r="M69" s="56">
        <v>83015721283</v>
      </c>
    </row>
    <row r="70" spans="1:13" ht="21.75" customHeight="1" x14ac:dyDescent="0.2">
      <c r="A70" s="62" t="s">
        <v>284</v>
      </c>
      <c r="C70" s="56">
        <v>0</v>
      </c>
      <c r="E70" s="56">
        <v>0</v>
      </c>
      <c r="G70" s="56">
        <v>0</v>
      </c>
      <c r="I70" s="56">
        <v>36118175341</v>
      </c>
      <c r="K70" s="56">
        <v>0</v>
      </c>
      <c r="M70" s="56">
        <v>36118175341</v>
      </c>
    </row>
    <row r="71" spans="1:13" ht="21.75" customHeight="1" x14ac:dyDescent="0.2">
      <c r="A71" s="62" t="s">
        <v>285</v>
      </c>
      <c r="C71" s="56">
        <v>0</v>
      </c>
      <c r="E71" s="56">
        <v>0</v>
      </c>
      <c r="G71" s="56">
        <v>0</v>
      </c>
      <c r="I71" s="56">
        <v>19263133153</v>
      </c>
      <c r="K71" s="56">
        <v>0</v>
      </c>
      <c r="M71" s="56">
        <v>19263133153</v>
      </c>
    </row>
    <row r="72" spans="1:13" ht="21.75" customHeight="1" x14ac:dyDescent="0.2">
      <c r="A72" s="62" t="s">
        <v>154</v>
      </c>
      <c r="C72" s="56">
        <v>38556377049</v>
      </c>
      <c r="E72" s="56">
        <v>1465155</v>
      </c>
      <c r="G72" s="56">
        <v>38554911894</v>
      </c>
      <c r="I72" s="56">
        <v>313212943883</v>
      </c>
      <c r="K72" s="56">
        <v>1465155</v>
      </c>
      <c r="M72" s="56">
        <v>313211478728</v>
      </c>
    </row>
    <row r="73" spans="1:13" ht="21.75" customHeight="1" x14ac:dyDescent="0.2">
      <c r="A73" s="62" t="s">
        <v>286</v>
      </c>
      <c r="C73" s="56">
        <v>0</v>
      </c>
      <c r="E73" s="56">
        <v>0</v>
      </c>
      <c r="G73" s="56">
        <v>0</v>
      </c>
      <c r="I73" s="56">
        <v>3581278445</v>
      </c>
      <c r="K73" s="56">
        <v>0</v>
      </c>
      <c r="M73" s="56">
        <v>3581278445</v>
      </c>
    </row>
    <row r="74" spans="1:13" ht="21.75" customHeight="1" x14ac:dyDescent="0.2">
      <c r="A74" s="62" t="s">
        <v>287</v>
      </c>
      <c r="C74" s="56">
        <v>0</v>
      </c>
      <c r="E74" s="56">
        <v>0</v>
      </c>
      <c r="G74" s="56">
        <v>0</v>
      </c>
      <c r="I74" s="56">
        <v>2806719210</v>
      </c>
      <c r="K74" s="56">
        <v>0</v>
      </c>
      <c r="M74" s="56">
        <v>2806719210</v>
      </c>
    </row>
    <row r="75" spans="1:13" ht="21.75" customHeight="1" x14ac:dyDescent="0.2">
      <c r="A75" s="62" t="s">
        <v>288</v>
      </c>
      <c r="C75" s="56">
        <v>0</v>
      </c>
      <c r="E75" s="56">
        <v>0</v>
      </c>
      <c r="G75" s="56">
        <v>0</v>
      </c>
      <c r="I75" s="56">
        <v>109917277375</v>
      </c>
      <c r="K75" s="56">
        <v>0</v>
      </c>
      <c r="M75" s="56">
        <v>109917277375</v>
      </c>
    </row>
    <row r="76" spans="1:13" ht="21.75" customHeight="1" x14ac:dyDescent="0.2">
      <c r="A76" s="62" t="s">
        <v>289</v>
      </c>
      <c r="C76" s="56">
        <v>0</v>
      </c>
      <c r="E76" s="56">
        <v>0</v>
      </c>
      <c r="G76" s="56">
        <v>0</v>
      </c>
      <c r="I76" s="56">
        <v>12800595739</v>
      </c>
      <c r="K76" s="56">
        <v>0</v>
      </c>
      <c r="M76" s="56">
        <v>12800595739</v>
      </c>
    </row>
    <row r="77" spans="1:13" ht="21.75" customHeight="1" x14ac:dyDescent="0.2">
      <c r="A77" s="62" t="s">
        <v>290</v>
      </c>
      <c r="C77" s="56">
        <v>0</v>
      </c>
      <c r="E77" s="56">
        <v>0</v>
      </c>
      <c r="G77" s="56">
        <v>0</v>
      </c>
      <c r="I77" s="56">
        <v>34158461651</v>
      </c>
      <c r="K77" s="56">
        <v>0</v>
      </c>
      <c r="M77" s="56">
        <v>34158461651</v>
      </c>
    </row>
    <row r="78" spans="1:13" ht="21.75" customHeight="1" x14ac:dyDescent="0.2">
      <c r="A78" s="62" t="s">
        <v>155</v>
      </c>
      <c r="C78" s="56">
        <v>0</v>
      </c>
      <c r="E78" s="56">
        <v>0</v>
      </c>
      <c r="G78" s="56">
        <v>0</v>
      </c>
      <c r="I78" s="56">
        <v>63191966134</v>
      </c>
      <c r="K78" s="56">
        <v>0</v>
      </c>
      <c r="M78" s="56">
        <v>63191966134</v>
      </c>
    </row>
    <row r="79" spans="1:13" ht="21.75" customHeight="1" x14ac:dyDescent="0.2">
      <c r="A79" s="62" t="s">
        <v>156</v>
      </c>
      <c r="C79" s="56">
        <v>0</v>
      </c>
      <c r="E79" s="56">
        <v>0</v>
      </c>
      <c r="G79" s="56">
        <v>0</v>
      </c>
      <c r="I79" s="56">
        <v>44845887869</v>
      </c>
      <c r="K79" s="56">
        <v>0</v>
      </c>
      <c r="M79" s="56">
        <v>44845887869</v>
      </c>
    </row>
    <row r="80" spans="1:13" ht="21.75" customHeight="1" x14ac:dyDescent="0.2">
      <c r="A80" s="62" t="s">
        <v>157</v>
      </c>
      <c r="C80" s="56">
        <v>32257272738</v>
      </c>
      <c r="E80" s="56">
        <v>-4410822</v>
      </c>
      <c r="G80" s="56">
        <v>32261683560</v>
      </c>
      <c r="I80" s="56">
        <v>158095641781</v>
      </c>
      <c r="K80" s="56">
        <v>110270536</v>
      </c>
      <c r="M80" s="56">
        <v>157985371245</v>
      </c>
    </row>
    <row r="81" spans="1:13" ht="21.75" customHeight="1" x14ac:dyDescent="0.2">
      <c r="A81" s="62" t="s">
        <v>291</v>
      </c>
      <c r="C81" s="56">
        <v>0</v>
      </c>
      <c r="E81" s="56">
        <v>0</v>
      </c>
      <c r="G81" s="56">
        <v>0</v>
      </c>
      <c r="I81" s="56">
        <v>3048978737</v>
      </c>
      <c r="K81" s="56">
        <v>0</v>
      </c>
      <c r="M81" s="56">
        <v>3048978737</v>
      </c>
    </row>
    <row r="82" spans="1:13" ht="21.75" customHeight="1" x14ac:dyDescent="0.2">
      <c r="A82" s="62" t="s">
        <v>158</v>
      </c>
      <c r="C82" s="56">
        <v>14279946888</v>
      </c>
      <c r="E82" s="56">
        <v>5600946</v>
      </c>
      <c r="G82" s="56">
        <v>14274345942</v>
      </c>
      <c r="I82" s="56">
        <v>120959107901</v>
      </c>
      <c r="K82" s="56">
        <v>9719333</v>
      </c>
      <c r="M82" s="56">
        <v>120949388568</v>
      </c>
    </row>
    <row r="83" spans="1:13" ht="21.75" customHeight="1" x14ac:dyDescent="0.2">
      <c r="A83" s="62" t="s">
        <v>159</v>
      </c>
      <c r="C83" s="56">
        <v>0</v>
      </c>
      <c r="E83" s="56">
        <v>0</v>
      </c>
      <c r="G83" s="56">
        <v>0</v>
      </c>
      <c r="I83" s="56">
        <v>100612753976</v>
      </c>
      <c r="K83" s="56">
        <v>0</v>
      </c>
      <c r="M83" s="56">
        <v>100612753976</v>
      </c>
    </row>
    <row r="84" spans="1:13" ht="21.75" customHeight="1" x14ac:dyDescent="0.2">
      <c r="A84" s="62" t="s">
        <v>160</v>
      </c>
      <c r="C84" s="56">
        <v>5988214793</v>
      </c>
      <c r="E84" s="56">
        <v>0</v>
      </c>
      <c r="G84" s="56">
        <v>5988214793</v>
      </c>
      <c r="I84" s="56">
        <v>26590548463</v>
      </c>
      <c r="K84" s="56">
        <v>31560821</v>
      </c>
      <c r="M84" s="56">
        <v>26558987642</v>
      </c>
    </row>
    <row r="85" spans="1:13" ht="21.75" customHeight="1" x14ac:dyDescent="0.2">
      <c r="A85" s="62" t="s">
        <v>161</v>
      </c>
      <c r="C85" s="56">
        <v>33665050506</v>
      </c>
      <c r="E85" s="56">
        <v>-108296378</v>
      </c>
      <c r="G85" s="56">
        <v>33773346884</v>
      </c>
      <c r="I85" s="56">
        <v>157768863301</v>
      </c>
      <c r="K85" s="56">
        <v>85508466</v>
      </c>
      <c r="M85" s="56">
        <v>157683354835</v>
      </c>
    </row>
    <row r="86" spans="1:13" ht="21.75" customHeight="1" x14ac:dyDescent="0.2">
      <c r="A86" s="62" t="s">
        <v>162</v>
      </c>
      <c r="C86" s="56">
        <v>38180419934</v>
      </c>
      <c r="E86" s="56">
        <v>0</v>
      </c>
      <c r="G86" s="56">
        <v>38180419934</v>
      </c>
      <c r="I86" s="56">
        <v>169429005240</v>
      </c>
      <c r="K86" s="56">
        <v>0</v>
      </c>
      <c r="M86" s="56">
        <v>169429005240</v>
      </c>
    </row>
    <row r="87" spans="1:13" ht="21.75" customHeight="1" x14ac:dyDescent="0.2">
      <c r="A87" s="62" t="s">
        <v>292</v>
      </c>
      <c r="C87" s="56">
        <v>236691803</v>
      </c>
      <c r="E87" s="56">
        <v>0</v>
      </c>
      <c r="G87" s="56">
        <v>236691803</v>
      </c>
      <c r="I87" s="56">
        <v>10295576954</v>
      </c>
      <c r="K87" s="56">
        <v>0</v>
      </c>
      <c r="M87" s="56">
        <v>10295576954</v>
      </c>
    </row>
    <row r="88" spans="1:13" ht="21.75" customHeight="1" x14ac:dyDescent="0.2">
      <c r="A88" s="62" t="s">
        <v>293</v>
      </c>
      <c r="C88" s="56">
        <v>0</v>
      </c>
      <c r="E88" s="56">
        <v>0</v>
      </c>
      <c r="G88" s="56">
        <v>0</v>
      </c>
      <c r="I88" s="56">
        <v>2799167678</v>
      </c>
      <c r="K88" s="56">
        <v>0</v>
      </c>
      <c r="M88" s="56">
        <v>2799167678</v>
      </c>
    </row>
    <row r="89" spans="1:13" ht="21.75" customHeight="1" x14ac:dyDescent="0.2">
      <c r="A89" s="62" t="s">
        <v>294</v>
      </c>
      <c r="C89" s="56">
        <v>348091803</v>
      </c>
      <c r="E89" s="56">
        <v>0</v>
      </c>
      <c r="G89" s="56">
        <v>348091803</v>
      </c>
      <c r="I89" s="56">
        <v>23120725102</v>
      </c>
      <c r="K89" s="56">
        <v>0</v>
      </c>
      <c r="M89" s="56">
        <v>23120725102</v>
      </c>
    </row>
    <row r="90" spans="1:13" ht="21.75" customHeight="1" x14ac:dyDescent="0.2">
      <c r="A90" s="62" t="s">
        <v>295</v>
      </c>
      <c r="C90" s="56">
        <v>0</v>
      </c>
      <c r="E90" s="56">
        <v>0</v>
      </c>
      <c r="G90" s="56">
        <v>0</v>
      </c>
      <c r="I90" s="56">
        <v>24852866455</v>
      </c>
      <c r="K90" s="56">
        <v>0</v>
      </c>
      <c r="M90" s="56">
        <v>24852866455</v>
      </c>
    </row>
    <row r="91" spans="1:13" ht="21.75" customHeight="1" x14ac:dyDescent="0.2">
      <c r="A91" s="62" t="s">
        <v>296</v>
      </c>
      <c r="C91" s="56">
        <v>0</v>
      </c>
      <c r="E91" s="56">
        <v>0</v>
      </c>
      <c r="G91" s="56">
        <v>0</v>
      </c>
      <c r="I91" s="56">
        <v>7548505325</v>
      </c>
      <c r="K91" s="56">
        <v>0</v>
      </c>
      <c r="M91" s="56">
        <v>7548505325</v>
      </c>
    </row>
    <row r="92" spans="1:13" ht="21.75" customHeight="1" x14ac:dyDescent="0.2">
      <c r="A92" s="62" t="s">
        <v>163</v>
      </c>
      <c r="C92" s="56">
        <v>17418954355</v>
      </c>
      <c r="E92" s="56">
        <v>0</v>
      </c>
      <c r="G92" s="56">
        <v>17418954355</v>
      </c>
      <c r="I92" s="56">
        <v>66428712674</v>
      </c>
      <c r="K92" s="56">
        <v>32451079</v>
      </c>
      <c r="M92" s="56">
        <v>66396261595</v>
      </c>
    </row>
    <row r="93" spans="1:13" ht="21.75" customHeight="1" x14ac:dyDescent="0.2">
      <c r="A93" s="62" t="s">
        <v>164</v>
      </c>
      <c r="C93" s="56">
        <v>0</v>
      </c>
      <c r="E93" s="56">
        <v>0</v>
      </c>
      <c r="G93" s="56">
        <v>0</v>
      </c>
      <c r="I93" s="56">
        <v>18062118832</v>
      </c>
      <c r="K93" s="56">
        <v>0</v>
      </c>
      <c r="M93" s="56">
        <v>18062118832</v>
      </c>
    </row>
    <row r="94" spans="1:13" ht="21.75" customHeight="1" x14ac:dyDescent="0.2">
      <c r="A94" s="62" t="s">
        <v>165</v>
      </c>
      <c r="C94" s="56">
        <v>16746906180</v>
      </c>
      <c r="E94" s="56">
        <v>1731279</v>
      </c>
      <c r="G94" s="56">
        <v>16745174901</v>
      </c>
      <c r="I94" s="56">
        <v>66642051489</v>
      </c>
      <c r="K94" s="56">
        <v>1731279</v>
      </c>
      <c r="M94" s="56">
        <v>66640320210</v>
      </c>
    </row>
    <row r="95" spans="1:13" ht="21.75" customHeight="1" x14ac:dyDescent="0.2">
      <c r="A95" s="62" t="s">
        <v>297</v>
      </c>
      <c r="C95" s="56">
        <v>0</v>
      </c>
      <c r="E95" s="56">
        <v>0</v>
      </c>
      <c r="G95" s="56">
        <v>0</v>
      </c>
      <c r="I95" s="56">
        <v>9407013695</v>
      </c>
      <c r="K95" s="56">
        <v>0</v>
      </c>
      <c r="M95" s="56">
        <v>9407013695</v>
      </c>
    </row>
    <row r="96" spans="1:13" ht="21.75" customHeight="1" x14ac:dyDescent="0.2">
      <c r="A96" s="62" t="s">
        <v>166</v>
      </c>
      <c r="C96" s="56">
        <v>0</v>
      </c>
      <c r="E96" s="56">
        <v>0</v>
      </c>
      <c r="G96" s="56">
        <v>0</v>
      </c>
      <c r="I96" s="56">
        <v>20814554063</v>
      </c>
      <c r="K96" s="56">
        <v>0</v>
      </c>
      <c r="M96" s="56">
        <v>20814554063</v>
      </c>
    </row>
    <row r="97" spans="1:13" ht="21.75" customHeight="1" x14ac:dyDescent="0.2">
      <c r="A97" s="62" t="s">
        <v>167</v>
      </c>
      <c r="C97" s="56">
        <v>4876987492</v>
      </c>
      <c r="E97" s="56">
        <v>-3184704</v>
      </c>
      <c r="G97" s="56">
        <v>4880172196</v>
      </c>
      <c r="I97" s="56">
        <v>19532209656</v>
      </c>
      <c r="K97" s="56">
        <v>23354489</v>
      </c>
      <c r="M97" s="56">
        <v>19508855167</v>
      </c>
    </row>
    <row r="98" spans="1:13" ht="21.75" customHeight="1" x14ac:dyDescent="0.2">
      <c r="A98" s="62" t="s">
        <v>298</v>
      </c>
      <c r="C98" s="56">
        <v>0</v>
      </c>
      <c r="E98" s="56">
        <v>0</v>
      </c>
      <c r="G98" s="56">
        <v>0</v>
      </c>
      <c r="I98" s="56">
        <v>6106086136</v>
      </c>
      <c r="K98" s="56">
        <v>0</v>
      </c>
      <c r="M98" s="56">
        <v>6106086136</v>
      </c>
    </row>
    <row r="99" spans="1:13" ht="21.75" customHeight="1" x14ac:dyDescent="0.2">
      <c r="A99" s="62" t="s">
        <v>168</v>
      </c>
      <c r="C99" s="56">
        <v>0</v>
      </c>
      <c r="E99" s="56">
        <v>0</v>
      </c>
      <c r="G99" s="56">
        <v>0</v>
      </c>
      <c r="I99" s="56">
        <v>19230218957</v>
      </c>
      <c r="K99" s="56">
        <v>0</v>
      </c>
      <c r="M99" s="56">
        <v>19230218957</v>
      </c>
    </row>
    <row r="100" spans="1:13" ht="21.75" customHeight="1" x14ac:dyDescent="0.2">
      <c r="A100" s="62" t="s">
        <v>169</v>
      </c>
      <c r="C100" s="56">
        <v>0</v>
      </c>
      <c r="E100" s="56">
        <v>0</v>
      </c>
      <c r="G100" s="56">
        <v>0</v>
      </c>
      <c r="I100" s="56">
        <v>31772570407</v>
      </c>
      <c r="K100" s="56">
        <v>0</v>
      </c>
      <c r="M100" s="56">
        <v>31772570407</v>
      </c>
    </row>
    <row r="101" spans="1:13" ht="21.75" customHeight="1" x14ac:dyDescent="0.2">
      <c r="A101" s="62" t="s">
        <v>299</v>
      </c>
      <c r="C101" s="56">
        <v>10941475410</v>
      </c>
      <c r="E101" s="56">
        <v>0</v>
      </c>
      <c r="G101" s="56">
        <v>10941475410</v>
      </c>
      <c r="I101" s="56">
        <v>27353688525</v>
      </c>
      <c r="K101" s="56">
        <v>0</v>
      </c>
      <c r="M101" s="56">
        <v>27353688525</v>
      </c>
    </row>
    <row r="102" spans="1:13" ht="21.75" customHeight="1" x14ac:dyDescent="0.2">
      <c r="A102" s="62" t="s">
        <v>300</v>
      </c>
      <c r="C102" s="56">
        <v>0</v>
      </c>
      <c r="E102" s="56">
        <v>0</v>
      </c>
      <c r="G102" s="56">
        <v>0</v>
      </c>
      <c r="I102" s="56">
        <v>5572131144</v>
      </c>
      <c r="K102" s="56">
        <v>0</v>
      </c>
      <c r="M102" s="56">
        <v>5572131144</v>
      </c>
    </row>
    <row r="103" spans="1:13" ht="21.75" customHeight="1" x14ac:dyDescent="0.2">
      <c r="A103" s="62" t="s">
        <v>301</v>
      </c>
      <c r="C103" s="56">
        <v>0</v>
      </c>
      <c r="E103" s="56">
        <v>0</v>
      </c>
      <c r="G103" s="56">
        <v>0</v>
      </c>
      <c r="I103" s="56">
        <v>10102568764</v>
      </c>
      <c r="K103" s="56">
        <v>0</v>
      </c>
      <c r="M103" s="56">
        <v>10102568764</v>
      </c>
    </row>
    <row r="104" spans="1:13" ht="21.75" customHeight="1" x14ac:dyDescent="0.2">
      <c r="A104" s="62" t="s">
        <v>302</v>
      </c>
      <c r="C104" s="56">
        <v>0</v>
      </c>
      <c r="E104" s="56">
        <v>0</v>
      </c>
      <c r="G104" s="56">
        <v>0</v>
      </c>
      <c r="I104" s="56">
        <v>2938932490</v>
      </c>
      <c r="K104" s="56">
        <v>0</v>
      </c>
      <c r="M104" s="56">
        <v>2938932490</v>
      </c>
    </row>
    <row r="105" spans="1:13" ht="21.75" customHeight="1" x14ac:dyDescent="0.2">
      <c r="A105" s="62" t="s">
        <v>303</v>
      </c>
      <c r="C105" s="56">
        <v>0</v>
      </c>
      <c r="E105" s="56">
        <v>0</v>
      </c>
      <c r="G105" s="56">
        <v>0</v>
      </c>
      <c r="I105" s="56">
        <v>1378782325</v>
      </c>
      <c r="K105" s="56">
        <v>0</v>
      </c>
      <c r="M105" s="56">
        <v>1378782325</v>
      </c>
    </row>
    <row r="106" spans="1:13" ht="21.75" customHeight="1" x14ac:dyDescent="0.2">
      <c r="A106" s="62" t="s">
        <v>170</v>
      </c>
      <c r="C106" s="56">
        <v>16825055738</v>
      </c>
      <c r="E106" s="56">
        <v>0</v>
      </c>
      <c r="G106" s="56">
        <v>16825055738</v>
      </c>
      <c r="I106" s="56">
        <v>44387533115</v>
      </c>
      <c r="K106" s="56">
        <v>0</v>
      </c>
      <c r="M106" s="56">
        <v>44387533115</v>
      </c>
    </row>
    <row r="107" spans="1:13" ht="21.75" customHeight="1" x14ac:dyDescent="0.2">
      <c r="A107" s="62" t="s">
        <v>171</v>
      </c>
      <c r="C107" s="56">
        <v>9951025574</v>
      </c>
      <c r="E107" s="56">
        <v>0</v>
      </c>
      <c r="G107" s="56">
        <v>9951025574</v>
      </c>
      <c r="I107" s="56">
        <v>26494220656</v>
      </c>
      <c r="K107" s="56">
        <v>0</v>
      </c>
      <c r="M107" s="56">
        <v>26494220656</v>
      </c>
    </row>
    <row r="108" spans="1:13" ht="21.75" customHeight="1" x14ac:dyDescent="0.2">
      <c r="A108" s="62" t="s">
        <v>172</v>
      </c>
      <c r="C108" s="56">
        <v>8052578037</v>
      </c>
      <c r="E108" s="56">
        <v>-4344843</v>
      </c>
      <c r="G108" s="56">
        <v>8056922880</v>
      </c>
      <c r="I108" s="56">
        <v>26567570171</v>
      </c>
      <c r="K108" s="56">
        <v>30413900</v>
      </c>
      <c r="M108" s="56">
        <v>26537156271</v>
      </c>
    </row>
    <row r="109" spans="1:13" ht="21.75" customHeight="1" x14ac:dyDescent="0.2">
      <c r="A109" s="62" t="s">
        <v>304</v>
      </c>
      <c r="C109" s="56">
        <v>1297062295</v>
      </c>
      <c r="E109" s="56">
        <v>0</v>
      </c>
      <c r="G109" s="56">
        <v>1297062295</v>
      </c>
      <c r="I109" s="56">
        <v>3242655737</v>
      </c>
      <c r="K109" s="56">
        <v>0</v>
      </c>
      <c r="M109" s="56">
        <v>3242655737</v>
      </c>
    </row>
    <row r="110" spans="1:13" ht="21.75" customHeight="1" x14ac:dyDescent="0.2">
      <c r="A110" s="62" t="s">
        <v>173</v>
      </c>
      <c r="C110" s="56">
        <v>0</v>
      </c>
      <c r="E110" s="56">
        <v>0</v>
      </c>
      <c r="G110" s="56">
        <v>0</v>
      </c>
      <c r="I110" s="56">
        <v>2414751781</v>
      </c>
      <c r="K110" s="56">
        <v>0</v>
      </c>
      <c r="M110" s="56">
        <v>2414751781</v>
      </c>
    </row>
    <row r="111" spans="1:13" ht="21.75" customHeight="1" x14ac:dyDescent="0.2">
      <c r="A111" s="62" t="s">
        <v>174</v>
      </c>
      <c r="C111" s="56">
        <v>1779998361</v>
      </c>
      <c r="E111" s="56">
        <v>0</v>
      </c>
      <c r="G111" s="56">
        <v>1779998361</v>
      </c>
      <c r="I111" s="56">
        <v>5339995082</v>
      </c>
      <c r="K111" s="56">
        <v>0</v>
      </c>
      <c r="M111" s="56">
        <v>5339995082</v>
      </c>
    </row>
    <row r="112" spans="1:13" ht="21.75" customHeight="1" x14ac:dyDescent="0.2">
      <c r="A112" s="62" t="s">
        <v>175</v>
      </c>
      <c r="C112" s="56">
        <v>1031621096</v>
      </c>
      <c r="E112" s="56">
        <v>-2509215</v>
      </c>
      <c r="G112" s="56">
        <v>1034130311</v>
      </c>
      <c r="I112" s="56">
        <v>28444897800</v>
      </c>
      <c r="K112" s="56">
        <v>0</v>
      </c>
      <c r="M112" s="56">
        <v>28444897800</v>
      </c>
    </row>
    <row r="113" spans="1:13" ht="21.75" customHeight="1" x14ac:dyDescent="0.2">
      <c r="A113" s="62" t="s">
        <v>176</v>
      </c>
      <c r="C113" s="56">
        <v>496421311</v>
      </c>
      <c r="E113" s="56">
        <v>0</v>
      </c>
      <c r="G113" s="56">
        <v>496421311</v>
      </c>
      <c r="I113" s="56">
        <v>17374745900</v>
      </c>
      <c r="K113" s="56">
        <v>0</v>
      </c>
      <c r="M113" s="56">
        <v>17374745900</v>
      </c>
    </row>
    <row r="114" spans="1:13" ht="21.75" customHeight="1" x14ac:dyDescent="0.2">
      <c r="A114" s="62" t="s">
        <v>177</v>
      </c>
      <c r="C114" s="56">
        <v>2022362098</v>
      </c>
      <c r="E114" s="56">
        <v>1155653</v>
      </c>
      <c r="G114" s="56">
        <v>2021206445</v>
      </c>
      <c r="I114" s="56">
        <v>4273139932</v>
      </c>
      <c r="K114" s="56">
        <v>6933918</v>
      </c>
      <c r="M114" s="56">
        <v>4266206014</v>
      </c>
    </row>
    <row r="115" spans="1:13" ht="21.75" customHeight="1" x14ac:dyDescent="0.2">
      <c r="A115" s="62" t="s">
        <v>178</v>
      </c>
      <c r="C115" s="56">
        <v>4286663012</v>
      </c>
      <c r="E115" s="56">
        <v>0</v>
      </c>
      <c r="G115" s="56">
        <v>4286663012</v>
      </c>
      <c r="I115" s="56">
        <v>8716214792</v>
      </c>
      <c r="K115" s="56">
        <v>0</v>
      </c>
      <c r="M115" s="56">
        <v>8716214792</v>
      </c>
    </row>
    <row r="116" spans="1:13" ht="21.75" customHeight="1" x14ac:dyDescent="0.2">
      <c r="A116" s="62" t="s">
        <v>179</v>
      </c>
      <c r="C116" s="56">
        <v>2639345525</v>
      </c>
      <c r="E116" s="56">
        <v>-17080184</v>
      </c>
      <c r="G116" s="56">
        <v>2656425709</v>
      </c>
      <c r="I116" s="56">
        <v>10098505737</v>
      </c>
      <c r="K116" s="56">
        <v>0</v>
      </c>
      <c r="M116" s="56">
        <v>10098505737</v>
      </c>
    </row>
    <row r="117" spans="1:13" ht="21.75" customHeight="1" x14ac:dyDescent="0.2">
      <c r="A117" s="62" t="s">
        <v>180</v>
      </c>
      <c r="C117" s="56">
        <v>877015220</v>
      </c>
      <c r="E117" s="56">
        <v>-100011</v>
      </c>
      <c r="G117" s="56">
        <v>877115231</v>
      </c>
      <c r="I117" s="56">
        <v>1559405812</v>
      </c>
      <c r="K117" s="56">
        <v>2500280</v>
      </c>
      <c r="M117" s="56">
        <v>1556905532</v>
      </c>
    </row>
    <row r="118" spans="1:13" ht="21.75" customHeight="1" x14ac:dyDescent="0.2">
      <c r="A118" s="62" t="s">
        <v>181</v>
      </c>
      <c r="C118" s="56">
        <v>4636122467</v>
      </c>
      <c r="E118" s="56">
        <v>-38352148</v>
      </c>
      <c r="G118" s="56">
        <v>4674474615</v>
      </c>
      <c r="I118" s="56">
        <v>14700821917</v>
      </c>
      <c r="K118" s="56">
        <v>0</v>
      </c>
      <c r="M118" s="56">
        <v>14700821917</v>
      </c>
    </row>
    <row r="119" spans="1:13" ht="21.75" customHeight="1" x14ac:dyDescent="0.2">
      <c r="A119" s="62" t="s">
        <v>182</v>
      </c>
      <c r="C119" s="56">
        <v>1055540121</v>
      </c>
      <c r="E119" s="56">
        <v>-8739818</v>
      </c>
      <c r="G119" s="56">
        <v>1064279939</v>
      </c>
      <c r="I119" s="56">
        <v>3349118031</v>
      </c>
      <c r="K119" s="56">
        <v>0</v>
      </c>
      <c r="M119" s="56">
        <v>3349118031</v>
      </c>
    </row>
    <row r="120" spans="1:13" ht="21.75" customHeight="1" x14ac:dyDescent="0.2">
      <c r="A120" s="62" t="s">
        <v>183</v>
      </c>
      <c r="C120" s="56">
        <v>932422870</v>
      </c>
      <c r="E120" s="56">
        <v>-11419835</v>
      </c>
      <c r="G120" s="56">
        <v>943842705</v>
      </c>
      <c r="I120" s="56">
        <v>2436578278</v>
      </c>
      <c r="K120" s="56">
        <v>0</v>
      </c>
      <c r="M120" s="56">
        <v>2436578278</v>
      </c>
    </row>
    <row r="121" spans="1:13" ht="21.75" customHeight="1" x14ac:dyDescent="0.2">
      <c r="A121" s="62" t="s">
        <v>184</v>
      </c>
      <c r="C121" s="56">
        <v>7093329619</v>
      </c>
      <c r="E121" s="56">
        <v>3836337</v>
      </c>
      <c r="G121" s="56">
        <v>7089493282</v>
      </c>
      <c r="I121" s="56">
        <v>10599530917</v>
      </c>
      <c r="K121" s="56">
        <v>38363371</v>
      </c>
      <c r="M121" s="56">
        <v>10561167546</v>
      </c>
    </row>
    <row r="122" spans="1:13" ht="21.75" customHeight="1" x14ac:dyDescent="0.2">
      <c r="A122" s="62" t="s">
        <v>185</v>
      </c>
      <c r="C122" s="56">
        <v>21906053297</v>
      </c>
      <c r="E122" s="56">
        <v>-145205471</v>
      </c>
      <c r="G122" s="56">
        <v>22051258768</v>
      </c>
      <c r="I122" s="56">
        <v>33216217225</v>
      </c>
      <c r="K122" s="56">
        <v>0</v>
      </c>
      <c r="M122" s="56">
        <v>33216217225</v>
      </c>
    </row>
    <row r="123" spans="1:13" ht="21.75" customHeight="1" x14ac:dyDescent="0.2">
      <c r="A123" s="62" t="s">
        <v>186</v>
      </c>
      <c r="C123" s="56">
        <v>15036107017</v>
      </c>
      <c r="E123" s="56">
        <v>-91329784</v>
      </c>
      <c r="G123" s="56">
        <v>15127436801</v>
      </c>
      <c r="I123" s="56">
        <v>21410651269</v>
      </c>
      <c r="K123" s="56">
        <v>0</v>
      </c>
      <c r="M123" s="56">
        <v>21410651269</v>
      </c>
    </row>
    <row r="124" spans="1:13" ht="21.75" customHeight="1" x14ac:dyDescent="0.2">
      <c r="A124" s="62" t="s">
        <v>187</v>
      </c>
      <c r="C124" s="56">
        <v>24524450182</v>
      </c>
      <c r="E124" s="56">
        <v>-56809595</v>
      </c>
      <c r="G124" s="56">
        <v>24581259777</v>
      </c>
      <c r="I124" s="56">
        <v>33704778046</v>
      </c>
      <c r="K124" s="56">
        <v>74719394</v>
      </c>
      <c r="M124" s="56">
        <v>33630058652</v>
      </c>
    </row>
    <row r="125" spans="1:13" ht="21.75" customHeight="1" x14ac:dyDescent="0.2">
      <c r="A125" s="62" t="s">
        <v>188</v>
      </c>
      <c r="C125" s="56">
        <v>8346053554</v>
      </c>
      <c r="E125" s="56">
        <v>-50181370</v>
      </c>
      <c r="G125" s="56">
        <v>8396234924</v>
      </c>
      <c r="I125" s="56">
        <v>11675945900</v>
      </c>
      <c r="K125" s="56">
        <v>0</v>
      </c>
      <c r="M125" s="56">
        <v>11675945900</v>
      </c>
    </row>
    <row r="126" spans="1:13" ht="21.75" customHeight="1" x14ac:dyDescent="0.2">
      <c r="A126" s="62" t="s">
        <v>353</v>
      </c>
      <c r="C126" s="56">
        <v>7851031692</v>
      </c>
      <c r="E126" s="56">
        <v>11994156</v>
      </c>
      <c r="G126" s="56">
        <v>7839037536</v>
      </c>
      <c r="I126" s="56">
        <v>7851031692</v>
      </c>
      <c r="K126" s="56">
        <v>11994156</v>
      </c>
      <c r="M126" s="56">
        <v>7839037536</v>
      </c>
    </row>
    <row r="127" spans="1:13" ht="21.75" customHeight="1" x14ac:dyDescent="0.2">
      <c r="A127" s="62" t="s">
        <v>354</v>
      </c>
      <c r="C127" s="56">
        <v>6249899890</v>
      </c>
      <c r="E127" s="56">
        <v>19067030</v>
      </c>
      <c r="G127" s="56">
        <v>6230832860</v>
      </c>
      <c r="I127" s="56">
        <v>6249899890</v>
      </c>
      <c r="K127" s="56">
        <v>19067030</v>
      </c>
      <c r="M127" s="56">
        <v>6230832860</v>
      </c>
    </row>
    <row r="128" spans="1:13" ht="21.75" customHeight="1" x14ac:dyDescent="0.2">
      <c r="A128" s="62" t="s">
        <v>355</v>
      </c>
      <c r="C128" s="56">
        <v>6858459217</v>
      </c>
      <c r="E128" s="56">
        <v>36532721</v>
      </c>
      <c r="G128" s="56">
        <v>6821926496</v>
      </c>
      <c r="I128" s="56">
        <v>6858459217</v>
      </c>
      <c r="K128" s="56">
        <v>36532721</v>
      </c>
      <c r="M128" s="56">
        <v>6821926496</v>
      </c>
    </row>
    <row r="129" spans="1:13" ht="21.75" customHeight="1" x14ac:dyDescent="0.2">
      <c r="A129" s="62" t="s">
        <v>356</v>
      </c>
      <c r="C129" s="56">
        <v>39457422507</v>
      </c>
      <c r="E129" s="56">
        <v>210176509</v>
      </c>
      <c r="G129" s="56">
        <v>39247245998</v>
      </c>
      <c r="I129" s="56">
        <v>39457422507</v>
      </c>
      <c r="K129" s="56">
        <v>210176509</v>
      </c>
      <c r="M129" s="56">
        <v>39247245998</v>
      </c>
    </row>
    <row r="130" spans="1:13" ht="21.75" customHeight="1" x14ac:dyDescent="0.2">
      <c r="A130" s="62" t="s">
        <v>357</v>
      </c>
      <c r="C130" s="56">
        <v>35229914407</v>
      </c>
      <c r="E130" s="56">
        <v>187657985</v>
      </c>
      <c r="G130" s="56">
        <v>35042256422</v>
      </c>
      <c r="I130" s="56">
        <v>35229914407</v>
      </c>
      <c r="K130" s="56">
        <v>187657985</v>
      </c>
      <c r="M130" s="56">
        <v>35042256422</v>
      </c>
    </row>
    <row r="131" spans="1:13" ht="21.75" customHeight="1" x14ac:dyDescent="0.2">
      <c r="A131" s="62" t="s">
        <v>358</v>
      </c>
      <c r="C131" s="56">
        <v>10741070802</v>
      </c>
      <c r="E131" s="56">
        <v>65337819</v>
      </c>
      <c r="G131" s="56">
        <v>10675732983</v>
      </c>
      <c r="I131" s="56">
        <v>10741070802</v>
      </c>
      <c r="K131" s="56">
        <v>65337819</v>
      </c>
      <c r="M131" s="56">
        <v>10675732983</v>
      </c>
    </row>
    <row r="132" spans="1:13" ht="21.75" customHeight="1" x14ac:dyDescent="0.2">
      <c r="A132" s="62" t="s">
        <v>359</v>
      </c>
      <c r="C132" s="56">
        <v>2338645672</v>
      </c>
      <c r="E132" s="56">
        <v>14225957</v>
      </c>
      <c r="G132" s="56">
        <v>2324419715</v>
      </c>
      <c r="I132" s="56">
        <v>2338645672</v>
      </c>
      <c r="K132" s="56">
        <v>14225957</v>
      </c>
      <c r="M132" s="56">
        <v>2324419715</v>
      </c>
    </row>
    <row r="133" spans="1:13" ht="21.75" customHeight="1" x14ac:dyDescent="0.2">
      <c r="A133" s="62" t="s">
        <v>360</v>
      </c>
      <c r="C133" s="56">
        <v>7995061856</v>
      </c>
      <c r="E133" s="56">
        <v>84722758</v>
      </c>
      <c r="G133" s="56">
        <v>7910339098</v>
      </c>
      <c r="I133" s="56">
        <v>7995061856</v>
      </c>
      <c r="K133" s="56">
        <v>84722758</v>
      </c>
      <c r="M133" s="56">
        <v>7910339098</v>
      </c>
    </row>
    <row r="134" spans="1:13" ht="21.75" customHeight="1" x14ac:dyDescent="0.2">
      <c r="A134" s="62" t="s">
        <v>361</v>
      </c>
      <c r="C134" s="56">
        <v>2378554095</v>
      </c>
      <c r="E134" s="56">
        <v>26985217</v>
      </c>
      <c r="G134" s="56">
        <v>2351568878</v>
      </c>
      <c r="I134" s="56">
        <v>2378554095</v>
      </c>
      <c r="K134" s="56">
        <v>26985217</v>
      </c>
      <c r="M134" s="56">
        <v>2351568878</v>
      </c>
    </row>
    <row r="135" spans="1:13" ht="21.75" customHeight="1" x14ac:dyDescent="0.2">
      <c r="A135" s="62" t="s">
        <v>362</v>
      </c>
      <c r="C135" s="56">
        <v>4659059250</v>
      </c>
      <c r="E135" s="56">
        <v>52858047</v>
      </c>
      <c r="G135" s="56">
        <v>4606201203</v>
      </c>
      <c r="I135" s="56">
        <v>4659059250</v>
      </c>
      <c r="K135" s="56">
        <v>52858047</v>
      </c>
      <c r="M135" s="56">
        <v>4606201203</v>
      </c>
    </row>
    <row r="136" spans="1:13" ht="21.75" customHeight="1" x14ac:dyDescent="0.2">
      <c r="A136" s="62" t="s">
        <v>363</v>
      </c>
      <c r="C136" s="56">
        <v>3508485680</v>
      </c>
      <c r="E136" s="56">
        <v>42426085</v>
      </c>
      <c r="G136" s="56">
        <v>3466059595</v>
      </c>
      <c r="I136" s="56">
        <v>3508485680</v>
      </c>
      <c r="K136" s="56">
        <v>42426085</v>
      </c>
      <c r="M136" s="56">
        <v>3466059595</v>
      </c>
    </row>
    <row r="137" spans="1:13" ht="21.75" customHeight="1" x14ac:dyDescent="0.2">
      <c r="A137" s="62" t="s">
        <v>364</v>
      </c>
      <c r="C137" s="56">
        <v>4029370592</v>
      </c>
      <c r="E137" s="56">
        <v>51731050</v>
      </c>
      <c r="G137" s="56">
        <v>3977639542</v>
      </c>
      <c r="I137" s="56">
        <v>4029370592</v>
      </c>
      <c r="K137" s="56">
        <v>51731050</v>
      </c>
      <c r="M137" s="56">
        <v>3977639542</v>
      </c>
    </row>
    <row r="138" spans="1:13" ht="21.75" customHeight="1" x14ac:dyDescent="0.2">
      <c r="A138" s="62" t="s">
        <v>365</v>
      </c>
      <c r="C138" s="56">
        <v>2283204911</v>
      </c>
      <c r="E138" s="56">
        <v>29312912</v>
      </c>
      <c r="G138" s="56">
        <v>2253891999</v>
      </c>
      <c r="I138" s="56">
        <v>2283204911</v>
      </c>
      <c r="K138" s="56">
        <v>29312912</v>
      </c>
      <c r="M138" s="56">
        <v>2253891999</v>
      </c>
    </row>
    <row r="139" spans="1:13" ht="21.75" customHeight="1" x14ac:dyDescent="0.2">
      <c r="A139" s="62" t="s">
        <v>366</v>
      </c>
      <c r="C139" s="56">
        <v>2030878248</v>
      </c>
      <c r="E139" s="56">
        <v>33615139</v>
      </c>
      <c r="G139" s="56">
        <v>1997263109</v>
      </c>
      <c r="I139" s="56">
        <v>2030878248</v>
      </c>
      <c r="K139" s="56">
        <v>33615139</v>
      </c>
      <c r="M139" s="56">
        <v>1997263109</v>
      </c>
    </row>
    <row r="140" spans="1:13" ht="21.75" customHeight="1" x14ac:dyDescent="0.2">
      <c r="A140" s="62" t="s">
        <v>367</v>
      </c>
      <c r="C140" s="56">
        <v>133748196</v>
      </c>
      <c r="E140" s="56">
        <v>2411429</v>
      </c>
      <c r="G140" s="56">
        <v>131336767</v>
      </c>
      <c r="I140" s="56">
        <v>133748196</v>
      </c>
      <c r="K140" s="56">
        <v>2411429</v>
      </c>
      <c r="M140" s="56">
        <v>131336767</v>
      </c>
    </row>
    <row r="141" spans="1:13" ht="21.75" customHeight="1" x14ac:dyDescent="0.2">
      <c r="A141" s="62" t="s">
        <v>368</v>
      </c>
      <c r="C141" s="56">
        <v>1338797814</v>
      </c>
      <c r="E141" s="56">
        <v>28076650</v>
      </c>
      <c r="G141" s="56">
        <v>1310721164</v>
      </c>
      <c r="I141" s="56">
        <v>1338797814</v>
      </c>
      <c r="K141" s="56">
        <v>28076650</v>
      </c>
      <c r="M141" s="56">
        <v>1310721164</v>
      </c>
    </row>
    <row r="142" spans="1:13" ht="21.75" customHeight="1" x14ac:dyDescent="0.2">
      <c r="A142" s="62" t="s">
        <v>369</v>
      </c>
      <c r="C142" s="56">
        <v>1569836064</v>
      </c>
      <c r="E142" s="56">
        <v>32921878</v>
      </c>
      <c r="G142" s="56">
        <v>1536914186</v>
      </c>
      <c r="I142" s="56">
        <v>1569836064</v>
      </c>
      <c r="K142" s="56">
        <v>32921878</v>
      </c>
      <c r="M142" s="56">
        <v>1536914186</v>
      </c>
    </row>
    <row r="143" spans="1:13" ht="21.75" customHeight="1" x14ac:dyDescent="0.2">
      <c r="A143" s="63" t="s">
        <v>370</v>
      </c>
      <c r="C143" s="60">
        <v>1530054644</v>
      </c>
      <c r="E143" s="60">
        <v>32087600</v>
      </c>
      <c r="G143" s="60">
        <v>1497967044</v>
      </c>
      <c r="I143" s="60">
        <v>1530054644</v>
      </c>
      <c r="K143" s="60">
        <v>32087600</v>
      </c>
      <c r="M143" s="60">
        <v>1497967044</v>
      </c>
    </row>
    <row r="144" spans="1:13" ht="21.75" customHeight="1" x14ac:dyDescent="0.2">
      <c r="A144" s="15" t="s">
        <v>27</v>
      </c>
      <c r="C144" s="16">
        <f>SUM(C8:C143)</f>
        <v>493911295060</v>
      </c>
      <c r="E144" s="16">
        <f>SUM(E8:E143)</f>
        <v>427073308</v>
      </c>
      <c r="G144" s="16">
        <f>SUM(G8:G143)</f>
        <v>493484221752</v>
      </c>
      <c r="I144" s="16">
        <f>SUM(I8:I143)</f>
        <v>3451693801508</v>
      </c>
      <c r="K144" s="16">
        <f>SUM(K8:K143)</f>
        <v>1484208686</v>
      </c>
      <c r="M144" s="16">
        <f>SUM(M8:M143)</f>
        <v>3450209592822</v>
      </c>
    </row>
    <row r="145" spans="13:13" x14ac:dyDescent="0.2">
      <c r="M145" s="22"/>
    </row>
    <row r="146" spans="13:13" x14ac:dyDescent="0.2">
      <c r="M146" s="22"/>
    </row>
    <row r="147" spans="13:13" x14ac:dyDescent="0.2">
      <c r="M147" s="22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T25"/>
  <sheetViews>
    <sheetView rightToLeft="1" workbookViewId="0">
      <selection activeCell="T18" sqref="T18"/>
    </sheetView>
  </sheetViews>
  <sheetFormatPr defaultRowHeight="12.75" x14ac:dyDescent="0.2"/>
  <cols>
    <col min="1" max="1" width="28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6.140625" bestFit="1" customWidth="1"/>
    <col min="11" max="11" width="1.28515625" customWidth="1"/>
    <col min="12" max="12" width="10.7109375" bestFit="1" customWidth="1"/>
    <col min="13" max="13" width="1.28515625" customWidth="1"/>
    <col min="14" max="14" width="16.140625" bestFit="1" customWidth="1"/>
    <col min="15" max="15" width="1.28515625" customWidth="1"/>
    <col min="16" max="16" width="16" bestFit="1" customWidth="1"/>
    <col min="17" max="17" width="1.28515625" customWidth="1"/>
    <col min="18" max="18" width="10.7109375" bestFit="1" customWidth="1"/>
    <col min="19" max="19" width="1.28515625" customWidth="1"/>
    <col min="20" max="20" width="16.28515625" bestFit="1" customWidth="1"/>
    <col min="21" max="21" width="0.28515625" customWidth="1"/>
  </cols>
  <sheetData>
    <row r="1" spans="1:20" ht="29.1" customHeight="1" x14ac:dyDescent="0.2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</row>
    <row r="2" spans="1:20" ht="21.75" customHeight="1" x14ac:dyDescent="0.2">
      <c r="A2" s="79" t="s">
        <v>189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</row>
    <row r="3" spans="1:20" ht="21.75" customHeight="1" x14ac:dyDescent="0.2">
      <c r="A3" s="79" t="s">
        <v>346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</row>
    <row r="4" spans="1:20" ht="14.45" customHeight="1" x14ac:dyDescent="0.2"/>
    <row r="5" spans="1:20" ht="14.45" customHeight="1" x14ac:dyDescent="0.2">
      <c r="A5" s="81" t="s">
        <v>322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</row>
    <row r="6" spans="1:20" ht="14.45" customHeight="1" x14ac:dyDescent="0.2">
      <c r="A6" s="82" t="s">
        <v>192</v>
      </c>
      <c r="J6" s="82" t="s">
        <v>208</v>
      </c>
      <c r="K6" s="82"/>
      <c r="L6" s="82"/>
      <c r="M6" s="82"/>
      <c r="N6" s="82"/>
      <c r="P6" s="82" t="s">
        <v>209</v>
      </c>
      <c r="Q6" s="82"/>
      <c r="R6" s="82"/>
      <c r="S6" s="82"/>
      <c r="T6" s="82"/>
    </row>
    <row r="7" spans="1:20" ht="29.1" customHeight="1" x14ac:dyDescent="0.2">
      <c r="A7" s="82"/>
      <c r="C7" s="18" t="s">
        <v>323</v>
      </c>
      <c r="E7" s="101" t="s">
        <v>69</v>
      </c>
      <c r="F7" s="101"/>
      <c r="H7" s="18" t="s">
        <v>324</v>
      </c>
      <c r="J7" s="19" t="s">
        <v>325</v>
      </c>
      <c r="K7" s="3"/>
      <c r="L7" s="19" t="s">
        <v>313</v>
      </c>
      <c r="M7" s="3"/>
      <c r="N7" s="19" t="s">
        <v>326</v>
      </c>
      <c r="P7" s="19" t="s">
        <v>325</v>
      </c>
      <c r="Q7" s="3"/>
      <c r="R7" s="19" t="s">
        <v>313</v>
      </c>
      <c r="S7" s="3"/>
      <c r="T7" s="19" t="s">
        <v>326</v>
      </c>
    </row>
    <row r="8" spans="1:20" ht="21.75" customHeight="1" x14ac:dyDescent="0.2">
      <c r="A8" s="61" t="s">
        <v>98</v>
      </c>
      <c r="C8" s="3"/>
      <c r="E8" s="61" t="s">
        <v>100</v>
      </c>
      <c r="F8" s="3"/>
      <c r="H8" s="55">
        <v>26</v>
      </c>
      <c r="J8" s="54">
        <v>22738046862</v>
      </c>
      <c r="L8" s="54">
        <v>0</v>
      </c>
      <c r="N8" s="54">
        <v>22738046862</v>
      </c>
      <c r="P8" s="54">
        <v>167193623550</v>
      </c>
      <c r="R8" s="54">
        <v>0</v>
      </c>
      <c r="T8" s="54">
        <v>167193623550</v>
      </c>
    </row>
    <row r="9" spans="1:20" ht="21.75" customHeight="1" x14ac:dyDescent="0.2">
      <c r="A9" s="62" t="s">
        <v>101</v>
      </c>
      <c r="E9" s="62" t="s">
        <v>103</v>
      </c>
      <c r="H9" s="57">
        <v>23</v>
      </c>
      <c r="J9" s="56">
        <v>10496068256</v>
      </c>
      <c r="L9" s="56">
        <v>0</v>
      </c>
      <c r="N9" s="56">
        <v>10496068256</v>
      </c>
      <c r="P9" s="56">
        <v>82130343857</v>
      </c>
      <c r="R9" s="56">
        <v>0</v>
      </c>
      <c r="T9" s="56">
        <v>82130343857</v>
      </c>
    </row>
    <row r="10" spans="1:20" ht="21.75" customHeight="1" x14ac:dyDescent="0.2">
      <c r="A10" s="62" t="s">
        <v>110</v>
      </c>
      <c r="E10" s="62" t="s">
        <v>112</v>
      </c>
      <c r="H10" s="57">
        <v>20.5</v>
      </c>
      <c r="J10" s="56">
        <v>17953867798</v>
      </c>
      <c r="L10" s="56">
        <v>0</v>
      </c>
      <c r="N10" s="56">
        <v>17953867798</v>
      </c>
      <c r="P10" s="56">
        <v>121650605157</v>
      </c>
      <c r="R10" s="56">
        <v>0</v>
      </c>
      <c r="T10" s="56">
        <v>121650605157</v>
      </c>
    </row>
    <row r="11" spans="1:20" ht="21.75" customHeight="1" x14ac:dyDescent="0.2">
      <c r="A11" s="62" t="s">
        <v>113</v>
      </c>
      <c r="E11" s="62" t="s">
        <v>114</v>
      </c>
      <c r="H11" s="57">
        <v>20.5</v>
      </c>
      <c r="J11" s="56">
        <v>22215644505</v>
      </c>
      <c r="L11" s="56">
        <v>0</v>
      </c>
      <c r="N11" s="56">
        <v>22215644505</v>
      </c>
      <c r="P11" s="56">
        <v>138592479096</v>
      </c>
      <c r="R11" s="56">
        <v>0</v>
      </c>
      <c r="T11" s="56">
        <v>138592479096</v>
      </c>
    </row>
    <row r="12" spans="1:20" ht="21.75" customHeight="1" x14ac:dyDescent="0.2">
      <c r="A12" s="62" t="s">
        <v>107</v>
      </c>
      <c r="E12" s="62" t="s">
        <v>109</v>
      </c>
      <c r="H12" s="57">
        <v>20.5</v>
      </c>
      <c r="J12" s="56">
        <v>6615731575</v>
      </c>
      <c r="L12" s="56">
        <v>0</v>
      </c>
      <c r="N12" s="56">
        <v>6615731575</v>
      </c>
      <c r="P12" s="56">
        <v>30055858881</v>
      </c>
      <c r="R12" s="56">
        <v>0</v>
      </c>
      <c r="T12" s="56">
        <v>30055858881</v>
      </c>
    </row>
    <row r="13" spans="1:20" ht="21.75" customHeight="1" x14ac:dyDescent="0.2">
      <c r="A13" s="62" t="s">
        <v>104</v>
      </c>
      <c r="E13" s="62" t="s">
        <v>106</v>
      </c>
      <c r="H13" s="57">
        <v>18</v>
      </c>
      <c r="J13" s="56">
        <v>3072356549</v>
      </c>
      <c r="L13" s="56">
        <v>0</v>
      </c>
      <c r="N13" s="56">
        <v>3072356549</v>
      </c>
      <c r="P13" s="56">
        <v>14288819676</v>
      </c>
      <c r="R13" s="56">
        <v>0</v>
      </c>
      <c r="T13" s="56">
        <v>14288819676</v>
      </c>
    </row>
    <row r="14" spans="1:20" ht="21.75" customHeight="1" x14ac:dyDescent="0.2">
      <c r="A14" s="62" t="s">
        <v>93</v>
      </c>
      <c r="E14" s="62" t="s">
        <v>92</v>
      </c>
      <c r="H14" s="57">
        <v>18</v>
      </c>
      <c r="J14" s="56">
        <v>18647845313</v>
      </c>
      <c r="L14" s="56">
        <v>0</v>
      </c>
      <c r="N14" s="56">
        <v>18647845313</v>
      </c>
      <c r="P14" s="56">
        <v>78706845702</v>
      </c>
      <c r="R14" s="56">
        <v>0</v>
      </c>
      <c r="T14" s="56">
        <v>78706845702</v>
      </c>
    </row>
    <row r="15" spans="1:20" ht="21.75" customHeight="1" x14ac:dyDescent="0.2">
      <c r="A15" s="67" t="s">
        <v>95</v>
      </c>
      <c r="B15" s="28"/>
      <c r="C15" s="28"/>
      <c r="D15" s="28"/>
      <c r="E15" s="67" t="s">
        <v>97</v>
      </c>
      <c r="F15" s="28"/>
      <c r="G15" s="28"/>
      <c r="H15" s="68">
        <v>18</v>
      </c>
      <c r="I15" s="28"/>
      <c r="J15" s="69">
        <v>30476140724</v>
      </c>
      <c r="K15" s="28"/>
      <c r="L15" s="69">
        <v>0</v>
      </c>
      <c r="M15" s="28"/>
      <c r="N15" s="69">
        <v>30476140724</v>
      </c>
      <c r="O15" s="28"/>
      <c r="P15" s="69">
        <v>218048205873</v>
      </c>
      <c r="Q15" s="28"/>
      <c r="R15" s="69">
        <v>0</v>
      </c>
      <c r="S15" s="28"/>
      <c r="T15" s="69">
        <v>218048205873</v>
      </c>
    </row>
    <row r="16" spans="1:20" ht="21.75" customHeight="1" x14ac:dyDescent="0.2">
      <c r="A16" s="67" t="s">
        <v>224</v>
      </c>
      <c r="B16" s="28"/>
      <c r="C16" s="28"/>
      <c r="D16" s="28"/>
      <c r="E16" s="67" t="s">
        <v>317</v>
      </c>
      <c r="F16" s="28"/>
      <c r="G16" s="28"/>
      <c r="H16" s="68">
        <v>18</v>
      </c>
      <c r="I16" s="28"/>
      <c r="J16" s="69">
        <v>0</v>
      </c>
      <c r="K16" s="28"/>
      <c r="L16" s="69">
        <v>0</v>
      </c>
      <c r="M16" s="28"/>
      <c r="N16" s="69">
        <v>0</v>
      </c>
      <c r="O16" s="28"/>
      <c r="P16" s="69">
        <v>37119311055</v>
      </c>
      <c r="Q16" s="28"/>
      <c r="R16" s="69">
        <v>0</v>
      </c>
      <c r="S16" s="28"/>
      <c r="T16" s="69">
        <v>37119311055</v>
      </c>
    </row>
    <row r="17" spans="1:20" ht="21.75" customHeight="1" x14ac:dyDescent="0.2">
      <c r="A17" s="11" t="s">
        <v>344</v>
      </c>
      <c r="C17" s="12"/>
      <c r="E17" s="11"/>
      <c r="H17" s="20"/>
      <c r="J17" s="13">
        <v>2983050840</v>
      </c>
      <c r="L17" s="13">
        <v>0</v>
      </c>
      <c r="N17" s="13">
        <v>2983050840</v>
      </c>
      <c r="P17" s="51">
        <v>15412429340</v>
      </c>
      <c r="R17" s="13"/>
      <c r="T17" s="51">
        <v>15412429340</v>
      </c>
    </row>
    <row r="18" spans="1:20" ht="21.75" customHeight="1" x14ac:dyDescent="0.2">
      <c r="A18" s="15" t="s">
        <v>27</v>
      </c>
      <c r="C18" s="16"/>
      <c r="E18" s="16"/>
      <c r="H18" s="16"/>
      <c r="J18" s="16">
        <f>SUM(J8:J17)</f>
        <v>135198752422</v>
      </c>
      <c r="L18" s="16">
        <v>0</v>
      </c>
      <c r="N18" s="16">
        <f>SUM(N8:N17)</f>
        <v>135198752422</v>
      </c>
      <c r="P18" s="16">
        <f>SUM(P8:P17)</f>
        <v>903198522187</v>
      </c>
      <c r="R18" s="16">
        <v>0</v>
      </c>
      <c r="T18" s="16">
        <f>SUM(T8:T17)</f>
        <v>903198522187</v>
      </c>
    </row>
    <row r="20" spans="1:20" x14ac:dyDescent="0.2">
      <c r="T20" s="22">
        <f>T18-'درآمد سرمایه گذاری در سهام'!N9-'درآمد سرمایه گذاری در اوراق به'!L28</f>
        <v>0</v>
      </c>
    </row>
    <row r="21" spans="1:20" x14ac:dyDescent="0.2">
      <c r="T21" s="22"/>
    </row>
    <row r="22" spans="1:20" x14ac:dyDescent="0.2">
      <c r="T22" s="22"/>
    </row>
    <row r="24" spans="1:20" x14ac:dyDescent="0.2">
      <c r="T24" s="22"/>
    </row>
    <row r="25" spans="1:20" x14ac:dyDescent="0.2">
      <c r="T25" s="22"/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W31"/>
  <sheetViews>
    <sheetView rightToLeft="1" workbookViewId="0">
      <pane xSplit="1" topLeftCell="B1" activePane="topRight" state="frozen"/>
      <selection pane="topRight" activeCell="Q26" sqref="Q26"/>
    </sheetView>
  </sheetViews>
  <sheetFormatPr defaultRowHeight="12.75" x14ac:dyDescent="0.2"/>
  <cols>
    <col min="1" max="1" width="28" bestFit="1" customWidth="1"/>
    <col min="2" max="2" width="1.28515625" customWidth="1"/>
    <col min="3" max="3" width="11" bestFit="1" customWidth="1"/>
    <col min="4" max="4" width="1.28515625" customWidth="1"/>
    <col min="5" max="5" width="17.5703125" bestFit="1" customWidth="1"/>
    <col min="6" max="6" width="1.28515625" customWidth="1"/>
    <col min="7" max="7" width="16" bestFit="1" customWidth="1"/>
    <col min="8" max="8" width="1.28515625" customWidth="1"/>
    <col min="9" max="9" width="21.85546875" bestFit="1" customWidth="1"/>
    <col min="10" max="10" width="1.28515625" customWidth="1"/>
    <col min="11" max="11" width="12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23.85546875" customWidth="1"/>
    <col min="18" max="18" width="1.28515625" customWidth="1"/>
    <col min="19" max="19" width="0.28515625" customWidth="1"/>
    <col min="20" max="20" width="13.85546875" hidden="1" customWidth="1"/>
    <col min="21" max="21" width="13.7109375" hidden="1" customWidth="1"/>
    <col min="22" max="23" width="9.140625" hidden="1" customWidth="1"/>
    <col min="24" max="24" width="9.140625" customWidth="1"/>
    <col min="25" max="25" width="4.5703125" customWidth="1"/>
  </cols>
  <sheetData>
    <row r="1" spans="1:23" ht="29.1" customHeight="1" x14ac:dyDescent="0.2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23" ht="21.75" customHeight="1" x14ac:dyDescent="0.2">
      <c r="A2" s="79" t="s">
        <v>189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</row>
    <row r="3" spans="1:23" ht="21.75" customHeight="1" x14ac:dyDescent="0.2">
      <c r="A3" s="79" t="s">
        <v>346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</row>
    <row r="4" spans="1:23" ht="14.45" customHeight="1" x14ac:dyDescent="0.2"/>
    <row r="5" spans="1:23" ht="14.45" customHeight="1" x14ac:dyDescent="0.2">
      <c r="A5" s="81" t="s">
        <v>328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</row>
    <row r="6" spans="1:23" ht="14.45" customHeight="1" x14ac:dyDescent="0.2">
      <c r="A6" s="82" t="s">
        <v>192</v>
      </c>
      <c r="C6" s="82" t="s">
        <v>208</v>
      </c>
      <c r="D6" s="82"/>
      <c r="E6" s="82"/>
      <c r="F6" s="82"/>
      <c r="G6" s="82"/>
      <c r="H6" s="82"/>
      <c r="I6" s="82"/>
      <c r="K6" s="82" t="s">
        <v>209</v>
      </c>
      <c r="L6" s="82"/>
      <c r="M6" s="82"/>
      <c r="N6" s="82"/>
      <c r="O6" s="82"/>
      <c r="P6" s="82"/>
      <c r="Q6" s="82"/>
      <c r="R6" s="82"/>
    </row>
    <row r="7" spans="1:23" ht="29.1" customHeight="1" x14ac:dyDescent="0.2">
      <c r="A7" s="82"/>
      <c r="C7" s="19" t="s">
        <v>11</v>
      </c>
      <c r="D7" s="3"/>
      <c r="E7" s="19" t="s">
        <v>329</v>
      </c>
      <c r="F7" s="3"/>
      <c r="G7" s="19" t="s">
        <v>330</v>
      </c>
      <c r="H7" s="3"/>
      <c r="I7" s="19" t="s">
        <v>331</v>
      </c>
      <c r="K7" s="19" t="s">
        <v>11</v>
      </c>
      <c r="L7" s="3"/>
      <c r="M7" s="19" t="s">
        <v>329</v>
      </c>
      <c r="N7" s="3"/>
      <c r="O7" s="19" t="s">
        <v>330</v>
      </c>
      <c r="P7" s="3"/>
      <c r="Q7" s="102" t="s">
        <v>331</v>
      </c>
      <c r="R7" s="102"/>
    </row>
    <row r="8" spans="1:23" ht="21.75" customHeight="1" x14ac:dyDescent="0.2">
      <c r="A8" s="61" t="s">
        <v>46</v>
      </c>
      <c r="C8" s="54">
        <v>74959298</v>
      </c>
      <c r="E8" s="54">
        <v>960626073155</v>
      </c>
      <c r="G8" s="54">
        <v>899999992662</v>
      </c>
      <c r="I8" s="54">
        <v>60626080493</v>
      </c>
      <c r="K8" s="54">
        <v>74959298</v>
      </c>
      <c r="M8" s="54">
        <v>960626073155</v>
      </c>
      <c r="O8" s="54">
        <f>M8-Q8</f>
        <v>899999992662</v>
      </c>
      <c r="Q8" s="85">
        <v>60626080493</v>
      </c>
      <c r="R8" s="85"/>
    </row>
    <row r="9" spans="1:23" ht="21.75" customHeight="1" x14ac:dyDescent="0.2">
      <c r="A9" s="62" t="s">
        <v>214</v>
      </c>
      <c r="C9" s="56">
        <v>50297</v>
      </c>
      <c r="E9" s="56">
        <v>54585843021</v>
      </c>
      <c r="G9" s="56">
        <v>75468338287</v>
      </c>
      <c r="I9" s="56">
        <v>-20882495266</v>
      </c>
      <c r="K9" s="56">
        <v>141330</v>
      </c>
      <c r="M9" s="56">
        <v>163951799746</v>
      </c>
      <c r="O9" s="56">
        <v>221958876364</v>
      </c>
      <c r="Q9" s="65">
        <v>-35794368372</v>
      </c>
      <c r="R9" s="65"/>
      <c r="T9" s="22">
        <v>381419324</v>
      </c>
      <c r="U9" s="22">
        <v>125373596</v>
      </c>
      <c r="V9" s="87">
        <v>-35287575452</v>
      </c>
      <c r="W9" s="87"/>
    </row>
    <row r="10" spans="1:23" ht="21.75" customHeight="1" x14ac:dyDescent="0.2">
      <c r="A10" s="62" t="s">
        <v>51</v>
      </c>
      <c r="C10" s="56">
        <v>0</v>
      </c>
      <c r="E10" s="56">
        <v>0</v>
      </c>
      <c r="G10" s="56">
        <v>0</v>
      </c>
      <c r="I10" s="56">
        <v>0</v>
      </c>
      <c r="K10" s="56">
        <v>1000000</v>
      </c>
      <c r="M10" s="56">
        <v>14283018750</v>
      </c>
      <c r="O10" s="56">
        <v>15079586186</v>
      </c>
      <c r="Q10" s="65">
        <v>-796567436</v>
      </c>
      <c r="R10" s="65"/>
      <c r="T10" s="22">
        <v>16981250</v>
      </c>
      <c r="V10" s="87">
        <v>-779586186</v>
      </c>
      <c r="W10" s="87"/>
    </row>
    <row r="11" spans="1:23" ht="21.75" customHeight="1" x14ac:dyDescent="0.2">
      <c r="A11" s="62" t="s">
        <v>19</v>
      </c>
      <c r="C11" s="56">
        <v>0</v>
      </c>
      <c r="E11" s="56">
        <v>0</v>
      </c>
      <c r="G11" s="56">
        <v>0</v>
      </c>
      <c r="I11" s="56">
        <v>0</v>
      </c>
      <c r="K11" s="56">
        <v>37525329</v>
      </c>
      <c r="M11" s="56">
        <v>145485688905</v>
      </c>
      <c r="O11" s="56">
        <v>145485700533</v>
      </c>
      <c r="Q11" s="65">
        <v>-11628</v>
      </c>
      <c r="R11" s="65"/>
      <c r="V11" s="87">
        <v>-11628</v>
      </c>
      <c r="W11" s="87"/>
    </row>
    <row r="12" spans="1:23" ht="21.75" customHeight="1" x14ac:dyDescent="0.2">
      <c r="A12" s="62" t="s">
        <v>215</v>
      </c>
      <c r="C12" s="56">
        <v>0</v>
      </c>
      <c r="E12" s="56">
        <v>0</v>
      </c>
      <c r="G12" s="56">
        <v>0</v>
      </c>
      <c r="I12" s="56">
        <v>0</v>
      </c>
      <c r="K12" s="56">
        <v>11380</v>
      </c>
      <c r="M12" s="56">
        <v>13100428390</v>
      </c>
      <c r="O12" s="56">
        <v>13761082824</v>
      </c>
      <c r="Q12" s="65">
        <v>870697998</v>
      </c>
      <c r="R12" s="65"/>
      <c r="T12" s="22">
        <v>65894210</v>
      </c>
      <c r="U12" s="22">
        <v>12519799</v>
      </c>
      <c r="V12" s="87">
        <v>949112007</v>
      </c>
      <c r="W12" s="87"/>
    </row>
    <row r="13" spans="1:23" ht="21.75" customHeight="1" x14ac:dyDescent="0.2">
      <c r="A13" s="62" t="s">
        <v>55</v>
      </c>
      <c r="C13" s="56">
        <v>0</v>
      </c>
      <c r="E13" s="56">
        <v>0</v>
      </c>
      <c r="G13" s="56">
        <v>0</v>
      </c>
      <c r="I13" s="56">
        <v>0</v>
      </c>
      <c r="K13" s="56">
        <v>42929171</v>
      </c>
      <c r="M13" s="56">
        <v>622746801102</v>
      </c>
      <c r="O13" s="56">
        <v>598738663121</v>
      </c>
      <c r="Q13" s="65">
        <v>24008137981</v>
      </c>
      <c r="R13" s="65"/>
      <c r="U13" s="22">
        <v>748190294</v>
      </c>
      <c r="V13" s="87">
        <v>24756328275</v>
      </c>
      <c r="W13" s="87"/>
    </row>
    <row r="14" spans="1:23" ht="21.75" customHeight="1" x14ac:dyDescent="0.2">
      <c r="A14" s="62" t="s">
        <v>47</v>
      </c>
      <c r="C14" s="56">
        <v>0</v>
      </c>
      <c r="E14" s="56">
        <v>0</v>
      </c>
      <c r="G14" s="56">
        <v>0</v>
      </c>
      <c r="I14" s="56">
        <v>0</v>
      </c>
      <c r="K14" s="56">
        <v>176818</v>
      </c>
      <c r="M14" s="56">
        <v>3205435722</v>
      </c>
      <c r="O14" s="56">
        <v>3225893495</v>
      </c>
      <c r="Q14" s="65">
        <v>-20457773</v>
      </c>
      <c r="R14" s="65"/>
      <c r="U14" s="22">
        <v>3810978</v>
      </c>
      <c r="V14" s="87">
        <v>-16646795</v>
      </c>
      <c r="W14" s="87"/>
    </row>
    <row r="15" spans="1:23" ht="21.75" customHeight="1" x14ac:dyDescent="0.2">
      <c r="A15" s="62" t="s">
        <v>52</v>
      </c>
      <c r="C15" s="56">
        <v>0</v>
      </c>
      <c r="E15" s="56">
        <v>0</v>
      </c>
      <c r="G15" s="56">
        <v>0</v>
      </c>
      <c r="I15" s="56">
        <v>0</v>
      </c>
      <c r="K15" s="56">
        <v>1335000</v>
      </c>
      <c r="M15" s="56">
        <v>16256991896</v>
      </c>
      <c r="O15" s="56">
        <v>18017099257</v>
      </c>
      <c r="Q15" s="65">
        <v>-1760107361</v>
      </c>
      <c r="R15" s="65"/>
      <c r="U15" s="22">
        <v>19328104</v>
      </c>
      <c r="V15" s="87">
        <v>-1740779257</v>
      </c>
      <c r="W15" s="87"/>
    </row>
    <row r="16" spans="1:23" ht="21.75" customHeight="1" x14ac:dyDescent="0.2">
      <c r="A16" s="62" t="s">
        <v>219</v>
      </c>
      <c r="C16" s="56">
        <v>0</v>
      </c>
      <c r="E16" s="56">
        <v>0</v>
      </c>
      <c r="G16" s="56">
        <v>0</v>
      </c>
      <c r="I16" s="56">
        <v>0</v>
      </c>
      <c r="K16" s="56">
        <v>4000000</v>
      </c>
      <c r="M16" s="56">
        <v>74996924832</v>
      </c>
      <c r="O16" s="56">
        <v>76429132500</v>
      </c>
      <c r="Q16" s="65">
        <v>-1432207668</v>
      </c>
      <c r="R16" s="65"/>
      <c r="U16" s="22">
        <v>89164688</v>
      </c>
      <c r="V16" s="87">
        <v>-1343042980</v>
      </c>
      <c r="W16" s="87"/>
    </row>
    <row r="17" spans="1:23" ht="21.75" customHeight="1" x14ac:dyDescent="0.2">
      <c r="A17" s="62" t="s">
        <v>26</v>
      </c>
      <c r="C17" s="56">
        <v>0</v>
      </c>
      <c r="E17" s="56">
        <v>0</v>
      </c>
      <c r="G17" s="56">
        <v>0</v>
      </c>
      <c r="I17" s="56">
        <v>0</v>
      </c>
      <c r="K17" s="56">
        <v>1</v>
      </c>
      <c r="M17" s="56">
        <v>1</v>
      </c>
      <c r="O17" s="56">
        <v>1815326263476</v>
      </c>
      <c r="Q17" s="65">
        <f>V17-U17-T17</f>
        <v>81446151128</v>
      </c>
      <c r="R17" s="65"/>
      <c r="T17" s="22">
        <v>9536311788</v>
      </c>
      <c r="U17" s="22">
        <v>953631179</v>
      </c>
      <c r="V17" s="87">
        <v>91936094095</v>
      </c>
      <c r="W17" s="87"/>
    </row>
    <row r="18" spans="1:23" ht="21.75" customHeight="1" x14ac:dyDescent="0.2">
      <c r="A18" s="62" t="s">
        <v>90</v>
      </c>
      <c r="C18" s="56">
        <v>0</v>
      </c>
      <c r="E18" s="56">
        <v>0</v>
      </c>
      <c r="G18" s="56">
        <v>0</v>
      </c>
      <c r="I18" s="56">
        <v>0</v>
      </c>
      <c r="K18" s="56">
        <v>600</v>
      </c>
      <c r="M18" s="56">
        <v>373882224</v>
      </c>
      <c r="O18" s="56">
        <v>362994196</v>
      </c>
      <c r="Q18" s="65">
        <v>10888028</v>
      </c>
      <c r="R18" s="65"/>
      <c r="U18" s="22">
        <v>67776</v>
      </c>
      <c r="V18" s="87">
        <v>10955804</v>
      </c>
      <c r="W18" s="87"/>
    </row>
    <row r="19" spans="1:23" ht="21.75" customHeight="1" x14ac:dyDescent="0.2">
      <c r="A19" s="62" t="s">
        <v>113</v>
      </c>
      <c r="C19" s="56">
        <v>0</v>
      </c>
      <c r="E19" s="56">
        <v>0</v>
      </c>
      <c r="G19" s="56">
        <v>0</v>
      </c>
      <c r="I19" s="56">
        <v>0</v>
      </c>
      <c r="K19" s="56">
        <v>5000</v>
      </c>
      <c r="M19" s="56">
        <v>4599166250</v>
      </c>
      <c r="O19" s="56">
        <v>4259227875</v>
      </c>
      <c r="Q19" s="65">
        <v>339938375</v>
      </c>
      <c r="R19" s="65"/>
      <c r="U19" s="22">
        <v>833750</v>
      </c>
      <c r="V19" s="87">
        <v>340772125</v>
      </c>
      <c r="W19" s="87"/>
    </row>
    <row r="20" spans="1:23" ht="21.75" customHeight="1" x14ac:dyDescent="0.2">
      <c r="A20" s="62" t="s">
        <v>224</v>
      </c>
      <c r="C20" s="56">
        <v>0</v>
      </c>
      <c r="E20" s="56">
        <v>0</v>
      </c>
      <c r="G20" s="56">
        <v>0</v>
      </c>
      <c r="I20" s="56">
        <v>0</v>
      </c>
      <c r="K20" s="56">
        <v>760000</v>
      </c>
      <c r="M20" s="56">
        <v>760000000000</v>
      </c>
      <c r="O20" s="56">
        <v>683876025000</v>
      </c>
      <c r="Q20" s="65">
        <v>76123975000</v>
      </c>
      <c r="R20" s="65"/>
      <c r="V20" s="87">
        <v>76123975000</v>
      </c>
      <c r="W20" s="87"/>
    </row>
    <row r="21" spans="1:23" ht="21.75" customHeight="1" x14ac:dyDescent="0.2">
      <c r="A21" s="63" t="s">
        <v>110</v>
      </c>
      <c r="C21" s="60">
        <v>0</v>
      </c>
      <c r="E21" s="60">
        <v>0</v>
      </c>
      <c r="G21" s="60">
        <v>0</v>
      </c>
      <c r="I21" s="60">
        <v>0</v>
      </c>
      <c r="K21" s="60">
        <v>10000</v>
      </c>
      <c r="M21" s="60">
        <v>9628254563</v>
      </c>
      <c r="O21" s="60">
        <v>9247643561</v>
      </c>
      <c r="Q21" s="66">
        <v>380611002</v>
      </c>
      <c r="R21" s="66"/>
      <c r="U21" s="22">
        <v>1745437</v>
      </c>
      <c r="V21" s="97">
        <v>382356439</v>
      </c>
      <c r="W21" s="97"/>
    </row>
    <row r="22" spans="1:23" ht="21.75" customHeight="1" thickBot="1" x14ac:dyDescent="0.25">
      <c r="A22" s="15" t="s">
        <v>27</v>
      </c>
      <c r="C22" s="16">
        <f>SUM(C8:C21)</f>
        <v>75009595</v>
      </c>
      <c r="E22" s="16">
        <f>SUM(E8:E21)</f>
        <v>1015211916176</v>
      </c>
      <c r="G22" s="16">
        <f>SUM(G8:G21)</f>
        <v>975468330949</v>
      </c>
      <c r="I22" s="16">
        <f>SUM(I8:I21)</f>
        <v>39743585227</v>
      </c>
      <c r="K22" s="16">
        <f>SUM(K8:K21)</f>
        <v>162853927</v>
      </c>
      <c r="M22" s="16">
        <f>SUM(M8:M21)</f>
        <v>2789254465536</v>
      </c>
      <c r="O22" s="16">
        <f>SUM(O8:O21)</f>
        <v>4505768181050</v>
      </c>
      <c r="Q22" s="95">
        <f>SUM(Q8:R21)</f>
        <v>204002759767</v>
      </c>
      <c r="R22" s="95"/>
      <c r="T22" s="22">
        <f>SUM(T9:T21)</f>
        <v>10000606572</v>
      </c>
      <c r="U22" s="22">
        <f>SUM(U9:U21)</f>
        <v>1954665601</v>
      </c>
    </row>
    <row r="25" spans="1:23" x14ac:dyDescent="0.2">
      <c r="O25" s="22">
        <f>Q22-'درآمد سرمایه گذاری در سهام'!S21-'درآمد سرمایه گذاری در صندوق'!S28-'درآمد سرمایه گذاری در اوراق به'!P28</f>
        <v>0</v>
      </c>
      <c r="Q25" s="22">
        <v>215958031940</v>
      </c>
      <c r="U25" s="22">
        <f>U22+T22</f>
        <v>11955272173</v>
      </c>
    </row>
    <row r="26" spans="1:23" x14ac:dyDescent="0.2">
      <c r="G26" s="22"/>
      <c r="Q26" s="22">
        <f>Q25-Q22</f>
        <v>11955272173</v>
      </c>
    </row>
    <row r="27" spans="1:23" x14ac:dyDescent="0.2">
      <c r="Q27" s="22">
        <f>Q26-T22-U22</f>
        <v>0</v>
      </c>
    </row>
    <row r="28" spans="1:23" x14ac:dyDescent="0.2">
      <c r="Q28" s="22"/>
    </row>
    <row r="29" spans="1:23" x14ac:dyDescent="0.2">
      <c r="Q29" s="22"/>
    </row>
    <row r="30" spans="1:23" x14ac:dyDescent="0.2">
      <c r="Q30" s="22"/>
    </row>
    <row r="31" spans="1:23" x14ac:dyDescent="0.2">
      <c r="Q31" s="22"/>
    </row>
  </sheetData>
  <mergeCells count="23">
    <mergeCell ref="V19:W19"/>
    <mergeCell ref="V20:W20"/>
    <mergeCell ref="V21:W21"/>
    <mergeCell ref="V14:W14"/>
    <mergeCell ref="V15:W15"/>
    <mergeCell ref="V16:W16"/>
    <mergeCell ref="V17:W17"/>
    <mergeCell ref="V18:W18"/>
    <mergeCell ref="V9:W9"/>
    <mergeCell ref="V10:W10"/>
    <mergeCell ref="V11:W11"/>
    <mergeCell ref="V12:W12"/>
    <mergeCell ref="V13:W13"/>
    <mergeCell ref="Q22:R22"/>
    <mergeCell ref="Q8:R8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R54"/>
  <sheetViews>
    <sheetView rightToLeft="1" topLeftCell="A4" workbookViewId="0">
      <selection activeCell="O19" sqref="O19"/>
    </sheetView>
  </sheetViews>
  <sheetFormatPr defaultRowHeight="12.75" x14ac:dyDescent="0.2"/>
  <cols>
    <col min="1" max="1" width="28" bestFit="1" customWidth="1"/>
    <col min="2" max="2" width="1.28515625" customWidth="1"/>
    <col min="3" max="3" width="12.140625" bestFit="1" customWidth="1"/>
    <col min="4" max="4" width="1.28515625" customWidth="1"/>
    <col min="5" max="5" width="19" bestFit="1" customWidth="1"/>
    <col min="6" max="6" width="1.28515625" customWidth="1"/>
    <col min="7" max="7" width="19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9" bestFit="1" customWidth="1"/>
    <col min="14" max="14" width="1.28515625" customWidth="1"/>
    <col min="15" max="15" width="18.85546875" bestFit="1" customWidth="1"/>
    <col min="16" max="16" width="1.28515625" customWidth="1"/>
    <col min="17" max="17" width="19.5703125" customWidth="1"/>
    <col min="18" max="18" width="1.28515625" customWidth="1"/>
    <col min="19" max="19" width="0.28515625" customWidth="1"/>
  </cols>
  <sheetData>
    <row r="1" spans="1:18" ht="29.1" customHeight="1" x14ac:dyDescent="0.2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8" ht="21.75" customHeight="1" x14ac:dyDescent="0.2">
      <c r="A2" s="79" t="s">
        <v>189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</row>
    <row r="3" spans="1:18" ht="21.75" customHeight="1" x14ac:dyDescent="0.2">
      <c r="A3" s="79" t="s">
        <v>346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</row>
    <row r="4" spans="1:18" ht="14.45" customHeight="1" x14ac:dyDescent="0.2"/>
    <row r="5" spans="1:18" ht="14.45" customHeight="1" x14ac:dyDescent="0.2">
      <c r="A5" s="81" t="s">
        <v>332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</row>
    <row r="6" spans="1:18" ht="14.45" customHeight="1" x14ac:dyDescent="0.2">
      <c r="A6" s="82" t="s">
        <v>192</v>
      </c>
      <c r="C6" s="82" t="s">
        <v>208</v>
      </c>
      <c r="D6" s="82"/>
      <c r="E6" s="82"/>
      <c r="F6" s="82"/>
      <c r="G6" s="82"/>
      <c r="H6" s="82"/>
      <c r="I6" s="82"/>
      <c r="K6" s="82" t="s">
        <v>209</v>
      </c>
      <c r="L6" s="82"/>
      <c r="M6" s="82"/>
      <c r="N6" s="82"/>
      <c r="O6" s="82"/>
      <c r="P6" s="82"/>
      <c r="Q6" s="82"/>
      <c r="R6" s="82"/>
    </row>
    <row r="7" spans="1:18" ht="29.1" customHeight="1" x14ac:dyDescent="0.2">
      <c r="A7" s="82"/>
      <c r="C7" s="19" t="s">
        <v>11</v>
      </c>
      <c r="D7" s="3"/>
      <c r="E7" s="19" t="s">
        <v>13</v>
      </c>
      <c r="F7" s="3"/>
      <c r="G7" s="19" t="s">
        <v>330</v>
      </c>
      <c r="H7" s="3"/>
      <c r="I7" s="19" t="s">
        <v>333</v>
      </c>
      <c r="K7" s="19" t="s">
        <v>11</v>
      </c>
      <c r="L7" s="3"/>
      <c r="M7" s="19" t="s">
        <v>13</v>
      </c>
      <c r="N7" s="3"/>
      <c r="O7" s="19" t="s">
        <v>330</v>
      </c>
      <c r="P7" s="3"/>
      <c r="Q7" s="102" t="s">
        <v>333</v>
      </c>
      <c r="R7" s="102"/>
    </row>
    <row r="8" spans="1:18" ht="21.75" customHeight="1" x14ac:dyDescent="0.2">
      <c r="A8" s="61" t="s">
        <v>57</v>
      </c>
      <c r="C8" s="54">
        <v>6791000</v>
      </c>
      <c r="E8" s="54">
        <v>156672248509</v>
      </c>
      <c r="G8" s="54">
        <v>163272044933</v>
      </c>
      <c r="I8" s="54">
        <v>-6599796423</v>
      </c>
      <c r="K8" s="54">
        <v>6791000</v>
      </c>
      <c r="M8" s="54">
        <v>156672248509</v>
      </c>
      <c r="O8" s="54">
        <v>162485224394</v>
      </c>
      <c r="Q8" s="85">
        <v>-5812975884</v>
      </c>
      <c r="R8" s="85"/>
    </row>
    <row r="9" spans="1:18" ht="21.75" customHeight="1" x14ac:dyDescent="0.2">
      <c r="A9" s="62" t="s">
        <v>20</v>
      </c>
      <c r="C9" s="56">
        <v>50000000</v>
      </c>
      <c r="E9" s="56">
        <v>543248325000</v>
      </c>
      <c r="G9" s="56">
        <v>531717345000</v>
      </c>
      <c r="I9" s="56">
        <v>11530980000</v>
      </c>
      <c r="K9" s="56">
        <v>50000000</v>
      </c>
      <c r="M9" s="56">
        <v>543248325000</v>
      </c>
      <c r="O9" s="56">
        <v>499656188500</v>
      </c>
      <c r="Q9" s="87">
        <v>43592136500</v>
      </c>
      <c r="R9" s="87"/>
    </row>
    <row r="10" spans="1:18" ht="21.75" customHeight="1" x14ac:dyDescent="0.2">
      <c r="A10" s="62" t="s">
        <v>54</v>
      </c>
      <c r="C10" s="56">
        <v>9570000</v>
      </c>
      <c r="E10" s="56">
        <v>149487502539</v>
      </c>
      <c r="G10" s="56">
        <v>178708251645</v>
      </c>
      <c r="I10" s="56">
        <v>-29220749105</v>
      </c>
      <c r="K10" s="56">
        <v>9570000</v>
      </c>
      <c r="M10" s="56">
        <v>149487502539</v>
      </c>
      <c r="O10" s="56">
        <v>180658213312</v>
      </c>
      <c r="Q10" s="87">
        <v>-31170710772</v>
      </c>
      <c r="R10" s="87"/>
    </row>
    <row r="11" spans="1:18" ht="21.75" customHeight="1" x14ac:dyDescent="0.2">
      <c r="A11" s="62" t="s">
        <v>58</v>
      </c>
      <c r="C11" s="56">
        <v>21564</v>
      </c>
      <c r="E11" s="56">
        <v>61604574300</v>
      </c>
      <c r="G11" s="56">
        <v>63597260412</v>
      </c>
      <c r="I11" s="56">
        <v>-1992686112</v>
      </c>
      <c r="K11" s="56">
        <v>21564</v>
      </c>
      <c r="M11" s="56">
        <v>61604574300</v>
      </c>
      <c r="O11" s="56">
        <v>65670639012</v>
      </c>
      <c r="Q11" s="87">
        <v>-4066064712</v>
      </c>
      <c r="R11" s="87"/>
    </row>
    <row r="12" spans="1:18" ht="21.75" customHeight="1" x14ac:dyDescent="0.2">
      <c r="A12" s="62" t="s">
        <v>51</v>
      </c>
      <c r="C12" s="56">
        <v>2000000</v>
      </c>
      <c r="E12" s="56">
        <v>25967127375</v>
      </c>
      <c r="G12" s="56">
        <v>27766987500</v>
      </c>
      <c r="I12" s="56">
        <v>-1799860125</v>
      </c>
      <c r="K12" s="56">
        <v>2000000</v>
      </c>
      <c r="M12" s="56">
        <v>25967127375</v>
      </c>
      <c r="O12" s="56">
        <v>29777083189</v>
      </c>
      <c r="Q12" s="87">
        <v>-3809955814</v>
      </c>
      <c r="R12" s="87"/>
    </row>
    <row r="13" spans="1:18" ht="21.75" customHeight="1" x14ac:dyDescent="0.2">
      <c r="A13" s="62" t="s">
        <v>18</v>
      </c>
      <c r="C13" s="56">
        <v>29431752</v>
      </c>
      <c r="E13" s="56">
        <v>301928453340</v>
      </c>
      <c r="G13" s="56">
        <v>333525617061</v>
      </c>
      <c r="I13" s="56">
        <v>-31597163720</v>
      </c>
      <c r="K13" s="56">
        <v>29431752</v>
      </c>
      <c r="M13" s="56">
        <v>301928453340</v>
      </c>
      <c r="O13" s="56">
        <v>365415347114</v>
      </c>
      <c r="Q13" s="87">
        <v>-63486893773</v>
      </c>
      <c r="R13" s="87"/>
    </row>
    <row r="14" spans="1:18" ht="21.75" customHeight="1" x14ac:dyDescent="0.2">
      <c r="A14" s="62" t="s">
        <v>17</v>
      </c>
      <c r="C14" s="56">
        <v>24120000</v>
      </c>
      <c r="E14" s="56">
        <v>39513248928</v>
      </c>
      <c r="G14" s="56">
        <v>44955911250</v>
      </c>
      <c r="I14" s="56">
        <v>-5442662322</v>
      </c>
      <c r="K14" s="56">
        <v>24120000</v>
      </c>
      <c r="M14" s="56">
        <v>39513248928</v>
      </c>
      <c r="O14" s="56">
        <v>61619569020</v>
      </c>
      <c r="Q14" s="87">
        <v>-22106320092</v>
      </c>
      <c r="R14" s="87"/>
    </row>
    <row r="15" spans="1:18" ht="21.75" customHeight="1" x14ac:dyDescent="0.2">
      <c r="A15" s="62" t="s">
        <v>25</v>
      </c>
      <c r="C15" s="56">
        <v>4692065</v>
      </c>
      <c r="E15" s="56">
        <v>14696727868</v>
      </c>
      <c r="G15" s="56">
        <v>13931807725</v>
      </c>
      <c r="I15" s="56">
        <v>764920143</v>
      </c>
      <c r="K15" s="56">
        <v>4692065</v>
      </c>
      <c r="M15" s="56">
        <v>14696727868</v>
      </c>
      <c r="O15" s="56">
        <v>18283457075</v>
      </c>
      <c r="Q15" s="87">
        <v>-3586729206</v>
      </c>
      <c r="R15" s="87"/>
    </row>
    <row r="16" spans="1:18" ht="21.75" customHeight="1" x14ac:dyDescent="0.2">
      <c r="A16" s="62" t="s">
        <v>22</v>
      </c>
      <c r="C16" s="56">
        <v>23223828</v>
      </c>
      <c r="E16" s="56">
        <v>20384625615</v>
      </c>
      <c r="G16" s="56">
        <v>22749331275</v>
      </c>
      <c r="I16" s="56">
        <v>-2364705659</v>
      </c>
      <c r="K16" s="56">
        <v>23223828</v>
      </c>
      <c r="M16" s="56">
        <v>20384625615</v>
      </c>
      <c r="O16" s="56">
        <v>26655947775</v>
      </c>
      <c r="Q16" s="87">
        <v>-6271322159</v>
      </c>
      <c r="R16" s="87"/>
    </row>
    <row r="17" spans="1:18" ht="21.75" customHeight="1" x14ac:dyDescent="0.2">
      <c r="A17" s="62" t="s">
        <v>60</v>
      </c>
      <c r="C17" s="56">
        <v>10000</v>
      </c>
      <c r="E17" s="56">
        <v>9952830000</v>
      </c>
      <c r="G17" s="56">
        <v>10140250000</v>
      </c>
      <c r="I17" s="56">
        <v>-187420000</v>
      </c>
      <c r="K17" s="56">
        <v>10000</v>
      </c>
      <c r="M17" s="56">
        <v>9952830000</v>
      </c>
      <c r="O17" s="56">
        <v>10299520000</v>
      </c>
      <c r="Q17" s="87">
        <v>-346690000</v>
      </c>
      <c r="R17" s="87"/>
    </row>
    <row r="18" spans="1:18" ht="21.75" customHeight="1" x14ac:dyDescent="0.2">
      <c r="A18" s="62" t="s">
        <v>21</v>
      </c>
      <c r="C18" s="56">
        <v>209656387</v>
      </c>
      <c r="E18" s="56">
        <v>76277668928</v>
      </c>
      <c r="G18" s="56">
        <v>88365386954</v>
      </c>
      <c r="I18" s="56">
        <v>-12087718025</v>
      </c>
      <c r="K18" s="56">
        <v>209656387</v>
      </c>
      <c r="M18" s="56">
        <v>76277668928</v>
      </c>
      <c r="O18" s="56">
        <v>101071144796</v>
      </c>
      <c r="Q18" s="87">
        <v>-24793475867</v>
      </c>
      <c r="R18" s="87"/>
    </row>
    <row r="19" spans="1:18" ht="21.75" customHeight="1" x14ac:dyDescent="0.2">
      <c r="A19" s="62" t="s">
        <v>348</v>
      </c>
      <c r="C19" s="56">
        <v>7100000</v>
      </c>
      <c r="E19" s="56">
        <v>79815087351</v>
      </c>
      <c r="G19" s="56">
        <v>80010582425</v>
      </c>
      <c r="I19" s="56">
        <v>-195495073</v>
      </c>
      <c r="K19" s="56">
        <v>7100000</v>
      </c>
      <c r="M19" s="56">
        <v>79815087351</v>
      </c>
      <c r="O19" s="56">
        <v>80010582425</v>
      </c>
      <c r="Q19" s="87">
        <v>-157657657</v>
      </c>
      <c r="R19" s="87"/>
    </row>
    <row r="20" spans="1:18" ht="21.75" customHeight="1" x14ac:dyDescent="0.2">
      <c r="A20" s="62" t="s">
        <v>48</v>
      </c>
      <c r="C20" s="56">
        <v>3000000</v>
      </c>
      <c r="E20" s="56">
        <v>33709921875</v>
      </c>
      <c r="G20" s="56">
        <v>35477820000</v>
      </c>
      <c r="I20" s="56">
        <v>-1767898125</v>
      </c>
      <c r="K20" s="56">
        <v>3000000</v>
      </c>
      <c r="M20" s="56">
        <v>33709921875</v>
      </c>
      <c r="O20" s="56">
        <v>33170563125</v>
      </c>
      <c r="Q20" s="87">
        <v>539358750</v>
      </c>
      <c r="R20" s="87"/>
    </row>
    <row r="21" spans="1:18" ht="21.75" customHeight="1" x14ac:dyDescent="0.2">
      <c r="A21" s="62" t="s">
        <v>349</v>
      </c>
      <c r="C21" s="56">
        <v>579746</v>
      </c>
      <c r="E21" s="56">
        <v>172122540990</v>
      </c>
      <c r="G21" s="56">
        <v>188104350890</v>
      </c>
      <c r="I21" s="56">
        <v>-15981809899</v>
      </c>
      <c r="K21" s="56">
        <v>579746</v>
      </c>
      <c r="M21" s="56">
        <v>172122540990</v>
      </c>
      <c r="O21" s="56">
        <v>188104350890</v>
      </c>
      <c r="Q21" s="87">
        <v>-15981809899</v>
      </c>
      <c r="R21" s="87"/>
    </row>
    <row r="22" spans="1:18" ht="21.75" customHeight="1" x14ac:dyDescent="0.2">
      <c r="A22" s="62" t="s">
        <v>55</v>
      </c>
      <c r="C22" s="56">
        <v>29371448</v>
      </c>
      <c r="E22" s="56">
        <v>507193600914</v>
      </c>
      <c r="G22" s="56">
        <v>433354379820</v>
      </c>
      <c r="I22" s="56">
        <v>73839221094</v>
      </c>
      <c r="K22" s="56">
        <v>29371448</v>
      </c>
      <c r="M22" s="56">
        <v>507193600914</v>
      </c>
      <c r="O22" s="56">
        <v>409265234207</v>
      </c>
      <c r="Q22" s="87">
        <v>97928366707</v>
      </c>
      <c r="R22" s="87"/>
    </row>
    <row r="23" spans="1:18" ht="21.75" customHeight="1" x14ac:dyDescent="0.2">
      <c r="A23" s="62" t="s">
        <v>24</v>
      </c>
      <c r="C23" s="56">
        <v>10300000</v>
      </c>
      <c r="E23" s="56">
        <v>152352079200</v>
      </c>
      <c r="G23" s="56">
        <v>159621566850</v>
      </c>
      <c r="I23" s="56">
        <v>-7269487650</v>
      </c>
      <c r="K23" s="56">
        <v>10300000</v>
      </c>
      <c r="M23" s="56">
        <v>152352079200</v>
      </c>
      <c r="O23" s="56">
        <v>171029583133</v>
      </c>
      <c r="Q23" s="87">
        <v>-18677503933</v>
      </c>
      <c r="R23" s="87"/>
    </row>
    <row r="24" spans="1:18" ht="21.75" customHeight="1" x14ac:dyDescent="0.2">
      <c r="A24" s="62" t="s">
        <v>47</v>
      </c>
      <c r="C24" s="56">
        <v>19893712</v>
      </c>
      <c r="E24" s="56">
        <v>303813648837</v>
      </c>
      <c r="G24" s="56">
        <v>321696728233</v>
      </c>
      <c r="I24" s="56">
        <v>-17883079395</v>
      </c>
      <c r="K24" s="56">
        <v>19893712</v>
      </c>
      <c r="M24" s="56">
        <v>303813648837</v>
      </c>
      <c r="O24" s="56">
        <v>344977147387</v>
      </c>
      <c r="Q24" s="87">
        <v>-41163498549</v>
      </c>
      <c r="R24" s="87"/>
    </row>
    <row r="25" spans="1:18" ht="21.75" customHeight="1" x14ac:dyDescent="0.2">
      <c r="A25" s="62" t="s">
        <v>56</v>
      </c>
      <c r="C25" s="56">
        <v>5500000</v>
      </c>
      <c r="E25" s="56">
        <v>81797749687</v>
      </c>
      <c r="G25" s="56">
        <v>87126414375</v>
      </c>
      <c r="I25" s="56">
        <v>-5328664687</v>
      </c>
      <c r="K25" s="56">
        <v>5500000</v>
      </c>
      <c r="M25" s="56">
        <v>81797749687</v>
      </c>
      <c r="O25" s="56">
        <v>90285158906</v>
      </c>
      <c r="Q25" s="87">
        <v>-8487409218</v>
      </c>
      <c r="R25" s="87"/>
    </row>
    <row r="26" spans="1:18" ht="21.75" customHeight="1" x14ac:dyDescent="0.2">
      <c r="A26" s="62" t="s">
        <v>50</v>
      </c>
      <c r="C26" s="56">
        <v>1000000</v>
      </c>
      <c r="E26" s="56">
        <v>10237828125</v>
      </c>
      <c r="G26" s="56">
        <v>10487531250</v>
      </c>
      <c r="I26" s="56">
        <v>-249703125</v>
      </c>
      <c r="K26" s="56">
        <v>1000000</v>
      </c>
      <c r="M26" s="56">
        <v>10237828125</v>
      </c>
      <c r="O26" s="56">
        <v>10011600000</v>
      </c>
      <c r="Q26" s="87">
        <v>226228125</v>
      </c>
      <c r="R26" s="87"/>
    </row>
    <row r="27" spans="1:18" ht="21.75" customHeight="1" x14ac:dyDescent="0.2">
      <c r="A27" s="62" t="s">
        <v>59</v>
      </c>
      <c r="C27" s="56">
        <v>130571</v>
      </c>
      <c r="E27" s="56">
        <v>88111399936</v>
      </c>
      <c r="G27" s="56">
        <v>91276682118</v>
      </c>
      <c r="I27" s="56">
        <v>-3165282182</v>
      </c>
      <c r="K27" s="56">
        <v>130571</v>
      </c>
      <c r="M27" s="56">
        <v>88111399936</v>
      </c>
      <c r="O27" s="56">
        <v>92715313396</v>
      </c>
      <c r="Q27" s="87">
        <v>-4603933460</v>
      </c>
      <c r="R27" s="87"/>
    </row>
    <row r="28" spans="1:18" ht="21.75" customHeight="1" x14ac:dyDescent="0.2">
      <c r="A28" s="62" t="s">
        <v>61</v>
      </c>
      <c r="C28" s="56">
        <v>4808154</v>
      </c>
      <c r="E28" s="56">
        <v>97095861876</v>
      </c>
      <c r="G28" s="56">
        <v>101221258008</v>
      </c>
      <c r="I28" s="56">
        <v>-4125396132</v>
      </c>
      <c r="K28" s="56">
        <v>4808154</v>
      </c>
      <c r="M28" s="56">
        <v>97095861876</v>
      </c>
      <c r="O28" s="56">
        <v>99999986892</v>
      </c>
      <c r="Q28" s="87">
        <v>-2904125016</v>
      </c>
      <c r="R28" s="87"/>
    </row>
    <row r="29" spans="1:18" ht="21.75" customHeight="1" x14ac:dyDescent="0.2">
      <c r="A29" s="62" t="s">
        <v>23</v>
      </c>
      <c r="C29" s="56">
        <v>33953760</v>
      </c>
      <c r="E29" s="56">
        <v>176521574719</v>
      </c>
      <c r="G29" s="56">
        <v>181921852339</v>
      </c>
      <c r="I29" s="56">
        <v>-5400277619</v>
      </c>
      <c r="K29" s="56">
        <v>33953760</v>
      </c>
      <c r="M29" s="56">
        <v>176521574719</v>
      </c>
      <c r="O29" s="56">
        <v>206560618983</v>
      </c>
      <c r="Q29" s="87">
        <v>-30039044263</v>
      </c>
      <c r="R29" s="87"/>
    </row>
    <row r="30" spans="1:18" ht="21.75" customHeight="1" x14ac:dyDescent="0.2">
      <c r="A30" s="62" t="s">
        <v>49</v>
      </c>
      <c r="C30" s="56">
        <v>2000000</v>
      </c>
      <c r="E30" s="56">
        <v>20235941250</v>
      </c>
      <c r="G30" s="56">
        <v>21314658750</v>
      </c>
      <c r="I30" s="56">
        <v>-1078717500</v>
      </c>
      <c r="K30" s="56">
        <v>2000000</v>
      </c>
      <c r="M30" s="56">
        <v>20235941250</v>
      </c>
      <c r="O30" s="56">
        <v>23871618750</v>
      </c>
      <c r="Q30" s="87">
        <v>-3635677500</v>
      </c>
      <c r="R30" s="87"/>
    </row>
    <row r="31" spans="1:18" ht="21.75" customHeight="1" x14ac:dyDescent="0.2">
      <c r="A31" s="62" t="s">
        <v>53</v>
      </c>
      <c r="C31" s="56">
        <v>14770000</v>
      </c>
      <c r="E31" s="56">
        <v>132624621018</v>
      </c>
      <c r="G31" s="56">
        <v>138673129875</v>
      </c>
      <c r="I31" s="56">
        <v>-6048508856</v>
      </c>
      <c r="K31" s="56">
        <v>14770000</v>
      </c>
      <c r="M31" s="56">
        <v>132624621018</v>
      </c>
      <c r="O31" s="56">
        <v>140076785199</v>
      </c>
      <c r="Q31" s="87">
        <v>-7452164180</v>
      </c>
      <c r="R31" s="87"/>
    </row>
    <row r="32" spans="1:18" ht="21.75" customHeight="1" x14ac:dyDescent="0.2">
      <c r="A32" s="62" t="s">
        <v>81</v>
      </c>
      <c r="C32" s="56">
        <v>100164</v>
      </c>
      <c r="E32" s="56">
        <v>94046963297</v>
      </c>
      <c r="G32" s="56">
        <v>92199272452</v>
      </c>
      <c r="I32" s="56">
        <v>1847690845</v>
      </c>
      <c r="K32" s="56">
        <v>100164</v>
      </c>
      <c r="M32" s="56">
        <v>94046963297</v>
      </c>
      <c r="O32" s="56">
        <v>80617405446</v>
      </c>
      <c r="Q32" s="87">
        <v>13429557851</v>
      </c>
      <c r="R32" s="87"/>
    </row>
    <row r="33" spans="1:18" ht="21.75" customHeight="1" x14ac:dyDescent="0.2">
      <c r="A33" s="62" t="s">
        <v>95</v>
      </c>
      <c r="C33" s="56">
        <v>2045000</v>
      </c>
      <c r="E33" s="56">
        <v>1942397876562</v>
      </c>
      <c r="G33" s="56">
        <v>1942397876562</v>
      </c>
      <c r="I33" s="56">
        <v>0</v>
      </c>
      <c r="K33" s="56">
        <v>2045000</v>
      </c>
      <c r="M33" s="56">
        <v>1942397876562</v>
      </c>
      <c r="O33" s="56">
        <v>1748158088906</v>
      </c>
      <c r="Q33" s="87">
        <v>194239787656</v>
      </c>
      <c r="R33" s="87"/>
    </row>
    <row r="34" spans="1:18" ht="21.75" customHeight="1" x14ac:dyDescent="0.2">
      <c r="A34" s="62" t="s">
        <v>93</v>
      </c>
      <c r="C34" s="56">
        <v>1200000</v>
      </c>
      <c r="E34" s="56">
        <v>1199782500000</v>
      </c>
      <c r="G34" s="56">
        <v>1199782500000</v>
      </c>
      <c r="I34" s="56">
        <v>0</v>
      </c>
      <c r="K34" s="56">
        <v>1200000</v>
      </c>
      <c r="M34" s="56">
        <v>1199782500000</v>
      </c>
      <c r="O34" s="56">
        <v>983888000000</v>
      </c>
      <c r="Q34" s="87">
        <v>215894500000</v>
      </c>
      <c r="R34" s="87"/>
    </row>
    <row r="35" spans="1:18" ht="21.75" customHeight="1" x14ac:dyDescent="0.2">
      <c r="A35" s="62" t="s">
        <v>71</v>
      </c>
      <c r="C35" s="56">
        <v>36100</v>
      </c>
      <c r="E35" s="56">
        <v>30052134063</v>
      </c>
      <c r="G35" s="56">
        <v>29612876693</v>
      </c>
      <c r="I35" s="56">
        <v>439257370</v>
      </c>
      <c r="K35" s="56">
        <v>36100</v>
      </c>
      <c r="M35" s="56">
        <v>30052134063</v>
      </c>
      <c r="O35" s="56">
        <v>25751959611</v>
      </c>
      <c r="Q35" s="87">
        <v>4300174452</v>
      </c>
      <c r="R35" s="87"/>
    </row>
    <row r="36" spans="1:18" ht="21.75" customHeight="1" x14ac:dyDescent="0.2">
      <c r="A36" s="62" t="s">
        <v>104</v>
      </c>
      <c r="C36" s="56">
        <v>225000</v>
      </c>
      <c r="E36" s="56">
        <v>177897750187</v>
      </c>
      <c r="G36" s="56">
        <v>177897750187</v>
      </c>
      <c r="I36" s="56">
        <v>0</v>
      </c>
      <c r="K36" s="56">
        <v>225000</v>
      </c>
      <c r="M36" s="56">
        <v>177897750187</v>
      </c>
      <c r="O36" s="56">
        <v>169126661999</v>
      </c>
      <c r="Q36" s="87">
        <v>8771088188</v>
      </c>
      <c r="R36" s="87"/>
    </row>
    <row r="37" spans="1:18" ht="21.75" customHeight="1" x14ac:dyDescent="0.2">
      <c r="A37" s="62" t="s">
        <v>75</v>
      </c>
      <c r="C37" s="56">
        <v>880000</v>
      </c>
      <c r="E37" s="56">
        <v>702508647225</v>
      </c>
      <c r="G37" s="56">
        <v>690674792500</v>
      </c>
      <c r="I37" s="56">
        <v>11833854725</v>
      </c>
      <c r="K37" s="56">
        <v>880000</v>
      </c>
      <c r="M37" s="56">
        <v>702508647225</v>
      </c>
      <c r="O37" s="56">
        <v>596971779250</v>
      </c>
      <c r="Q37" s="87">
        <v>105536867975</v>
      </c>
      <c r="R37" s="87"/>
    </row>
    <row r="38" spans="1:18" ht="21.75" customHeight="1" x14ac:dyDescent="0.2">
      <c r="A38" s="62" t="s">
        <v>84</v>
      </c>
      <c r="C38" s="56">
        <v>957700</v>
      </c>
      <c r="E38" s="56">
        <v>687599719957</v>
      </c>
      <c r="G38" s="56">
        <v>612788181007</v>
      </c>
      <c r="I38" s="56">
        <v>74811538950</v>
      </c>
      <c r="K38" s="56">
        <v>957700</v>
      </c>
      <c r="M38" s="56">
        <v>687599719957</v>
      </c>
      <c r="O38" s="56">
        <v>584091114293</v>
      </c>
      <c r="Q38" s="87">
        <v>103508605664</v>
      </c>
      <c r="R38" s="87"/>
    </row>
    <row r="39" spans="1:18" ht="21.75" customHeight="1" x14ac:dyDescent="0.2">
      <c r="A39" s="62" t="s">
        <v>87</v>
      </c>
      <c r="C39" s="56">
        <v>740100</v>
      </c>
      <c r="E39" s="56">
        <v>731937227327</v>
      </c>
      <c r="G39" s="56">
        <v>715694976769</v>
      </c>
      <c r="I39" s="56">
        <v>16242250558</v>
      </c>
      <c r="K39" s="56">
        <v>740100</v>
      </c>
      <c r="M39" s="56">
        <v>731937227327</v>
      </c>
      <c r="O39" s="56">
        <v>614193860181</v>
      </c>
      <c r="Q39" s="87">
        <v>117743367146</v>
      </c>
      <c r="R39" s="87"/>
    </row>
    <row r="40" spans="1:18" ht="21.75" customHeight="1" x14ac:dyDescent="0.2">
      <c r="A40" s="62" t="s">
        <v>90</v>
      </c>
      <c r="C40" s="56">
        <v>1884000</v>
      </c>
      <c r="E40" s="56">
        <v>1258681346648</v>
      </c>
      <c r="G40" s="56">
        <v>1114703907290</v>
      </c>
      <c r="I40" s="56">
        <v>143977439358</v>
      </c>
      <c r="K40" s="56">
        <v>1884000</v>
      </c>
      <c r="M40" s="56">
        <v>1258681346648</v>
      </c>
      <c r="O40" s="56">
        <v>1139801773476</v>
      </c>
      <c r="Q40" s="87">
        <v>118879573172</v>
      </c>
      <c r="R40" s="87"/>
    </row>
    <row r="41" spans="1:18" ht="21.75" customHeight="1" x14ac:dyDescent="0.2">
      <c r="A41" s="62" t="s">
        <v>107</v>
      </c>
      <c r="C41" s="56">
        <v>420000</v>
      </c>
      <c r="E41" s="56">
        <v>388639546312</v>
      </c>
      <c r="G41" s="56">
        <v>391621005825</v>
      </c>
      <c r="I41" s="56">
        <v>-2981459512</v>
      </c>
      <c r="K41" s="56">
        <v>420000</v>
      </c>
      <c r="M41" s="56">
        <v>388639546312</v>
      </c>
      <c r="O41" s="56">
        <v>382866963436</v>
      </c>
      <c r="Q41" s="87">
        <v>5772582876</v>
      </c>
      <c r="R41" s="87"/>
    </row>
    <row r="42" spans="1:18" ht="21.75" customHeight="1" x14ac:dyDescent="0.2">
      <c r="A42" s="62" t="s">
        <v>110</v>
      </c>
      <c r="C42" s="56">
        <v>990000</v>
      </c>
      <c r="E42" s="56">
        <v>974329870696</v>
      </c>
      <c r="G42" s="56">
        <v>971360409009</v>
      </c>
      <c r="I42" s="56">
        <v>2969461687</v>
      </c>
      <c r="K42" s="56">
        <v>990000</v>
      </c>
      <c r="M42" s="56">
        <v>974329870696</v>
      </c>
      <c r="O42" s="56">
        <v>915516712514</v>
      </c>
      <c r="Q42" s="87">
        <v>58813158182</v>
      </c>
      <c r="R42" s="87"/>
    </row>
    <row r="43" spans="1:18" ht="21.75" customHeight="1" x14ac:dyDescent="0.2">
      <c r="A43" s="62" t="s">
        <v>113</v>
      </c>
      <c r="C43" s="56">
        <v>1225000</v>
      </c>
      <c r="E43" s="56">
        <v>1124346175312</v>
      </c>
      <c r="G43" s="56">
        <v>1124346175312</v>
      </c>
      <c r="I43" s="56">
        <v>0</v>
      </c>
      <c r="K43" s="56">
        <v>1225000</v>
      </c>
      <c r="M43" s="56">
        <v>1124346175312</v>
      </c>
      <c r="O43" s="56">
        <v>1055065143750</v>
      </c>
      <c r="Q43" s="87">
        <v>69281031562</v>
      </c>
      <c r="R43" s="87"/>
    </row>
    <row r="44" spans="1:18" ht="21.75" customHeight="1" x14ac:dyDescent="0.2">
      <c r="A44" s="62" t="s">
        <v>101</v>
      </c>
      <c r="C44" s="56">
        <v>500000</v>
      </c>
      <c r="E44" s="56">
        <v>522405296875</v>
      </c>
      <c r="G44" s="56">
        <v>522405296875</v>
      </c>
      <c r="I44" s="56">
        <v>0</v>
      </c>
      <c r="K44" s="56">
        <v>500000</v>
      </c>
      <c r="M44" s="56">
        <v>522405296875</v>
      </c>
      <c r="O44" s="56">
        <v>472414359375</v>
      </c>
      <c r="Q44" s="87">
        <v>49990937500</v>
      </c>
      <c r="R44" s="87"/>
    </row>
    <row r="45" spans="1:18" ht="21.75" customHeight="1" x14ac:dyDescent="0.2">
      <c r="A45" s="62" t="s">
        <v>98</v>
      </c>
      <c r="C45" s="56">
        <v>1000000</v>
      </c>
      <c r="E45" s="56">
        <v>999818750000</v>
      </c>
      <c r="G45" s="56">
        <v>999818750000</v>
      </c>
      <c r="I45" s="56">
        <v>0</v>
      </c>
      <c r="K45" s="56">
        <v>1000000</v>
      </c>
      <c r="M45" s="56">
        <v>999818750000</v>
      </c>
      <c r="O45" s="56">
        <v>999818750000</v>
      </c>
      <c r="Q45" s="87">
        <v>0</v>
      </c>
      <c r="R45" s="87"/>
    </row>
    <row r="46" spans="1:18" ht="21.75" customHeight="1" x14ac:dyDescent="0.2">
      <c r="A46" s="62" t="s">
        <v>78</v>
      </c>
      <c r="C46" s="56">
        <v>151609</v>
      </c>
      <c r="E46" s="56">
        <v>111033464036</v>
      </c>
      <c r="G46" s="56">
        <v>109547965131</v>
      </c>
      <c r="I46" s="56">
        <v>1485498905</v>
      </c>
      <c r="K46" s="56">
        <v>151609</v>
      </c>
      <c r="M46" s="56">
        <v>111033464036</v>
      </c>
      <c r="O46" s="56">
        <v>100988122870</v>
      </c>
      <c r="Q46" s="87">
        <v>10045341166</v>
      </c>
      <c r="R46" s="87"/>
    </row>
    <row r="47" spans="1:18" ht="21.75" customHeight="1" x14ac:dyDescent="0.2">
      <c r="A47" s="63" t="s">
        <v>350</v>
      </c>
      <c r="C47" s="60">
        <v>500000</v>
      </c>
      <c r="E47" s="60">
        <v>265901796562</v>
      </c>
      <c r="G47" s="60">
        <v>266519165625</v>
      </c>
      <c r="I47" s="60">
        <v>-617369062</v>
      </c>
      <c r="K47" s="60">
        <v>500000</v>
      </c>
      <c r="M47" s="60">
        <v>265901796562</v>
      </c>
      <c r="O47" s="60">
        <v>266519165625</v>
      </c>
      <c r="Q47" s="97">
        <v>-617369062</v>
      </c>
      <c r="R47" s="97"/>
    </row>
    <row r="48" spans="1:18" ht="21.75" customHeight="1" thickBot="1" x14ac:dyDescent="0.25">
      <c r="A48" s="15" t="s">
        <v>27</v>
      </c>
      <c r="C48" s="16">
        <f>SUM(C8:C47)</f>
        <v>504778660</v>
      </c>
      <c r="E48" s="16">
        <f>SUM(E8:E47)</f>
        <v>14466744253239</v>
      </c>
      <c r="G48" s="16">
        <f>SUM(G8:G47)</f>
        <v>14290388049925</v>
      </c>
      <c r="I48" s="16">
        <f>SUM(I8:I47)</f>
        <v>176356203327</v>
      </c>
      <c r="K48" s="16">
        <f>SUM(K8:K47)</f>
        <v>504778660</v>
      </c>
      <c r="M48" s="16">
        <f>SUM(M8:M47)</f>
        <v>14466744253239</v>
      </c>
      <c r="O48" s="16">
        <f>SUM(O8:O47)</f>
        <v>13547460738212</v>
      </c>
      <c r="Q48" s="95">
        <f>SUM(Q8:R47)</f>
        <v>919321332456</v>
      </c>
      <c r="R48" s="95"/>
    </row>
    <row r="49" spans="17:17" ht="13.5" thickTop="1" x14ac:dyDescent="0.2"/>
    <row r="50" spans="17:17" x14ac:dyDescent="0.2">
      <c r="Q50" s="22"/>
    </row>
    <row r="51" spans="17:17" x14ac:dyDescent="0.2">
      <c r="Q51" s="22">
        <f>Q48-'درآمد سرمایه گذاری در اوراق به'!N28-'درآمد سرمایه گذاری در صندوق'!Q28-'درآمد سرمایه گذاری در سهام'!Q21</f>
        <v>0</v>
      </c>
    </row>
    <row r="52" spans="17:17" x14ac:dyDescent="0.2">
      <c r="Q52" s="22"/>
    </row>
    <row r="54" spans="17:17" x14ac:dyDescent="0.2">
      <c r="Q54" s="22"/>
    </row>
  </sheetData>
  <mergeCells count="49">
    <mergeCell ref="Q44:R44"/>
    <mergeCell ref="Q45:R45"/>
    <mergeCell ref="Q46:R46"/>
    <mergeCell ref="Q47:R47"/>
    <mergeCell ref="Q48:R48"/>
    <mergeCell ref="Q38:R38"/>
    <mergeCell ref="Q39:R39"/>
    <mergeCell ref="Q41:R41"/>
    <mergeCell ref="Q42:R42"/>
    <mergeCell ref="Q43:R43"/>
    <mergeCell ref="Q40:R40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G26"/>
  <sheetViews>
    <sheetView rightToLeft="1" topLeftCell="N1" workbookViewId="0">
      <selection activeCell="Z22" sqref="Z22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" bestFit="1" customWidth="1"/>
    <col min="7" max="7" width="1.28515625" customWidth="1"/>
    <col min="8" max="8" width="17.85546875" bestFit="1" customWidth="1"/>
    <col min="9" max="9" width="1.28515625" customWidth="1"/>
    <col min="10" max="10" width="17.85546875" bestFit="1" customWidth="1"/>
    <col min="11" max="11" width="1.28515625" customWidth="1"/>
    <col min="12" max="12" width="10.85546875" bestFit="1" customWidth="1"/>
    <col min="13" max="13" width="1.28515625" customWidth="1"/>
    <col min="14" max="14" width="12.85546875" bestFit="1" customWidth="1"/>
    <col min="15" max="15" width="1.28515625" customWidth="1"/>
    <col min="16" max="16" width="11.7109375" bestFit="1" customWidth="1"/>
    <col min="17" max="17" width="1.28515625" customWidth="1"/>
    <col min="18" max="18" width="10.2851562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42578125" bestFit="1" customWidth="1"/>
    <col min="25" max="25" width="1.28515625" customWidth="1"/>
    <col min="26" max="26" width="17.7109375" bestFit="1" customWidth="1"/>
    <col min="27" max="27" width="1.28515625" customWidth="1"/>
    <col min="28" max="28" width="18.28515625" bestFit="1" customWidth="1"/>
    <col min="29" max="29" width="0.28515625" customWidth="1"/>
    <col min="33" max="33" width="17.5703125" bestFit="1" customWidth="1"/>
  </cols>
  <sheetData>
    <row r="1" spans="1:33" ht="29.1" customHeight="1" x14ac:dyDescent="0.2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</row>
    <row r="2" spans="1:33" ht="21.75" customHeight="1" x14ac:dyDescent="0.2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</row>
    <row r="3" spans="1:33" ht="21.75" customHeight="1" x14ac:dyDescent="0.2">
      <c r="A3" s="79" t="s">
        <v>346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</row>
    <row r="4" spans="1:33" ht="14.45" customHeight="1" x14ac:dyDescent="0.2">
      <c r="A4" s="1" t="s">
        <v>2</v>
      </c>
      <c r="B4" s="81" t="s">
        <v>3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G4" s="22">
        <v>35013535971553</v>
      </c>
    </row>
    <row r="5" spans="1:33" ht="14.45" customHeight="1" x14ac:dyDescent="0.2">
      <c r="A5" s="81" t="s">
        <v>4</v>
      </c>
      <c r="B5" s="81"/>
      <c r="C5" s="81" t="s">
        <v>5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</row>
    <row r="6" spans="1:33" ht="14.45" customHeight="1" x14ac:dyDescent="0.2">
      <c r="F6" s="82" t="s">
        <v>7</v>
      </c>
      <c r="G6" s="82"/>
      <c r="H6" s="82"/>
      <c r="I6" s="82"/>
      <c r="J6" s="82"/>
      <c r="L6" s="82" t="s">
        <v>6</v>
      </c>
      <c r="M6" s="82"/>
      <c r="N6" s="82"/>
      <c r="O6" s="82"/>
      <c r="P6" s="82"/>
      <c r="Q6" s="82"/>
      <c r="R6" s="82"/>
      <c r="T6" s="82" t="s">
        <v>347</v>
      </c>
      <c r="U6" s="82"/>
      <c r="V6" s="82"/>
      <c r="W6" s="82"/>
      <c r="X6" s="82"/>
      <c r="Y6" s="82"/>
      <c r="Z6" s="82"/>
      <c r="AA6" s="82"/>
      <c r="AB6" s="82"/>
    </row>
    <row r="7" spans="1:33" ht="14.45" customHeight="1" x14ac:dyDescent="0.2">
      <c r="F7" s="3"/>
      <c r="G7" s="3"/>
      <c r="H7" s="3"/>
      <c r="I7" s="3"/>
      <c r="J7" s="3"/>
      <c r="L7" s="83" t="s">
        <v>8</v>
      </c>
      <c r="M7" s="83"/>
      <c r="N7" s="83"/>
      <c r="O7" s="3"/>
      <c r="P7" s="83" t="s">
        <v>9</v>
      </c>
      <c r="Q7" s="83"/>
      <c r="R7" s="83"/>
      <c r="T7" s="3"/>
      <c r="U7" s="3"/>
      <c r="V7" s="3"/>
      <c r="W7" s="3"/>
      <c r="X7" s="3"/>
      <c r="Y7" s="3"/>
      <c r="Z7" s="3"/>
      <c r="AA7" s="3"/>
      <c r="AB7" s="3"/>
    </row>
    <row r="8" spans="1:33" ht="14.45" customHeight="1" x14ac:dyDescent="0.2">
      <c r="A8" s="82" t="s">
        <v>10</v>
      </c>
      <c r="B8" s="82"/>
      <c r="C8" s="82"/>
      <c r="E8" s="82" t="s">
        <v>11</v>
      </c>
      <c r="F8" s="82"/>
      <c r="H8" s="2" t="s">
        <v>12</v>
      </c>
      <c r="J8" s="2" t="s">
        <v>13</v>
      </c>
      <c r="L8" s="4" t="s">
        <v>11</v>
      </c>
      <c r="M8" s="3"/>
      <c r="N8" s="4" t="s">
        <v>12</v>
      </c>
      <c r="P8" s="4" t="s">
        <v>11</v>
      </c>
      <c r="Q8" s="3"/>
      <c r="R8" s="4" t="s">
        <v>14</v>
      </c>
      <c r="T8" s="2" t="s">
        <v>11</v>
      </c>
      <c r="V8" s="2" t="s">
        <v>15</v>
      </c>
      <c r="X8" s="2" t="s">
        <v>12</v>
      </c>
      <c r="Z8" s="2" t="s">
        <v>13</v>
      </c>
      <c r="AB8" s="2" t="s">
        <v>16</v>
      </c>
    </row>
    <row r="9" spans="1:33" ht="21.75" customHeight="1" x14ac:dyDescent="0.2">
      <c r="A9" s="84" t="s">
        <v>17</v>
      </c>
      <c r="B9" s="84"/>
      <c r="C9" s="84"/>
      <c r="E9" s="85">
        <v>24120000</v>
      </c>
      <c r="F9" s="85"/>
      <c r="H9" s="54">
        <v>65769320858</v>
      </c>
      <c r="J9" s="54">
        <v>44955911250</v>
      </c>
      <c r="L9" s="54">
        <v>0</v>
      </c>
      <c r="N9" s="54">
        <v>0</v>
      </c>
      <c r="P9" s="54">
        <v>0</v>
      </c>
      <c r="R9" s="54">
        <v>0</v>
      </c>
      <c r="T9" s="54">
        <v>24120000</v>
      </c>
      <c r="V9" s="54">
        <v>1648</v>
      </c>
      <c r="X9" s="54">
        <v>65769320858</v>
      </c>
      <c r="Z9" s="54">
        <v>39513248928</v>
      </c>
      <c r="AB9" s="58">
        <f>Z9/$AG$4</f>
        <v>1.1285135257433818E-3</v>
      </c>
    </row>
    <row r="10" spans="1:33" ht="21.75" customHeight="1" x14ac:dyDescent="0.2">
      <c r="A10" s="86" t="s">
        <v>18</v>
      </c>
      <c r="B10" s="86"/>
      <c r="C10" s="86"/>
      <c r="E10" s="87">
        <v>29431752</v>
      </c>
      <c r="F10" s="87"/>
      <c r="H10" s="56">
        <v>429947991199</v>
      </c>
      <c r="J10" s="56">
        <v>333525617061.84003</v>
      </c>
      <c r="L10" s="56">
        <v>0</v>
      </c>
      <c r="N10" s="56">
        <v>0</v>
      </c>
      <c r="P10" s="56">
        <v>0</v>
      </c>
      <c r="R10" s="56">
        <v>0</v>
      </c>
      <c r="T10" s="56">
        <v>29431752</v>
      </c>
      <c r="V10" s="56">
        <v>10320</v>
      </c>
      <c r="X10" s="56">
        <v>429947991199</v>
      </c>
      <c r="Z10" s="56">
        <v>301928453340.19202</v>
      </c>
      <c r="AB10" s="59">
        <f t="shared" ref="AB10:AB16" si="0">Z10/$AG$4</f>
        <v>8.6231922872770112E-3</v>
      </c>
    </row>
    <row r="11" spans="1:33" ht="21.75" customHeight="1" x14ac:dyDescent="0.2">
      <c r="A11" s="86" t="s">
        <v>20</v>
      </c>
      <c r="B11" s="86"/>
      <c r="C11" s="86"/>
      <c r="E11" s="87">
        <v>50000000</v>
      </c>
      <c r="F11" s="87"/>
      <c r="H11" s="56">
        <v>499656188500</v>
      </c>
      <c r="J11" s="56">
        <v>531717345000</v>
      </c>
      <c r="L11" s="56">
        <v>0</v>
      </c>
      <c r="N11" s="56">
        <v>0</v>
      </c>
      <c r="P11" s="56">
        <v>0</v>
      </c>
      <c r="R11" s="56">
        <v>0</v>
      </c>
      <c r="T11" s="56">
        <v>50000000</v>
      </c>
      <c r="V11" s="56">
        <v>10930</v>
      </c>
      <c r="X11" s="56">
        <v>499656188500</v>
      </c>
      <c r="Z11" s="56">
        <v>543248325000</v>
      </c>
      <c r="AB11" s="59">
        <f t="shared" si="0"/>
        <v>1.5515380264403059E-2</v>
      </c>
    </row>
    <row r="12" spans="1:33" ht="21.75" customHeight="1" x14ac:dyDescent="0.2">
      <c r="A12" s="86" t="s">
        <v>21</v>
      </c>
      <c r="B12" s="86"/>
      <c r="C12" s="86"/>
      <c r="E12" s="87">
        <v>209656387</v>
      </c>
      <c r="F12" s="87"/>
      <c r="H12" s="56">
        <v>100125744487</v>
      </c>
      <c r="J12" s="56">
        <v>88365386954.876404</v>
      </c>
      <c r="L12" s="56">
        <v>0</v>
      </c>
      <c r="N12" s="56">
        <v>0</v>
      </c>
      <c r="P12" s="56">
        <v>0</v>
      </c>
      <c r="R12" s="56">
        <v>0</v>
      </c>
      <c r="T12" s="56">
        <v>209656387</v>
      </c>
      <c r="V12" s="56">
        <v>366</v>
      </c>
      <c r="X12" s="56">
        <v>100125744487</v>
      </c>
      <c r="Z12" s="56">
        <v>76277668928.030106</v>
      </c>
      <c r="AB12" s="59">
        <f t="shared" si="0"/>
        <v>2.1785194443086939E-3</v>
      </c>
    </row>
    <row r="13" spans="1:33" ht="21.75" customHeight="1" x14ac:dyDescent="0.2">
      <c r="A13" s="86" t="s">
        <v>22</v>
      </c>
      <c r="B13" s="86"/>
      <c r="C13" s="86"/>
      <c r="E13" s="87">
        <v>150000</v>
      </c>
      <c r="F13" s="87"/>
      <c r="H13" s="56">
        <v>26622616519</v>
      </c>
      <c r="J13" s="56">
        <v>22749331275</v>
      </c>
      <c r="L13" s="56">
        <v>23073828</v>
      </c>
      <c r="N13" s="56">
        <v>0</v>
      </c>
      <c r="P13" s="56">
        <v>0</v>
      </c>
      <c r="R13" s="56">
        <v>0</v>
      </c>
      <c r="T13" s="56">
        <v>23223828</v>
      </c>
      <c r="V13" s="56">
        <v>883</v>
      </c>
      <c r="X13" s="56">
        <v>26622616519</v>
      </c>
      <c r="Z13" s="56">
        <v>20384625615.262199</v>
      </c>
      <c r="AB13" s="59">
        <f t="shared" si="0"/>
        <v>5.8219271632044918E-4</v>
      </c>
    </row>
    <row r="14" spans="1:33" ht="21.75" customHeight="1" x14ac:dyDescent="0.2">
      <c r="A14" s="86" t="s">
        <v>23</v>
      </c>
      <c r="B14" s="86"/>
      <c r="C14" s="86"/>
      <c r="E14" s="87">
        <v>33953760</v>
      </c>
      <c r="F14" s="87"/>
      <c r="H14" s="56">
        <v>178928178285</v>
      </c>
      <c r="J14" s="56">
        <v>181921852339.92001</v>
      </c>
      <c r="L14" s="56">
        <v>0</v>
      </c>
      <c r="N14" s="56">
        <v>0</v>
      </c>
      <c r="P14" s="56">
        <v>0</v>
      </c>
      <c r="R14" s="56">
        <v>0</v>
      </c>
      <c r="T14" s="56">
        <v>33953760</v>
      </c>
      <c r="V14" s="56">
        <v>5230</v>
      </c>
      <c r="X14" s="56">
        <v>178928178285</v>
      </c>
      <c r="Z14" s="56">
        <v>176521574719.44</v>
      </c>
      <c r="AB14" s="59">
        <f t="shared" si="0"/>
        <v>5.0415237941936579E-3</v>
      </c>
    </row>
    <row r="15" spans="1:33" ht="21.75" customHeight="1" x14ac:dyDescent="0.2">
      <c r="A15" s="86" t="s">
        <v>24</v>
      </c>
      <c r="B15" s="86"/>
      <c r="C15" s="86"/>
      <c r="E15" s="87">
        <v>10300000</v>
      </c>
      <c r="F15" s="87"/>
      <c r="H15" s="56">
        <v>150450833661</v>
      </c>
      <c r="J15" s="56">
        <v>159621566850</v>
      </c>
      <c r="L15" s="56">
        <v>0</v>
      </c>
      <c r="N15" s="56">
        <v>0</v>
      </c>
      <c r="P15" s="56">
        <v>0</v>
      </c>
      <c r="R15" s="56">
        <v>0</v>
      </c>
      <c r="T15" s="56">
        <v>10300000</v>
      </c>
      <c r="V15" s="56">
        <v>14880</v>
      </c>
      <c r="X15" s="56">
        <v>150450833661</v>
      </c>
      <c r="Z15" s="56">
        <v>152352079200</v>
      </c>
      <c r="AB15" s="59">
        <f t="shared" si="0"/>
        <v>4.3512337435379148E-3</v>
      </c>
    </row>
    <row r="16" spans="1:33" ht="21.75" customHeight="1" x14ac:dyDescent="0.2">
      <c r="A16" s="86" t="s">
        <v>25</v>
      </c>
      <c r="B16" s="86"/>
      <c r="C16" s="86"/>
      <c r="E16" s="87">
        <v>4692065</v>
      </c>
      <c r="F16" s="87"/>
      <c r="H16" s="56">
        <v>16942496337</v>
      </c>
      <c r="J16" s="56">
        <v>13931807725.9778</v>
      </c>
      <c r="L16" s="56">
        <v>0</v>
      </c>
      <c r="N16" s="56">
        <v>0</v>
      </c>
      <c r="P16" s="56">
        <v>0</v>
      </c>
      <c r="R16" s="56">
        <v>0</v>
      </c>
      <c r="T16" s="56">
        <v>4692065</v>
      </c>
      <c r="V16" s="56">
        <v>3151</v>
      </c>
      <c r="X16" s="56">
        <v>16942496337</v>
      </c>
      <c r="Z16" s="56">
        <v>14696727868.9508</v>
      </c>
      <c r="AB16" s="59">
        <f t="shared" si="0"/>
        <v>4.1974417782000834E-4</v>
      </c>
    </row>
    <row r="17" spans="1:28" ht="21.75" customHeight="1" x14ac:dyDescent="0.2">
      <c r="A17" s="88" t="s">
        <v>27</v>
      </c>
      <c r="B17" s="88"/>
      <c r="C17" s="88"/>
      <c r="D17" s="88"/>
      <c r="F17" s="16">
        <f>SUM(E9:F16)</f>
        <v>362303964</v>
      </c>
      <c r="H17" s="16">
        <f>SUM(H9:H16)</f>
        <v>1468443369846</v>
      </c>
      <c r="J17" s="16">
        <f>SUM(J9:J16)</f>
        <v>1376788818457.6143</v>
      </c>
      <c r="L17" s="16">
        <f>SUM(L9:L16)</f>
        <v>23073828</v>
      </c>
      <c r="N17" s="16">
        <v>0</v>
      </c>
      <c r="P17" s="16">
        <f>SUM(P9:P16)</f>
        <v>0</v>
      </c>
      <c r="R17" s="16">
        <v>0</v>
      </c>
      <c r="T17" s="16">
        <f>SUM(T9:T16)</f>
        <v>385377792</v>
      </c>
      <c r="V17" s="16"/>
      <c r="X17" s="16">
        <f>SUM(X9:X16)</f>
        <v>1468443369846</v>
      </c>
      <c r="Z17" s="16">
        <f>SUM(Z9:Z16)</f>
        <v>1324922703599.875</v>
      </c>
      <c r="AB17" s="46">
        <f>SUM(AB9:AB16)</f>
        <v>3.7840299953604176E-2</v>
      </c>
    </row>
    <row r="20" spans="1:28" x14ac:dyDescent="0.2">
      <c r="Z20" s="22"/>
    </row>
    <row r="21" spans="1:28" x14ac:dyDescent="0.2">
      <c r="Z21" s="22"/>
    </row>
    <row r="22" spans="1:28" x14ac:dyDescent="0.2">
      <c r="Z22" s="22"/>
    </row>
    <row r="23" spans="1:28" x14ac:dyDescent="0.2">
      <c r="Z23" s="22"/>
    </row>
    <row r="24" spans="1:28" x14ac:dyDescent="0.2">
      <c r="Z24" s="22"/>
    </row>
    <row r="25" spans="1:28" x14ac:dyDescent="0.2">
      <c r="Z25" s="22"/>
    </row>
    <row r="26" spans="1:28" x14ac:dyDescent="0.2">
      <c r="Z26" s="22"/>
    </row>
  </sheetData>
  <mergeCells count="30">
    <mergeCell ref="A17:D17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W17"/>
  <sheetViews>
    <sheetView rightToLeft="1" workbookViewId="0">
      <selection activeCell="A4" sqref="A4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</row>
    <row r="2" spans="1:49" ht="21.75" customHeight="1" x14ac:dyDescent="0.2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</row>
    <row r="3" spans="1:49" ht="21.75" customHeight="1" x14ac:dyDescent="0.2">
      <c r="A3" s="79" t="s">
        <v>346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</row>
    <row r="4" spans="1:49" ht="14.45" customHeight="1" x14ac:dyDescent="0.2"/>
    <row r="5" spans="1:49" ht="14.45" customHeight="1" x14ac:dyDescent="0.2">
      <c r="A5" s="81" t="s">
        <v>28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</row>
    <row r="6" spans="1:49" ht="14.45" customHeight="1" x14ac:dyDescent="0.2">
      <c r="I6" s="82" t="s">
        <v>7</v>
      </c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C6" s="82" t="s">
        <v>347</v>
      </c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82" t="s">
        <v>29</v>
      </c>
      <c r="B8" s="82"/>
      <c r="C8" s="82"/>
      <c r="D8" s="82"/>
      <c r="E8" s="82"/>
      <c r="F8" s="82"/>
      <c r="G8" s="82"/>
      <c r="I8" s="82" t="s">
        <v>30</v>
      </c>
      <c r="J8" s="82"/>
      <c r="K8" s="82"/>
      <c r="M8" s="82" t="s">
        <v>31</v>
      </c>
      <c r="N8" s="82"/>
      <c r="O8" s="82"/>
      <c r="Q8" s="82" t="s">
        <v>32</v>
      </c>
      <c r="R8" s="82"/>
      <c r="S8" s="82"/>
      <c r="T8" s="82"/>
      <c r="U8" s="82"/>
      <c r="W8" s="82" t="s">
        <v>33</v>
      </c>
      <c r="X8" s="82"/>
      <c r="Y8" s="82"/>
      <c r="Z8" s="82"/>
      <c r="AA8" s="82"/>
      <c r="AC8" s="82" t="s">
        <v>30</v>
      </c>
      <c r="AD8" s="82"/>
      <c r="AE8" s="82"/>
      <c r="AF8" s="82"/>
      <c r="AG8" s="82"/>
      <c r="AI8" s="82" t="s">
        <v>31</v>
      </c>
      <c r="AJ8" s="82"/>
      <c r="AK8" s="82"/>
      <c r="AM8" s="82" t="s">
        <v>32</v>
      </c>
      <c r="AN8" s="82"/>
      <c r="AO8" s="82"/>
      <c r="AQ8" s="82" t="s">
        <v>33</v>
      </c>
      <c r="AR8" s="82"/>
      <c r="AS8" s="82"/>
    </row>
    <row r="9" spans="1:49" ht="21.75" customHeight="1" x14ac:dyDescent="0.2">
      <c r="A9" s="90" t="s">
        <v>34</v>
      </c>
      <c r="B9" s="90"/>
      <c r="C9" s="90"/>
      <c r="D9" s="90"/>
      <c r="E9" s="90"/>
      <c r="F9" s="90"/>
      <c r="G9" s="90"/>
      <c r="I9" s="89">
        <v>50000000</v>
      </c>
      <c r="J9" s="89"/>
      <c r="K9" s="89"/>
      <c r="M9" s="89">
        <v>12900</v>
      </c>
      <c r="N9" s="89"/>
      <c r="O9" s="89"/>
      <c r="Q9" s="90" t="s">
        <v>35</v>
      </c>
      <c r="R9" s="90"/>
      <c r="S9" s="90"/>
      <c r="T9" s="90"/>
      <c r="U9" s="90"/>
      <c r="W9" s="91">
        <v>0.38</v>
      </c>
      <c r="X9" s="91"/>
      <c r="Y9" s="91"/>
      <c r="Z9" s="91"/>
      <c r="AA9" s="91"/>
      <c r="AC9" s="89">
        <v>50000000</v>
      </c>
      <c r="AD9" s="89"/>
      <c r="AE9" s="89"/>
      <c r="AF9" s="89"/>
      <c r="AG9" s="89"/>
      <c r="AI9" s="89">
        <v>12900</v>
      </c>
      <c r="AJ9" s="89"/>
      <c r="AK9" s="89"/>
      <c r="AM9" s="90" t="s">
        <v>35</v>
      </c>
      <c r="AN9" s="90"/>
      <c r="AO9" s="90"/>
      <c r="AQ9" s="91">
        <v>0.38</v>
      </c>
      <c r="AR9" s="91"/>
      <c r="AS9" s="91"/>
    </row>
    <row r="10" spans="1:49" ht="21.75" customHeight="1" x14ac:dyDescent="0.2">
      <c r="A10" s="94" t="s">
        <v>36</v>
      </c>
      <c r="B10" s="94"/>
      <c r="C10" s="94"/>
      <c r="D10" s="94"/>
      <c r="E10" s="94"/>
      <c r="F10" s="94"/>
      <c r="G10" s="94"/>
      <c r="I10" s="92">
        <v>285192501</v>
      </c>
      <c r="J10" s="92"/>
      <c r="K10" s="92"/>
      <c r="M10" s="92">
        <v>5910</v>
      </c>
      <c r="N10" s="92"/>
      <c r="O10" s="92"/>
      <c r="Q10" s="94" t="s">
        <v>37</v>
      </c>
      <c r="R10" s="94"/>
      <c r="S10" s="94"/>
      <c r="T10" s="94"/>
      <c r="U10" s="94"/>
      <c r="W10" s="93">
        <v>0.32</v>
      </c>
      <c r="X10" s="93"/>
      <c r="Y10" s="93"/>
      <c r="Z10" s="93"/>
      <c r="AA10" s="93"/>
      <c r="AC10" s="92">
        <v>0</v>
      </c>
      <c r="AD10" s="92"/>
      <c r="AE10" s="92"/>
      <c r="AF10" s="92"/>
      <c r="AG10" s="92"/>
      <c r="AI10" s="92">
        <v>0</v>
      </c>
      <c r="AJ10" s="92"/>
      <c r="AK10" s="92"/>
      <c r="AQ10" s="93">
        <v>0</v>
      </c>
      <c r="AR10" s="93"/>
      <c r="AS10" s="93"/>
    </row>
    <row r="11" spans="1:49" ht="21.75" customHeight="1" x14ac:dyDescent="0.2"/>
    <row r="12" spans="1:49" ht="21.75" customHeight="1" x14ac:dyDescent="0.2"/>
    <row r="13" spans="1:49" ht="21.75" customHeight="1" x14ac:dyDescent="0.2"/>
    <row r="14" spans="1:49" ht="21.75" customHeight="1" x14ac:dyDescent="0.2"/>
    <row r="15" spans="1:49" ht="21.75" customHeight="1" x14ac:dyDescent="0.2"/>
    <row r="16" spans="1:49" ht="21.75" customHeight="1" x14ac:dyDescent="0.2"/>
    <row r="17" ht="21.75" customHeight="1" x14ac:dyDescent="0.2"/>
  </sheetData>
  <mergeCells count="32">
    <mergeCell ref="AC10:AG10"/>
    <mergeCell ref="AI10:AK10"/>
    <mergeCell ref="AQ10:AS10"/>
    <mergeCell ref="A10:G10"/>
    <mergeCell ref="I10:K10"/>
    <mergeCell ref="M10:O10"/>
    <mergeCell ref="Q10:U10"/>
    <mergeCell ref="W10:AA10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M8:AO8"/>
    <mergeCell ref="AQ8:AS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A32"/>
  <sheetViews>
    <sheetView rightToLeft="1" topLeftCell="N7" workbookViewId="0">
      <selection activeCell="U33" sqref="U33"/>
    </sheetView>
  </sheetViews>
  <sheetFormatPr defaultRowHeight="12.75" x14ac:dyDescent="0.2"/>
  <cols>
    <col min="1" max="1" width="6.140625" bestFit="1" customWidth="1"/>
    <col min="2" max="2" width="21.140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85546875" bestFit="1" customWidth="1"/>
    <col min="8" max="8" width="1.28515625" customWidth="1"/>
    <col min="9" max="9" width="17.85546875" bestFit="1" customWidth="1"/>
    <col min="10" max="10" width="1.28515625" customWidth="1"/>
    <col min="11" max="11" width="11" bestFit="1" customWidth="1"/>
    <col min="12" max="12" width="1.28515625" customWidth="1"/>
    <col min="13" max="13" width="16.140625" bestFit="1" customWidth="1"/>
    <col min="14" max="14" width="1.28515625" customWidth="1"/>
    <col min="15" max="15" width="11.85546875" bestFit="1" customWidth="1"/>
    <col min="16" max="16" width="1.28515625" customWidth="1"/>
    <col min="17" max="17" width="16" bestFit="1" customWidth="1"/>
    <col min="18" max="18" width="1.28515625" customWidth="1"/>
    <col min="19" max="19" width="12.140625" bestFit="1" customWidth="1"/>
    <col min="20" max="20" width="1.28515625" customWidth="1"/>
    <col min="21" max="21" width="22.28515625" bestFit="1" customWidth="1"/>
    <col min="22" max="22" width="1.28515625" customWidth="1"/>
    <col min="23" max="23" width="17.85546875" bestFit="1" customWidth="1"/>
    <col min="24" max="24" width="1.28515625" customWidth="1"/>
    <col min="25" max="25" width="17.710937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</row>
    <row r="2" spans="1:27" ht="21.75" customHeight="1" x14ac:dyDescent="0.2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</row>
    <row r="3" spans="1:27" ht="21.75" customHeight="1" x14ac:dyDescent="0.2">
      <c r="A3" s="79" t="s">
        <v>346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</row>
    <row r="4" spans="1:27" ht="14.45" customHeight="1" x14ac:dyDescent="0.2"/>
    <row r="5" spans="1:27" ht="14.45" customHeight="1" x14ac:dyDescent="0.2">
      <c r="A5" s="1" t="s">
        <v>39</v>
      </c>
      <c r="B5" s="81" t="s">
        <v>40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</row>
    <row r="6" spans="1:27" ht="14.45" customHeight="1" x14ac:dyDescent="0.2">
      <c r="E6" s="82" t="s">
        <v>7</v>
      </c>
      <c r="F6" s="82"/>
      <c r="G6" s="82"/>
      <c r="H6" s="82"/>
      <c r="I6" s="82"/>
      <c r="K6" s="82" t="s">
        <v>6</v>
      </c>
      <c r="L6" s="82"/>
      <c r="M6" s="82"/>
      <c r="N6" s="82"/>
      <c r="O6" s="82"/>
      <c r="P6" s="82"/>
      <c r="Q6" s="82"/>
      <c r="S6" s="82" t="s">
        <v>347</v>
      </c>
      <c r="T6" s="82"/>
      <c r="U6" s="82"/>
      <c r="V6" s="82"/>
      <c r="W6" s="82"/>
      <c r="X6" s="82"/>
      <c r="Y6" s="82"/>
      <c r="Z6" s="82"/>
      <c r="AA6" s="82"/>
    </row>
    <row r="7" spans="1:27" ht="14.45" customHeight="1" x14ac:dyDescent="0.2">
      <c r="E7" s="3"/>
      <c r="F7" s="3"/>
      <c r="G7" s="3"/>
      <c r="H7" s="3"/>
      <c r="I7" s="3"/>
      <c r="K7" s="83" t="s">
        <v>41</v>
      </c>
      <c r="L7" s="83"/>
      <c r="M7" s="83"/>
      <c r="N7" s="3"/>
      <c r="O7" s="83" t="s">
        <v>42</v>
      </c>
      <c r="P7" s="83"/>
      <c r="Q7" s="83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82" t="s">
        <v>43</v>
      </c>
      <c r="B8" s="82"/>
      <c r="D8" s="82" t="s">
        <v>44</v>
      </c>
      <c r="E8" s="82"/>
      <c r="G8" s="2" t="s">
        <v>12</v>
      </c>
      <c r="I8" s="2" t="s">
        <v>13</v>
      </c>
      <c r="K8" s="4" t="s">
        <v>11</v>
      </c>
      <c r="L8" s="3"/>
      <c r="M8" s="4" t="s">
        <v>12</v>
      </c>
      <c r="O8" s="4" t="s">
        <v>11</v>
      </c>
      <c r="P8" s="3"/>
      <c r="Q8" s="4" t="s">
        <v>14</v>
      </c>
      <c r="S8" s="2" t="s">
        <v>11</v>
      </c>
      <c r="U8" s="2" t="s">
        <v>45</v>
      </c>
      <c r="W8" s="2" t="s">
        <v>12</v>
      </c>
      <c r="Y8" s="2" t="s">
        <v>13</v>
      </c>
      <c r="AA8" s="2" t="s">
        <v>16</v>
      </c>
    </row>
    <row r="9" spans="1:27" ht="21.75" customHeight="1" x14ac:dyDescent="0.2">
      <c r="A9" s="84" t="s">
        <v>46</v>
      </c>
      <c r="B9" s="84"/>
      <c r="D9" s="85">
        <v>74959298</v>
      </c>
      <c r="E9" s="85"/>
      <c r="G9" s="54">
        <v>899999992662</v>
      </c>
      <c r="I9" s="54">
        <v>957904869142</v>
      </c>
      <c r="K9" s="54">
        <v>0</v>
      </c>
      <c r="M9" s="54">
        <v>0</v>
      </c>
      <c r="O9" s="54">
        <v>-74959298</v>
      </c>
      <c r="Q9" s="54">
        <v>960626073155.21997</v>
      </c>
      <c r="S9" s="54">
        <v>0</v>
      </c>
      <c r="U9" s="54">
        <v>0</v>
      </c>
      <c r="W9" s="54">
        <v>0</v>
      </c>
      <c r="Y9" s="54">
        <v>0</v>
      </c>
      <c r="AA9" s="23">
        <f>Y9/سهام!$AG$4</f>
        <v>0</v>
      </c>
    </row>
    <row r="10" spans="1:27" ht="21.75" customHeight="1" x14ac:dyDescent="0.2">
      <c r="A10" s="86" t="s">
        <v>47</v>
      </c>
      <c r="B10" s="86"/>
      <c r="D10" s="87">
        <v>19893712</v>
      </c>
      <c r="E10" s="87"/>
      <c r="G10" s="56">
        <v>345900240673</v>
      </c>
      <c r="I10" s="56">
        <v>321696728233.22998</v>
      </c>
      <c r="K10" s="56">
        <v>0</v>
      </c>
      <c r="M10" s="56">
        <v>0</v>
      </c>
      <c r="O10" s="56">
        <v>0</v>
      </c>
      <c r="Q10" s="56">
        <v>0</v>
      </c>
      <c r="S10" s="56">
        <v>19893712</v>
      </c>
      <c r="U10" s="56">
        <v>15290</v>
      </c>
      <c r="W10" s="56">
        <v>345900240673</v>
      </c>
      <c r="Y10" s="56">
        <v>303813648837.92999</v>
      </c>
      <c r="AA10" s="24">
        <f>Y10/سهام!$AG$4</f>
        <v>8.6770341928551747E-3</v>
      </c>
    </row>
    <row r="11" spans="1:27" ht="21.75" customHeight="1" x14ac:dyDescent="0.2">
      <c r="A11" s="86" t="s">
        <v>48</v>
      </c>
      <c r="B11" s="86"/>
      <c r="D11" s="87">
        <v>3000000</v>
      </c>
      <c r="E11" s="87"/>
      <c r="G11" s="56">
        <v>30034800000</v>
      </c>
      <c r="I11" s="56">
        <v>35477820000</v>
      </c>
      <c r="K11" s="56">
        <v>0</v>
      </c>
      <c r="M11" s="56">
        <v>0</v>
      </c>
      <c r="O11" s="56">
        <v>0</v>
      </c>
      <c r="Q11" s="56">
        <v>0</v>
      </c>
      <c r="S11" s="56">
        <v>3000000</v>
      </c>
      <c r="U11" s="56">
        <v>11250</v>
      </c>
      <c r="W11" s="56">
        <v>30034800000</v>
      </c>
      <c r="Y11" s="56">
        <v>33709921875</v>
      </c>
      <c r="AA11" s="24">
        <f>Y11/سهام!$AG$4</f>
        <v>9.6276828202635314E-4</v>
      </c>
    </row>
    <row r="12" spans="1:27" ht="21.75" customHeight="1" x14ac:dyDescent="0.2">
      <c r="A12" s="86" t="s">
        <v>49</v>
      </c>
      <c r="B12" s="86"/>
      <c r="D12" s="87">
        <v>2000000</v>
      </c>
      <c r="E12" s="87"/>
      <c r="G12" s="56">
        <v>20000000000</v>
      </c>
      <c r="I12" s="56">
        <v>21314658750</v>
      </c>
      <c r="K12" s="56">
        <v>0</v>
      </c>
      <c r="M12" s="56">
        <v>0</v>
      </c>
      <c r="O12" s="56">
        <v>0</v>
      </c>
      <c r="Q12" s="56">
        <v>0</v>
      </c>
      <c r="S12" s="56">
        <v>2000000</v>
      </c>
      <c r="U12" s="56">
        <v>10130</v>
      </c>
      <c r="W12" s="56">
        <v>20000000000</v>
      </c>
      <c r="Y12" s="56">
        <v>20235941250</v>
      </c>
      <c r="AA12" s="24">
        <f>Y12/سهام!$AG$4</f>
        <v>5.7794623389196783E-4</v>
      </c>
    </row>
    <row r="13" spans="1:27" ht="21.75" customHeight="1" x14ac:dyDescent="0.2">
      <c r="A13" s="86" t="s">
        <v>50</v>
      </c>
      <c r="B13" s="86"/>
      <c r="D13" s="87">
        <v>1000000</v>
      </c>
      <c r="E13" s="87"/>
      <c r="G13" s="56">
        <v>10011600000</v>
      </c>
      <c r="I13" s="56">
        <v>10487531250</v>
      </c>
      <c r="K13" s="56">
        <v>0</v>
      </c>
      <c r="M13" s="56">
        <v>0</v>
      </c>
      <c r="O13" s="56">
        <v>0</v>
      </c>
      <c r="Q13" s="56">
        <v>0</v>
      </c>
      <c r="S13" s="56">
        <v>1000000</v>
      </c>
      <c r="U13" s="56">
        <v>10250</v>
      </c>
      <c r="W13" s="56">
        <v>10011600000</v>
      </c>
      <c r="Y13" s="56">
        <v>10237828125</v>
      </c>
      <c r="AA13" s="24">
        <f>Y13/سهام!$AG$4</f>
        <v>2.9239629305985541E-4</v>
      </c>
    </row>
    <row r="14" spans="1:27" ht="21.75" customHeight="1" x14ac:dyDescent="0.2">
      <c r="A14" s="86" t="s">
        <v>51</v>
      </c>
      <c r="B14" s="86"/>
      <c r="D14" s="87">
        <v>2000000</v>
      </c>
      <c r="E14" s="87"/>
      <c r="G14" s="56">
        <v>20023200000</v>
      </c>
      <c r="I14" s="56">
        <v>27766987500</v>
      </c>
      <c r="K14" s="56">
        <v>0</v>
      </c>
      <c r="M14" s="56">
        <v>0</v>
      </c>
      <c r="O14" s="56">
        <v>0</v>
      </c>
      <c r="Q14" s="56">
        <v>0</v>
      </c>
      <c r="S14" s="56">
        <v>2000000</v>
      </c>
      <c r="U14" s="56">
        <v>12999</v>
      </c>
      <c r="W14" s="56">
        <v>20023200000</v>
      </c>
      <c r="Y14" s="56">
        <v>25967127375</v>
      </c>
      <c r="AA14" s="24">
        <f>Y14/سهام!$AG$4</f>
        <v>7.4163110507025564E-4</v>
      </c>
    </row>
    <row r="15" spans="1:27" ht="21.75" customHeight="1" x14ac:dyDescent="0.2">
      <c r="A15" s="86" t="s">
        <v>53</v>
      </c>
      <c r="B15" s="86"/>
      <c r="D15" s="87">
        <v>14770000</v>
      </c>
      <c r="E15" s="87"/>
      <c r="G15" s="56">
        <v>140100535199</v>
      </c>
      <c r="I15" s="56">
        <v>138673129875</v>
      </c>
      <c r="K15" s="56">
        <v>0</v>
      </c>
      <c r="M15" s="56">
        <v>0</v>
      </c>
      <c r="O15" s="56">
        <v>0</v>
      </c>
      <c r="Q15" s="56">
        <v>0</v>
      </c>
      <c r="S15" s="56">
        <v>14770000</v>
      </c>
      <c r="U15" s="56">
        <v>8990</v>
      </c>
      <c r="W15" s="56">
        <v>140100535199</v>
      </c>
      <c r="Y15" s="56">
        <v>132624621018.75</v>
      </c>
      <c r="AA15" s="24">
        <f>Y15/سهام!$AG$4</f>
        <v>3.7878099808743063E-3</v>
      </c>
    </row>
    <row r="16" spans="1:27" ht="21.75" customHeight="1" x14ac:dyDescent="0.2">
      <c r="A16" s="86" t="s">
        <v>54</v>
      </c>
      <c r="B16" s="86"/>
      <c r="D16" s="87">
        <v>9570000</v>
      </c>
      <c r="E16" s="87"/>
      <c r="G16" s="56">
        <v>110210395824</v>
      </c>
      <c r="I16" s="56">
        <v>178708251645</v>
      </c>
      <c r="K16" s="56">
        <v>0</v>
      </c>
      <c r="M16" s="56">
        <v>0</v>
      </c>
      <c r="O16" s="56">
        <v>0</v>
      </c>
      <c r="Q16" s="56">
        <v>0</v>
      </c>
      <c r="S16" s="56">
        <v>9570000</v>
      </c>
      <c r="U16" s="56">
        <v>15639</v>
      </c>
      <c r="W16" s="56">
        <v>110210395824</v>
      </c>
      <c r="Y16" s="56">
        <v>149487502539.375</v>
      </c>
      <c r="AA16" s="24">
        <f>Y16/سهام!$AG$4</f>
        <v>4.2694203367756745E-3</v>
      </c>
    </row>
    <row r="17" spans="1:27" ht="21.75" customHeight="1" x14ac:dyDescent="0.2">
      <c r="A17" s="86" t="s">
        <v>55</v>
      </c>
      <c r="B17" s="86"/>
      <c r="D17" s="87">
        <v>29371448</v>
      </c>
      <c r="E17" s="87"/>
      <c r="G17" s="56">
        <v>354761760995</v>
      </c>
      <c r="I17" s="56">
        <v>433354379820.17297</v>
      </c>
      <c r="K17" s="56">
        <v>0</v>
      </c>
      <c r="M17" s="56">
        <v>0</v>
      </c>
      <c r="O17" s="56">
        <v>0</v>
      </c>
      <c r="Q17" s="56">
        <v>0</v>
      </c>
      <c r="S17" s="56">
        <v>29371448</v>
      </c>
      <c r="U17" s="56">
        <v>17289</v>
      </c>
      <c r="W17" s="56">
        <v>354761760995</v>
      </c>
      <c r="Y17" s="56">
        <v>507193600914.63397</v>
      </c>
      <c r="AA17" s="24"/>
    </row>
    <row r="18" spans="1:27" ht="21.75" customHeight="1" x14ac:dyDescent="0.2">
      <c r="A18" s="86" t="s">
        <v>56</v>
      </c>
      <c r="B18" s="86"/>
      <c r="D18" s="87">
        <v>5500000</v>
      </c>
      <c r="E18" s="87"/>
      <c r="G18" s="56">
        <v>56680673400</v>
      </c>
      <c r="I18" s="56">
        <v>87126414375</v>
      </c>
      <c r="K18" s="56">
        <v>0</v>
      </c>
      <c r="M18" s="56">
        <v>0</v>
      </c>
      <c r="O18" s="56">
        <v>0</v>
      </c>
      <c r="Q18" s="56">
        <v>0</v>
      </c>
      <c r="S18" s="56">
        <v>5500000</v>
      </c>
      <c r="U18" s="56">
        <v>14890</v>
      </c>
      <c r="W18" s="56">
        <v>56680673400</v>
      </c>
      <c r="Y18" s="56">
        <v>81797749687.5</v>
      </c>
      <c r="AA18" s="24">
        <f>Y18/سهام!$AG$4</f>
        <v>2.3361750653792058E-3</v>
      </c>
    </row>
    <row r="19" spans="1:27" ht="21.75" customHeight="1" x14ac:dyDescent="0.2">
      <c r="A19" s="86" t="s">
        <v>57</v>
      </c>
      <c r="B19" s="86"/>
      <c r="D19" s="87">
        <v>6791000</v>
      </c>
      <c r="E19" s="87"/>
      <c r="G19" s="56">
        <v>109829073089</v>
      </c>
      <c r="I19" s="56">
        <v>163272044933.81299</v>
      </c>
      <c r="K19" s="56">
        <v>0</v>
      </c>
      <c r="M19" s="56">
        <v>0</v>
      </c>
      <c r="O19" s="56">
        <v>0</v>
      </c>
      <c r="Q19" s="56">
        <v>0</v>
      </c>
      <c r="S19" s="56">
        <v>6791000</v>
      </c>
      <c r="U19" s="56">
        <v>23098</v>
      </c>
      <c r="W19" s="56">
        <v>109829073089</v>
      </c>
      <c r="Y19" s="56">
        <v>156672248509.875</v>
      </c>
      <c r="AA19" s="24">
        <f>Y19/سهام!$AG$4</f>
        <v>4.4746194339573275E-3</v>
      </c>
    </row>
    <row r="20" spans="1:27" ht="21.75" customHeight="1" x14ac:dyDescent="0.2">
      <c r="A20" s="86" t="s">
        <v>58</v>
      </c>
      <c r="B20" s="86"/>
      <c r="D20" s="87">
        <v>21564</v>
      </c>
      <c r="E20" s="87"/>
      <c r="G20" s="56">
        <v>39363632745</v>
      </c>
      <c r="I20" s="56">
        <v>63597260412</v>
      </c>
      <c r="K20" s="56">
        <v>0</v>
      </c>
      <c r="M20" s="56">
        <v>0</v>
      </c>
      <c r="O20" s="56">
        <v>0</v>
      </c>
      <c r="Q20" s="56">
        <v>0</v>
      </c>
      <c r="S20" s="56">
        <v>21564</v>
      </c>
      <c r="U20" s="56">
        <v>2856825</v>
      </c>
      <c r="W20" s="56">
        <v>39363632745</v>
      </c>
      <c r="Y20" s="56">
        <v>61604574300</v>
      </c>
      <c r="AA20" s="24">
        <f>Y20/سهام!$AG$4</f>
        <v>1.7594502409025779E-3</v>
      </c>
    </row>
    <row r="21" spans="1:27" ht="21.75" customHeight="1" x14ac:dyDescent="0.2">
      <c r="A21" s="86" t="s">
        <v>61</v>
      </c>
      <c r="B21" s="86"/>
      <c r="D21" s="87">
        <v>4808154</v>
      </c>
      <c r="E21" s="87"/>
      <c r="G21" s="56">
        <v>99999986892</v>
      </c>
      <c r="I21" s="56">
        <v>101221258008</v>
      </c>
      <c r="K21" s="56">
        <v>0</v>
      </c>
      <c r="M21" s="56">
        <v>0</v>
      </c>
      <c r="O21" s="56">
        <v>0</v>
      </c>
      <c r="Q21" s="56">
        <v>0</v>
      </c>
      <c r="S21" s="56">
        <v>4808154</v>
      </c>
      <c r="U21" s="56">
        <v>20194</v>
      </c>
      <c r="W21" s="56">
        <v>99999986892</v>
      </c>
      <c r="Y21" s="56">
        <v>97095861876</v>
      </c>
      <c r="AA21" s="24">
        <f>Y21/سهام!$AG$4</f>
        <v>2.7730950097381263E-3</v>
      </c>
    </row>
    <row r="22" spans="1:27" ht="21.75" customHeight="1" x14ac:dyDescent="0.2">
      <c r="A22" s="86" t="s">
        <v>59</v>
      </c>
      <c r="B22" s="86"/>
      <c r="D22" s="87">
        <v>130571</v>
      </c>
      <c r="E22" s="87"/>
      <c r="G22" s="56">
        <v>99999758915</v>
      </c>
      <c r="I22" s="56">
        <v>91276682118</v>
      </c>
      <c r="K22" s="56">
        <v>0</v>
      </c>
      <c r="M22" s="56">
        <v>0</v>
      </c>
      <c r="O22" s="56">
        <v>0</v>
      </c>
      <c r="Q22" s="56">
        <v>0</v>
      </c>
      <c r="S22" s="56">
        <v>130571</v>
      </c>
      <c r="U22" s="56">
        <v>674816</v>
      </c>
      <c r="W22" s="56">
        <v>99999758915</v>
      </c>
      <c r="Y22" s="56">
        <v>88111379936</v>
      </c>
      <c r="AA22" s="24">
        <f>Y22/سهام!$AG$4</f>
        <v>2.5164947638418103E-3</v>
      </c>
    </row>
    <row r="23" spans="1:27" ht="21.75" customHeight="1" x14ac:dyDescent="0.2">
      <c r="A23" s="86" t="s">
        <v>60</v>
      </c>
      <c r="B23" s="86"/>
      <c r="D23" s="87">
        <v>10000</v>
      </c>
      <c r="E23" s="87"/>
      <c r="G23" s="56">
        <v>10000000000</v>
      </c>
      <c r="I23" s="56">
        <v>10140250000</v>
      </c>
      <c r="K23" s="56">
        <v>0</v>
      </c>
      <c r="M23" s="56">
        <v>0</v>
      </c>
      <c r="O23" s="56">
        <v>0</v>
      </c>
      <c r="Q23" s="56">
        <v>0</v>
      </c>
      <c r="S23" s="56">
        <v>10000</v>
      </c>
      <c r="U23" s="56">
        <v>995283</v>
      </c>
      <c r="W23" s="56">
        <v>10000000000</v>
      </c>
      <c r="Y23" s="56">
        <v>9952830000</v>
      </c>
      <c r="AA23" s="24">
        <f>Y23/سهام!$AG$4</f>
        <v>2.842566374354835E-4</v>
      </c>
    </row>
    <row r="24" spans="1:27" ht="21.75" customHeight="1" x14ac:dyDescent="0.2">
      <c r="A24" s="86" t="s">
        <v>348</v>
      </c>
      <c r="B24" s="86"/>
      <c r="D24" s="87">
        <v>0</v>
      </c>
      <c r="E24" s="87"/>
      <c r="G24" s="56">
        <v>0</v>
      </c>
      <c r="I24" s="56">
        <v>0</v>
      </c>
      <c r="K24" s="56">
        <v>7100000</v>
      </c>
      <c r="M24" s="56">
        <v>80010582425</v>
      </c>
      <c r="O24" s="56">
        <v>0</v>
      </c>
      <c r="Q24" s="56">
        <v>0</v>
      </c>
      <c r="S24" s="56">
        <v>7100000</v>
      </c>
      <c r="U24" s="56">
        <v>11249</v>
      </c>
      <c r="W24" s="56">
        <v>80010582425</v>
      </c>
      <c r="Y24" s="56">
        <v>79852924768</v>
      </c>
      <c r="AA24" s="24">
        <f>Y24/سهام!$AG$4</f>
        <v>2.2806301206732471E-3</v>
      </c>
    </row>
    <row r="25" spans="1:27" ht="21.75" customHeight="1" x14ac:dyDescent="0.2">
      <c r="A25" s="96" t="s">
        <v>349</v>
      </c>
      <c r="B25" s="96"/>
      <c r="D25" s="97">
        <v>0</v>
      </c>
      <c r="E25" s="97"/>
      <c r="G25" s="60">
        <v>0</v>
      </c>
      <c r="I25" s="60">
        <v>0</v>
      </c>
      <c r="K25" s="60">
        <v>579746</v>
      </c>
      <c r="M25" s="60">
        <v>188104350890</v>
      </c>
      <c r="O25" s="60">
        <v>0</v>
      </c>
      <c r="Q25" s="60">
        <v>0</v>
      </c>
      <c r="S25" s="60">
        <v>579746</v>
      </c>
      <c r="U25" s="60">
        <v>297246</v>
      </c>
      <c r="W25" s="60">
        <v>188104350890</v>
      </c>
      <c r="Y25" s="60">
        <v>172122540990.32501</v>
      </c>
      <c r="AA25" s="24">
        <f>Y25/سهام!$AG$4</f>
        <v>4.915885705750119E-3</v>
      </c>
    </row>
    <row r="26" spans="1:27" ht="21.75" customHeight="1" x14ac:dyDescent="0.2">
      <c r="A26" s="88" t="s">
        <v>27</v>
      </c>
      <c r="B26" s="88"/>
      <c r="D26" s="95">
        <f>SUM(D9:E25)</f>
        <v>173825747</v>
      </c>
      <c r="E26" s="95"/>
      <c r="G26" s="16">
        <f>SUM(G9:G25)</f>
        <v>2346915650394</v>
      </c>
      <c r="I26" s="16">
        <f>SUM(I9:I25)</f>
        <v>2642018266062.2158</v>
      </c>
      <c r="K26" s="16">
        <f>SUM(K9:K25)</f>
        <v>7679746</v>
      </c>
      <c r="M26" s="16">
        <f>SUM(M9:M25)</f>
        <v>268114933315</v>
      </c>
      <c r="O26" s="16">
        <f>SUM(O9:O25)</f>
        <v>-74959298</v>
      </c>
      <c r="Q26" s="16">
        <f>SUM(Q9:Q25)</f>
        <v>960626073155.21997</v>
      </c>
      <c r="S26" s="16">
        <f>SUM(S9:S25)</f>
        <v>106546195</v>
      </c>
      <c r="U26" s="16"/>
      <c r="W26" s="16">
        <f>SUM(W9:W25)</f>
        <v>1715030591047</v>
      </c>
      <c r="Y26" s="16">
        <f>SUM(Y9:Y25)</f>
        <v>1930480302003.3889</v>
      </c>
      <c r="AA26" s="25">
        <f>SUM(AA9:AA25)</f>
        <v>4.0649613402231485E-2</v>
      </c>
    </row>
    <row r="28" spans="1:27" x14ac:dyDescent="0.2">
      <c r="Y28" s="22"/>
    </row>
    <row r="29" spans="1:27" x14ac:dyDescent="0.2">
      <c r="W29" s="22"/>
      <c r="Y29" s="22"/>
    </row>
    <row r="30" spans="1:27" x14ac:dyDescent="0.2">
      <c r="W30" s="22"/>
      <c r="Y30" s="22"/>
    </row>
    <row r="31" spans="1:27" x14ac:dyDescent="0.2">
      <c r="W31" s="22"/>
      <c r="Y31" s="22"/>
    </row>
    <row r="32" spans="1:27" x14ac:dyDescent="0.2">
      <c r="W32" s="22"/>
    </row>
  </sheetData>
  <mergeCells count="47">
    <mergeCell ref="A26:B26"/>
    <mergeCell ref="D26:E26"/>
    <mergeCell ref="A23:B23"/>
    <mergeCell ref="D23:E23"/>
    <mergeCell ref="A24:B24"/>
    <mergeCell ref="D24:E24"/>
    <mergeCell ref="A25:B25"/>
    <mergeCell ref="D25:E25"/>
    <mergeCell ref="A20:B20"/>
    <mergeCell ref="D20:E20"/>
    <mergeCell ref="A21:B21"/>
    <mergeCell ref="D21:E21"/>
    <mergeCell ref="A22:B22"/>
    <mergeCell ref="D22:E22"/>
    <mergeCell ref="A16:B16"/>
    <mergeCell ref="D16:E16"/>
    <mergeCell ref="A18:B18"/>
    <mergeCell ref="D18:E18"/>
    <mergeCell ref="A19:B19"/>
    <mergeCell ref="D19:E19"/>
    <mergeCell ref="A17:B17"/>
    <mergeCell ref="D17:E17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L30"/>
  <sheetViews>
    <sheetView rightToLeft="1" topLeftCell="V1" workbookViewId="0">
      <selection activeCell="AD7" sqref="AD7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0.85546875" bestFit="1" customWidth="1"/>
    <col min="17" max="17" width="1.28515625" customWidth="1"/>
    <col min="18" max="18" width="19" bestFit="1" customWidth="1"/>
    <col min="19" max="19" width="1.28515625" customWidth="1"/>
    <col min="20" max="20" width="19" bestFit="1" customWidth="1"/>
    <col min="21" max="21" width="1.28515625" customWidth="1"/>
    <col min="22" max="22" width="8.28515625" bestFit="1" customWidth="1"/>
    <col min="23" max="23" width="1.28515625" customWidth="1"/>
    <col min="24" max="24" width="15.570312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10.85546875" bestFit="1" customWidth="1"/>
    <col min="31" max="31" width="1.28515625" customWidth="1"/>
    <col min="32" max="32" width="16.140625" bestFit="1" customWidth="1"/>
    <col min="33" max="33" width="1.28515625" customWidth="1"/>
    <col min="34" max="34" width="19" bestFit="1" customWidth="1"/>
    <col min="35" max="35" width="1.28515625" customWidth="1"/>
    <col min="36" max="36" width="18.710937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</row>
    <row r="2" spans="1:38" ht="21.75" customHeight="1" x14ac:dyDescent="0.2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</row>
    <row r="3" spans="1:38" ht="21.75" customHeight="1" x14ac:dyDescent="0.2">
      <c r="A3" s="79" t="s">
        <v>346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</row>
    <row r="4" spans="1:38" ht="14.45" customHeight="1" x14ac:dyDescent="0.2"/>
    <row r="5" spans="1:38" ht="14.45" customHeight="1" x14ac:dyDescent="0.2">
      <c r="A5" s="1" t="s">
        <v>62</v>
      </c>
      <c r="B5" s="81" t="s">
        <v>63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</row>
    <row r="6" spans="1:38" ht="14.45" customHeight="1" x14ac:dyDescent="0.2">
      <c r="A6" s="82" t="s">
        <v>64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 t="s">
        <v>7</v>
      </c>
      <c r="Q6" s="82"/>
      <c r="R6" s="82"/>
      <c r="S6" s="82"/>
      <c r="T6" s="82"/>
      <c r="V6" s="82" t="s">
        <v>6</v>
      </c>
      <c r="W6" s="82"/>
      <c r="X6" s="82"/>
      <c r="Y6" s="82"/>
      <c r="Z6" s="82"/>
      <c r="AA6" s="82"/>
      <c r="AB6" s="82"/>
      <c r="AD6" s="82" t="s">
        <v>347</v>
      </c>
      <c r="AE6" s="82"/>
      <c r="AF6" s="82"/>
      <c r="AG6" s="82"/>
      <c r="AH6" s="82"/>
      <c r="AI6" s="82"/>
      <c r="AJ6" s="82"/>
      <c r="AK6" s="82"/>
      <c r="AL6" s="82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83" t="s">
        <v>8</v>
      </c>
      <c r="W7" s="83"/>
      <c r="X7" s="83"/>
      <c r="Y7" s="3"/>
      <c r="Z7" s="83" t="s">
        <v>9</v>
      </c>
      <c r="AA7" s="83"/>
      <c r="AB7" s="83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82" t="s">
        <v>65</v>
      </c>
      <c r="B8" s="82"/>
      <c r="D8" s="2" t="s">
        <v>66</v>
      </c>
      <c r="F8" s="2" t="s">
        <v>67</v>
      </c>
      <c r="H8" s="2" t="s">
        <v>68</v>
      </c>
      <c r="J8" s="2" t="s">
        <v>69</v>
      </c>
      <c r="L8" s="2" t="s">
        <v>70</v>
      </c>
      <c r="N8" s="2" t="s">
        <v>33</v>
      </c>
      <c r="P8" s="2" t="s">
        <v>11</v>
      </c>
      <c r="R8" s="2" t="s">
        <v>12</v>
      </c>
      <c r="T8" s="2" t="s">
        <v>13</v>
      </c>
      <c r="V8" s="4" t="s">
        <v>11</v>
      </c>
      <c r="W8" s="3"/>
      <c r="X8" s="4" t="s">
        <v>12</v>
      </c>
      <c r="Z8" s="4" t="s">
        <v>11</v>
      </c>
      <c r="AA8" s="3"/>
      <c r="AB8" s="4" t="s">
        <v>14</v>
      </c>
      <c r="AD8" s="2" t="s">
        <v>11</v>
      </c>
      <c r="AF8" s="2" t="s">
        <v>15</v>
      </c>
      <c r="AH8" s="2" t="s">
        <v>12</v>
      </c>
      <c r="AJ8" s="2" t="s">
        <v>13</v>
      </c>
      <c r="AL8" s="2" t="s">
        <v>16</v>
      </c>
    </row>
    <row r="9" spans="1:38" ht="21.75" customHeight="1" x14ac:dyDescent="0.2">
      <c r="A9" s="84" t="s">
        <v>71</v>
      </c>
      <c r="B9" s="84"/>
      <c r="D9" s="61" t="s">
        <v>72</v>
      </c>
      <c r="F9" s="61" t="s">
        <v>72</v>
      </c>
      <c r="H9" s="61" t="s">
        <v>73</v>
      </c>
      <c r="J9" s="61" t="s">
        <v>74</v>
      </c>
      <c r="L9" s="55">
        <v>0</v>
      </c>
      <c r="N9" s="55">
        <v>0</v>
      </c>
      <c r="P9" s="54">
        <v>36100</v>
      </c>
      <c r="R9" s="54">
        <v>25095805778</v>
      </c>
      <c r="T9" s="54">
        <v>29612876693</v>
      </c>
      <c r="V9" s="54">
        <v>0</v>
      </c>
      <c r="X9" s="54">
        <v>0</v>
      </c>
      <c r="Z9" s="54">
        <v>0</v>
      </c>
      <c r="AB9" s="54">
        <v>0</v>
      </c>
      <c r="AD9" s="54">
        <v>36100</v>
      </c>
      <c r="AF9" s="54">
        <v>832620</v>
      </c>
      <c r="AH9" s="54">
        <v>25095805778</v>
      </c>
      <c r="AJ9" s="54">
        <v>30052134063</v>
      </c>
      <c r="AL9" s="23">
        <f>AJ9/سهام!$AG$4</f>
        <v>8.583004609250569E-4</v>
      </c>
    </row>
    <row r="10" spans="1:38" ht="21.75" customHeight="1" x14ac:dyDescent="0.2">
      <c r="A10" s="86" t="s">
        <v>75</v>
      </c>
      <c r="B10" s="86"/>
      <c r="D10" s="62" t="s">
        <v>72</v>
      </c>
      <c r="F10" s="62" t="s">
        <v>72</v>
      </c>
      <c r="H10" s="62" t="s">
        <v>76</v>
      </c>
      <c r="J10" s="62" t="s">
        <v>77</v>
      </c>
      <c r="L10" s="57">
        <v>0</v>
      </c>
      <c r="N10" s="57">
        <v>0</v>
      </c>
      <c r="P10" s="56">
        <v>880000</v>
      </c>
      <c r="R10" s="56">
        <v>596660000000</v>
      </c>
      <c r="T10" s="56">
        <v>690674792500</v>
      </c>
      <c r="V10" s="56">
        <v>0</v>
      </c>
      <c r="X10" s="56">
        <v>0</v>
      </c>
      <c r="Z10" s="56">
        <v>0</v>
      </c>
      <c r="AB10" s="56">
        <v>0</v>
      </c>
      <c r="AD10" s="56">
        <v>880000</v>
      </c>
      <c r="AF10" s="56">
        <v>798450</v>
      </c>
      <c r="AH10" s="56">
        <v>596660000000</v>
      </c>
      <c r="AJ10" s="56">
        <v>702508647225</v>
      </c>
      <c r="AL10" s="24">
        <f>AJ10/سهام!$AG$4</f>
        <v>2.0063916075079027E-2</v>
      </c>
    </row>
    <row r="11" spans="1:38" ht="21.75" customHeight="1" x14ac:dyDescent="0.2">
      <c r="A11" s="86" t="s">
        <v>78</v>
      </c>
      <c r="B11" s="86"/>
      <c r="D11" s="62" t="s">
        <v>72</v>
      </c>
      <c r="F11" s="62" t="s">
        <v>72</v>
      </c>
      <c r="H11" s="62" t="s">
        <v>79</v>
      </c>
      <c r="J11" s="62" t="s">
        <v>80</v>
      </c>
      <c r="L11" s="57">
        <v>0</v>
      </c>
      <c r="N11" s="57">
        <v>0</v>
      </c>
      <c r="P11" s="56">
        <v>151609</v>
      </c>
      <c r="R11" s="56">
        <v>100988122870</v>
      </c>
      <c r="T11" s="56">
        <v>109547965131</v>
      </c>
      <c r="V11" s="56">
        <v>0</v>
      </c>
      <c r="X11" s="56">
        <v>0</v>
      </c>
      <c r="Z11" s="56">
        <v>0</v>
      </c>
      <c r="AB11" s="56">
        <v>0</v>
      </c>
      <c r="AD11" s="56">
        <v>151609</v>
      </c>
      <c r="AF11" s="56">
        <v>732500</v>
      </c>
      <c r="AH11" s="56">
        <v>100988122870</v>
      </c>
      <c r="AJ11" s="56">
        <v>111033464036</v>
      </c>
      <c r="AL11" s="24">
        <f>AJ11/سهام!$AG$4</f>
        <v>3.1711582665118411E-3</v>
      </c>
    </row>
    <row r="12" spans="1:38" ht="21.75" customHeight="1" x14ac:dyDescent="0.2">
      <c r="A12" s="86" t="s">
        <v>81</v>
      </c>
      <c r="B12" s="86"/>
      <c r="D12" s="62" t="s">
        <v>72</v>
      </c>
      <c r="F12" s="62" t="s">
        <v>72</v>
      </c>
      <c r="H12" s="62" t="s">
        <v>82</v>
      </c>
      <c r="J12" s="62" t="s">
        <v>83</v>
      </c>
      <c r="L12" s="57">
        <v>0</v>
      </c>
      <c r="N12" s="57">
        <v>0</v>
      </c>
      <c r="P12" s="56">
        <v>100164</v>
      </c>
      <c r="R12" s="56">
        <v>55337569797</v>
      </c>
      <c r="T12" s="56">
        <v>92199272452</v>
      </c>
      <c r="V12" s="56">
        <v>0</v>
      </c>
      <c r="X12" s="56">
        <v>0</v>
      </c>
      <c r="Z12" s="56">
        <v>0</v>
      </c>
      <c r="AB12" s="56">
        <v>0</v>
      </c>
      <c r="AD12" s="56">
        <v>100164</v>
      </c>
      <c r="AF12" s="56">
        <v>939100</v>
      </c>
      <c r="AH12" s="56">
        <v>55337569797</v>
      </c>
      <c r="AJ12" s="56">
        <v>94046963297</v>
      </c>
      <c r="AL12" s="24">
        <f>AJ12/سهام!$AG$4</f>
        <v>2.686017298378808E-3</v>
      </c>
    </row>
    <row r="13" spans="1:38" ht="21.75" customHeight="1" x14ac:dyDescent="0.2">
      <c r="A13" s="86" t="s">
        <v>84</v>
      </c>
      <c r="B13" s="86"/>
      <c r="D13" s="62" t="s">
        <v>72</v>
      </c>
      <c r="F13" s="62" t="s">
        <v>72</v>
      </c>
      <c r="H13" s="62" t="s">
        <v>85</v>
      </c>
      <c r="J13" s="62" t="s">
        <v>86</v>
      </c>
      <c r="L13" s="57">
        <v>0</v>
      </c>
      <c r="N13" s="57">
        <v>0</v>
      </c>
      <c r="P13" s="56">
        <v>957700</v>
      </c>
      <c r="R13" s="56">
        <v>591265672000</v>
      </c>
      <c r="T13" s="56">
        <v>612788181007</v>
      </c>
      <c r="V13" s="56">
        <v>0</v>
      </c>
      <c r="X13" s="56">
        <v>0</v>
      </c>
      <c r="Z13" s="56">
        <v>0</v>
      </c>
      <c r="AB13" s="56">
        <v>0</v>
      </c>
      <c r="AD13" s="56">
        <v>957700</v>
      </c>
      <c r="AF13" s="56">
        <v>718100</v>
      </c>
      <c r="AH13" s="56">
        <v>591265672000</v>
      </c>
      <c r="AJ13" s="56">
        <v>687599719957</v>
      </c>
      <c r="AL13" s="24">
        <f>AJ13/سهام!$AG$4</f>
        <v>1.9638111401134844E-2</v>
      </c>
    </row>
    <row r="14" spans="1:38" ht="21.75" customHeight="1" x14ac:dyDescent="0.2">
      <c r="A14" s="86" t="s">
        <v>87</v>
      </c>
      <c r="B14" s="86"/>
      <c r="D14" s="62" t="s">
        <v>72</v>
      </c>
      <c r="F14" s="62" t="s">
        <v>72</v>
      </c>
      <c r="H14" s="62" t="s">
        <v>88</v>
      </c>
      <c r="J14" s="62" t="s">
        <v>89</v>
      </c>
      <c r="L14" s="57">
        <v>0</v>
      </c>
      <c r="N14" s="57">
        <v>0</v>
      </c>
      <c r="P14" s="56">
        <v>740100</v>
      </c>
      <c r="R14" s="56">
        <v>601514269511</v>
      </c>
      <c r="T14" s="56">
        <v>715694976769</v>
      </c>
      <c r="V14" s="56">
        <v>0</v>
      </c>
      <c r="X14" s="56">
        <v>0</v>
      </c>
      <c r="Z14" s="56">
        <v>0</v>
      </c>
      <c r="AB14" s="56">
        <v>0</v>
      </c>
      <c r="AD14" s="56">
        <v>740100</v>
      </c>
      <c r="AF14" s="56">
        <v>989150</v>
      </c>
      <c r="AH14" s="56">
        <v>601514269511</v>
      </c>
      <c r="AJ14" s="56">
        <v>731937227327</v>
      </c>
      <c r="AL14" s="24">
        <f>AJ14/سهام!$AG$4</f>
        <v>2.0904407596012801E-2</v>
      </c>
    </row>
    <row r="15" spans="1:38" ht="21.75" customHeight="1" x14ac:dyDescent="0.2">
      <c r="A15" s="86" t="s">
        <v>90</v>
      </c>
      <c r="B15" s="86"/>
      <c r="D15" s="62" t="s">
        <v>72</v>
      </c>
      <c r="F15" s="62" t="s">
        <v>72</v>
      </c>
      <c r="H15" s="62" t="s">
        <v>91</v>
      </c>
      <c r="J15" s="62" t="s">
        <v>92</v>
      </c>
      <c r="L15" s="57">
        <v>0</v>
      </c>
      <c r="N15" s="57">
        <v>0</v>
      </c>
      <c r="P15" s="56">
        <v>1884000</v>
      </c>
      <c r="R15" s="56">
        <v>1192884491342</v>
      </c>
      <c r="T15" s="56">
        <v>1114703907290</v>
      </c>
      <c r="V15" s="56">
        <v>0</v>
      </c>
      <c r="X15" s="56">
        <v>0</v>
      </c>
      <c r="Z15" s="56">
        <v>0</v>
      </c>
      <c r="AB15" s="56">
        <v>0</v>
      </c>
      <c r="AD15" s="56">
        <v>1884000</v>
      </c>
      <c r="AF15" s="56">
        <v>668211</v>
      </c>
      <c r="AH15" s="56">
        <v>1192884491342</v>
      </c>
      <c r="AJ15" s="56">
        <v>1258681346648</v>
      </c>
      <c r="AL15" s="24">
        <f>AJ15/سهام!$AG$4</f>
        <v>3.5948421423949432E-2</v>
      </c>
    </row>
    <row r="16" spans="1:38" ht="21.75" customHeight="1" x14ac:dyDescent="0.2">
      <c r="A16" s="86" t="s">
        <v>93</v>
      </c>
      <c r="B16" s="86"/>
      <c r="D16" s="62" t="s">
        <v>72</v>
      </c>
      <c r="F16" s="62" t="s">
        <v>72</v>
      </c>
      <c r="H16" s="62" t="s">
        <v>94</v>
      </c>
      <c r="J16" s="62" t="s">
        <v>92</v>
      </c>
      <c r="L16" s="57">
        <v>18</v>
      </c>
      <c r="N16" s="57">
        <v>18</v>
      </c>
      <c r="P16" s="56">
        <v>1200000</v>
      </c>
      <c r="R16" s="56">
        <v>983888000000</v>
      </c>
      <c r="T16" s="56">
        <v>1199782500000</v>
      </c>
      <c r="V16" s="56">
        <v>0</v>
      </c>
      <c r="X16" s="56">
        <v>0</v>
      </c>
      <c r="Z16" s="56">
        <v>0</v>
      </c>
      <c r="AB16" s="56">
        <v>0</v>
      </c>
      <c r="AD16" s="56">
        <v>1200000</v>
      </c>
      <c r="AF16" s="56">
        <v>1000000</v>
      </c>
      <c r="AH16" s="56">
        <v>983888000000</v>
      </c>
      <c r="AJ16" s="56">
        <v>1199782500000</v>
      </c>
      <c r="AL16" s="24">
        <f>AJ16/سهام!$AG$4</f>
        <v>3.4266247801272395E-2</v>
      </c>
    </row>
    <row r="17" spans="1:38" ht="21.75" customHeight="1" x14ac:dyDescent="0.2">
      <c r="A17" s="86" t="s">
        <v>95</v>
      </c>
      <c r="B17" s="86"/>
      <c r="D17" s="62" t="s">
        <v>72</v>
      </c>
      <c r="F17" s="62" t="s">
        <v>72</v>
      </c>
      <c r="H17" s="62" t="s">
        <v>96</v>
      </c>
      <c r="J17" s="62" t="s">
        <v>97</v>
      </c>
      <c r="L17" s="57">
        <v>18</v>
      </c>
      <c r="N17" s="57">
        <v>18</v>
      </c>
      <c r="P17" s="56">
        <v>2045000</v>
      </c>
      <c r="R17" s="56">
        <v>1782380650000</v>
      </c>
      <c r="T17" s="56">
        <v>1942397876562</v>
      </c>
      <c r="V17" s="56">
        <v>0</v>
      </c>
      <c r="X17" s="56">
        <v>0</v>
      </c>
      <c r="Z17" s="56">
        <v>0</v>
      </c>
      <c r="AB17" s="56">
        <v>0</v>
      </c>
      <c r="AD17" s="56">
        <v>2045000</v>
      </c>
      <c r="AF17" s="56">
        <v>950000</v>
      </c>
      <c r="AH17" s="56">
        <v>1782380650000</v>
      </c>
      <c r="AJ17" s="56">
        <v>1942397876562</v>
      </c>
      <c r="AL17" s="24">
        <f>AJ17/سهام!$AG$4</f>
        <v>5.5475627429920682E-2</v>
      </c>
    </row>
    <row r="18" spans="1:38" ht="21.75" customHeight="1" x14ac:dyDescent="0.2">
      <c r="A18" s="86" t="s">
        <v>98</v>
      </c>
      <c r="B18" s="86"/>
      <c r="D18" s="62" t="s">
        <v>72</v>
      </c>
      <c r="F18" s="62" t="s">
        <v>72</v>
      </c>
      <c r="H18" s="62" t="s">
        <v>99</v>
      </c>
      <c r="J18" s="62" t="s">
        <v>100</v>
      </c>
      <c r="L18" s="57">
        <v>26</v>
      </c>
      <c r="N18" s="57">
        <v>26</v>
      </c>
      <c r="P18" s="56">
        <v>1000000</v>
      </c>
      <c r="R18" s="56">
        <v>1000000000000</v>
      </c>
      <c r="T18" s="56">
        <v>999818750000</v>
      </c>
      <c r="V18" s="56">
        <v>0</v>
      </c>
      <c r="X18" s="56">
        <v>0</v>
      </c>
      <c r="Z18" s="56">
        <v>0</v>
      </c>
      <c r="AB18" s="56">
        <v>0</v>
      </c>
      <c r="AD18" s="56">
        <v>1000000</v>
      </c>
      <c r="AF18" s="56">
        <v>1000000</v>
      </c>
      <c r="AH18" s="56">
        <v>1000000000000</v>
      </c>
      <c r="AJ18" s="56">
        <v>999818750000</v>
      </c>
      <c r="AL18" s="24">
        <f>AJ18/سهام!$AG$4</f>
        <v>2.8555206501060332E-2</v>
      </c>
    </row>
    <row r="19" spans="1:38" ht="21.75" customHeight="1" x14ac:dyDescent="0.2">
      <c r="A19" s="86" t="s">
        <v>101</v>
      </c>
      <c r="B19" s="86"/>
      <c r="D19" s="62" t="s">
        <v>72</v>
      </c>
      <c r="F19" s="62" t="s">
        <v>72</v>
      </c>
      <c r="H19" s="62" t="s">
        <v>102</v>
      </c>
      <c r="J19" s="62" t="s">
        <v>103</v>
      </c>
      <c r="L19" s="57">
        <v>23</v>
      </c>
      <c r="N19" s="57">
        <v>23</v>
      </c>
      <c r="P19" s="56">
        <v>500000</v>
      </c>
      <c r="R19" s="56">
        <v>500000000000</v>
      </c>
      <c r="T19" s="56">
        <v>522405296875</v>
      </c>
      <c r="V19" s="56">
        <v>0</v>
      </c>
      <c r="X19" s="56">
        <v>0</v>
      </c>
      <c r="Z19" s="56">
        <v>0</v>
      </c>
      <c r="AB19" s="56">
        <v>0</v>
      </c>
      <c r="AD19" s="56">
        <v>500000</v>
      </c>
      <c r="AF19" s="56">
        <v>1045000</v>
      </c>
      <c r="AH19" s="56">
        <v>500000000000</v>
      </c>
      <c r="AJ19" s="56">
        <v>522405296875</v>
      </c>
      <c r="AL19" s="24">
        <f>AJ19/سهام!$AG$4</f>
        <v>1.4920095396804023E-2</v>
      </c>
    </row>
    <row r="20" spans="1:38" ht="21.75" customHeight="1" x14ac:dyDescent="0.2">
      <c r="A20" s="86" t="s">
        <v>104</v>
      </c>
      <c r="B20" s="86"/>
      <c r="D20" s="62" t="s">
        <v>72</v>
      </c>
      <c r="F20" s="62" t="s">
        <v>72</v>
      </c>
      <c r="H20" s="62" t="s">
        <v>105</v>
      </c>
      <c r="J20" s="62" t="s">
        <v>106</v>
      </c>
      <c r="L20" s="57">
        <v>18</v>
      </c>
      <c r="N20" s="57">
        <v>18</v>
      </c>
      <c r="P20" s="56">
        <v>225000</v>
      </c>
      <c r="R20" s="56">
        <v>169126661999</v>
      </c>
      <c r="T20" s="56">
        <v>177897750187</v>
      </c>
      <c r="V20" s="56">
        <v>0</v>
      </c>
      <c r="X20" s="56">
        <v>0</v>
      </c>
      <c r="Z20" s="56">
        <v>0</v>
      </c>
      <c r="AB20" s="56">
        <v>0</v>
      </c>
      <c r="AD20" s="56">
        <v>225000</v>
      </c>
      <c r="AF20" s="56">
        <v>790800</v>
      </c>
      <c r="AH20" s="56">
        <v>169126661999</v>
      </c>
      <c r="AJ20" s="56">
        <v>177897750187</v>
      </c>
      <c r="AL20" s="24"/>
    </row>
    <row r="21" spans="1:38" ht="21.75" customHeight="1" x14ac:dyDescent="0.2">
      <c r="A21" s="86" t="s">
        <v>107</v>
      </c>
      <c r="B21" s="86"/>
      <c r="D21" s="62" t="s">
        <v>72</v>
      </c>
      <c r="F21" s="62" t="s">
        <v>72</v>
      </c>
      <c r="H21" s="62" t="s">
        <v>108</v>
      </c>
      <c r="J21" s="62" t="s">
        <v>109</v>
      </c>
      <c r="L21" s="57">
        <v>20.5</v>
      </c>
      <c r="N21" s="57">
        <v>20.5</v>
      </c>
      <c r="P21" s="56">
        <v>420000</v>
      </c>
      <c r="R21" s="56">
        <v>382866963436</v>
      </c>
      <c r="T21" s="56">
        <v>391621005825</v>
      </c>
      <c r="V21" s="56">
        <v>0</v>
      </c>
      <c r="X21" s="56">
        <v>0</v>
      </c>
      <c r="Z21" s="56">
        <v>0</v>
      </c>
      <c r="AB21" s="56">
        <v>0</v>
      </c>
      <c r="AD21" s="56">
        <v>420000</v>
      </c>
      <c r="AF21" s="56">
        <v>925500</v>
      </c>
      <c r="AH21" s="56">
        <v>382866963436</v>
      </c>
      <c r="AJ21" s="56">
        <v>388639546312</v>
      </c>
      <c r="AL21" s="24">
        <f>AJ21/سهام!$AG$4</f>
        <v>1.1099694319012881E-2</v>
      </c>
    </row>
    <row r="22" spans="1:38" ht="21.75" customHeight="1" x14ac:dyDescent="0.2">
      <c r="A22" s="86" t="s">
        <v>110</v>
      </c>
      <c r="B22" s="86"/>
      <c r="D22" s="62" t="s">
        <v>72</v>
      </c>
      <c r="F22" s="62" t="s">
        <v>72</v>
      </c>
      <c r="H22" s="62" t="s">
        <v>111</v>
      </c>
      <c r="J22" s="62" t="s">
        <v>112</v>
      </c>
      <c r="L22" s="57">
        <v>20.5</v>
      </c>
      <c r="N22" s="57">
        <v>20.5</v>
      </c>
      <c r="P22" s="56">
        <v>990000</v>
      </c>
      <c r="R22" s="56">
        <v>959260500000</v>
      </c>
      <c r="T22" s="56">
        <v>971360409009</v>
      </c>
      <c r="V22" s="56">
        <v>0</v>
      </c>
      <c r="X22" s="56">
        <v>0</v>
      </c>
      <c r="Z22" s="56">
        <v>0</v>
      </c>
      <c r="AB22" s="56">
        <v>0</v>
      </c>
      <c r="AD22" s="56">
        <v>990000</v>
      </c>
      <c r="AF22" s="56">
        <v>984350</v>
      </c>
      <c r="AH22" s="56">
        <v>959260500000</v>
      </c>
      <c r="AJ22" s="56">
        <v>974329870696</v>
      </c>
      <c r="AL22" s="24">
        <f>AJ22/سهام!$AG$4</f>
        <v>2.782723434410056E-2</v>
      </c>
    </row>
    <row r="23" spans="1:38" ht="21.75" customHeight="1" x14ac:dyDescent="0.2">
      <c r="A23" s="86" t="s">
        <v>113</v>
      </c>
      <c r="B23" s="86"/>
      <c r="D23" s="62" t="s">
        <v>72</v>
      </c>
      <c r="F23" s="62" t="s">
        <v>72</v>
      </c>
      <c r="H23" s="62" t="s">
        <v>111</v>
      </c>
      <c r="J23" s="62" t="s">
        <v>114</v>
      </c>
      <c r="L23" s="57">
        <v>20.5</v>
      </c>
      <c r="N23" s="57">
        <v>20.5</v>
      </c>
      <c r="P23" s="56">
        <v>1225000</v>
      </c>
      <c r="R23" s="56">
        <v>1142082296625</v>
      </c>
      <c r="T23" s="56">
        <v>1124346175312</v>
      </c>
      <c r="V23" s="56">
        <v>0</v>
      </c>
      <c r="X23" s="56">
        <v>0</v>
      </c>
      <c r="Z23" s="56">
        <v>0</v>
      </c>
      <c r="AB23" s="56">
        <v>0</v>
      </c>
      <c r="AD23" s="56">
        <v>1225000</v>
      </c>
      <c r="AF23" s="56">
        <v>918000</v>
      </c>
      <c r="AH23" s="56">
        <v>1142082296625</v>
      </c>
      <c r="AJ23" s="56">
        <v>1124346175312</v>
      </c>
      <c r="AL23" s="24">
        <f>AJ23/سهام!$AG$4</f>
        <v>3.2111757470753115E-2</v>
      </c>
    </row>
    <row r="24" spans="1:38" ht="21.75" customHeight="1" x14ac:dyDescent="0.2">
      <c r="A24" s="96" t="s">
        <v>350</v>
      </c>
      <c r="B24" s="96"/>
      <c r="D24" s="63" t="s">
        <v>72</v>
      </c>
      <c r="F24" s="63" t="s">
        <v>72</v>
      </c>
      <c r="H24" s="63" t="s">
        <v>351</v>
      </c>
      <c r="J24" s="63" t="s">
        <v>352</v>
      </c>
      <c r="L24" s="64">
        <v>0</v>
      </c>
      <c r="N24" s="64">
        <v>0</v>
      </c>
      <c r="P24" s="60">
        <v>0</v>
      </c>
      <c r="R24" s="60">
        <v>0</v>
      </c>
      <c r="T24" s="60">
        <v>0</v>
      </c>
      <c r="V24" s="60">
        <v>500000</v>
      </c>
      <c r="X24" s="60">
        <v>266519165625</v>
      </c>
      <c r="Z24" s="60">
        <v>0</v>
      </c>
      <c r="AB24" s="60">
        <v>0</v>
      </c>
      <c r="AD24" s="60">
        <v>500000</v>
      </c>
      <c r="AF24" s="60">
        <v>531900</v>
      </c>
      <c r="AH24" s="60">
        <v>266519165625</v>
      </c>
      <c r="AJ24" s="60">
        <v>265901796562</v>
      </c>
      <c r="AL24" s="24">
        <f>AJ24/سهام!$AG$4</f>
        <v>7.5942571689427149E-3</v>
      </c>
    </row>
    <row r="25" spans="1:38" ht="21.75" customHeight="1" x14ac:dyDescent="0.2">
      <c r="A25" s="88" t="s">
        <v>27</v>
      </c>
      <c r="B25" s="88"/>
      <c r="D25" s="16"/>
      <c r="F25" s="16"/>
      <c r="H25" s="16"/>
      <c r="J25" s="16"/>
      <c r="L25" s="16"/>
      <c r="N25" s="16"/>
      <c r="P25" s="16">
        <f>SUM(P9:P24)</f>
        <v>12354673</v>
      </c>
      <c r="R25" s="16">
        <f>SUM(R9:R24)</f>
        <v>10083351003358</v>
      </c>
      <c r="T25" s="16">
        <f>SUM(T9:T24)</f>
        <v>10694851735612</v>
      </c>
      <c r="V25" s="16">
        <f>SUM(V9:V24)</f>
        <v>500000</v>
      </c>
      <c r="X25" s="16">
        <f>SUM(X9:X24)</f>
        <v>266519165625</v>
      </c>
      <c r="Z25" s="16">
        <v>0</v>
      </c>
      <c r="AB25" s="16">
        <v>0</v>
      </c>
      <c r="AD25" s="16">
        <f>SUM(AD9:AD24)</f>
        <v>12854673</v>
      </c>
      <c r="AF25" s="16"/>
      <c r="AH25" s="16">
        <f>SUM(AH9:AH24)</f>
        <v>10349870168983</v>
      </c>
      <c r="AJ25" s="16">
        <f>SUM(AJ9:AJ24)</f>
        <v>11211379065059</v>
      </c>
      <c r="AL25" s="25">
        <f>SUM(AL9:AL24)</f>
        <v>0.31512045295385854</v>
      </c>
    </row>
    <row r="27" spans="1:38" x14ac:dyDescent="0.2">
      <c r="AJ27" s="22"/>
    </row>
    <row r="28" spans="1:38" x14ac:dyDescent="0.2">
      <c r="AJ28" s="22"/>
    </row>
    <row r="29" spans="1:38" x14ac:dyDescent="0.2">
      <c r="AJ29" s="22"/>
    </row>
    <row r="30" spans="1:38" x14ac:dyDescent="0.2">
      <c r="AJ30" s="22"/>
    </row>
  </sheetData>
  <mergeCells count="28">
    <mergeCell ref="A22:B22"/>
    <mergeCell ref="A23:B23"/>
    <mergeCell ref="A24:B24"/>
    <mergeCell ref="A25:B25"/>
    <mergeCell ref="A16:B16"/>
    <mergeCell ref="A17:B17"/>
    <mergeCell ref="A18:B18"/>
    <mergeCell ref="A19:B19"/>
    <mergeCell ref="A21:B21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M11"/>
  <sheetViews>
    <sheetView rightToLeft="1" workbookViewId="0">
      <selection activeCell="C30" sqref="C30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54.7109375" bestFit="1" customWidth="1"/>
    <col min="14" max="14" width="0.28515625" customWidth="1"/>
  </cols>
  <sheetData>
    <row r="1" spans="1:13" ht="29.1" customHeight="1" x14ac:dyDescent="0.2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3" ht="21.75" customHeight="1" x14ac:dyDescent="0.2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</row>
    <row r="3" spans="1:13" ht="21.75" customHeight="1" x14ac:dyDescent="0.2">
      <c r="A3" s="79" t="s">
        <v>346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</row>
    <row r="4" spans="1:13" ht="14.45" customHeight="1" x14ac:dyDescent="0.2">
      <c r="A4" s="81" t="s">
        <v>115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</row>
    <row r="5" spans="1:13" ht="14.45" customHeight="1" x14ac:dyDescent="0.2">
      <c r="A5" s="81" t="s">
        <v>116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</row>
    <row r="6" spans="1:13" ht="14.45" customHeight="1" x14ac:dyDescent="0.2"/>
    <row r="7" spans="1:13" ht="14.45" customHeight="1" x14ac:dyDescent="0.2">
      <c r="C7" s="82" t="s">
        <v>347</v>
      </c>
      <c r="D7" s="82"/>
      <c r="E7" s="82"/>
      <c r="F7" s="82"/>
      <c r="G7" s="82"/>
      <c r="H7" s="82"/>
      <c r="I7" s="82"/>
      <c r="J7" s="82"/>
      <c r="K7" s="82"/>
      <c r="L7" s="82"/>
      <c r="M7" s="82"/>
    </row>
    <row r="8" spans="1:13" ht="14.45" customHeight="1" x14ac:dyDescent="0.2">
      <c r="A8" s="2" t="s">
        <v>117</v>
      </c>
      <c r="C8" s="4" t="s">
        <v>11</v>
      </c>
      <c r="D8" s="3"/>
      <c r="E8" s="4" t="s">
        <v>118</v>
      </c>
      <c r="F8" s="3"/>
      <c r="G8" s="4" t="s">
        <v>119</v>
      </c>
      <c r="H8" s="3"/>
      <c r="I8" s="4" t="s">
        <v>120</v>
      </c>
      <c r="J8" s="3"/>
      <c r="K8" s="4" t="s">
        <v>121</v>
      </c>
      <c r="L8" s="3"/>
      <c r="M8" s="4" t="s">
        <v>122</v>
      </c>
    </row>
    <row r="9" spans="1:13" ht="21.75" customHeight="1" x14ac:dyDescent="0.2">
      <c r="A9" s="11" t="s">
        <v>90</v>
      </c>
      <c r="C9" s="13">
        <v>1884000</v>
      </c>
      <c r="E9" s="51">
        <v>755000</v>
      </c>
      <c r="G9" s="51">
        <v>668211</v>
      </c>
      <c r="I9" s="14">
        <v>-11.5</v>
      </c>
      <c r="K9" s="13">
        <v>1258681346648</v>
      </c>
      <c r="M9" s="11" t="s">
        <v>335</v>
      </c>
    </row>
    <row r="10" spans="1:13" ht="21.75" customHeight="1" thickBot="1" x14ac:dyDescent="0.25">
      <c r="A10" s="15" t="s">
        <v>27</v>
      </c>
      <c r="C10" s="16">
        <v>2841700</v>
      </c>
      <c r="E10" s="16"/>
      <c r="G10" s="16"/>
      <c r="I10" s="16"/>
      <c r="K10" s="16">
        <f>SUM(K9)</f>
        <v>1258681346648</v>
      </c>
      <c r="M10" s="16"/>
    </row>
    <row r="11" spans="1:13" ht="13.5" thickTop="1" x14ac:dyDescent="0.2"/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L73"/>
  <sheetViews>
    <sheetView rightToLeft="1" topLeftCell="C61" workbookViewId="0">
      <selection activeCell="L81" sqref="L81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8.85546875" bestFit="1" customWidth="1"/>
    <col min="5" max="5" width="1.28515625" customWidth="1"/>
    <col min="6" max="6" width="18.85546875" bestFit="1" customWidth="1"/>
    <col min="7" max="7" width="1.28515625" customWidth="1"/>
    <col min="8" max="8" width="18.85546875" bestFit="1" customWidth="1"/>
    <col min="9" max="9" width="1.28515625" customWidth="1"/>
    <col min="10" max="10" width="18.85546875" bestFit="1" customWidth="1"/>
    <col min="11" max="11" width="1.28515625" customWidth="1"/>
    <col min="12" max="12" width="18.28515625" style="26" bestFit="1" customWidth="1"/>
    <col min="13" max="13" width="0.28515625" customWidth="1"/>
  </cols>
  <sheetData>
    <row r="1" spans="1:12" ht="29.1" customHeight="1" x14ac:dyDescent="0.2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2" spans="1:12" ht="21.75" customHeight="1" x14ac:dyDescent="0.2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ht="21.75" customHeight="1" x14ac:dyDescent="0.2">
      <c r="A3" s="79" t="s">
        <v>346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</row>
    <row r="4" spans="1:12" ht="14.45" customHeight="1" x14ac:dyDescent="0.2"/>
    <row r="5" spans="1:12" ht="14.45" customHeight="1" x14ac:dyDescent="0.2">
      <c r="A5" s="1" t="s">
        <v>123</v>
      </c>
      <c r="B5" s="81" t="s">
        <v>124</v>
      </c>
      <c r="C5" s="81"/>
      <c r="D5" s="81"/>
      <c r="E5" s="81"/>
      <c r="F5" s="81"/>
      <c r="G5" s="81"/>
      <c r="H5" s="81"/>
      <c r="I5" s="81"/>
      <c r="J5" s="81"/>
      <c r="K5" s="81"/>
      <c r="L5" s="81"/>
    </row>
    <row r="6" spans="1:12" ht="14.45" customHeight="1" x14ac:dyDescent="0.2">
      <c r="D6" s="2" t="s">
        <v>7</v>
      </c>
      <c r="F6" s="82" t="s">
        <v>6</v>
      </c>
      <c r="G6" s="82"/>
      <c r="H6" s="82"/>
      <c r="J6" s="2" t="s">
        <v>347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82" t="s">
        <v>125</v>
      </c>
      <c r="B8" s="82"/>
      <c r="D8" s="2" t="s">
        <v>126</v>
      </c>
      <c r="F8" s="2" t="s">
        <v>127</v>
      </c>
      <c r="H8" s="2" t="s">
        <v>128</v>
      </c>
      <c r="J8" s="2" t="s">
        <v>126</v>
      </c>
      <c r="L8" s="27" t="s">
        <v>16</v>
      </c>
    </row>
    <row r="9" spans="1:12" ht="21.75" customHeight="1" x14ac:dyDescent="0.2">
      <c r="A9" s="84" t="s">
        <v>129</v>
      </c>
      <c r="B9" s="84"/>
      <c r="D9" s="54">
        <v>49838758486</v>
      </c>
      <c r="F9" s="54">
        <v>7112011103362</v>
      </c>
      <c r="H9" s="54">
        <v>7161847425366</v>
      </c>
      <c r="J9" s="54">
        <v>2436482</v>
      </c>
      <c r="L9" s="23">
        <f>J9/سهام!$AG$4</f>
        <v>6.958685926435814E-8</v>
      </c>
    </row>
    <row r="10" spans="1:12" ht="21.75" customHeight="1" x14ac:dyDescent="0.2">
      <c r="A10" s="86" t="s">
        <v>130</v>
      </c>
      <c r="B10" s="86"/>
      <c r="D10" s="56">
        <v>912128</v>
      </c>
      <c r="F10" s="56">
        <v>0</v>
      </c>
      <c r="H10" s="56">
        <v>0</v>
      </c>
      <c r="J10" s="56">
        <v>912128</v>
      </c>
      <c r="L10" s="24">
        <f>J10/سهام!$AG$4</f>
        <v>2.6050725089321597E-8</v>
      </c>
    </row>
    <row r="11" spans="1:12" ht="21.75" customHeight="1" x14ac:dyDescent="0.2">
      <c r="A11" s="86" t="s">
        <v>131</v>
      </c>
      <c r="B11" s="86"/>
      <c r="D11" s="56">
        <v>3196180</v>
      </c>
      <c r="F11" s="56">
        <v>13516</v>
      </c>
      <c r="H11" s="56">
        <v>0</v>
      </c>
      <c r="J11" s="56">
        <v>3209696</v>
      </c>
      <c r="L11" s="24">
        <f>J11/سهام!$AG$4</f>
        <v>9.1670147299825434E-8</v>
      </c>
    </row>
    <row r="12" spans="1:12" ht="21.75" customHeight="1" x14ac:dyDescent="0.2">
      <c r="A12" s="86" t="s">
        <v>132</v>
      </c>
      <c r="B12" s="86"/>
      <c r="D12" s="56">
        <v>950615</v>
      </c>
      <c r="F12" s="56">
        <v>4026</v>
      </c>
      <c r="H12" s="56">
        <v>0</v>
      </c>
      <c r="J12" s="56">
        <v>954641</v>
      </c>
      <c r="L12" s="24">
        <f>J12/سهام!$AG$4</f>
        <v>2.7264912654797418E-8</v>
      </c>
    </row>
    <row r="13" spans="1:12" ht="21.75" customHeight="1" x14ac:dyDescent="0.2">
      <c r="A13" s="86" t="s">
        <v>133</v>
      </c>
      <c r="B13" s="86"/>
      <c r="D13" s="56">
        <v>5500</v>
      </c>
      <c r="F13" s="56">
        <v>0</v>
      </c>
      <c r="H13" s="56">
        <v>0</v>
      </c>
      <c r="J13" s="56">
        <v>5500</v>
      </c>
      <c r="L13" s="24">
        <f>J13/سهام!$AG$4</f>
        <v>1.5708210688770521E-10</v>
      </c>
    </row>
    <row r="14" spans="1:12" ht="21.75" customHeight="1" x14ac:dyDescent="0.2">
      <c r="A14" s="86" t="s">
        <v>134</v>
      </c>
      <c r="B14" s="86"/>
      <c r="D14" s="56">
        <v>1946102</v>
      </c>
      <c r="F14" s="56">
        <v>0</v>
      </c>
      <c r="H14" s="56">
        <v>0</v>
      </c>
      <c r="J14" s="56">
        <v>1946102</v>
      </c>
      <c r="L14" s="24">
        <f>J14/سهام!$AG$4</f>
        <v>5.5581418614250348E-8</v>
      </c>
    </row>
    <row r="15" spans="1:12" ht="21.75" customHeight="1" x14ac:dyDescent="0.2">
      <c r="A15" s="86" t="s">
        <v>135</v>
      </c>
      <c r="B15" s="86"/>
      <c r="D15" s="56">
        <v>16021</v>
      </c>
      <c r="F15" s="56">
        <v>26328767121</v>
      </c>
      <c r="H15" s="56">
        <v>26328310000</v>
      </c>
      <c r="J15" s="56">
        <v>473142</v>
      </c>
      <c r="L15" s="24">
        <f>J15/سهام!$AG$4</f>
        <v>1.3513116766738658E-8</v>
      </c>
    </row>
    <row r="16" spans="1:12" ht="21.75" customHeight="1" x14ac:dyDescent="0.2">
      <c r="A16" s="86" t="s">
        <v>136</v>
      </c>
      <c r="B16" s="86"/>
      <c r="D16" s="56">
        <v>9454585</v>
      </c>
      <c r="F16" s="56">
        <v>1875000000000</v>
      </c>
      <c r="H16" s="56">
        <v>1875000010000</v>
      </c>
      <c r="J16" s="56">
        <v>9444585</v>
      </c>
      <c r="L16" s="24">
        <f>J16/سهام!$AG$4</f>
        <v>2.6974096554182134E-7</v>
      </c>
    </row>
    <row r="17" spans="1:12" ht="21.75" customHeight="1" x14ac:dyDescent="0.2">
      <c r="A17" s="86" t="s">
        <v>137</v>
      </c>
      <c r="B17" s="86"/>
      <c r="D17" s="56">
        <v>1054963</v>
      </c>
      <c r="F17" s="56">
        <v>4461</v>
      </c>
      <c r="H17" s="56">
        <v>0</v>
      </c>
      <c r="J17" s="56">
        <v>1059424</v>
      </c>
      <c r="L17" s="24">
        <f>J17/سهام!$AG$4</f>
        <v>3.0257555274072769E-8</v>
      </c>
    </row>
    <row r="18" spans="1:12" ht="21.75" customHeight="1" x14ac:dyDescent="0.2">
      <c r="A18" s="86" t="s">
        <v>138</v>
      </c>
      <c r="B18" s="86"/>
      <c r="D18" s="56">
        <v>4430153685</v>
      </c>
      <c r="F18" s="56">
        <v>5020970169446</v>
      </c>
      <c r="H18" s="56">
        <v>5023372444000</v>
      </c>
      <c r="J18" s="56">
        <v>2027879131</v>
      </c>
      <c r="L18" s="24">
        <f>J18/سهام!$AG$4</f>
        <v>5.791700480201614E-5</v>
      </c>
    </row>
    <row r="19" spans="1:12" ht="21.75" customHeight="1" x14ac:dyDescent="0.2">
      <c r="A19" s="86" t="s">
        <v>139</v>
      </c>
      <c r="B19" s="86"/>
      <c r="D19" s="56">
        <v>518186</v>
      </c>
      <c r="F19" s="56">
        <v>2185</v>
      </c>
      <c r="H19" s="56">
        <v>0</v>
      </c>
      <c r="J19" s="56">
        <v>520371</v>
      </c>
      <c r="L19" s="24">
        <f>J19/سهام!$AG$4</f>
        <v>1.4861995098774918E-8</v>
      </c>
    </row>
    <row r="20" spans="1:12" ht="21.75" customHeight="1" x14ac:dyDescent="0.2">
      <c r="A20" s="86" t="s">
        <v>140</v>
      </c>
      <c r="B20" s="86"/>
      <c r="D20" s="56">
        <v>248</v>
      </c>
      <c r="F20" s="56">
        <v>0</v>
      </c>
      <c r="H20" s="56">
        <v>0</v>
      </c>
      <c r="J20" s="56">
        <v>248</v>
      </c>
      <c r="L20" s="24">
        <f>J20/سهام!$AG$4</f>
        <v>7.082975001481981E-12</v>
      </c>
    </row>
    <row r="21" spans="1:12" ht="21.75" customHeight="1" x14ac:dyDescent="0.2">
      <c r="A21" s="86" t="s">
        <v>141</v>
      </c>
      <c r="B21" s="86"/>
      <c r="D21" s="56">
        <v>451320</v>
      </c>
      <c r="F21" s="56">
        <v>0</v>
      </c>
      <c r="H21" s="56">
        <v>0</v>
      </c>
      <c r="J21" s="56">
        <v>451320</v>
      </c>
      <c r="L21" s="24">
        <f>J21/سهام!$AG$4</f>
        <v>1.2889872087374386E-8</v>
      </c>
    </row>
    <row r="22" spans="1:12" ht="21.75" customHeight="1" x14ac:dyDescent="0.2">
      <c r="A22" s="86" t="s">
        <v>142</v>
      </c>
      <c r="B22" s="86"/>
      <c r="D22" s="56">
        <v>595731</v>
      </c>
      <c r="F22" s="56">
        <v>2431</v>
      </c>
      <c r="H22" s="56">
        <v>0</v>
      </c>
      <c r="J22" s="56">
        <v>598162</v>
      </c>
      <c r="L22" s="24">
        <f>J22/سهام!$AG$4</f>
        <v>1.708373585821155E-8</v>
      </c>
    </row>
    <row r="23" spans="1:12" ht="21.75" customHeight="1" x14ac:dyDescent="0.2">
      <c r="A23" s="86" t="s">
        <v>143</v>
      </c>
      <c r="B23" s="86"/>
      <c r="D23" s="56">
        <v>159172</v>
      </c>
      <c r="F23" s="56">
        <v>1908</v>
      </c>
      <c r="H23" s="56">
        <v>0</v>
      </c>
      <c r="J23" s="56">
        <v>161080</v>
      </c>
      <c r="L23" s="24">
        <f>J23/سهام!$AG$4</f>
        <v>4.6005065049948284E-9</v>
      </c>
    </row>
    <row r="24" spans="1:12" ht="21.75" customHeight="1" x14ac:dyDescent="0.2">
      <c r="A24" s="86" t="s">
        <v>144</v>
      </c>
      <c r="B24" s="86"/>
      <c r="D24" s="56">
        <v>161136</v>
      </c>
      <c r="F24" s="56">
        <v>0</v>
      </c>
      <c r="H24" s="56">
        <v>0</v>
      </c>
      <c r="J24" s="56">
        <v>161136</v>
      </c>
      <c r="L24" s="24">
        <f>J24/سهام!$AG$4</f>
        <v>4.6021058864467758E-9</v>
      </c>
    </row>
    <row r="25" spans="1:12" ht="21.75" customHeight="1" x14ac:dyDescent="0.2">
      <c r="A25" s="86" t="s">
        <v>145</v>
      </c>
      <c r="B25" s="86"/>
      <c r="D25" s="56">
        <v>39614241</v>
      </c>
      <c r="F25" s="56">
        <v>7551500320000</v>
      </c>
      <c r="H25" s="56">
        <v>7550736479112</v>
      </c>
      <c r="J25" s="56">
        <v>803455129</v>
      </c>
      <c r="L25" s="24">
        <f>J25/سهام!$AG$4</f>
        <v>2.2946986264191451E-5</v>
      </c>
    </row>
    <row r="26" spans="1:12" ht="21.75" customHeight="1" x14ac:dyDescent="0.2">
      <c r="A26" s="86" t="s">
        <v>146</v>
      </c>
      <c r="B26" s="86"/>
      <c r="D26" s="56">
        <v>6002330</v>
      </c>
      <c r="F26" s="56">
        <v>0</v>
      </c>
      <c r="H26" s="56">
        <v>0</v>
      </c>
      <c r="J26" s="56">
        <v>6002330</v>
      </c>
      <c r="L26" s="24">
        <f>J26/سهام!$AG$4</f>
        <v>1.7142884411550539E-7</v>
      </c>
    </row>
    <row r="27" spans="1:12" ht="21.75" customHeight="1" x14ac:dyDescent="0.2">
      <c r="A27" s="86" t="s">
        <v>147</v>
      </c>
      <c r="B27" s="86"/>
      <c r="D27" s="56">
        <v>267644</v>
      </c>
      <c r="F27" s="56">
        <v>1133</v>
      </c>
      <c r="H27" s="56">
        <v>0</v>
      </c>
      <c r="J27" s="56">
        <v>268777</v>
      </c>
      <c r="L27" s="24">
        <f>J27/سهام!$AG$4</f>
        <v>7.6763740805375905E-9</v>
      </c>
    </row>
    <row r="28" spans="1:12" ht="21.75" customHeight="1" x14ac:dyDescent="0.2">
      <c r="A28" s="86" t="s">
        <v>148</v>
      </c>
      <c r="B28" s="86"/>
      <c r="D28" s="56">
        <v>85528726857</v>
      </c>
      <c r="F28" s="56">
        <v>1267399298545</v>
      </c>
      <c r="H28" s="56">
        <v>1289481704000</v>
      </c>
      <c r="J28" s="56">
        <v>63446321402</v>
      </c>
      <c r="L28" s="24">
        <f>J28/سهام!$AG$4</f>
        <v>1.812051243654666E-3</v>
      </c>
    </row>
    <row r="29" spans="1:12" ht="21.75" customHeight="1" x14ac:dyDescent="0.2">
      <c r="A29" s="86" t="s">
        <v>149</v>
      </c>
      <c r="B29" s="86"/>
      <c r="D29" s="56">
        <v>534113</v>
      </c>
      <c r="F29" s="56">
        <v>4075989955525</v>
      </c>
      <c r="H29" s="56">
        <v>4075584074151</v>
      </c>
      <c r="J29" s="56">
        <v>406415487</v>
      </c>
      <c r="L29" s="24">
        <f>J29/سهام!$AG$4</f>
        <v>1.1607381994500504E-5</v>
      </c>
    </row>
    <row r="30" spans="1:12" ht="21.75" customHeight="1" x14ac:dyDescent="0.2">
      <c r="A30" s="86" t="s">
        <v>150</v>
      </c>
      <c r="B30" s="86"/>
      <c r="D30" s="56">
        <v>1175030</v>
      </c>
      <c r="F30" s="56">
        <v>4969</v>
      </c>
      <c r="H30" s="56">
        <v>0</v>
      </c>
      <c r="J30" s="56">
        <v>1179999</v>
      </c>
      <c r="L30" s="24">
        <f>J30/سهام!$AG$4</f>
        <v>3.3701223462797322E-8</v>
      </c>
    </row>
    <row r="31" spans="1:12" ht="21.75" customHeight="1" x14ac:dyDescent="0.2">
      <c r="A31" s="86" t="s">
        <v>151</v>
      </c>
      <c r="B31" s="86"/>
      <c r="D31" s="56">
        <v>23734255768</v>
      </c>
      <c r="F31" s="56">
        <v>79189525574</v>
      </c>
      <c r="H31" s="56">
        <v>80535900000</v>
      </c>
      <c r="J31" s="56">
        <v>22387881342</v>
      </c>
      <c r="L31" s="24">
        <f>J31/سهام!$AG$4</f>
        <v>6.3940646726423731E-4</v>
      </c>
    </row>
    <row r="32" spans="1:12" ht="21.75" customHeight="1" x14ac:dyDescent="0.2">
      <c r="A32" s="86" t="s">
        <v>153</v>
      </c>
      <c r="B32" s="86"/>
      <c r="D32" s="56">
        <v>325327000000</v>
      </c>
      <c r="F32" s="56">
        <v>0</v>
      </c>
      <c r="H32" s="56">
        <v>56000000000</v>
      </c>
      <c r="J32" s="56">
        <v>269327000000</v>
      </c>
      <c r="L32" s="24">
        <f>J32/سهام!$AG$4</f>
        <v>7.692082291226361E-3</v>
      </c>
    </row>
    <row r="33" spans="1:12" ht="21.75" customHeight="1" x14ac:dyDescent="0.2">
      <c r="A33" s="86" t="s">
        <v>154</v>
      </c>
      <c r="B33" s="86"/>
      <c r="D33" s="56">
        <v>1517380000000</v>
      </c>
      <c r="F33" s="56">
        <v>0</v>
      </c>
      <c r="H33" s="56">
        <v>0</v>
      </c>
      <c r="J33" s="56">
        <v>1517380000000</v>
      </c>
      <c r="L33" s="24">
        <f>J33/سهام!$AG$4</f>
        <v>4.3336954063502936E-2</v>
      </c>
    </row>
    <row r="34" spans="1:12" ht="21.75" customHeight="1" x14ac:dyDescent="0.2">
      <c r="A34" s="86" t="s">
        <v>157</v>
      </c>
      <c r="B34" s="86"/>
      <c r="D34" s="56">
        <v>1261837000000</v>
      </c>
      <c r="F34" s="56">
        <v>0</v>
      </c>
      <c r="H34" s="56">
        <v>0</v>
      </c>
      <c r="J34" s="56">
        <v>1261837000000</v>
      </c>
      <c r="L34" s="24">
        <f>J34/سهام!$AG$4</f>
        <v>3.6038548092520238E-2</v>
      </c>
    </row>
    <row r="35" spans="1:12" ht="21.75" customHeight="1" x14ac:dyDescent="0.2">
      <c r="A35" s="86" t="s">
        <v>158</v>
      </c>
      <c r="B35" s="86"/>
      <c r="D35" s="56">
        <v>1001950000000</v>
      </c>
      <c r="F35" s="56">
        <v>0</v>
      </c>
      <c r="H35" s="56">
        <v>1001950000000</v>
      </c>
      <c r="J35" s="56">
        <v>0</v>
      </c>
      <c r="L35" s="24">
        <f>J35/سهام!$AG$4</f>
        <v>0</v>
      </c>
    </row>
    <row r="36" spans="1:12" ht="21.75" customHeight="1" x14ac:dyDescent="0.2">
      <c r="A36" s="86" t="s">
        <v>160</v>
      </c>
      <c r="B36" s="86"/>
      <c r="D36" s="56">
        <v>227440000000</v>
      </c>
      <c r="F36" s="56">
        <v>0</v>
      </c>
      <c r="H36" s="56">
        <v>0</v>
      </c>
      <c r="J36" s="56">
        <v>227440000000</v>
      </c>
      <c r="L36" s="24">
        <f>J36/سهام!$AG$4</f>
        <v>6.495773525552668E-3</v>
      </c>
    </row>
    <row r="37" spans="1:12" ht="21.75" customHeight="1" x14ac:dyDescent="0.2">
      <c r="A37" s="86" t="s">
        <v>161</v>
      </c>
      <c r="B37" s="86"/>
      <c r="D37" s="56">
        <v>1400858000000</v>
      </c>
      <c r="F37" s="56">
        <v>0</v>
      </c>
      <c r="H37" s="56">
        <v>934500000000</v>
      </c>
      <c r="J37" s="56">
        <v>466358000000</v>
      </c>
      <c r="L37" s="24">
        <f>J37/سهام!$AG$4</f>
        <v>1.3319363127988442E-2</v>
      </c>
    </row>
    <row r="38" spans="1:12" ht="21.75" customHeight="1" x14ac:dyDescent="0.2">
      <c r="A38" s="86" t="s">
        <v>162</v>
      </c>
      <c r="B38" s="86"/>
      <c r="D38" s="56">
        <v>1504720000000</v>
      </c>
      <c r="F38" s="56">
        <v>0</v>
      </c>
      <c r="H38" s="56">
        <v>0</v>
      </c>
      <c r="J38" s="56">
        <v>1504720000000</v>
      </c>
      <c r="L38" s="24">
        <f>J38/سهام!$AG$4</f>
        <v>4.2975379613830508E-2</v>
      </c>
    </row>
    <row r="39" spans="1:12" ht="21.75" customHeight="1" x14ac:dyDescent="0.2">
      <c r="A39" s="86" t="s">
        <v>163</v>
      </c>
      <c r="B39" s="86"/>
      <c r="D39" s="56">
        <v>661594000000</v>
      </c>
      <c r="F39" s="56">
        <v>0</v>
      </c>
      <c r="H39" s="56">
        <v>0</v>
      </c>
      <c r="J39" s="56">
        <v>661594000000</v>
      </c>
      <c r="L39" s="24">
        <f>J39/سهام!$AG$4</f>
        <v>1.8895378077138991E-2</v>
      </c>
    </row>
    <row r="40" spans="1:12" ht="21.75" customHeight="1" x14ac:dyDescent="0.2">
      <c r="A40" s="86" t="s">
        <v>165</v>
      </c>
      <c r="B40" s="86"/>
      <c r="D40" s="56">
        <v>692720000000</v>
      </c>
      <c r="F40" s="56">
        <v>0</v>
      </c>
      <c r="H40" s="56">
        <v>197440000000</v>
      </c>
      <c r="J40" s="56">
        <v>495280000000</v>
      </c>
      <c r="L40" s="24">
        <f>J40/سهام!$AG$4</f>
        <v>1.4145386527153208E-2</v>
      </c>
    </row>
    <row r="41" spans="1:12" ht="21.75" customHeight="1" x14ac:dyDescent="0.2">
      <c r="A41" s="86" t="s">
        <v>167</v>
      </c>
      <c r="B41" s="86"/>
      <c r="D41" s="56">
        <v>202923000000</v>
      </c>
      <c r="F41" s="56">
        <v>0</v>
      </c>
      <c r="H41" s="56">
        <v>0</v>
      </c>
      <c r="J41" s="56">
        <v>202923000000</v>
      </c>
      <c r="L41" s="24">
        <f>J41/سهام!$AG$4</f>
        <v>5.7955586138134195E-3</v>
      </c>
    </row>
    <row r="42" spans="1:12" ht="21.75" customHeight="1" x14ac:dyDescent="0.2">
      <c r="A42" s="86" t="s">
        <v>172</v>
      </c>
      <c r="B42" s="86"/>
      <c r="D42" s="56">
        <v>315000000000</v>
      </c>
      <c r="F42" s="56">
        <v>0</v>
      </c>
      <c r="H42" s="56">
        <v>0</v>
      </c>
      <c r="J42" s="56">
        <v>315000000000</v>
      </c>
      <c r="L42" s="24">
        <f>J42/سهام!$AG$4</f>
        <v>8.9965206672049346E-3</v>
      </c>
    </row>
    <row r="43" spans="1:12" ht="21.75" customHeight="1" x14ac:dyDescent="0.2">
      <c r="A43" s="86" t="s">
        <v>177</v>
      </c>
      <c r="B43" s="86"/>
      <c r="D43" s="56">
        <v>74643000000</v>
      </c>
      <c r="F43" s="56">
        <v>0</v>
      </c>
      <c r="H43" s="56">
        <v>0</v>
      </c>
      <c r="J43" s="56">
        <v>74643000000</v>
      </c>
      <c r="L43" s="24">
        <f>J43/سهام!$AG$4</f>
        <v>2.131832673530724E-3</v>
      </c>
    </row>
    <row r="44" spans="1:12" ht="21.75" customHeight="1" x14ac:dyDescent="0.2">
      <c r="A44" s="86" t="s">
        <v>178</v>
      </c>
      <c r="B44" s="86"/>
      <c r="D44" s="56">
        <v>168240000000</v>
      </c>
      <c r="F44" s="56">
        <v>0</v>
      </c>
      <c r="H44" s="56">
        <v>0</v>
      </c>
      <c r="J44" s="56">
        <v>168240000000</v>
      </c>
      <c r="L44" s="24">
        <f>J44/سهام!$AG$4</f>
        <v>4.8049988477795501E-3</v>
      </c>
    </row>
    <row r="45" spans="1:12" ht="21.75" customHeight="1" x14ac:dyDescent="0.2">
      <c r="A45" s="86" t="s">
        <v>179</v>
      </c>
      <c r="B45" s="86"/>
      <c r="D45" s="56">
        <v>348221000000</v>
      </c>
      <c r="F45" s="56">
        <v>0</v>
      </c>
      <c r="H45" s="56">
        <v>348221000000</v>
      </c>
      <c r="J45" s="56">
        <v>0</v>
      </c>
      <c r="L45" s="24">
        <f>J45/سهام!$AG$4</f>
        <v>0</v>
      </c>
    </row>
    <row r="46" spans="1:12" ht="21.75" customHeight="1" x14ac:dyDescent="0.2">
      <c r="A46" s="86" t="s">
        <v>180</v>
      </c>
      <c r="B46" s="86"/>
      <c r="D46" s="56">
        <v>34307000000</v>
      </c>
      <c r="F46" s="56">
        <v>0</v>
      </c>
      <c r="H46" s="56">
        <v>0</v>
      </c>
      <c r="J46" s="56">
        <v>34307000000</v>
      </c>
      <c r="L46" s="24">
        <f>J46/سهام!$AG$4</f>
        <v>9.7982106199936427E-4</v>
      </c>
    </row>
    <row r="47" spans="1:12" ht="21.75" customHeight="1" x14ac:dyDescent="0.2">
      <c r="A47" s="86" t="s">
        <v>181</v>
      </c>
      <c r="B47" s="86"/>
      <c r="D47" s="56">
        <v>506000000000</v>
      </c>
      <c r="F47" s="56">
        <v>0</v>
      </c>
      <c r="H47" s="56">
        <v>506000000000</v>
      </c>
      <c r="J47" s="56">
        <v>0</v>
      </c>
      <c r="L47" s="24">
        <f>J47/سهام!$AG$4</f>
        <v>0</v>
      </c>
    </row>
    <row r="48" spans="1:12" ht="21.75" customHeight="1" x14ac:dyDescent="0.2">
      <c r="A48" s="86" t="s">
        <v>182</v>
      </c>
      <c r="B48" s="86"/>
      <c r="D48" s="56">
        <v>115309000000</v>
      </c>
      <c r="F48" s="56">
        <v>0</v>
      </c>
      <c r="H48" s="56">
        <v>115309000000</v>
      </c>
      <c r="J48" s="56">
        <v>0</v>
      </c>
      <c r="L48" s="24">
        <f>J48/سهام!$AG$4</f>
        <v>0</v>
      </c>
    </row>
    <row r="49" spans="1:12" ht="21.75" customHeight="1" x14ac:dyDescent="0.2">
      <c r="A49" s="86" t="s">
        <v>183</v>
      </c>
      <c r="B49" s="86"/>
      <c r="D49" s="56">
        <v>93626000000</v>
      </c>
      <c r="F49" s="56">
        <v>0</v>
      </c>
      <c r="H49" s="56">
        <v>93626000000</v>
      </c>
      <c r="J49" s="56">
        <v>0</v>
      </c>
      <c r="L49" s="24">
        <f>J49/سهام!$AG$4</f>
        <v>0</v>
      </c>
    </row>
    <row r="50" spans="1:12" ht="21.75" customHeight="1" x14ac:dyDescent="0.2">
      <c r="A50" s="86" t="s">
        <v>184</v>
      </c>
      <c r="B50" s="86"/>
      <c r="D50" s="56">
        <v>254617000000</v>
      </c>
      <c r="F50" s="56">
        <v>0</v>
      </c>
      <c r="H50" s="56">
        <v>0</v>
      </c>
      <c r="J50" s="56">
        <v>254617000000</v>
      </c>
      <c r="L50" s="24">
        <f>J50/سهام!$AG$4</f>
        <v>7.2719590562594257E-3</v>
      </c>
    </row>
    <row r="51" spans="1:12" ht="21.75" customHeight="1" x14ac:dyDescent="0.2">
      <c r="A51" s="86" t="s">
        <v>185</v>
      </c>
      <c r="B51" s="86"/>
      <c r="D51" s="56">
        <v>1056000000000</v>
      </c>
      <c r="F51" s="56">
        <v>0</v>
      </c>
      <c r="H51" s="56">
        <v>1056000000000</v>
      </c>
      <c r="J51" s="56">
        <v>0</v>
      </c>
      <c r="L51" s="24">
        <f>J51/سهام!$AG$4</f>
        <v>0</v>
      </c>
    </row>
    <row r="52" spans="1:12" ht="21.75" customHeight="1" x14ac:dyDescent="0.2">
      <c r="A52" s="86" t="s">
        <v>186</v>
      </c>
      <c r="B52" s="86"/>
      <c r="D52" s="56">
        <v>694370000000</v>
      </c>
      <c r="F52" s="56">
        <v>0</v>
      </c>
      <c r="H52" s="56">
        <v>694370000000</v>
      </c>
      <c r="J52" s="56">
        <v>0</v>
      </c>
      <c r="L52" s="24">
        <f>J52/سهام!$AG$4</f>
        <v>0</v>
      </c>
    </row>
    <row r="53" spans="1:12" ht="21.75" customHeight="1" x14ac:dyDescent="0.2">
      <c r="A53" s="86" t="s">
        <v>187</v>
      </c>
      <c r="B53" s="86"/>
      <c r="D53" s="56">
        <v>1000000000000</v>
      </c>
      <c r="F53" s="56">
        <v>0</v>
      </c>
      <c r="H53" s="56">
        <v>358500000000</v>
      </c>
      <c r="J53" s="56">
        <v>641500000000</v>
      </c>
      <c r="L53" s="24">
        <f>J53/سهام!$AG$4</f>
        <v>1.8321485739720526E-2</v>
      </c>
    </row>
    <row r="54" spans="1:12" ht="21.75" customHeight="1" x14ac:dyDescent="0.2">
      <c r="A54" s="86" t="s">
        <v>188</v>
      </c>
      <c r="B54" s="86"/>
      <c r="D54" s="56">
        <v>395695000000</v>
      </c>
      <c r="F54" s="56">
        <v>0</v>
      </c>
      <c r="H54" s="56">
        <v>395695000000</v>
      </c>
      <c r="J54" s="56">
        <v>0</v>
      </c>
      <c r="L54" s="24">
        <f>J54/سهام!$AG$4</f>
        <v>0</v>
      </c>
    </row>
    <row r="55" spans="1:12" ht="21.75" customHeight="1" x14ac:dyDescent="0.2">
      <c r="A55" s="86" t="s">
        <v>353</v>
      </c>
      <c r="B55" s="86"/>
      <c r="D55" s="56">
        <v>0</v>
      </c>
      <c r="F55" s="56">
        <v>366515000000</v>
      </c>
      <c r="H55" s="56">
        <v>0</v>
      </c>
      <c r="J55" s="56">
        <v>366515000000</v>
      </c>
      <c r="L55" s="24">
        <f>J55/سهام!$AG$4</f>
        <v>1.0467808801081323E-2</v>
      </c>
    </row>
    <row r="56" spans="1:12" ht="21.75" customHeight="1" x14ac:dyDescent="0.2">
      <c r="A56" s="86" t="s">
        <v>354</v>
      </c>
      <c r="B56" s="86"/>
      <c r="D56" s="56">
        <v>0</v>
      </c>
      <c r="F56" s="56">
        <v>314212000000</v>
      </c>
      <c r="H56" s="56">
        <v>0</v>
      </c>
      <c r="J56" s="56">
        <v>314212000000</v>
      </c>
      <c r="L56" s="24">
        <f>J56/سهام!$AG$4</f>
        <v>8.9740150853453871E-3</v>
      </c>
    </row>
    <row r="57" spans="1:12" ht="21.75" customHeight="1" x14ac:dyDescent="0.2">
      <c r="A57" s="86" t="s">
        <v>355</v>
      </c>
      <c r="B57" s="86"/>
      <c r="D57" s="56">
        <v>0</v>
      </c>
      <c r="F57" s="56">
        <v>389782000000</v>
      </c>
      <c r="H57" s="56">
        <v>0</v>
      </c>
      <c r="J57" s="56">
        <v>389782000000</v>
      </c>
      <c r="L57" s="24">
        <f>J57/سهام!$AG$4</f>
        <v>1.1132323233982458E-2</v>
      </c>
    </row>
    <row r="58" spans="1:12" ht="21.75" customHeight="1" x14ac:dyDescent="0.2">
      <c r="A58" s="86" t="s">
        <v>356</v>
      </c>
      <c r="B58" s="86"/>
      <c r="D58" s="56">
        <v>0</v>
      </c>
      <c r="F58" s="56">
        <v>2242456000000</v>
      </c>
      <c r="H58" s="56">
        <v>0</v>
      </c>
      <c r="J58" s="56">
        <v>2242456000000</v>
      </c>
      <c r="L58" s="24">
        <f>J58/سهام!$AG$4</f>
        <v>6.4045402378722888E-2</v>
      </c>
    </row>
    <row r="59" spans="1:12" ht="21.75" customHeight="1" x14ac:dyDescent="0.2">
      <c r="A59" s="86" t="s">
        <v>357</v>
      </c>
      <c r="B59" s="86"/>
      <c r="D59" s="56">
        <v>0</v>
      </c>
      <c r="F59" s="56">
        <v>2002197000000</v>
      </c>
      <c r="H59" s="56">
        <v>0</v>
      </c>
      <c r="J59" s="56">
        <v>2002197000000</v>
      </c>
      <c r="L59" s="24">
        <f>J59/سهام!$AG$4</f>
        <v>5.7183513302589591E-2</v>
      </c>
    </row>
    <row r="60" spans="1:12" ht="21.75" customHeight="1" x14ac:dyDescent="0.2">
      <c r="A60" s="86" t="s">
        <v>358</v>
      </c>
      <c r="B60" s="86"/>
      <c r="D60" s="56">
        <v>0</v>
      </c>
      <c r="F60" s="56">
        <v>638187000000</v>
      </c>
      <c r="H60" s="56">
        <v>0</v>
      </c>
      <c r="J60" s="56">
        <v>638187000000</v>
      </c>
      <c r="L60" s="24">
        <f>J60/سهام!$AG$4</f>
        <v>1.8226865190607986E-2</v>
      </c>
    </row>
    <row r="61" spans="1:12" ht="21.75" customHeight="1" x14ac:dyDescent="0.2">
      <c r="A61" s="86" t="s">
        <v>359</v>
      </c>
      <c r="B61" s="86"/>
      <c r="D61" s="56">
        <v>0</v>
      </c>
      <c r="F61" s="56">
        <v>138952000000</v>
      </c>
      <c r="H61" s="56">
        <v>0</v>
      </c>
      <c r="J61" s="56">
        <v>138952000000</v>
      </c>
      <c r="L61" s="24">
        <f>J61/سهام!$AG$4</f>
        <v>3.9685223484109845E-3</v>
      </c>
    </row>
    <row r="62" spans="1:12" ht="21.75" customHeight="1" x14ac:dyDescent="0.2">
      <c r="A62" s="86" t="s">
        <v>360</v>
      </c>
      <c r="B62" s="86"/>
      <c r="D62" s="56">
        <v>0</v>
      </c>
      <c r="F62" s="56">
        <v>653168000000</v>
      </c>
      <c r="H62" s="56">
        <v>0</v>
      </c>
      <c r="J62" s="56">
        <v>653168000000</v>
      </c>
      <c r="L62" s="24">
        <f>J62/سهام!$AG$4</f>
        <v>1.8654728289387027E-2</v>
      </c>
    </row>
    <row r="63" spans="1:12" ht="21.75" customHeight="1" x14ac:dyDescent="0.2">
      <c r="A63" s="86" t="s">
        <v>361</v>
      </c>
      <c r="B63" s="86"/>
      <c r="D63" s="56">
        <v>0</v>
      </c>
      <c r="F63" s="56">
        <v>207274000000</v>
      </c>
      <c r="H63" s="56">
        <v>0</v>
      </c>
      <c r="J63" s="56">
        <v>207274000000</v>
      </c>
      <c r="L63" s="24">
        <f>J63/سهام!$AG$4</f>
        <v>5.9198248405531294E-3</v>
      </c>
    </row>
    <row r="64" spans="1:12" ht="21.75" customHeight="1" x14ac:dyDescent="0.2">
      <c r="A64" s="86" t="s">
        <v>362</v>
      </c>
      <c r="B64" s="86"/>
      <c r="D64" s="56">
        <v>0</v>
      </c>
      <c r="F64" s="56">
        <v>406003735821</v>
      </c>
      <c r="H64" s="56">
        <v>0</v>
      </c>
      <c r="J64" s="56">
        <v>406003735821</v>
      </c>
      <c r="L64" s="24">
        <f>J64/سهام!$AG$4</f>
        <v>1.1595622223098538E-2</v>
      </c>
    </row>
    <row r="65" spans="1:12" ht="21.75" customHeight="1" x14ac:dyDescent="0.2">
      <c r="A65" s="86" t="s">
        <v>363</v>
      </c>
      <c r="B65" s="86"/>
      <c r="D65" s="56">
        <v>0</v>
      </c>
      <c r="F65" s="56">
        <v>327578000000</v>
      </c>
      <c r="H65" s="56">
        <v>0</v>
      </c>
      <c r="J65" s="56">
        <v>327578000000</v>
      </c>
      <c r="L65" s="24">
        <f>J65/سهام!$AG$4</f>
        <v>9.3557531654655818E-3</v>
      </c>
    </row>
    <row r="66" spans="1:12" ht="21.75" customHeight="1" x14ac:dyDescent="0.2">
      <c r="A66" s="86" t="s">
        <v>364</v>
      </c>
      <c r="B66" s="86"/>
      <c r="D66" s="56">
        <v>0</v>
      </c>
      <c r="F66" s="56">
        <v>405151000000</v>
      </c>
      <c r="H66" s="56">
        <v>0</v>
      </c>
      <c r="J66" s="56">
        <v>405151000000</v>
      </c>
      <c r="L66" s="24">
        <f>J66/سهام!$AG$4</f>
        <v>1.1571267761392846E-2</v>
      </c>
    </row>
    <row r="67" spans="1:12" ht="21.75" customHeight="1" x14ac:dyDescent="0.2">
      <c r="A67" s="86" t="s">
        <v>365</v>
      </c>
      <c r="B67" s="86"/>
      <c r="D67" s="56">
        <v>0</v>
      </c>
      <c r="F67" s="56">
        <v>229575000000</v>
      </c>
      <c r="H67" s="56">
        <v>0</v>
      </c>
      <c r="J67" s="56">
        <v>229575000000</v>
      </c>
      <c r="L67" s="24"/>
    </row>
    <row r="68" spans="1:12" ht="21.75" customHeight="1" x14ac:dyDescent="0.2">
      <c r="A68" s="86" t="s">
        <v>366</v>
      </c>
      <c r="B68" s="86"/>
      <c r="D68" s="56">
        <v>0</v>
      </c>
      <c r="F68" s="56">
        <v>331831000000</v>
      </c>
      <c r="H68" s="56">
        <v>0</v>
      </c>
      <c r="J68" s="56">
        <v>331831000000</v>
      </c>
      <c r="L68" s="24"/>
    </row>
    <row r="69" spans="1:12" ht="21.75" customHeight="1" x14ac:dyDescent="0.2">
      <c r="A69" s="86" t="s">
        <v>367</v>
      </c>
      <c r="B69" s="86"/>
      <c r="D69" s="56">
        <v>0</v>
      </c>
      <c r="F69" s="56">
        <v>29138000000</v>
      </c>
      <c r="H69" s="56">
        <v>0</v>
      </c>
      <c r="J69" s="56">
        <v>29138000000</v>
      </c>
      <c r="L69" s="24"/>
    </row>
    <row r="70" spans="1:12" ht="21.75" customHeight="1" x14ac:dyDescent="0.2">
      <c r="A70" s="86" t="s">
        <v>368</v>
      </c>
      <c r="B70" s="86"/>
      <c r="D70" s="56">
        <v>0</v>
      </c>
      <c r="F70" s="56">
        <v>875000000000</v>
      </c>
      <c r="H70" s="56">
        <v>0</v>
      </c>
      <c r="J70" s="56">
        <v>875000000000</v>
      </c>
      <c r="L70" s="24"/>
    </row>
    <row r="71" spans="1:12" ht="21.75" customHeight="1" x14ac:dyDescent="0.2">
      <c r="A71" s="86" t="s">
        <v>369</v>
      </c>
      <c r="B71" s="86"/>
      <c r="D71" s="56">
        <v>0</v>
      </c>
      <c r="F71" s="56">
        <v>1026000000000</v>
      </c>
      <c r="H71" s="56">
        <v>0</v>
      </c>
      <c r="J71" s="56">
        <v>1026000000000</v>
      </c>
      <c r="L71" s="24">
        <f>J71/سهام!$AG$4</f>
        <v>2.9302953030324645E-2</v>
      </c>
    </row>
    <row r="72" spans="1:12" ht="21.75" customHeight="1" x14ac:dyDescent="0.2">
      <c r="A72" s="96" t="s">
        <v>370</v>
      </c>
      <c r="B72" s="96"/>
      <c r="D72" s="60">
        <v>0</v>
      </c>
      <c r="F72" s="60">
        <v>1000000000000</v>
      </c>
      <c r="H72" s="60">
        <v>0</v>
      </c>
      <c r="J72" s="60">
        <v>1000000000000</v>
      </c>
      <c r="L72" s="24">
        <f>J72/سهام!$AG$4</f>
        <v>2.8560383070491857E-2</v>
      </c>
    </row>
    <row r="73" spans="1:12" ht="21.75" customHeight="1" x14ac:dyDescent="0.2">
      <c r="A73" s="88" t="s">
        <v>27</v>
      </c>
      <c r="B73" s="88"/>
      <c r="D73" s="16">
        <f>SUM(D9:D72)</f>
        <v>14016375910041</v>
      </c>
      <c r="F73" s="16">
        <f>SUM(F9:F72)</f>
        <v>38591408910023</v>
      </c>
      <c r="H73" s="16">
        <f>SUM(H9:H72)</f>
        <v>32840497346629</v>
      </c>
      <c r="J73" s="16">
        <f>SUM(J9:J72)</f>
        <v>19767287473435</v>
      </c>
      <c r="L73" s="25">
        <f>SUM(L9:L72)</f>
        <v>0.522704804459178</v>
      </c>
    </row>
  </sheetData>
  <mergeCells count="71">
    <mergeCell ref="A72:B72"/>
    <mergeCell ref="A73:B73"/>
    <mergeCell ref="A63:B63"/>
    <mergeCell ref="A64:B64"/>
    <mergeCell ref="A65:B65"/>
    <mergeCell ref="A66:B66"/>
    <mergeCell ref="A71:B71"/>
    <mergeCell ref="A67:B67"/>
    <mergeCell ref="A68:B68"/>
    <mergeCell ref="A69:B69"/>
    <mergeCell ref="A70:B70"/>
    <mergeCell ref="A58:B58"/>
    <mergeCell ref="A59:B59"/>
    <mergeCell ref="A60:B60"/>
    <mergeCell ref="A61:B61"/>
    <mergeCell ref="A62:B62"/>
    <mergeCell ref="A53:B53"/>
    <mergeCell ref="A54:B54"/>
    <mergeCell ref="A55:B55"/>
    <mergeCell ref="A56:B56"/>
    <mergeCell ref="A57:B57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28"/>
  <sheetViews>
    <sheetView rightToLeft="1" workbookViewId="0">
      <selection activeCell="F15" sqref="F15:F2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5" max="15" width="16.28515625" bestFit="1" customWidth="1"/>
  </cols>
  <sheetData>
    <row r="1" spans="1:10" ht="29.1" customHeight="1" x14ac:dyDescent="0.2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1.75" customHeight="1" x14ac:dyDescent="0.2">
      <c r="A2" s="79" t="s">
        <v>189</v>
      </c>
      <c r="B2" s="79"/>
      <c r="C2" s="79"/>
      <c r="D2" s="79"/>
      <c r="E2" s="79"/>
      <c r="F2" s="79"/>
      <c r="G2" s="79"/>
      <c r="H2" s="79"/>
      <c r="I2" s="79"/>
      <c r="J2" s="79"/>
    </row>
    <row r="3" spans="1:10" ht="21.75" customHeight="1" x14ac:dyDescent="0.2">
      <c r="A3" s="79" t="s">
        <v>346</v>
      </c>
      <c r="B3" s="79"/>
      <c r="C3" s="79"/>
      <c r="D3" s="79"/>
      <c r="E3" s="79"/>
      <c r="F3" s="79"/>
      <c r="G3" s="79"/>
      <c r="H3" s="79"/>
      <c r="I3" s="79"/>
      <c r="J3" s="79"/>
    </row>
    <row r="4" spans="1:10" ht="14.45" customHeight="1" x14ac:dyDescent="0.2"/>
    <row r="5" spans="1:10" ht="29.1" customHeight="1" x14ac:dyDescent="0.2">
      <c r="A5" s="1" t="s">
        <v>190</v>
      </c>
      <c r="B5" s="81" t="s">
        <v>191</v>
      </c>
      <c r="C5" s="81"/>
      <c r="D5" s="81"/>
      <c r="E5" s="81"/>
      <c r="F5" s="81"/>
      <c r="G5" s="81"/>
      <c r="H5" s="81"/>
      <c r="I5" s="81"/>
      <c r="J5" s="81"/>
    </row>
    <row r="6" spans="1:10" ht="14.45" customHeight="1" x14ac:dyDescent="0.2"/>
    <row r="7" spans="1:10" ht="14.45" customHeight="1" x14ac:dyDescent="0.2">
      <c r="A7" s="82" t="s">
        <v>192</v>
      </c>
      <c r="B7" s="82"/>
      <c r="D7" s="2" t="s">
        <v>193</v>
      </c>
      <c r="F7" s="2" t="s">
        <v>126</v>
      </c>
      <c r="H7" s="2" t="s">
        <v>194</v>
      </c>
      <c r="J7" s="2" t="s">
        <v>195</v>
      </c>
    </row>
    <row r="8" spans="1:10" ht="21.75" customHeight="1" x14ac:dyDescent="0.2">
      <c r="A8" s="90" t="s">
        <v>196</v>
      </c>
      <c r="B8" s="90"/>
      <c r="D8" s="5" t="s">
        <v>197</v>
      </c>
      <c r="F8" s="6">
        <f>'درآمد سرمایه گذاری در سهام'!U21</f>
        <v>185304781147</v>
      </c>
      <c r="H8" s="44">
        <f>F8/$F$13</f>
        <v>3.255203355297373E-2</v>
      </c>
      <c r="J8" s="23">
        <f>F8/سهام!$AG$4</f>
        <v>5.2923755343519778E-3</v>
      </c>
    </row>
    <row r="9" spans="1:10" ht="21.75" customHeight="1" x14ac:dyDescent="0.2">
      <c r="A9" s="94" t="s">
        <v>198</v>
      </c>
      <c r="B9" s="94"/>
      <c r="D9" s="8" t="s">
        <v>199</v>
      </c>
      <c r="F9" s="9">
        <f>'درآمد سرمایه گذاری در صندوق'!U28</f>
        <v>49726159157</v>
      </c>
      <c r="H9" s="45">
        <f t="shared" ref="H9:H12" si="0">F9/$F$13</f>
        <v>8.7352716498722768E-3</v>
      </c>
      <c r="J9" s="24">
        <f>F9/سهام!$AG$4</f>
        <v>1.4201981541481666E-3</v>
      </c>
    </row>
    <row r="10" spans="1:10" ht="21.75" customHeight="1" x14ac:dyDescent="0.2">
      <c r="A10" s="94" t="s">
        <v>200</v>
      </c>
      <c r="B10" s="94"/>
      <c r="D10" s="8" t="s">
        <v>201</v>
      </c>
      <c r="F10" s="9">
        <f>'درآمد سرمایه گذاری در اوراق به'!R28</f>
        <v>2005307039206</v>
      </c>
      <c r="H10" s="45">
        <f t="shared" si="0"/>
        <v>0.3522673382748005</v>
      </c>
      <c r="J10" s="24">
        <f>F10/سهام!$AG$4</f>
        <v>5.7272337213677194E-2</v>
      </c>
    </row>
    <row r="11" spans="1:10" ht="21.75" customHeight="1" x14ac:dyDescent="0.2">
      <c r="A11" s="94" t="s">
        <v>202</v>
      </c>
      <c r="B11" s="94"/>
      <c r="D11" s="8" t="s">
        <v>203</v>
      </c>
      <c r="F11" s="78">
        <f>'درآمد سپرده بانکی'!H144</f>
        <v>3451693801508</v>
      </c>
      <c r="H11" s="45">
        <f t="shared" si="0"/>
        <v>0.60635053097818525</v>
      </c>
      <c r="J11" s="24">
        <f>F11/سهام!$AG$4</f>
        <v>9.8581697213110761E-2</v>
      </c>
    </row>
    <row r="12" spans="1:10" ht="21.75" customHeight="1" x14ac:dyDescent="0.2">
      <c r="A12" s="98" t="s">
        <v>204</v>
      </c>
      <c r="B12" s="98"/>
      <c r="D12" s="11" t="s">
        <v>205</v>
      </c>
      <c r="F12" s="77">
        <f>'سایر درآمدها'!F11</f>
        <v>539801198</v>
      </c>
      <c r="H12" s="45">
        <f t="shared" si="0"/>
        <v>9.482554416818885E-5</v>
      </c>
      <c r="J12" s="24">
        <f>F12/سهام!$AG$4</f>
        <v>1.5416928996790423E-5</v>
      </c>
    </row>
    <row r="13" spans="1:10" ht="21.75" customHeight="1" x14ac:dyDescent="0.2">
      <c r="A13" s="88" t="s">
        <v>27</v>
      </c>
      <c r="B13" s="88"/>
      <c r="D13" s="16"/>
      <c r="F13" s="16">
        <f>SUM(F8:F12)</f>
        <v>5692571582216</v>
      </c>
      <c r="H13" s="46">
        <f>SUM(H8:H12)</f>
        <v>1</v>
      </c>
      <c r="J13" s="25">
        <f>SUM(J8:J12)</f>
        <v>0.1625820250442849</v>
      </c>
    </row>
    <row r="15" spans="1:10" x14ac:dyDescent="0.2">
      <c r="F15" s="42"/>
    </row>
    <row r="16" spans="1:10" x14ac:dyDescent="0.2">
      <c r="F16" s="43"/>
    </row>
    <row r="17" spans="6:15" x14ac:dyDescent="0.2">
      <c r="F17" s="43"/>
    </row>
    <row r="18" spans="6:15" x14ac:dyDescent="0.2">
      <c r="F18" s="22"/>
    </row>
    <row r="19" spans="6:15" x14ac:dyDescent="0.2">
      <c r="F19" s="76"/>
    </row>
    <row r="22" spans="6:15" x14ac:dyDescent="0.2">
      <c r="O22" s="22"/>
    </row>
    <row r="23" spans="6:15" x14ac:dyDescent="0.2">
      <c r="O23" s="22"/>
    </row>
    <row r="24" spans="6:15" x14ac:dyDescent="0.2">
      <c r="O24" s="22"/>
    </row>
    <row r="28" spans="6:15" x14ac:dyDescent="0.2">
      <c r="O28" s="22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21"/>
  <sheetViews>
    <sheetView rightToLeft="1" workbookViewId="0">
      <selection activeCell="S18" sqref="S18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140625" bestFit="1" customWidth="1"/>
    <col min="15" max="16" width="1.28515625" customWidth="1"/>
    <col min="17" max="17" width="16.85546875" bestFit="1" customWidth="1"/>
    <col min="18" max="18" width="1.28515625" customWidth="1"/>
    <col min="19" max="19" width="18.7109375" bestFit="1" customWidth="1"/>
    <col min="20" max="20" width="1.28515625" customWidth="1"/>
    <col min="21" max="21" width="18.57031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</row>
    <row r="2" spans="1:23" ht="21.75" customHeight="1" x14ac:dyDescent="0.2">
      <c r="A2" s="79" t="s">
        <v>189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</row>
    <row r="3" spans="1:23" ht="21.75" customHeight="1" x14ac:dyDescent="0.2">
      <c r="A3" s="79" t="s">
        <v>346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</row>
    <row r="4" spans="1:23" ht="14.45" customHeight="1" x14ac:dyDescent="0.2"/>
    <row r="5" spans="1:23" ht="14.45" customHeight="1" x14ac:dyDescent="0.2">
      <c r="A5" s="1" t="s">
        <v>206</v>
      </c>
      <c r="B5" s="81" t="s">
        <v>207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</row>
    <row r="6" spans="1:23" ht="14.45" customHeight="1" x14ac:dyDescent="0.2">
      <c r="D6" s="82" t="s">
        <v>208</v>
      </c>
      <c r="E6" s="82"/>
      <c r="F6" s="82"/>
      <c r="G6" s="82"/>
      <c r="H6" s="82"/>
      <c r="I6" s="82"/>
      <c r="J6" s="82"/>
      <c r="K6" s="82"/>
      <c r="L6" s="82"/>
      <c r="N6" s="82" t="s">
        <v>209</v>
      </c>
      <c r="O6" s="82"/>
      <c r="P6" s="82"/>
      <c r="Q6" s="82"/>
      <c r="R6" s="82"/>
      <c r="S6" s="82"/>
      <c r="T6" s="82"/>
      <c r="U6" s="82"/>
      <c r="V6" s="82"/>
      <c r="W6" s="82"/>
    </row>
    <row r="7" spans="1:23" ht="14.45" customHeight="1" x14ac:dyDescent="0.2">
      <c r="D7" s="3"/>
      <c r="E7" s="3"/>
      <c r="F7" s="3"/>
      <c r="G7" s="3"/>
      <c r="H7" s="3"/>
      <c r="I7" s="3"/>
      <c r="J7" s="83" t="s">
        <v>27</v>
      </c>
      <c r="K7" s="83"/>
      <c r="L7" s="83"/>
      <c r="N7" s="3"/>
      <c r="O7" s="3"/>
      <c r="P7" s="3"/>
      <c r="Q7" s="3"/>
      <c r="R7" s="3"/>
      <c r="S7" s="3"/>
      <c r="T7" s="3"/>
      <c r="U7" s="83" t="s">
        <v>27</v>
      </c>
      <c r="V7" s="83"/>
      <c r="W7" s="83"/>
    </row>
    <row r="8" spans="1:23" ht="14.45" customHeight="1" x14ac:dyDescent="0.2">
      <c r="A8" s="82" t="s">
        <v>210</v>
      </c>
      <c r="B8" s="82"/>
      <c r="D8" s="2" t="s">
        <v>211</v>
      </c>
      <c r="F8" s="2" t="s">
        <v>212</v>
      </c>
      <c r="H8" s="2" t="s">
        <v>213</v>
      </c>
      <c r="J8" s="4" t="s">
        <v>126</v>
      </c>
      <c r="K8" s="3"/>
      <c r="L8" s="4" t="s">
        <v>194</v>
      </c>
      <c r="N8" s="2" t="s">
        <v>211</v>
      </c>
      <c r="P8" s="82" t="s">
        <v>212</v>
      </c>
      <c r="Q8" s="82"/>
      <c r="S8" s="2" t="s">
        <v>213</v>
      </c>
      <c r="U8" s="4" t="s">
        <v>126</v>
      </c>
      <c r="V8" s="3"/>
      <c r="W8" s="4" t="s">
        <v>194</v>
      </c>
    </row>
    <row r="9" spans="1:23" ht="21.75" customHeight="1" x14ac:dyDescent="0.2">
      <c r="A9" s="62" t="s">
        <v>20</v>
      </c>
      <c r="B9" s="71"/>
      <c r="D9" s="53">
        <v>2983050840</v>
      </c>
      <c r="F9" s="6">
        <v>11530980000</v>
      </c>
      <c r="H9" s="6"/>
      <c r="J9" s="6">
        <f>D9+F9+H9</f>
        <v>14514030840</v>
      </c>
      <c r="L9" s="7">
        <v>0</v>
      </c>
      <c r="N9" s="75">
        <v>15412429340</v>
      </c>
      <c r="P9" s="89">
        <v>43592136500</v>
      </c>
      <c r="Q9" s="89"/>
      <c r="S9" s="6"/>
      <c r="U9" s="6">
        <f>N9+P9+S9</f>
        <v>59004565840</v>
      </c>
      <c r="W9" s="7">
        <v>0</v>
      </c>
    </row>
    <row r="10" spans="1:23" ht="21.75" customHeight="1" x14ac:dyDescent="0.2">
      <c r="A10" s="62" t="s">
        <v>18</v>
      </c>
      <c r="B10" s="70"/>
      <c r="D10" s="9"/>
      <c r="F10" s="9">
        <v>-31597163720</v>
      </c>
      <c r="H10" s="9"/>
      <c r="J10" s="41">
        <f t="shared" ref="J10:J20" si="0">D10+F10+H10</f>
        <v>-31597163720</v>
      </c>
      <c r="L10" s="10">
        <v>0</v>
      </c>
      <c r="N10" s="56">
        <v>49445343360</v>
      </c>
      <c r="P10" s="92">
        <v>-63486893773</v>
      </c>
      <c r="Q10" s="92"/>
      <c r="S10" s="9"/>
      <c r="U10" s="41">
        <f t="shared" ref="U10:U20" si="1">N10+P10+S10</f>
        <v>-14041550413</v>
      </c>
      <c r="W10" s="10">
        <v>-0.76</v>
      </c>
    </row>
    <row r="11" spans="1:23" ht="21.75" customHeight="1" x14ac:dyDescent="0.2">
      <c r="A11" s="62" t="s">
        <v>17</v>
      </c>
      <c r="B11" s="70"/>
      <c r="D11" s="9"/>
      <c r="F11" s="9">
        <v>-5442662322</v>
      </c>
      <c r="H11" s="9"/>
      <c r="J11" s="41">
        <f t="shared" si="0"/>
        <v>-5442662322</v>
      </c>
      <c r="L11" s="10">
        <v>0</v>
      </c>
      <c r="N11" s="56">
        <v>9358560000</v>
      </c>
      <c r="P11" s="92">
        <v>-22106320092</v>
      </c>
      <c r="Q11" s="92"/>
      <c r="S11" s="9"/>
      <c r="U11" s="41">
        <f t="shared" si="1"/>
        <v>-12747760092</v>
      </c>
      <c r="W11" s="10">
        <v>-0.01</v>
      </c>
    </row>
    <row r="12" spans="1:23" ht="21.75" customHeight="1" x14ac:dyDescent="0.2">
      <c r="A12" s="62" t="s">
        <v>25</v>
      </c>
      <c r="B12" s="70"/>
      <c r="D12" s="9"/>
      <c r="F12" s="9">
        <v>764920143</v>
      </c>
      <c r="H12" s="9"/>
      <c r="J12" s="41">
        <f t="shared" si="0"/>
        <v>764920143</v>
      </c>
      <c r="L12" s="10">
        <v>0</v>
      </c>
      <c r="N12" s="56">
        <v>300292160</v>
      </c>
      <c r="P12" s="92">
        <v>-3586729206</v>
      </c>
      <c r="Q12" s="92"/>
      <c r="S12" s="9"/>
      <c r="U12" s="41">
        <f t="shared" si="1"/>
        <v>-3286437046</v>
      </c>
      <c r="W12" s="10">
        <v>-34.840000000000003</v>
      </c>
    </row>
    <row r="13" spans="1:23" ht="21.75" customHeight="1" x14ac:dyDescent="0.2">
      <c r="A13" s="62" t="s">
        <v>22</v>
      </c>
      <c r="B13" s="70"/>
      <c r="D13" s="9"/>
      <c r="F13" s="9">
        <v>-2364705659</v>
      </c>
      <c r="H13" s="9"/>
      <c r="J13" s="41">
        <f t="shared" si="0"/>
        <v>-2364705659</v>
      </c>
      <c r="L13" s="10">
        <v>-0.66</v>
      </c>
      <c r="N13" s="69">
        <v>1650000000</v>
      </c>
      <c r="P13" s="92">
        <v>-6271322159</v>
      </c>
      <c r="Q13" s="92"/>
      <c r="S13" s="9"/>
      <c r="U13" s="41">
        <f t="shared" si="1"/>
        <v>-4621322159</v>
      </c>
      <c r="W13" s="10">
        <v>0.21</v>
      </c>
    </row>
    <row r="14" spans="1:23" ht="21.75" customHeight="1" x14ac:dyDescent="0.2">
      <c r="A14" s="62" t="s">
        <v>21</v>
      </c>
      <c r="B14" s="70"/>
      <c r="D14" s="9"/>
      <c r="F14" s="9">
        <v>-12087718025</v>
      </c>
      <c r="H14" s="9"/>
      <c r="J14" s="41">
        <f t="shared" si="0"/>
        <v>-12087718025</v>
      </c>
      <c r="L14" s="10">
        <v>2.41</v>
      </c>
      <c r="N14" s="41"/>
      <c r="P14" s="92">
        <v>-24793475867</v>
      </c>
      <c r="Q14" s="92"/>
      <c r="S14" s="9"/>
      <c r="U14" s="41">
        <f t="shared" si="1"/>
        <v>-24793475867</v>
      </c>
      <c r="W14" s="10">
        <v>0.33</v>
      </c>
    </row>
    <row r="15" spans="1:23" ht="21.75" customHeight="1" x14ac:dyDescent="0.2">
      <c r="A15" s="62" t="s">
        <v>24</v>
      </c>
      <c r="B15" s="70"/>
      <c r="D15" s="9"/>
      <c r="F15" s="9">
        <v>-7269487650</v>
      </c>
      <c r="H15" s="9"/>
      <c r="J15" s="41">
        <f t="shared" si="0"/>
        <v>-7269487650</v>
      </c>
      <c r="L15" s="10">
        <v>0.36</v>
      </c>
      <c r="N15" s="69">
        <v>21939000000</v>
      </c>
      <c r="P15" s="92">
        <v>-18677503933</v>
      </c>
      <c r="Q15" s="92"/>
      <c r="S15" s="9"/>
      <c r="U15" s="41">
        <f t="shared" si="1"/>
        <v>3261496067</v>
      </c>
      <c r="W15" s="10">
        <v>-0.05</v>
      </c>
    </row>
    <row r="16" spans="1:23" ht="21.75" customHeight="1" x14ac:dyDescent="0.2">
      <c r="A16" s="62" t="s">
        <v>23</v>
      </c>
      <c r="B16" s="70"/>
      <c r="D16" s="9"/>
      <c r="F16" s="9">
        <v>-5400277619</v>
      </c>
      <c r="H16" s="9"/>
      <c r="J16" s="41">
        <f t="shared" si="0"/>
        <v>-5400277619</v>
      </c>
      <c r="L16" s="10">
        <v>0.33</v>
      </c>
      <c r="N16" s="69">
        <v>22749019200</v>
      </c>
      <c r="P16" s="92">
        <v>-30039044263</v>
      </c>
      <c r="Q16" s="92"/>
      <c r="S16" s="9"/>
      <c r="U16" s="41">
        <f t="shared" si="1"/>
        <v>-7290025063</v>
      </c>
      <c r="W16" s="10">
        <v>-0.15</v>
      </c>
    </row>
    <row r="17" spans="1:23" ht="21.75" customHeight="1" x14ac:dyDescent="0.2">
      <c r="A17" s="62" t="s">
        <v>19</v>
      </c>
      <c r="B17" s="70"/>
      <c r="D17" s="9"/>
      <c r="F17" s="9"/>
      <c r="H17" s="9"/>
      <c r="J17" s="41">
        <f t="shared" si="0"/>
        <v>0</v>
      </c>
      <c r="L17" s="10">
        <v>7.0000000000000007E-2</v>
      </c>
      <c r="N17" s="41"/>
      <c r="P17" s="92"/>
      <c r="Q17" s="92"/>
      <c r="S17" s="9">
        <v>-11628</v>
      </c>
      <c r="U17" s="41">
        <f t="shared" si="1"/>
        <v>-11628</v>
      </c>
      <c r="W17" s="10">
        <v>-0.08</v>
      </c>
    </row>
    <row r="18" spans="1:23" ht="21.75" customHeight="1" x14ac:dyDescent="0.2">
      <c r="A18" s="62" t="s">
        <v>26</v>
      </c>
      <c r="B18" s="70"/>
      <c r="D18" s="9"/>
      <c r="F18" s="9"/>
      <c r="H18" s="9"/>
      <c r="J18" s="41">
        <f t="shared" si="0"/>
        <v>0</v>
      </c>
      <c r="L18" s="10">
        <v>1.41</v>
      </c>
      <c r="N18" s="92">
        <v>108373150380</v>
      </c>
      <c r="O18" s="92"/>
      <c r="P18" s="92"/>
      <c r="Q18" s="92"/>
      <c r="S18" s="9">
        <v>81446151128</v>
      </c>
      <c r="U18" s="41">
        <f>N18+P18+S18</f>
        <v>189819301508</v>
      </c>
      <c r="W18" s="10">
        <v>-0.04</v>
      </c>
    </row>
    <row r="19" spans="1:23" ht="21.75" customHeight="1" x14ac:dyDescent="0.2">
      <c r="A19" s="94"/>
      <c r="B19" s="94"/>
      <c r="D19" s="9"/>
      <c r="F19" s="9"/>
      <c r="H19" s="9"/>
      <c r="J19" s="41">
        <f t="shared" si="0"/>
        <v>0</v>
      </c>
      <c r="L19" s="10">
        <v>1.49</v>
      </c>
      <c r="N19" s="9"/>
      <c r="P19" s="92"/>
      <c r="Q19" s="92"/>
      <c r="S19" s="9"/>
      <c r="U19" s="41">
        <f t="shared" si="1"/>
        <v>0</v>
      </c>
      <c r="W19" s="10">
        <v>0.65</v>
      </c>
    </row>
    <row r="20" spans="1:23" ht="21.75" customHeight="1" x14ac:dyDescent="0.2">
      <c r="A20" s="98"/>
      <c r="B20" s="98"/>
      <c r="D20" s="13"/>
      <c r="F20" s="13"/>
      <c r="H20" s="13"/>
      <c r="J20" s="41">
        <f t="shared" si="0"/>
        <v>0</v>
      </c>
      <c r="L20" s="14">
        <v>1</v>
      </c>
      <c r="N20" s="13"/>
      <c r="P20" s="92"/>
      <c r="Q20" s="99"/>
      <c r="S20" s="13"/>
      <c r="U20" s="41">
        <f t="shared" si="1"/>
        <v>0</v>
      </c>
      <c r="W20" s="14">
        <v>-0.26</v>
      </c>
    </row>
    <row r="21" spans="1:23" ht="21.75" customHeight="1" x14ac:dyDescent="0.2">
      <c r="A21" s="88" t="s">
        <v>27</v>
      </c>
      <c r="B21" s="88"/>
      <c r="D21" s="16">
        <f>SUM(D9:D20)</f>
        <v>2983050840</v>
      </c>
      <c r="F21" s="16">
        <f>SUM(F9:F20)</f>
        <v>-51866114852</v>
      </c>
      <c r="H21" s="16">
        <v>0</v>
      </c>
      <c r="J21" s="16">
        <f>SUM(J9:J20)</f>
        <v>-48883064012</v>
      </c>
      <c r="L21" s="17">
        <v>6.41</v>
      </c>
      <c r="N21" s="16">
        <f>SUM(N9:N20)</f>
        <v>229227794440</v>
      </c>
      <c r="Q21" s="16">
        <f>SUM(P9:Q20)</f>
        <v>-125369152793</v>
      </c>
      <c r="S21" s="16">
        <f>SUM(S9:S20)</f>
        <v>81446139500</v>
      </c>
      <c r="U21" s="16">
        <f>SUM(U9:U20)</f>
        <v>185304781147</v>
      </c>
      <c r="W21" s="17">
        <v>-35</v>
      </c>
    </row>
  </sheetData>
  <mergeCells count="26">
    <mergeCell ref="A19:B19"/>
    <mergeCell ref="P19:Q19"/>
    <mergeCell ref="A20:B20"/>
    <mergeCell ref="P20:Q20"/>
    <mergeCell ref="A21:B21"/>
    <mergeCell ref="P17:Q17"/>
    <mergeCell ref="P18:Q18"/>
    <mergeCell ref="P13:Q13"/>
    <mergeCell ref="P14:Q14"/>
    <mergeCell ref="P15:Q15"/>
    <mergeCell ref="N18:O18"/>
    <mergeCell ref="A8:B8"/>
    <mergeCell ref="P8:Q8"/>
    <mergeCell ref="P9:Q9"/>
    <mergeCell ref="A1:W1"/>
    <mergeCell ref="A2:W2"/>
    <mergeCell ref="A3:W3"/>
    <mergeCell ref="B5:W5"/>
    <mergeCell ref="D6:L6"/>
    <mergeCell ref="N6:W6"/>
    <mergeCell ref="P10:Q10"/>
    <mergeCell ref="P11:Q11"/>
    <mergeCell ref="P12:Q12"/>
    <mergeCell ref="J7:L7"/>
    <mergeCell ref="U7:W7"/>
    <mergeCell ref="P16:Q1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سود سپرده بانکی</vt:lpstr>
      <vt:lpstr>سود اوراق بهادار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Mr.Ahmadi</cp:lastModifiedBy>
  <cp:lastPrinted>2024-09-22T11:28:15Z</cp:lastPrinted>
  <dcterms:created xsi:type="dcterms:W3CDTF">2024-09-22T06:00:40Z</dcterms:created>
  <dcterms:modified xsi:type="dcterms:W3CDTF">2024-10-30T12:46:03Z</dcterms:modified>
</cp:coreProperties>
</file>