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.Ahmadi\Desktop\"/>
    </mc:Choice>
  </mc:AlternateContent>
  <xr:revisionPtr revIDLastSave="0" documentId="13_ncr:1_{5D768F12-95A4-404E-9E33-9C27D49188D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state="hidden" r:id="rId16"/>
    <sheet name="سود اوراق بهادار" sheetId="17" r:id="rId17"/>
    <sheet name="سود سپرده بانکی" sheetId="18" r:id="rId18"/>
    <sheet name="درآمد اعمال اختیار" sheetId="20" state="hidden" r:id="rId19"/>
    <sheet name="درآمد ناشی از فروش" sheetId="19" r:id="rId20"/>
    <sheet name="درآمد ناشی از تغییر قیمت اوراق" sheetId="21" r:id="rId21"/>
  </sheets>
  <definedNames>
    <definedName name="_xlnm._FilterDatabase" localSheetId="20" hidden="1">'درآمد ناشی از تغییر قیمت اوراق'!$A$7:$R$7</definedName>
    <definedName name="_xlnm.Print_Area" localSheetId="4">اوراق!$A$1:$AM$26</definedName>
    <definedName name="_xlnm.Print_Area" localSheetId="2">'اوراق مشتقه'!$A$1:$AX$18</definedName>
    <definedName name="_xlnm.Print_Area" localSheetId="5">'تعدیل قیمت'!$A$1:$N$16</definedName>
    <definedName name="_xlnm.Print_Area" localSheetId="7">درآمد!$A$1:$K$13</definedName>
    <definedName name="_xlnm.Print_Area" localSheetId="18">'درآمد اعمال اختیار'!$A$1:$Z$10</definedName>
    <definedName name="_xlnm.Print_Area" localSheetId="12">'درآمد سپرده بانکی'!$A$1:$K$165</definedName>
    <definedName name="_xlnm.Print_Area" localSheetId="10">'درآمد سرمایه گذاری در اوراق به'!$A$1:$S$31</definedName>
    <definedName name="_xlnm.Print_Area" localSheetId="8">'درآمد سرمایه گذاری در سهام'!$A$1:$X$21</definedName>
    <definedName name="_xlnm.Print_Area" localSheetId="9">'درآمد سرمایه گذاری در صندوق'!$A$1:$X$32</definedName>
    <definedName name="_xlnm.Print_Area" localSheetId="14">'درآمد سود سهام'!$A$1:$T$15</definedName>
    <definedName name="_xlnm.Print_Area" localSheetId="15">'درآمد سود صندوق'!$A$1:$L$7</definedName>
    <definedName name="_xlnm.Print_Area" localSheetId="20">'درآمد ناشی از تغییر قیمت اوراق'!$A$1:$S$49</definedName>
    <definedName name="_xlnm.Print_Area" localSheetId="19">'درآمد ناشی از فروش'!$A$1:$S$34</definedName>
    <definedName name="_xlnm.Print_Area" localSheetId="13">'سایر درآمدها'!$A$1:$G$11</definedName>
    <definedName name="_xlnm.Print_Area" localSheetId="6">سپرده!$A$1:$M$80</definedName>
    <definedName name="_xlnm.Print_Area" localSheetId="16">'سود اوراق بهادار'!$A$1:$U$20</definedName>
    <definedName name="_xlnm.Print_Area" localSheetId="17">'سود سپرده بانکی'!$A$1:$N$165</definedName>
    <definedName name="_xlnm.Print_Area" localSheetId="1">سهام!$A$1:$AC$20</definedName>
    <definedName name="_xlnm.Print_Area" localSheetId="0">'صورت وضعیت'!$A$1:$C$17</definedName>
    <definedName name="_xlnm.Print_Area" localSheetId="11">'مبالغ تخصیصی اوراق'!$A$1:$H$11</definedName>
    <definedName name="_xlnm.Print_Area" localSheetId="3">'واحدهای صندوق'!$A$1:$AB$28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8" l="1"/>
  <c r="F20" i="8"/>
  <c r="R31" i="11"/>
  <c r="U21" i="9"/>
  <c r="F8" i="8" s="1"/>
  <c r="J8" i="8" s="1"/>
  <c r="Q38" i="19"/>
  <c r="Q54" i="21"/>
  <c r="S32" i="10"/>
  <c r="Q32" i="10"/>
  <c r="U14" i="9"/>
  <c r="U9" i="9"/>
  <c r="J10" i="8"/>
  <c r="J11" i="8"/>
  <c r="J12" i="8"/>
  <c r="Q37" i="19"/>
  <c r="U25" i="10"/>
  <c r="U26" i="10"/>
  <c r="P31" i="11"/>
  <c r="Q13" i="19"/>
  <c r="V19" i="17"/>
  <c r="T13" i="19"/>
  <c r="U13" i="19"/>
  <c r="V34" i="19"/>
  <c r="S16" i="15"/>
  <c r="T21" i="17"/>
  <c r="T34" i="19"/>
  <c r="N31" i="11"/>
  <c r="F10" i="8"/>
  <c r="F11" i="8"/>
  <c r="F12" i="8"/>
  <c r="F14" i="14" s="1"/>
  <c r="F15" i="14" s="1"/>
  <c r="U10" i="9"/>
  <c r="U11" i="9"/>
  <c r="U12" i="9"/>
  <c r="U13" i="9"/>
  <c r="U15" i="9"/>
  <c r="U16" i="9"/>
  <c r="U17" i="9"/>
  <c r="U18" i="9"/>
  <c r="U19" i="9"/>
  <c r="U20" i="9"/>
  <c r="S21" i="9"/>
  <c r="Q21" i="9"/>
  <c r="J10" i="9"/>
  <c r="J11" i="9"/>
  <c r="J12" i="9"/>
  <c r="J13" i="9"/>
  <c r="J14" i="9"/>
  <c r="J15" i="9"/>
  <c r="J16" i="9"/>
  <c r="J17" i="9"/>
  <c r="J18" i="9"/>
  <c r="J19" i="9"/>
  <c r="J9" i="9"/>
  <c r="J20" i="9"/>
  <c r="N21" i="9"/>
  <c r="U24" i="10"/>
  <c r="R9" i="11"/>
  <c r="J9" i="11"/>
  <c r="D31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10" i="11"/>
  <c r="R11" i="11"/>
  <c r="R12" i="11"/>
  <c r="R13" i="11"/>
  <c r="R14" i="11"/>
  <c r="R15" i="11"/>
  <c r="R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10" i="11"/>
  <c r="J11" i="11"/>
  <c r="J12" i="11"/>
  <c r="J13" i="11"/>
  <c r="J14" i="11"/>
  <c r="J15" i="11"/>
  <c r="J16" i="11"/>
  <c r="Q11" i="19"/>
  <c r="Q12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10" i="19"/>
  <c r="Q9" i="19"/>
  <c r="Q8" i="19"/>
  <c r="L80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9" i="7"/>
  <c r="AB20" i="2"/>
  <c r="AA28" i="4"/>
  <c r="AL26" i="5"/>
  <c r="AL25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9" i="5"/>
  <c r="Y35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9" i="4"/>
  <c r="AB10" i="2"/>
  <c r="AB11" i="2"/>
  <c r="AB12" i="2"/>
  <c r="AB13" i="2"/>
  <c r="AB14" i="2"/>
  <c r="AB15" i="2"/>
  <c r="AB16" i="2"/>
  <c r="AB17" i="2"/>
  <c r="AB18" i="2"/>
  <c r="AB19" i="2"/>
  <c r="AB9" i="2"/>
  <c r="U34" i="19"/>
  <c r="O27" i="21"/>
  <c r="Q28" i="21"/>
  <c r="Q49" i="21"/>
  <c r="O22" i="21"/>
  <c r="K168" i="18"/>
  <c r="K167" i="18"/>
  <c r="M20" i="18"/>
  <c r="M168" i="18"/>
  <c r="T20" i="17"/>
  <c r="O20" i="17"/>
  <c r="P20" i="17"/>
  <c r="Q20" i="17"/>
  <c r="R20" i="17"/>
  <c r="S20" i="17"/>
  <c r="J20" i="17"/>
  <c r="N20" i="17"/>
  <c r="H169" i="13"/>
  <c r="U23" i="10" l="1"/>
  <c r="U28" i="10"/>
  <c r="U27" i="10"/>
  <c r="U15" i="10"/>
  <c r="U12" i="10"/>
  <c r="U11" i="10"/>
  <c r="U16" i="10"/>
  <c r="Q34" i="19"/>
  <c r="U20" i="10"/>
  <c r="U31" i="10"/>
  <c r="U21" i="10"/>
  <c r="U17" i="10"/>
  <c r="U13" i="10"/>
  <c r="U30" i="10"/>
  <c r="U29" i="10"/>
  <c r="U19" i="10"/>
  <c r="U22" i="10"/>
  <c r="U18" i="10"/>
  <c r="U14" i="10"/>
  <c r="U10" i="10"/>
  <c r="F31" i="11"/>
  <c r="J11" i="10"/>
  <c r="J12" i="10"/>
  <c r="J13" i="10"/>
  <c r="J14" i="10"/>
  <c r="J15" i="10"/>
  <c r="J16" i="10"/>
  <c r="J17" i="10"/>
  <c r="J18" i="10"/>
  <c r="J19" i="10"/>
  <c r="J20" i="10"/>
  <c r="J21" i="10"/>
  <c r="J22" i="10"/>
  <c r="J29" i="10"/>
  <c r="J30" i="10"/>
  <c r="J31" i="10"/>
  <c r="J10" i="10"/>
  <c r="J9" i="10"/>
  <c r="F32" i="10"/>
  <c r="G21" i="9"/>
  <c r="I21" i="9"/>
  <c r="J85" i="7"/>
  <c r="AJ32" i="5"/>
  <c r="AJ31" i="5"/>
  <c r="Y28" i="4"/>
  <c r="Y34" i="4"/>
  <c r="Q52" i="21" l="1"/>
  <c r="U9" i="10"/>
  <c r="U32" i="10" s="1"/>
  <c r="F9" i="8" s="1"/>
  <c r="F21" i="9"/>
  <c r="H21" i="9"/>
  <c r="J32" i="10"/>
  <c r="Z20" i="2"/>
  <c r="F13" i="8" l="1"/>
  <c r="L13" i="9" s="1"/>
  <c r="J9" i="8"/>
  <c r="J13" i="8" s="1"/>
  <c r="L15" i="9"/>
  <c r="L9" i="9"/>
  <c r="L10" i="9"/>
  <c r="L12" i="9"/>
  <c r="L14" i="9"/>
  <c r="W24" i="10"/>
  <c r="W25" i="10"/>
  <c r="L21" i="10"/>
  <c r="W28" i="10"/>
  <c r="W27" i="10"/>
  <c r="W19" i="10"/>
  <c r="W23" i="10"/>
  <c r="L20" i="10"/>
  <c r="L17" i="10"/>
  <c r="W16" i="10"/>
  <c r="W22" i="10"/>
  <c r="W10" i="9"/>
  <c r="W13" i="9"/>
  <c r="W18" i="10"/>
  <c r="W18" i="9"/>
  <c r="W15" i="10"/>
  <c r="W14" i="9"/>
  <c r="W31" i="10"/>
  <c r="W17" i="10"/>
  <c r="W20" i="10"/>
  <c r="W9" i="9"/>
  <c r="W16" i="9"/>
  <c r="W15" i="9"/>
  <c r="W19" i="9"/>
  <c r="W30" i="10"/>
  <c r="L15" i="10"/>
  <c r="W21" i="10"/>
  <c r="L16" i="10"/>
  <c r="W12" i="10"/>
  <c r="L14" i="10"/>
  <c r="L29" i="10"/>
  <c r="L13" i="10"/>
  <c r="W14" i="10"/>
  <c r="L30" i="10"/>
  <c r="W10" i="10"/>
  <c r="W29" i="10"/>
  <c r="L10" i="10"/>
  <c r="L18" i="10"/>
  <c r="L22" i="10"/>
  <c r="J21" i="9"/>
  <c r="W13" i="10" l="1"/>
  <c r="W9" i="10"/>
  <c r="W17" i="9"/>
  <c r="W12" i="9"/>
  <c r="W11" i="10"/>
  <c r="L11" i="10"/>
  <c r="L12" i="10"/>
  <c r="L31" i="10"/>
  <c r="W11" i="9"/>
  <c r="L9" i="10"/>
  <c r="L32" i="10" s="1"/>
  <c r="L19" i="10"/>
  <c r="W20" i="9"/>
  <c r="W26" i="10"/>
  <c r="L16" i="9"/>
  <c r="L19" i="9"/>
  <c r="L17" i="9"/>
  <c r="L11" i="9"/>
  <c r="L20" i="9"/>
  <c r="L18" i="9"/>
  <c r="W21" i="9"/>
  <c r="W32" i="10"/>
</calcChain>
</file>

<file path=xl/sharedStrings.xml><?xml version="1.0" encoding="utf-8"?>
<sst xmlns="http://schemas.openxmlformats.org/spreadsheetml/2006/main" count="1094" uniqueCount="432">
  <si>
    <t>صندوق سرمایه گذاری آوای فردای زاگرس</t>
  </si>
  <si>
    <t>صورت وضعیت پرتفوی</t>
  </si>
  <si>
    <t>برای ماه منتهی به 1403/09/30</t>
  </si>
  <si>
    <t>-1</t>
  </si>
  <si>
    <t>سرمایه گذاری ها</t>
  </si>
  <si>
    <t>-1-1</t>
  </si>
  <si>
    <t>سرمایه گذاری در سهام و حق تقدم سهام</t>
  </si>
  <si>
    <t>1403/08/30</t>
  </si>
  <si>
    <t>تغییرات طی دوره</t>
  </si>
  <si>
    <t>1403/09/30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</si>
  <si>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</si>
  <si>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</si>
  <si>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</si>
  <si>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</si>
  <si>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</si>
  <si>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</si>
  <si>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</si>
  <si>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</si>
  <si>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</si>
  <si>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امتیاز تسهیلات مسکن سال1403</t>
  </si>
  <si>
    <t>بیمه کوثر</t>
  </si>
  <si>
    <t>پالایش نفت تبریز</t>
  </si>
  <si>
    <t>داروسازی‌ امین‌</t>
  </si>
  <si>
    <t>ذوب آهن اصفهان</t>
  </si>
  <si>
    <t>سرمایه‌گذاری‌ سپه‌</t>
  </si>
  <si>
    <t>قنداصفهان‌</t>
  </si>
  <si>
    <t>گروه توسعه مالی مهرآیندگان</t>
  </si>
  <si>
    <t>گروه مدیریت سرمایه گذاری امید</t>
  </si>
  <si>
    <t>مدیریت سرمایه گذاری کوثربهمن</t>
  </si>
  <si>
    <t>ملی‌ صنایع‌ مس‌ ایران‌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</si>
  <si>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</si>
  <si>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</si>
  <si>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</si>
  <si>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</si>
  <si>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</si>
  <si>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</si>
  <si>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</si>
  <si>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دامین-12900-04/03/19</t>
  </si>
  <si>
    <t>1404/03/19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</si>
  <si>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</si>
  <si>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</si>
  <si>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</si>
  <si>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</si>
  <si>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</si>
  <si>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</si>
  <si>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</si>
  <si>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</si>
  <si>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</si>
  <si>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</si>
  <si>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</si>
  <si>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</si>
  <si>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</si>
  <si>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ص.س.صندوق در صندوق خوشه گندم</t>
  </si>
  <si>
    <t>صندوق س آوای تاراز زاگرس-سهام</t>
  </si>
  <si>
    <t>صندوق س پترو اندیشه صبا-بخشی</t>
  </si>
  <si>
    <t>صندوق س دریای آبی فیروزه-سهام</t>
  </si>
  <si>
    <t>صندوق س صنایع دایا1-بخشی</t>
  </si>
  <si>
    <t>صندوق س صنایع دایا2-بخشی</t>
  </si>
  <si>
    <t>صندوق س. اهرمی کاریزما-واحد عادی</t>
  </si>
  <si>
    <t>صندوق س. پرتو پایش پیشرو-س</t>
  </si>
  <si>
    <t>صندوق س. مشترک آریان-س</t>
  </si>
  <si>
    <t>صندوق س.آرمان آتیه درخشان مس-س</t>
  </si>
  <si>
    <t>صندوق س.پشتوانه طلا دنای زاگرس</t>
  </si>
  <si>
    <t>صندوق س.زرین نهال ثنا-س</t>
  </si>
  <si>
    <t>صندوق س.سپند کاریزما-س</t>
  </si>
  <si>
    <t>صندوق سرمایه گذاری زرین پارسیان</t>
  </si>
  <si>
    <t>صندوق سرمایه‌گذاری فیروزه موفقیت</t>
  </si>
  <si>
    <t>صندوق صبا</t>
  </si>
  <si>
    <t>طلوع بامداد مهرگان</t>
  </si>
  <si>
    <t>صندوق س آرمان آتی- بخشی</t>
  </si>
  <si>
    <t>صندوق سهامی ذوب آهن نوویرا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</si>
  <si>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</si>
  <si>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</si>
  <si>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</si>
  <si>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</si>
  <si>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</si>
  <si>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</si>
  <si>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</si>
  <si>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</si>
  <si>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</si>
  <si>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خزانه-م13بودجه02-051021</t>
  </si>
  <si>
    <t>بله</t>
  </si>
  <si>
    <t>1402/12/29</t>
  </si>
  <si>
    <t>1405/10/21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</si>
  <si>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</si>
  <si>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</si>
  <si>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</si>
  <si>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</si>
  <si>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</si>
  <si>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</si>
  <si>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اسنادخزانه-م10بودجه02-051112</t>
  </si>
  <si>
    <t>1402/12/21</t>
  </si>
  <si>
    <t>1405/11/12</t>
  </si>
  <si>
    <t>اسنادخزانه-م2بودجه00-031024</t>
  </si>
  <si>
    <t>1400/02/22</t>
  </si>
  <si>
    <t>1403/10/24</t>
  </si>
  <si>
    <t>اسنادخزانه-م5بودجه01-041015</t>
  </si>
  <si>
    <t>1401/12/08</t>
  </si>
  <si>
    <t>1404/10/14</t>
  </si>
  <si>
    <t>اسنادخزانه-م9بودجه01-040826</t>
  </si>
  <si>
    <t>1401/12/28</t>
  </si>
  <si>
    <t>1404/08/26</t>
  </si>
  <si>
    <t>صکوک اجاره غدیر408-بدون ضامن</t>
  </si>
  <si>
    <t>1400/08/26</t>
  </si>
  <si>
    <t>صکوک اجاره معادن407-3ماهه18%</t>
  </si>
  <si>
    <t>1400/07/19</t>
  </si>
  <si>
    <t>1404/07/18</t>
  </si>
  <si>
    <t>مرابحه انتخاب الکترونیک041006</t>
  </si>
  <si>
    <t>1402/10/06</t>
  </si>
  <si>
    <t>1404/10/05</t>
  </si>
  <si>
    <t>مرابحه داروساز پارس حیان060929</t>
  </si>
  <si>
    <t>1402/09/29</t>
  </si>
  <si>
    <t>1406/09/29</t>
  </si>
  <si>
    <t>مرابحه عام دولت116-ش.خ060630</t>
  </si>
  <si>
    <t>1401/06/30</t>
  </si>
  <si>
    <t>1406/06/30</t>
  </si>
  <si>
    <t>مرابحه عام دولت139-ش.خ040804</t>
  </si>
  <si>
    <t>1402/07/04</t>
  </si>
  <si>
    <t>1404/08/03</t>
  </si>
  <si>
    <t>مرابحه عام دولت141-ش.خ040302</t>
  </si>
  <si>
    <t>1402/08/02</t>
  </si>
  <si>
    <t>1404/03/02</t>
  </si>
  <si>
    <t>مرابحه عام دولت142-ش.خ031009</t>
  </si>
  <si>
    <t>1402/08/09</t>
  </si>
  <si>
    <t>1403/10/09</t>
  </si>
  <si>
    <t>مرابحه عام دولت143-ش.خ041009</t>
  </si>
  <si>
    <t>1404/10/09</t>
  </si>
  <si>
    <t>مرابحه عام دولت191-ش.خ060328</t>
  </si>
  <si>
    <t>1403/09/28</t>
  </si>
  <si>
    <t>1406/03/28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</si>
  <si>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</si>
  <si>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</si>
  <si>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</si>
  <si>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</si>
  <si>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</si>
  <si>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</si>
  <si>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</si>
  <si>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</si>
  <si>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-10.00%</t>
  </si>
  <si>
    <t>سایر</t>
  </si>
  <si>
    <t>-10.55%</t>
  </si>
  <si>
    <t>-11.59%</t>
  </si>
  <si>
    <t>-12.04%</t>
  </si>
  <si>
    <t>-8.97%</t>
  </si>
  <si>
    <t>-25.76%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</si>
  <si>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</si>
  <si>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</si>
  <si>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</si>
  <si>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</si>
  <si>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</si>
  <si>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</si>
  <si>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 290-8100-14527997-1</t>
  </si>
  <si>
    <t>حساب جاری بانک آینده بلوار دریا 0100750407000</t>
  </si>
  <si>
    <t>سپرده کوتاه مدت بانک دی فرشته 0205364536008</t>
  </si>
  <si>
    <t>سپرده کوتاه مدت بانک آینده بلوار دریا 0203629431004</t>
  </si>
  <si>
    <t>حساب جاری بانک دی فرشته 0105362922004</t>
  </si>
  <si>
    <t>قرض الحسنه بانک آینده بلوار دریا 0302795060004</t>
  </si>
  <si>
    <t>سپرده کوتاه مدت بانک گردشگری میدان سرو 147-9967-823519-1</t>
  </si>
  <si>
    <t>سپرده کوتاه مدت موسسه اعتباری ملل جنت آباد 0414-10-277-000000082</t>
  </si>
  <si>
    <t>سپرده کوتاه مدت بانک اقتصاد نوین غدیر 101-850-6730034-1</t>
  </si>
  <si>
    <t>سپرده کوتاه مدت بانک گردشگری قیطریه 133-9098-823519-1</t>
  </si>
  <si>
    <t>سپرده کوتاه مدت بانک رفاه بازار 327894908</t>
  </si>
  <si>
    <t>سپرده کوتاه مدت بانک سامان جام جم 821.841.3837417.1</t>
  </si>
  <si>
    <t>سپرده کوتاه مدت بانک سامان جام جم 821.810.3837417.1</t>
  </si>
  <si>
    <t>سپرده کوتاه مدت بانک ملت مستقل مرکزی 9554863739</t>
  </si>
  <si>
    <t>سپرده کوتاه مدت بانک شهر بلوار اندرزگو 7001001361439</t>
  </si>
  <si>
    <t>سپرده کوتاه مدت بانک اقتصاد نوین جنت آباد 174-850-6730034-1</t>
  </si>
  <si>
    <t>سپرده کوتاه مدت بانک خاورمیانه بخارست 1007-10810-707074758</t>
  </si>
  <si>
    <t>قرض الحسنه بانک آینده مطهری 0303521532001</t>
  </si>
  <si>
    <t>سپرده کوتاه مدت بانک آینده مطهری 0203807818001</t>
  </si>
  <si>
    <t>قرض الحسنه بانک تجارت نفت شمالی 0000356061403</t>
  </si>
  <si>
    <t>سپرده کوتاه مدت بانک صادرات مستقل فردوسی 0218367478005</t>
  </si>
  <si>
    <t>سپرده کوتاه مدت بانک پارسیان یوسف آباد 470-01499700-604</t>
  </si>
  <si>
    <t>سپرده کوتاه مدت بانک مسکن مستقل مرکزی 420221713324</t>
  </si>
  <si>
    <t>سپرده بلند مدت بانک مسکن مستقل مرکزی 5600877334005</t>
  </si>
  <si>
    <t>سپرده بلند مدت بانک گردشگری پیروزی 134.1405.823519.42</t>
  </si>
  <si>
    <t>سپرده بلند مدت بانک گردشگری پیروزی 134-1405-823519-43</t>
  </si>
  <si>
    <t>سپرده بلند مدت بانک تجارت نفت شمالی 0479602859465</t>
  </si>
  <si>
    <t>سپرده بلند مدت بانک گردشگری پیروزی 134-1405-823519-46</t>
  </si>
  <si>
    <t>سپرده بلند مدت بانک گردشگری پیروزی 134-1405-823519-52</t>
  </si>
  <si>
    <t>سپرده بلند مدت بانک گردشگری پیروزی 134-1405-823519-53</t>
  </si>
  <si>
    <t>سپرده بلند مدت بانک گردشگری پیروزی 134-1405-823519-54</t>
  </si>
  <si>
    <t>سپرده بلند مدت بانک گردشگری پیروزی 134-1405-823519-55</t>
  </si>
  <si>
    <t>سپرده بلند مدت بانک گردشگری پیروزی 134-1405-823519-57</t>
  </si>
  <si>
    <t>سپرده بلند مدت بانک گردشگری پیروزی 134-1405-823519-58</t>
  </si>
  <si>
    <t>سپرده بلند مدت بانک گردشگری پیروزی 134-1405-823519-59</t>
  </si>
  <si>
    <t>سپرده بلند مدت بانک پاسارگاد جهان کودک 290-303-14527997-9</t>
  </si>
  <si>
    <t>سپرده بلند مدت بانک صادرات کارگر نبش بلوار کشاورز  0407416001002</t>
  </si>
  <si>
    <t>سپرده بلند مدت بانک گردشگری پیروزی 134-1405-823519-61</t>
  </si>
  <si>
    <t>سپرده بلند مدت بانک صادرات کارگر نبش بلوار کشاورز 04-07417856-007</t>
  </si>
  <si>
    <t>سپرده بلند مدت بانک پاسارگاد جهان کودک 290-303-14527997-11</t>
  </si>
  <si>
    <t>سپرده بلند مدت بانک پاسارگاد جهان کودک 290.303.14527997.12</t>
  </si>
  <si>
    <t>سپرده بلند مدت بانک صادرات کارگر نبش بلوار کشاورز 04-07428670-00-4</t>
  </si>
  <si>
    <t>سپرده بلند مدت بانک صادرات کارگر نبش بلوار کشاورز 04-07430264-00-2</t>
  </si>
  <si>
    <t>سپرده بلند مدت بانک پاسارگاد جهان کودک 290-303-14527997-13</t>
  </si>
  <si>
    <t>سپرده بلند مدت بانک صادرات کارگر نبش بلوار کشاورز 04-07433149-00-9</t>
  </si>
  <si>
    <t>سپرده بلند مدت بانک پاسارگاد جهان کودک 290-303-14527997-14</t>
  </si>
  <si>
    <t>سپرده بلند مدت بانک پاسارگاد جهان کودک 290-303-14527997-15</t>
  </si>
  <si>
    <t>سپرده بلند مدت موسسه اعتباری ملل جنت آباد 60345000000864</t>
  </si>
  <si>
    <t>سپرده بلند مدت بانک پاسارگاد جهان کودک 290-303-14527997-17</t>
  </si>
  <si>
    <t>سپرده بلند مدت موسسه اعتباری ملل دادمان 0516-60-345-000000863</t>
  </si>
  <si>
    <t>سپرده بلند مدت بانک گردشگری پیروزی 134-1405-823519-62</t>
  </si>
  <si>
    <t>سپرده بلند مدت موسسه اعتباری ملل دادمان 60345000000866</t>
  </si>
  <si>
    <t>سپرده بلند مدت موسسه اعتباری ملل جنت آباد 60345000000870</t>
  </si>
  <si>
    <t>سپرده بلند مدت بانک پاسارگاد جهان کودک 290-303-14527997-18</t>
  </si>
  <si>
    <t>سپرده بلند مدت بانک مسکن مستقل مرکزی 5600887338947</t>
  </si>
  <si>
    <t>سپرده بلند مدت بانک مسکن مستقل مرکزی 5600887339077</t>
  </si>
  <si>
    <t>سپرده بلند مدت بانک مسکن مستقل مرکزی 5600887339101</t>
  </si>
  <si>
    <t>سپرده بلند مدت بانک پاسارگاد جهان کودک 290-303-14527997-19</t>
  </si>
  <si>
    <t>سپرده بلند مدت موسسه اعتباری ملل جنت آباد 60345000000889</t>
  </si>
  <si>
    <t>سپرده بلند مدت موسسه اعتباری ملل جنت آباد 60345000000892</t>
  </si>
  <si>
    <t>سپرده بلند مدت بانک پاسارگاد جهان کودک 290-303-14527997-20</t>
  </si>
  <si>
    <t>سپرده بلند مدت بانک پاسارگاد جهان کودک 290-303-14527997-21</t>
  </si>
  <si>
    <t>سپرده بلند مدت بانک صادرات کارگر نبش بلوار کشاورز 04-07493642-00-7</t>
  </si>
  <si>
    <t>سپرده بلند مدت موسسه اعتباری ملل جنت آباد 60345000000902</t>
  </si>
  <si>
    <t>سپرده بلند مدت موسسه اعتباری ملل جنت آباد 60345000000908</t>
  </si>
  <si>
    <t>سپرده بلند مدت بانک گردشگری پیروزی 134-1405-823519-63</t>
  </si>
  <si>
    <t>سپرده بلند مدت بانک گردشگری پیروزی 134-1405-823519-64</t>
  </si>
  <si>
    <t>سپرده بلند مدت موسسه اعتباری ملل جنت آباد 60345000000910</t>
  </si>
  <si>
    <t>سپرده بلند مدت بانک پاسارگاد جهان کودک 290.303.14527997.22</t>
  </si>
  <si>
    <t>سپرده بلند مدت بانک پاسارگاد جهان کودک 290.303.14527997.23</t>
  </si>
  <si>
    <t>سپرده بلند مدت بانک گردشگری پیروزی 134-1405-823519-65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</si>
  <si>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</si>
  <si>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</si>
  <si>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</si>
  <si>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</si>
  <si>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</si>
  <si>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</si>
  <si>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</si>
  <si>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</si>
  <si>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</si>
  <si>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</si>
  <si>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</si>
  <si>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</si>
  <si>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</si>
  <si>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</si>
  <si>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</si>
  <si>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</si>
  <si>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</si>
  <si>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</si>
  <si>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</si>
  <si>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</si>
  <si>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</si>
  <si>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</si>
  <si>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</si>
  <si>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</si>
  <si>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</si>
  <si>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 . معدنی و صنعتی گل گهر</t>
  </si>
  <si>
    <t>امتیازتسهیلات مسکن سال1402</t>
  </si>
  <si>
    <t>معدنی و صنعتی گل گهر</t>
  </si>
  <si>
    <t>-2-2</t>
  </si>
  <si>
    <t>درآمد حاصل از سرمایه­گذاری در واحدهای صندوق</t>
  </si>
  <si>
    <t>درآمد سود صندوق</t>
  </si>
  <si>
    <t>صندوق س. ویستا -س</t>
  </si>
  <si>
    <t>صندوق اهرمی موج-واحدهای عادی</t>
  </si>
  <si>
    <t>صندوق س. مروارید بها بازار-س</t>
  </si>
  <si>
    <t>صندوق س.انارنماد ارزش-درسهام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</si>
  <si>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</si>
  <si>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</si>
  <si>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</si>
  <si>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</si>
  <si>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 خزانه-م1بودجه01-040326</t>
  </si>
  <si>
    <t>اسنادخزانه-م6بودجه01-030814</t>
  </si>
  <si>
    <t>مرابحه عام دولت76-ش.خ030406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</si>
  <si>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</si>
  <si>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</si>
  <si>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</si>
  <si>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</si>
  <si>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</si>
  <si>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</si>
  <si>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</si>
  <si>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نرخ اسمی</t>
  </si>
  <si>
    <t>صندوق­ سرمایه­گذاری اختصاصی بازارگردانی تحت مدیریت مدیر صندوق یا اشخاص تحت کنترل یا وابسته *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</si>
  <si>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</si>
  <si>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</si>
  <si>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</si>
  <si>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</si>
  <si>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</si>
  <si>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</si>
  <si>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شهر اندرزگو 7001001779347</t>
  </si>
  <si>
    <t>سپرده بلند مدت بانک اقتصاد نوین پارک ساعی 152-283-6730034-1</t>
  </si>
  <si>
    <t>سپرده بلند مدت بانک اقتصاد نوین پارک ساعی 152-283-6730034-2</t>
  </si>
  <si>
    <t>سپرده بلند مدت بانک اقتصاد نوین پارک ساعی 152-283-6730034-3</t>
  </si>
  <si>
    <t>سپرده بلند مدت بانک اقتصاد نوین پارک ساعی 152-283-6730034-4</t>
  </si>
  <si>
    <t>سپرده بلند مدت بانک گردشگری پیروزی 134-1405-823519-12</t>
  </si>
  <si>
    <t>سپرده بلند مدت بانک گردشگری پیروزی 134-1405-823519-14</t>
  </si>
  <si>
    <t>سپرده بلند مدت بانک گردشگری پیروزی 134-1405-823519-15</t>
  </si>
  <si>
    <t>سپرده بلند مدت بانک گردشگری پیروزی 134-1405-823519-16</t>
  </si>
  <si>
    <t>سپرده بلند مدت بانک گردشگری پیروزی 134-1405-823519-17</t>
  </si>
  <si>
    <t>سپرده بلند مدت بانک گردشگری پیروزی 134-1405-823519-18</t>
  </si>
  <si>
    <t>سپرده بلند مدت بانک گردشگری پیروزی 134-1405-823519-19</t>
  </si>
  <si>
    <t>سپرده بلند مدت بانک گردشگری پیروزی 134-1405-823519-22</t>
  </si>
  <si>
    <t>سپرده بلند مدت بانک گردشگری پیروزی 134-1405-823519-23</t>
  </si>
  <si>
    <t>سپرده بلند مدت بانک گردشگری پیروزی 134-1405-823519-24</t>
  </si>
  <si>
    <t>سپرده بلند مدت بانک مسکن مستقل مرکزی 5600928336553</t>
  </si>
  <si>
    <t>سپرده بلند مدت بانک مسکن مستقل مرکزی 5600928336595</t>
  </si>
  <si>
    <t>سپرده بلند مدت بانک گردشگری پیروزی 134-1405-823519-26</t>
  </si>
  <si>
    <t>سپرده بلند مدت بانک گردشگری پیروزی 134-1405-823519-27</t>
  </si>
  <si>
    <t>سپرده بلند مدت بانک گردشگری پیروزی 134-1405-823519-29</t>
  </si>
  <si>
    <t>سپرده بلند مدت بانک گردشگری پیروزی 134-1405-823519-30</t>
  </si>
  <si>
    <t>سپرده بلند مدت بانک اقتصاد نوین صنعتگران 214-283-6730034-1</t>
  </si>
  <si>
    <t>سپرده بلند مدت بانک اقتصاد نوین صنعتگران 214-283-6730034-2</t>
  </si>
  <si>
    <t>سپرده بلند مدت بانک اقتصاد نوین صنعتگران 214-283-6730034-3</t>
  </si>
  <si>
    <t>سپرده بلند مدت بانک اقتصاد نوین صنعتگران 214-283-6730034-4</t>
  </si>
  <si>
    <t>سپرده بلند مدت بانک اقتصاد نوین صنعتگران 214-283-6730034-5</t>
  </si>
  <si>
    <t>سپرده بلند مدت بانک پاسارگاد جهان کودک 290.313.14527997.1</t>
  </si>
  <si>
    <t>سپرده بلند مدت بانک پاسارگاد جهان کودک 290-313-14527997-2</t>
  </si>
  <si>
    <t>سپرده بلند مدت بانک پاسارگاد جهان کودک 290-313-14527997-3</t>
  </si>
  <si>
    <t>سپرده بلند مدت بانک گردشگری پیروزی 134-1405-823519-31</t>
  </si>
  <si>
    <t>سپرده بلند مدت بانک تجارت نفت شمالی 0479602161340</t>
  </si>
  <si>
    <t>سپرده بلند مدت بانک تجارت نفت شمالی 0479602178986</t>
  </si>
  <si>
    <t>سپرده بلند مدت بانک پاسارگاد جهان کودک 290-307-14527997-23</t>
  </si>
  <si>
    <t>سپرده بلند مدت بانک گردشگری پیروزی 134-1405-823519-32</t>
  </si>
  <si>
    <t>سپرده بلند مدت بانک تجارت نفت شمالی 0479602301831</t>
  </si>
  <si>
    <t>سپرده بلند مدت بانک گردشگری پیروزی 134-1405-823519-33</t>
  </si>
  <si>
    <t>سپرده بلند مدت بانک گردشگری پیروزی 134-1405-823519-34</t>
  </si>
  <si>
    <t>سپرده بلند مدت بانک تجارت نفت شمالی 0479602323816</t>
  </si>
  <si>
    <t>سپرده بلند مدت بانک گردشگری پیروزی 134-1405-823519-35</t>
  </si>
  <si>
    <t>سپرده بلند مدت بانک تجارت نفت شمالی 0479602340785</t>
  </si>
  <si>
    <t>سپرده بلند مدت بانک تجارت نفت شمالی 0479602356877</t>
  </si>
  <si>
    <t>سپرده بلند مدت بانک تجارت نفت شمالی 0479602376507</t>
  </si>
  <si>
    <t>سپرده بلند مدت بانک تجارت نفت شمالی 0479602383964</t>
  </si>
  <si>
    <t>سپرده بلند مدت بانک تجارت نفت شمالی 0479602393434</t>
  </si>
  <si>
    <t>سپرده بلند مدت بانک گردشگری پیروزی 134-1405-823519-36</t>
  </si>
  <si>
    <t>سپرده بلند مدت بانک تجارت نفت شمالی 0479602430736</t>
  </si>
  <si>
    <t>سپرده بلند مدت بانک پاسارگاد جهان کودک 290-307-14527997-24</t>
  </si>
  <si>
    <t>سپرده بلند مدت بانک پاسارگاد جهان کودک 290-307-14527997-25</t>
  </si>
  <si>
    <t>سپرده بلند مدت بانک گردشگری پیروزی 134-1405-823519-37</t>
  </si>
  <si>
    <t>سپرده بلند مدت بانک گردشگری پیروزی 134-1405-823519-38</t>
  </si>
  <si>
    <t>سپرده بلند مدت بانک تجارت نفت شمالی 0479602619013</t>
  </si>
  <si>
    <t>سپرده بلند مدت بانک تجارت نفت شمالی 0479602662710</t>
  </si>
  <si>
    <t>سپرده بلند مدت بانک تجارت نفت شمالی 0479602689203</t>
  </si>
  <si>
    <t>سپرده بلند مدت بانک گردشگری پیروزی 134-1405-823519-39</t>
  </si>
  <si>
    <t>سپرده بلند مدت بانک تجارت نفت شمالی 0479602749385</t>
  </si>
  <si>
    <t>سپرده بلند مدت بانک گردشگری پیروزی 134-1405-823519-40</t>
  </si>
  <si>
    <t>سپرده بلند مدت بانک گردشگری پیروزی 134-1405-823519-41</t>
  </si>
  <si>
    <t>سپرده بلند مدت بانک تجارت نفت شمالی 0479602794335</t>
  </si>
  <si>
    <t>سپرده بلند مدت بانک پاسارگاد جهان کودک 290-307-14527997-27</t>
  </si>
  <si>
    <t>سپرده بلند مدت بانک مسکن مستقل مرکزی 5600887335216</t>
  </si>
  <si>
    <t>سپرده بلند مدت بانک تجارت نفت شمالی 0479602877800</t>
  </si>
  <si>
    <t>سپرده بلند مدت بانک مسکن مستقل مرکزی 5600887335232</t>
  </si>
  <si>
    <t>سپرده بلند مدت بانک مسکن مستقل مرکزی 5600887335273</t>
  </si>
  <si>
    <t>سپرده بلند مدت بانک تجارت نفت شمالی 0479602954078</t>
  </si>
  <si>
    <t>سپرده بلند مدت بانک گردشگری پیروزی 134-1405-823519-44</t>
  </si>
  <si>
    <t>سپرده بلند مدت بانک تجارت نفت شمالی 0479602970360</t>
  </si>
  <si>
    <t>سپرده بلند مدت بانک تجارت نفت شمالی 0479603005638</t>
  </si>
  <si>
    <t>سپرده بلند مدت بانک گردشگری پیروزی 134-1405-823519-45</t>
  </si>
  <si>
    <t>سپرده بلند مدت بانک تجارت نفت شمالی 0479603020854</t>
  </si>
  <si>
    <t>سپرده بلند مدت بانک گردشگری پیروزی 134-1405-823519-47</t>
  </si>
  <si>
    <t>سپرده بلند مدت بانک گردشگری پیروزی 134-1405-823519-48</t>
  </si>
  <si>
    <t>سپرده بلند مدت بانک تجارت نفت شمالی 0479603062350</t>
  </si>
  <si>
    <t>سپرده بلند مدت بانک مسکن مستقل مرکزی 5600887335810</t>
  </si>
  <si>
    <t>سپرده بلند مدت بانک تجارت نفت شمالی 0479603087801</t>
  </si>
  <si>
    <t>سپرده بلند مدت بانک گردشگری پیروزی 134-1405-823519-49</t>
  </si>
  <si>
    <t>سپرده بلند مدت بانک گردشگری پیروزی 134-1405-823519-50</t>
  </si>
  <si>
    <t>سپرده بلند مدت بانک گردشگری پیروزی 134-1405-823519-51</t>
  </si>
  <si>
    <t>سپرده بلند مدت بانک مسکن مستقل مرکزی 5600887336032</t>
  </si>
  <si>
    <t>سپرده بلند مدت بانک مسکن مستقل مرکزی 5600887336123</t>
  </si>
  <si>
    <t>سپرده بلند مدت بانک مسکن مستقل مرکزی 5600887336180</t>
  </si>
  <si>
    <t>سپرده بلند مدت بانک پاسارگاد جهان کودک 290-303-14527997-5</t>
  </si>
  <si>
    <t>سپرده بلند مدت بانک مسکن مستقل مرکزی 5600887336693</t>
  </si>
  <si>
    <t>سپرده بلند مدت بانک صادرات کارگر نبش بلوار کشاورز 04-07348130-00-8</t>
  </si>
  <si>
    <t>سپرده بلند مدت بانک صادرات کارگر نبش بلوار کشاورز 04-07352128-00-8</t>
  </si>
  <si>
    <t>سپرده بلند مدت بانک صادرات کارگر نبش بلوار کشاورز 04-07365887-00-7</t>
  </si>
  <si>
    <t>سپرده بلند مدت بانک پاسارگاد جهان کودک 290-303-14527997-6</t>
  </si>
  <si>
    <t>سپرده بلند مدت بانک صادرات کارگر نبش بلوار کشاورز 04-07367980-00-0</t>
  </si>
  <si>
    <t>سپرده بلند مدت بانک صادرات کارگر نبش بلوار کشاورز 04-07376066-00-0</t>
  </si>
  <si>
    <t>سپرده بلند مدت بانک گردشگری پیروزی 134-1405-823519-56</t>
  </si>
  <si>
    <t>سپرده بلند مدت بانک پاسارگاد جهان کودک 290-303-14527997-7</t>
  </si>
  <si>
    <t>سپرده بلند مدت بانک پاسارگاد جهان کودک 290-303-14527997-8</t>
  </si>
  <si>
    <t>سپرده بلند مدت بانک صادرات شهدای خدمت 02-18367478-00-5</t>
  </si>
  <si>
    <t>سپرده بلند مدت بانک گردشگری پیروزی 134-1405-823519-60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</si>
  <si>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</si>
  <si>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</si>
  <si>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</si>
  <si>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</si>
  <si>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</si>
  <si>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</si>
  <si>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</si>
  <si>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</si>
  <si>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</si>
  <si>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</si>
  <si>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1403/02/30</t>
  </si>
  <si>
    <t>1403/04/28</t>
  </si>
  <si>
    <t>1403/04/06</t>
  </si>
  <si>
    <t>1403/04/24</t>
  </si>
  <si>
    <t>1403/04/31</t>
  </si>
  <si>
    <t>1403/03/23</t>
  </si>
  <si>
    <t>1403/04/16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</si>
  <si>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</si>
  <si>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</si>
  <si>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</si>
  <si>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</si>
  <si>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</si>
  <si>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</si>
  <si>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</si>
  <si>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</si>
  <si>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</si>
  <si>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</si>
  <si>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</si>
  <si>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</si>
  <si>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</si>
  <si>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</si>
  <si>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</si>
  <si>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</si>
  <si>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</si>
  <si>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</si>
  <si>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</si>
  <si>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</si>
  <si>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</si>
  <si>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</si>
  <si>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</si>
  <si>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</si>
  <si>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</si>
  <si>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کگل1</t>
  </si>
  <si>
    <t>ظکگل3071</t>
  </si>
  <si>
    <t>درآمد ناشی از تغییر قیمت اوراق بهادار</t>
  </si>
  <si>
    <t>سود و زیان ناشی از تغییر قیمت</t>
  </si>
  <si>
    <t>گزارش وضعیت پرتفوی ماهانه</t>
  </si>
  <si>
    <t>منتهی به 30 آذر 1403</t>
  </si>
  <si>
    <t>بهای تمام شده هر ورقه (ریال)</t>
  </si>
  <si>
    <r>
      <t>صندوق</t>
    </r>
    <r>
      <rPr>
        <sz val="7"/>
        <color theme="1"/>
        <rFont val="Calibri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آرمان اندیش</t>
    </r>
  </si>
  <si>
    <t>حیان07</t>
  </si>
  <si>
    <t>شرکت داروسازی کوثر</t>
  </si>
  <si>
    <t>سهامدار عمده</t>
  </si>
  <si>
    <t>هامین403</t>
  </si>
  <si>
    <t>صندوق سرمایه‌گذاری اختصاصی بازارگردانی افتخار حافظ</t>
  </si>
  <si>
    <t>انتخاب04</t>
  </si>
  <si>
    <t>1404/07/19</t>
  </si>
  <si>
    <t>مالیات</t>
  </si>
  <si>
    <t>کارمزد</t>
  </si>
  <si>
    <t>کارمزد و مالیات معاملات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</si>
</sst>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_ * #,##0_-_ ;_ * #,##0\-_ ;_ * &quot;-&quot;??_-_ ;_ @_ "/>
    <numFmt numFmtId="165" formatCode="0.0%"/>
  </numFmts>
  <fonts count="2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u/>
      <sz val="22"/>
      <color theme="1"/>
      <name val="B Nazanin"/>
      <charset val="178"/>
    </font>
    <font>
      <sz val="10"/>
      <color rgb="FF000000"/>
      <name val="Arial"/>
      <family val="2"/>
    </font>
    <font>
      <sz val="10"/>
      <color rgb="FF000000"/>
      <name val="IRANSans"/>
    </font>
    <font>
      <sz val="10"/>
      <color rgb="FFFF0000"/>
      <name val="IRANSans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Calibri"/>
      <family val="2"/>
      <scheme val="minor"/>
    </font>
    <font>
      <sz val="9"/>
      <color theme="1"/>
      <name val="B Mitra"/>
      <charset val="178"/>
    </font>
    <font>
      <sz val="11"/>
      <color theme="1"/>
      <name val="B Mitra"/>
      <charset val="178"/>
    </font>
    <font>
      <sz val="8"/>
      <name val="Arial"/>
      <family val="2"/>
    </font>
    <font>
      <b/>
      <sz val="10"/>
      <color rgb="FFFFFFFF"/>
      <name val="IRANSans"/>
    </font>
    <font>
      <b/>
      <sz val="10"/>
      <color rgb="FF000000"/>
      <name val="IRANSans"/>
    </font>
    <font>
      <b/>
      <sz val="15"/>
      <color theme="0"/>
      <name val="B Nazanin"/>
      <charset val="178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CD4EC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38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top"/>
    </xf>
    <xf numFmtId="0" fontId="0" fillId="0" borderId="6" xfId="0" applyBorder="1" applyAlignment="1">
      <alignment horizontal="left"/>
    </xf>
    <xf numFmtId="3" fontId="5" fillId="0" borderId="6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top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3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3" fontId="5" fillId="0" borderId="7" xfId="0" applyNumberFormat="1" applyFont="1" applyBorder="1" applyAlignment="1">
      <alignment horizontal="center" vertical="top"/>
    </xf>
    <xf numFmtId="3" fontId="5" fillId="0" borderId="0" xfId="0" applyNumberFormat="1" applyFont="1" applyBorder="1" applyAlignment="1">
      <alignment horizontal="center" vertical="top"/>
    </xf>
    <xf numFmtId="3" fontId="5" fillId="0" borderId="8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3" fontId="9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/>
    </xf>
    <xf numFmtId="3" fontId="9" fillId="0" borderId="0" xfId="0" applyNumberFormat="1" applyFont="1" applyAlignment="1">
      <alignment horizontal="left" vertical="center"/>
    </xf>
    <xf numFmtId="4" fontId="5" fillId="0" borderId="0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11" fillId="0" borderId="9" xfId="0" applyFont="1" applyBorder="1" applyAlignment="1">
      <alignment horizontal="center" vertical="center" wrapText="1" readingOrder="2"/>
    </xf>
    <xf numFmtId="0" fontId="12" fillId="0" borderId="9" xfId="0" applyFont="1" applyBorder="1" applyAlignment="1">
      <alignment horizontal="center" vertical="center" wrapText="1" readingOrder="2"/>
    </xf>
    <xf numFmtId="0" fontId="4" fillId="0" borderId="0" xfId="0" applyFont="1" applyAlignment="1">
      <alignment vertical="center" wrapText="1"/>
    </xf>
    <xf numFmtId="0" fontId="13" fillId="0" borderId="9" xfId="0" applyFont="1" applyBorder="1" applyAlignment="1">
      <alignment horizontal="center" vertical="center" wrapText="1" readingOrder="2"/>
    </xf>
    <xf numFmtId="0" fontId="15" fillId="0" borderId="9" xfId="0" applyFont="1" applyBorder="1" applyAlignment="1">
      <alignment horizontal="center" vertical="center" wrapText="1" readingOrder="2"/>
    </xf>
    <xf numFmtId="0" fontId="16" fillId="0" borderId="9" xfId="0" applyFont="1" applyBorder="1" applyAlignment="1">
      <alignment horizontal="center" vertical="center" wrapText="1" readingOrder="2"/>
    </xf>
    <xf numFmtId="164" fontId="16" fillId="0" borderId="9" xfId="1" applyNumberFormat="1" applyFont="1" applyBorder="1" applyAlignment="1">
      <alignment horizontal="center" vertical="center" wrapText="1" readingOrder="2"/>
    </xf>
    <xf numFmtId="9" fontId="16" fillId="0" borderId="9" xfId="0" applyNumberFormat="1" applyFont="1" applyBorder="1" applyAlignment="1">
      <alignment horizontal="center" vertical="center" wrapText="1" readingOrder="2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0" fillId="0" borderId="2" xfId="0" applyBorder="1" applyAlignment="1">
      <alignment horizont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/>
    </xf>
    <xf numFmtId="0" fontId="4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3" fontId="5" fillId="0" borderId="2" xfId="0" applyNumberFormat="1" applyFont="1" applyFill="1" applyBorder="1" applyAlignment="1">
      <alignment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0" xfId="0" applyNumberFormat="1" applyFont="1" applyFill="1" applyAlignment="1">
      <alignment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center" vertical="top"/>
    </xf>
    <xf numFmtId="3" fontId="5" fillId="0" borderId="4" xfId="0" applyNumberFormat="1" applyFont="1" applyFill="1" applyBorder="1" applyAlignment="1">
      <alignment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vertical="top"/>
    </xf>
    <xf numFmtId="3" fontId="9" fillId="0" borderId="0" xfId="0" applyNumberFormat="1" applyFon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18" fillId="0" borderId="0" xfId="0" applyNumberFormat="1" applyFont="1" applyAlignment="1">
      <alignment horizontal="left"/>
    </xf>
    <xf numFmtId="3" fontId="19" fillId="3" borderId="0" xfId="0" applyNumberFormat="1" applyFont="1" applyFill="1" applyAlignment="1">
      <alignment horizontal="left" vertical="center"/>
    </xf>
    <xf numFmtId="165" fontId="5" fillId="0" borderId="2" xfId="2" applyNumberFormat="1" applyFont="1" applyBorder="1" applyAlignment="1">
      <alignment horizontal="center" vertical="top"/>
    </xf>
    <xf numFmtId="165" fontId="5" fillId="0" borderId="0" xfId="2" applyNumberFormat="1" applyFont="1" applyBorder="1" applyAlignment="1">
      <alignment horizontal="center" vertical="top"/>
    </xf>
    <xf numFmtId="165" fontId="5" fillId="0" borderId="5" xfId="2" applyNumberFormat="1" applyFont="1" applyBorder="1" applyAlignment="1">
      <alignment horizontal="center" vertical="top"/>
    </xf>
    <xf numFmtId="10" fontId="5" fillId="0" borderId="2" xfId="2" applyNumberFormat="1" applyFont="1" applyBorder="1" applyAlignment="1">
      <alignment horizontal="center" vertical="top"/>
    </xf>
    <xf numFmtId="10" fontId="5" fillId="0" borderId="0" xfId="2" applyNumberFormat="1" applyFont="1" applyBorder="1" applyAlignment="1">
      <alignment horizontal="center" vertical="top"/>
    </xf>
    <xf numFmtId="10" fontId="5" fillId="0" borderId="5" xfId="2" applyNumberFormat="1" applyFont="1" applyBorder="1" applyAlignment="1">
      <alignment horizontal="center" vertical="top"/>
    </xf>
    <xf numFmtId="10" fontId="5" fillId="0" borderId="5" xfId="2" applyNumberFormat="1" applyFont="1" applyBorder="1" applyAlignment="1">
      <alignment horizontal="right" vertical="top"/>
    </xf>
    <xf numFmtId="165" fontId="0" fillId="0" borderId="0" xfId="2" applyNumberFormat="1" applyFont="1" applyAlignment="1">
      <alignment horizontal="left"/>
    </xf>
    <xf numFmtId="10" fontId="0" fillId="0" borderId="0" xfId="2" applyNumberFormat="1" applyFont="1" applyAlignment="1">
      <alignment horizontal="left"/>
    </xf>
    <xf numFmtId="10" fontId="4" fillId="0" borderId="1" xfId="2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top"/>
    </xf>
    <xf numFmtId="3" fontId="5" fillId="0" borderId="0" xfId="0" applyNumberFormat="1" applyFont="1" applyAlignment="1">
      <alignment vertical="top"/>
    </xf>
    <xf numFmtId="3" fontId="5" fillId="0" borderId="5" xfId="0" applyNumberFormat="1" applyFont="1" applyBorder="1" applyAlignment="1">
      <alignment vertical="top"/>
    </xf>
    <xf numFmtId="3" fontId="5" fillId="0" borderId="2" xfId="0" applyNumberFormat="1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5" fontId="3" fillId="0" borderId="0" xfId="2" applyNumberFormat="1" applyFont="1" applyAlignment="1">
      <alignment vertical="center"/>
    </xf>
    <xf numFmtId="165" fontId="4" fillId="0" borderId="1" xfId="2" applyNumberFormat="1" applyFont="1" applyBorder="1" applyAlignment="1">
      <alignment vertical="center"/>
    </xf>
    <xf numFmtId="165" fontId="4" fillId="0" borderId="3" xfId="2" applyNumberFormat="1" applyFont="1" applyBorder="1" applyAlignment="1">
      <alignment vertical="center"/>
    </xf>
    <xf numFmtId="165" fontId="4" fillId="0" borderId="3" xfId="2" applyNumberFormat="1" applyFont="1" applyBorder="1" applyAlignment="1">
      <alignment horizontal="center" vertical="center"/>
    </xf>
    <xf numFmtId="10" fontId="4" fillId="0" borderId="3" xfId="2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3" fontId="9" fillId="0" borderId="0" xfId="0" applyNumberFormat="1" applyFont="1" applyBorder="1" applyAlignment="1">
      <alignment horizontal="left"/>
    </xf>
    <xf numFmtId="3" fontId="21" fillId="0" borderId="0" xfId="0" applyNumberFormat="1" applyFont="1" applyAlignment="1">
      <alignment horizontal="left"/>
    </xf>
    <xf numFmtId="3" fontId="8" fillId="2" borderId="0" xfId="0" applyNumberFormat="1" applyFont="1" applyFill="1" applyBorder="1" applyAlignment="1">
      <alignment horizontal="left"/>
    </xf>
    <xf numFmtId="43" fontId="0" fillId="0" borderId="0" xfId="1" applyNumberFormat="1" applyFont="1" applyAlignment="1">
      <alignment horizontal="left"/>
    </xf>
    <xf numFmtId="10" fontId="10" fillId="0" borderId="0" xfId="2" applyNumberFormat="1" applyFont="1" applyAlignment="1">
      <alignment horizontal="left"/>
    </xf>
    <xf numFmtId="10" fontId="9" fillId="0" borderId="0" xfId="2" applyNumberFormat="1" applyFont="1" applyAlignment="1">
      <alignment horizontal="right" vertical="center"/>
    </xf>
    <xf numFmtId="10" fontId="8" fillId="0" borderId="0" xfId="2" applyNumberFormat="1" applyFont="1" applyAlignment="1">
      <alignment horizontal="left"/>
    </xf>
    <xf numFmtId="3" fontId="0" fillId="4" borderId="0" xfId="0" applyNumberFormat="1" applyFill="1" applyBorder="1" applyAlignment="1">
      <alignment horizontal="left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center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0" fontId="16" fillId="0" borderId="0" xfId="0" applyFont="1" applyAlignment="1">
      <alignment horizontal="right" vertical="center" readingOrder="2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682626</xdr:colOff>
      <xdr:row>4</xdr:row>
      <xdr:rowOff>854074</xdr:rowOff>
    </xdr:from>
    <xdr:to>
      <xdr:col>1</xdr:col>
      <xdr:colOff>2809875</xdr:colOff>
      <xdr:row>5</xdr:row>
      <xdr:rowOff>1015999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AD2443-4AAB-4318-9A62-44D0FA6DC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6457875" y="1838324"/>
          <a:ext cx="2127249" cy="1717675"/>
        </a:xfrm>
        <a:prstGeom prst="rect">
          <a:avLst/>
        </a:prstGeom>
      </xdr:spPr>
    </xdr:pic>
    <xdr:clientData/>
  </xdr:twoCellAnchor>
  <xdr:twoCellAnchor editAs="oneCell">
    <xdr:from>
      <xdr:col>0</xdr:col>
      <xdr:colOff>284880</xdr:colOff>
      <xdr:row>0</xdr:row>
      <xdr:rowOff>0</xdr:rowOff>
    </xdr:from>
    <xdr:to>
      <xdr:col>3</xdr:col>
      <xdr:colOff>63499</xdr:colOff>
      <xdr:row>80</xdr:row>
      <xdr:rowOff>133177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B19CB8-69C8-46C3-84ED-BF28412D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1774751" y="0"/>
          <a:ext cx="12049994" cy="17040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9"/>
  <sheetViews>
    <sheetView rightToLeft="1" view="pageBreakPreview" topLeftCell="A19" zoomScale="60" zoomScaleNormal="100" workbookViewId="0">
      <selection activeCell="K18" sqref="K18"/>
    </sheetView>
  </sheetViews>
  <sheetFormatPr defaultRowHeight="12.75"/>
  <cols>
    <col min="1" max="1" width="72.7109375" customWidth="1"/>
    <col min="2" max="2" width="45.42578125" customWidth="1"/>
    <col min="3" max="3" width="66" customWidth="1"/>
  </cols>
  <sheetData>
    <row r="1" spans="1:3" ht="29.1" customHeight="1">
      <c r="A1" s="117" t="s">
        <v>0</v>
      </c>
      <c r="B1" s="117"/>
      <c r="C1" s="117"/>
    </row>
    <row r="2" spans="1:3" ht="21.75" customHeight="1">
      <c r="A2" s="117" t="s">
        <v>1</v>
      </c>
      <c r="B2" s="117"/>
      <c r="C2" s="117"/>
    </row>
    <row r="3" spans="1:3" ht="21.75" customHeight="1">
      <c r="A3" s="117" t="s">
        <v>2</v>
      </c>
      <c r="B3" s="117"/>
      <c r="C3" s="117"/>
    </row>
    <row r="4" spans="1:3" ht="7.35" customHeight="1"/>
    <row r="5" spans="1:3" ht="123.6" customHeight="1">
      <c r="B5" s="118"/>
    </row>
    <row r="6" spans="1:3" ht="123.6" customHeight="1">
      <c r="B6" s="118"/>
    </row>
    <row r="7" spans="1:3" ht="48.75" customHeight="1">
      <c r="B7" s="21" t="s">
        <v>0</v>
      </c>
    </row>
    <row r="8" spans="1:3" ht="36">
      <c r="B8" s="21" t="s">
        <v>418</v>
      </c>
    </row>
    <row r="9" spans="1:3" ht="36">
      <c r="B9" s="21" t="s">
        <v>419</v>
      </c>
    </row>
  </sheetData>
  <mergeCells count="4">
    <mergeCell ref="A1:C1"/>
    <mergeCell ref="A2:C2"/>
    <mergeCell ref="A3:C3"/>
    <mergeCell ref="B5:B6"/>
  </mergeCells>
  <printOptions horizontalCentered="1" verticalCentered="1"/>
  <pageMargins left="0.39370078740157483" right="0.39370078740157483" top="0.39370078740157483" bottom="0.39370078740157483" header="0" footer="0"/>
  <pageSetup paperSize="9" scale="5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33"/>
  <sheetViews>
    <sheetView rightToLeft="1" view="pageBreakPreview" topLeftCell="A13" zoomScale="90" zoomScaleNormal="100" zoomScaleSheetLayoutView="90" workbookViewId="0">
      <selection activeCell="U33" sqref="U33"/>
    </sheetView>
  </sheetViews>
  <sheetFormatPr defaultRowHeight="12.75"/>
  <cols>
    <col min="1" max="1" width="5.140625" customWidth="1"/>
    <col min="2" max="2" width="29.85546875" customWidth="1"/>
    <col min="3" max="3" width="1.28515625" customWidth="1"/>
    <col min="4" max="4" width="17.5703125" customWidth="1"/>
    <col min="5" max="5" width="1.28515625" customWidth="1"/>
    <col min="6" max="6" width="18.140625" customWidth="1"/>
    <col min="7" max="7" width="1.28515625" customWidth="1"/>
    <col min="8" max="8" width="22.42578125" customWidth="1"/>
    <col min="9" max="9" width="1.28515625" customWidth="1"/>
    <col min="10" max="10" width="22" customWidth="1"/>
    <col min="11" max="11" width="1.28515625" customWidth="1"/>
    <col min="12" max="12" width="20.85546875" style="89" customWidth="1"/>
    <col min="13" max="13" width="1.28515625" customWidth="1"/>
    <col min="14" max="14" width="13" customWidth="1"/>
    <col min="15" max="16" width="1.28515625" customWidth="1"/>
    <col min="17" max="17" width="19.140625" customWidth="1"/>
    <col min="18" max="18" width="1.28515625" customWidth="1"/>
    <col min="19" max="19" width="18.42578125" customWidth="1"/>
    <col min="20" max="20" width="1.28515625" customWidth="1"/>
    <col min="21" max="21" width="18.7109375" customWidth="1"/>
    <col min="22" max="22" width="1.28515625" customWidth="1"/>
    <col min="23" max="23" width="18.85546875" style="89" customWidth="1"/>
    <col min="24" max="24" width="0.28515625" customWidth="1"/>
    <col min="26" max="26" width="21.7109375" customWidth="1"/>
    <col min="28" max="28" width="17" customWidth="1"/>
    <col min="29" max="29" width="17" bestFit="1" customWidth="1"/>
  </cols>
  <sheetData>
    <row r="1" spans="1:28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pans="1:28" ht="21.75" customHeight="1">
      <c r="A2" s="128" t="s">
        <v>222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spans="1:28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</row>
    <row r="4" spans="1:28" ht="14.45" customHeight="1"/>
    <row r="5" spans="1:28" ht="14.45" customHeight="1">
      <c r="A5" s="20" t="s">
        <v>250</v>
      </c>
      <c r="B5" s="45" t="s">
        <v>251</v>
      </c>
      <c r="C5" s="45"/>
      <c r="D5" s="45"/>
      <c r="E5" s="45"/>
      <c r="F5" s="45"/>
      <c r="G5" s="45"/>
      <c r="H5" s="45"/>
      <c r="I5" s="45"/>
      <c r="J5" s="45"/>
      <c r="K5" s="45"/>
      <c r="L5" s="101"/>
      <c r="M5" s="45"/>
      <c r="N5" s="45"/>
      <c r="O5" s="45"/>
      <c r="P5" s="45"/>
      <c r="Q5" s="45"/>
      <c r="R5" s="45"/>
      <c r="S5" s="45"/>
      <c r="T5" s="45"/>
      <c r="U5" s="45"/>
      <c r="V5" s="45"/>
      <c r="W5" s="101"/>
    </row>
    <row r="6" spans="1:28" ht="14.45" customHeight="1">
      <c r="D6" s="98" t="s">
        <v>241</v>
      </c>
      <c r="E6" s="98"/>
      <c r="F6" s="98"/>
      <c r="G6" s="98"/>
      <c r="H6" s="98"/>
      <c r="I6" s="98"/>
      <c r="J6" s="98"/>
      <c r="K6" s="98"/>
      <c r="L6" s="102"/>
      <c r="N6" s="98" t="s">
        <v>242</v>
      </c>
      <c r="O6" s="98"/>
      <c r="P6" s="98"/>
      <c r="Q6" s="98"/>
      <c r="R6" s="98"/>
      <c r="S6" s="98"/>
      <c r="T6" s="98"/>
      <c r="U6" s="98"/>
      <c r="V6" s="98"/>
      <c r="W6" s="102"/>
    </row>
    <row r="7" spans="1:28" ht="14.45" customHeight="1">
      <c r="D7" s="3"/>
      <c r="E7" s="3"/>
      <c r="F7" s="3"/>
      <c r="G7" s="3"/>
      <c r="H7" s="3"/>
      <c r="I7" s="3"/>
      <c r="J7" s="100" t="s">
        <v>30</v>
      </c>
      <c r="K7" s="100"/>
      <c r="L7" s="103"/>
      <c r="N7" s="3"/>
      <c r="O7" s="3"/>
      <c r="P7" s="3"/>
      <c r="Q7" s="3"/>
      <c r="R7" s="3"/>
      <c r="S7" s="3"/>
      <c r="T7" s="3"/>
      <c r="U7" s="100" t="s">
        <v>30</v>
      </c>
      <c r="V7" s="100"/>
      <c r="W7" s="103"/>
    </row>
    <row r="8" spans="1:28" ht="14.45" customHeight="1">
      <c r="A8" s="98" t="s">
        <v>49</v>
      </c>
      <c r="B8" s="98"/>
      <c r="D8" s="18" t="s">
        <v>252</v>
      </c>
      <c r="F8" s="18" t="s">
        <v>245</v>
      </c>
      <c r="H8" s="18" t="s">
        <v>246</v>
      </c>
      <c r="J8" s="19" t="s">
        <v>148</v>
      </c>
      <c r="K8" s="3"/>
      <c r="L8" s="104" t="s">
        <v>227</v>
      </c>
      <c r="N8" s="18" t="s">
        <v>252</v>
      </c>
      <c r="P8" s="98" t="s">
        <v>245</v>
      </c>
      <c r="Q8" s="98"/>
      <c r="S8" s="18" t="s">
        <v>246</v>
      </c>
      <c r="U8" s="19" t="s">
        <v>148</v>
      </c>
      <c r="V8" s="3"/>
      <c r="W8" s="104" t="s">
        <v>227</v>
      </c>
    </row>
    <row r="9" spans="1:28" ht="21.75" customHeight="1">
      <c r="A9" s="94"/>
      <c r="B9" s="94" t="s">
        <v>64</v>
      </c>
      <c r="D9" s="23"/>
      <c r="E9" s="22"/>
      <c r="F9" s="23">
        <v>29573599598</v>
      </c>
      <c r="G9" s="22"/>
      <c r="H9" s="23">
        <v>0</v>
      </c>
      <c r="I9" s="22"/>
      <c r="J9" s="23">
        <f>F9+H9</f>
        <v>29573599598</v>
      </c>
      <c r="K9" s="22"/>
      <c r="L9" s="82">
        <f>-J9/درآمد!$F$13</f>
        <v>-4.0659566470930232E-3</v>
      </c>
      <c r="M9" s="22"/>
      <c r="N9" s="23"/>
      <c r="O9" s="22"/>
      <c r="P9" s="97"/>
      <c r="Q9" s="97">
        <v>40372033212</v>
      </c>
      <c r="R9" s="22"/>
      <c r="S9" s="23">
        <v>0</v>
      </c>
      <c r="T9" s="22"/>
      <c r="U9" s="23">
        <f>N9+Q9+S9</f>
        <v>40372033212</v>
      </c>
      <c r="V9" s="22"/>
      <c r="W9" s="82">
        <f>U9/درآمد!$F$13</f>
        <v>5.5505903585065406E-3</v>
      </c>
      <c r="Z9" s="31"/>
      <c r="AB9" s="31"/>
    </row>
    <row r="10" spans="1:28" ht="21.75" customHeight="1">
      <c r="A10" s="93"/>
      <c r="B10" s="93" t="s">
        <v>65</v>
      </c>
      <c r="D10" s="24"/>
      <c r="E10" s="22"/>
      <c r="F10" s="24">
        <v>12107668464</v>
      </c>
      <c r="G10" s="22"/>
      <c r="H10" s="24">
        <v>0</v>
      </c>
      <c r="I10" s="22"/>
      <c r="J10" s="24">
        <f>F10+H10</f>
        <v>12107668464</v>
      </c>
      <c r="K10" s="22"/>
      <c r="L10" s="83">
        <f>-J10/درآمد!$F$13</f>
        <v>-1.6646352064402957E-3</v>
      </c>
      <c r="M10" s="22"/>
      <c r="N10" s="24"/>
      <c r="O10" s="22"/>
      <c r="P10" s="95"/>
      <c r="Q10" s="95">
        <v>15690613320</v>
      </c>
      <c r="R10" s="22"/>
      <c r="S10" s="24">
        <v>0</v>
      </c>
      <c r="T10" s="22"/>
      <c r="U10" s="33">
        <f t="shared" ref="U10:U31" si="0">N10+Q10+S10</f>
        <v>15690613320</v>
      </c>
      <c r="V10" s="22"/>
      <c r="W10" s="83">
        <f>U10/درآمد!$F$13</f>
        <v>2.1572400516890345E-3</v>
      </c>
      <c r="Z10" s="31"/>
      <c r="AB10" s="31"/>
    </row>
    <row r="11" spans="1:28" ht="21.75" customHeight="1">
      <c r="A11" s="93"/>
      <c r="B11" s="93" t="s">
        <v>59</v>
      </c>
      <c r="D11" s="24"/>
      <c r="E11" s="22"/>
      <c r="F11" s="24">
        <v>6392400000</v>
      </c>
      <c r="G11" s="22"/>
      <c r="H11" s="24">
        <v>0</v>
      </c>
      <c r="I11" s="22"/>
      <c r="J11" s="24">
        <f t="shared" ref="J11:J31" si="1">F11+H11</f>
        <v>6392400000</v>
      </c>
      <c r="K11" s="22"/>
      <c r="L11" s="83">
        <f>-J11/درآمد!$F$13</f>
        <v>-8.7886566478823807E-4</v>
      </c>
      <c r="M11" s="22"/>
      <c r="N11" s="24"/>
      <c r="O11" s="22"/>
      <c r="P11" s="95"/>
      <c r="Q11" s="95">
        <v>5181354311</v>
      </c>
      <c r="R11" s="22"/>
      <c r="S11" s="24">
        <v>-796567436</v>
      </c>
      <c r="T11" s="22"/>
      <c r="U11" s="33">
        <f>N11+Q11+S11</f>
        <v>4384786875</v>
      </c>
      <c r="V11" s="22"/>
      <c r="W11" s="83">
        <f>U11/درآمد!$F$13</f>
        <v>6.0284691694068211E-4</v>
      </c>
      <c r="Z11" s="31"/>
      <c r="AB11" s="31"/>
    </row>
    <row r="12" spans="1:28" ht="21.75" customHeight="1">
      <c r="A12" s="93"/>
      <c r="B12" s="93" t="s">
        <v>70</v>
      </c>
      <c r="D12" s="24"/>
      <c r="E12" s="22"/>
      <c r="F12" s="24">
        <v>8271007474</v>
      </c>
      <c r="G12" s="22"/>
      <c r="H12" s="24">
        <v>0</v>
      </c>
      <c r="I12" s="22"/>
      <c r="J12" s="24">
        <f t="shared" si="1"/>
        <v>8271007474</v>
      </c>
      <c r="K12" s="22"/>
      <c r="L12" s="83">
        <f>-J12/درآمد!$F$13</f>
        <v>-1.1371479385059596E-3</v>
      </c>
      <c r="M12" s="22"/>
      <c r="N12" s="24"/>
      <c r="O12" s="22"/>
      <c r="P12" s="95"/>
      <c r="Q12" s="95">
        <v>8919042880</v>
      </c>
      <c r="R12" s="22"/>
      <c r="S12" s="24">
        <v>0</v>
      </c>
      <c r="T12" s="22"/>
      <c r="U12" s="33">
        <f>N12+Q12+S12</f>
        <v>8919042880</v>
      </c>
      <c r="V12" s="22"/>
      <c r="W12" s="83">
        <f>U12/درآمد!$F$13</f>
        <v>1.2262437503920284E-3</v>
      </c>
      <c r="Z12" s="31"/>
      <c r="AB12" s="31"/>
    </row>
    <row r="13" spans="1:28" ht="21.75" customHeight="1">
      <c r="A13" s="93"/>
      <c r="B13" s="93" t="s">
        <v>68</v>
      </c>
      <c r="D13" s="24"/>
      <c r="E13" s="22"/>
      <c r="F13" s="24">
        <v>1930980000</v>
      </c>
      <c r="G13" s="22"/>
      <c r="H13" s="24">
        <v>0</v>
      </c>
      <c r="I13" s="22"/>
      <c r="J13" s="24">
        <f t="shared" si="1"/>
        <v>1930980000</v>
      </c>
      <c r="K13" s="22"/>
      <c r="L13" s="83">
        <f>-J13/درآمد!$F$13</f>
        <v>-2.654827641250222E-4</v>
      </c>
      <c r="M13" s="22"/>
      <c r="N13" s="24"/>
      <c r="O13" s="22"/>
      <c r="P13" s="95"/>
      <c r="Q13" s="95">
        <v>2290990000</v>
      </c>
      <c r="R13" s="22"/>
      <c r="S13" s="24">
        <v>0</v>
      </c>
      <c r="T13" s="22"/>
      <c r="U13" s="33">
        <f t="shared" si="0"/>
        <v>2290990000</v>
      </c>
      <c r="V13" s="22"/>
      <c r="W13" s="83">
        <f>U13/درآمد!$F$13</f>
        <v>3.1497910790520079E-4</v>
      </c>
    </row>
    <row r="14" spans="1:28" ht="21.75" customHeight="1">
      <c r="A14" s="93"/>
      <c r="B14" s="93" t="s">
        <v>52</v>
      </c>
      <c r="D14" s="24"/>
      <c r="E14" s="22"/>
      <c r="F14" s="24">
        <v>6321916867</v>
      </c>
      <c r="G14" s="22"/>
      <c r="H14" s="24">
        <v>0</v>
      </c>
      <c r="I14" s="22"/>
      <c r="J14" s="24">
        <f t="shared" si="1"/>
        <v>6321916867</v>
      </c>
      <c r="K14" s="22"/>
      <c r="L14" s="83">
        <f>-J14/درآمد!$F$13</f>
        <v>-8.6917521901819824E-4</v>
      </c>
      <c r="M14" s="22"/>
      <c r="N14" s="24"/>
      <c r="O14" s="22"/>
      <c r="P14" s="95"/>
      <c r="Q14" s="95">
        <v>8482063094</v>
      </c>
      <c r="R14" s="22"/>
      <c r="S14" s="24">
        <v>0</v>
      </c>
      <c r="T14" s="22"/>
      <c r="U14" s="33">
        <f t="shared" si="0"/>
        <v>8482063094</v>
      </c>
      <c r="V14" s="22"/>
      <c r="W14" s="83">
        <f>U14/درآمد!$F$13</f>
        <v>1.1661651367067282E-3</v>
      </c>
      <c r="Z14" s="31"/>
    </row>
    <row r="15" spans="1:28" ht="21.75" customHeight="1">
      <c r="A15" s="93"/>
      <c r="B15" s="93" t="s">
        <v>61</v>
      </c>
      <c r="D15" s="24"/>
      <c r="E15" s="22"/>
      <c r="F15" s="24">
        <v>33025389342</v>
      </c>
      <c r="G15" s="22"/>
      <c r="H15" s="24">
        <v>0</v>
      </c>
      <c r="I15" s="22"/>
      <c r="J15" s="24">
        <f t="shared" si="1"/>
        <v>33025389342</v>
      </c>
      <c r="K15" s="22"/>
      <c r="L15" s="83">
        <f>-J15/درآمد!$F$13</f>
        <v>-4.5405294973636231E-3</v>
      </c>
      <c r="M15" s="22"/>
      <c r="N15" s="24"/>
      <c r="O15" s="22"/>
      <c r="P15" s="95"/>
      <c r="Q15" s="95">
        <v>38451916183</v>
      </c>
      <c r="R15" s="22"/>
      <c r="S15" s="24">
        <v>0</v>
      </c>
      <c r="T15" s="22"/>
      <c r="U15" s="33">
        <f>N15+Q15+S15</f>
        <v>38451916183</v>
      </c>
      <c r="V15" s="22"/>
      <c r="W15" s="83">
        <f>U15/درآمد!$F$13</f>
        <v>5.2866011010815825E-3</v>
      </c>
    </row>
    <row r="16" spans="1:28" ht="21.75" customHeight="1">
      <c r="A16" s="93"/>
      <c r="B16" s="93" t="s">
        <v>62</v>
      </c>
      <c r="D16" s="24"/>
      <c r="E16" s="22"/>
      <c r="F16" s="24">
        <v>-24218886719</v>
      </c>
      <c r="G16" s="22"/>
      <c r="H16" s="24">
        <v>74590402755</v>
      </c>
      <c r="I16" s="22"/>
      <c r="J16" s="24">
        <f t="shared" si="1"/>
        <v>50371516036</v>
      </c>
      <c r="K16" s="22"/>
      <c r="L16" s="83">
        <f>-J16/درآمد!$F$13</f>
        <v>-6.9253795018100455E-3</v>
      </c>
      <c r="M16" s="22"/>
      <c r="N16" s="24"/>
      <c r="O16" s="22"/>
      <c r="P16" s="95"/>
      <c r="Q16" s="95">
        <v>83361090532</v>
      </c>
      <c r="R16" s="22"/>
      <c r="S16" s="24">
        <v>98598540736</v>
      </c>
      <c r="T16" s="22"/>
      <c r="U16" s="33">
        <f>N16+Q16+S16</f>
        <v>181959631268</v>
      </c>
      <c r="V16" s="22"/>
      <c r="W16" s="83">
        <f>U16/درآمد!$F$13</f>
        <v>2.5016906373032586E-2</v>
      </c>
    </row>
    <row r="17" spans="1:29" ht="21.75" customHeight="1">
      <c r="A17" s="93"/>
      <c r="B17" s="93" t="s">
        <v>58</v>
      </c>
      <c r="D17" s="24"/>
      <c r="E17" s="22"/>
      <c r="F17" s="24">
        <v>16898059190</v>
      </c>
      <c r="G17" s="22"/>
      <c r="H17" s="24">
        <v>0</v>
      </c>
      <c r="I17" s="22"/>
      <c r="J17" s="24">
        <f t="shared" si="1"/>
        <v>16898059190</v>
      </c>
      <c r="K17" s="22"/>
      <c r="L17" s="83">
        <f>-J17/درآمد!$F$13</f>
        <v>-2.323246984489448E-3</v>
      </c>
      <c r="M17" s="22"/>
      <c r="N17" s="24"/>
      <c r="O17" s="22"/>
      <c r="P17" s="95"/>
      <c r="Q17" s="95">
        <v>29718475920</v>
      </c>
      <c r="R17" s="22"/>
      <c r="S17" s="24">
        <v>0</v>
      </c>
      <c r="T17" s="22"/>
      <c r="U17" s="33">
        <f t="shared" si="0"/>
        <v>29718475920</v>
      </c>
      <c r="V17" s="22"/>
      <c r="W17" s="83">
        <f>U17/درآمد!$F$13</f>
        <v>4.0858751166892009E-3</v>
      </c>
    </row>
    <row r="18" spans="1:29" ht="21.75" customHeight="1">
      <c r="A18" s="93"/>
      <c r="B18" s="93" t="s">
        <v>53</v>
      </c>
      <c r="D18" s="24"/>
      <c r="E18" s="22"/>
      <c r="F18" s="24">
        <v>54774444977</v>
      </c>
      <c r="G18" s="22"/>
      <c r="H18" s="24">
        <v>434959109</v>
      </c>
      <c r="I18" s="22"/>
      <c r="J18" s="24">
        <f t="shared" si="1"/>
        <v>55209404086</v>
      </c>
      <c r="K18" s="22"/>
      <c r="L18" s="83">
        <f>-J18/درآمد!$F$13</f>
        <v>-7.5905214981235314E-3</v>
      </c>
      <c r="M18" s="22"/>
      <c r="N18" s="24"/>
      <c r="O18" s="22"/>
      <c r="P18" s="95"/>
      <c r="Q18" s="95">
        <v>52357618451</v>
      </c>
      <c r="R18" s="22"/>
      <c r="S18" s="24">
        <v>414501336</v>
      </c>
      <c r="T18" s="22"/>
      <c r="U18" s="33">
        <f t="shared" si="0"/>
        <v>52772119787</v>
      </c>
      <c r="V18" s="22"/>
      <c r="W18" s="83">
        <f>U18/درآمد!$F$13</f>
        <v>7.255428968601197E-3</v>
      </c>
      <c r="Z18" s="31"/>
    </row>
    <row r="19" spans="1:29" ht="21.75" customHeight="1">
      <c r="A19" s="93"/>
      <c r="B19" s="93" t="s">
        <v>55</v>
      </c>
      <c r="D19" s="24"/>
      <c r="E19" s="22"/>
      <c r="F19" s="24">
        <v>21470388078</v>
      </c>
      <c r="G19" s="22"/>
      <c r="H19" s="24">
        <v>0</v>
      </c>
      <c r="I19" s="22"/>
      <c r="J19" s="24">
        <f t="shared" si="1"/>
        <v>21470388078</v>
      </c>
      <c r="K19" s="22"/>
      <c r="L19" s="83">
        <f>-J19/درآمد!$F$13</f>
        <v>-2.9518783072762862E-3</v>
      </c>
      <c r="M19" s="22"/>
      <c r="N19" s="24"/>
      <c r="O19" s="22"/>
      <c r="P19" s="95"/>
      <c r="Q19" s="95">
        <v>22309273228</v>
      </c>
      <c r="R19" s="22"/>
      <c r="S19" s="24">
        <v>0</v>
      </c>
      <c r="T19" s="22"/>
      <c r="U19" s="33">
        <f t="shared" si="0"/>
        <v>22309273228</v>
      </c>
      <c r="V19" s="22"/>
      <c r="W19" s="83">
        <f>U19/درآمد!$F$13</f>
        <v>3.0672132917947347E-3</v>
      </c>
      <c r="Z19" s="31"/>
    </row>
    <row r="20" spans="1:29" ht="21.75" customHeight="1">
      <c r="A20" s="93"/>
      <c r="B20" s="93" t="s">
        <v>69</v>
      </c>
      <c r="D20" s="24"/>
      <c r="E20" s="22"/>
      <c r="F20" s="24">
        <v>-46950000</v>
      </c>
      <c r="G20" s="22"/>
      <c r="H20" s="24">
        <v>0</v>
      </c>
      <c r="I20" s="22"/>
      <c r="J20" s="24">
        <f t="shared" si="1"/>
        <v>-46950000</v>
      </c>
      <c r="K20" s="22"/>
      <c r="L20" s="83">
        <f>-J20/درآمد!$F$13</f>
        <v>6.4549688633076435E-6</v>
      </c>
      <c r="M20" s="22"/>
      <c r="N20" s="24"/>
      <c r="O20" s="22"/>
      <c r="P20" s="95"/>
      <c r="Q20" s="95">
        <v>-46950000</v>
      </c>
      <c r="R20" s="22"/>
      <c r="S20" s="24">
        <v>0</v>
      </c>
      <c r="T20" s="22"/>
      <c r="U20" s="33">
        <f>N20+Q20+S20</f>
        <v>-46950000</v>
      </c>
      <c r="V20" s="22"/>
      <c r="W20" s="83">
        <f>U20/درآمد!$F$13</f>
        <v>-6.4549688633076435E-6</v>
      </c>
      <c r="Z20" s="31"/>
    </row>
    <row r="21" spans="1:29" ht="21.75" customHeight="1">
      <c r="A21" s="93"/>
      <c r="B21" s="93" t="s">
        <v>63</v>
      </c>
      <c r="D21" s="24"/>
      <c r="E21" s="22"/>
      <c r="F21" s="24">
        <v>12514121813</v>
      </c>
      <c r="G21" s="22"/>
      <c r="H21" s="24">
        <v>0</v>
      </c>
      <c r="I21" s="22"/>
      <c r="J21" s="24">
        <f t="shared" si="1"/>
        <v>12514121813</v>
      </c>
      <c r="K21" s="22"/>
      <c r="L21" s="83">
        <f>-J21/درآمد!$F$13</f>
        <v>-1.7205168616518424E-3</v>
      </c>
      <c r="M21" s="22"/>
      <c r="N21" s="24"/>
      <c r="O21" s="22"/>
      <c r="P21" s="95"/>
      <c r="Q21" s="95">
        <v>6905290219</v>
      </c>
      <c r="R21" s="22"/>
      <c r="S21" s="24">
        <v>0</v>
      </c>
      <c r="T21" s="22"/>
      <c r="U21" s="33">
        <f t="shared" si="0"/>
        <v>6905290219</v>
      </c>
      <c r="V21" s="22"/>
      <c r="W21" s="83">
        <f>U21/درآمد!$F$13</f>
        <v>9.4938090214585346E-4</v>
      </c>
      <c r="Z21" s="31"/>
    </row>
    <row r="22" spans="1:29" ht="21.75" customHeight="1">
      <c r="A22" s="93"/>
      <c r="B22" s="93" t="s">
        <v>57</v>
      </c>
      <c r="D22" s="24"/>
      <c r="E22" s="22"/>
      <c r="F22" s="24">
        <v>2027589375</v>
      </c>
      <c r="G22" s="22"/>
      <c r="H22" s="24">
        <v>0</v>
      </c>
      <c r="I22" s="22"/>
      <c r="J22" s="24">
        <f t="shared" si="1"/>
        <v>2027589375</v>
      </c>
      <c r="K22" s="22"/>
      <c r="L22" s="83">
        <f>-J22/درآمد!$F$13</f>
        <v>-2.7876520305001928E-4</v>
      </c>
      <c r="M22" s="22"/>
      <c r="N22" s="24"/>
      <c r="O22" s="22"/>
      <c r="P22" s="95"/>
      <c r="Q22" s="95">
        <v>3532297500</v>
      </c>
      <c r="R22" s="22"/>
      <c r="S22" s="24">
        <v>0</v>
      </c>
      <c r="T22" s="22"/>
      <c r="U22" s="33">
        <f t="shared" si="0"/>
        <v>3532297500</v>
      </c>
      <c r="V22" s="22"/>
      <c r="W22" s="83">
        <f>U22/درآمد!$F$13</f>
        <v>4.856415416068036E-4</v>
      </c>
      <c r="Z22" s="31"/>
    </row>
    <row r="23" spans="1:29" ht="21.75" customHeight="1">
      <c r="A23" s="93"/>
      <c r="B23" s="93" t="s">
        <v>54</v>
      </c>
      <c r="D23" s="24"/>
      <c r="E23" s="22"/>
      <c r="F23" s="24"/>
      <c r="G23" s="22"/>
      <c r="H23" s="24"/>
      <c r="I23" s="22"/>
      <c r="J23" s="24"/>
      <c r="K23" s="22"/>
      <c r="L23" s="83"/>
      <c r="M23" s="22"/>
      <c r="N23" s="24"/>
      <c r="O23" s="22"/>
      <c r="P23" s="95"/>
      <c r="Q23" s="95">
        <v>0</v>
      </c>
      <c r="R23" s="22"/>
      <c r="S23" s="24">
        <v>11266605139</v>
      </c>
      <c r="T23" s="22"/>
      <c r="U23" s="33">
        <f t="shared" si="0"/>
        <v>11266605139</v>
      </c>
      <c r="V23" s="22"/>
      <c r="W23" s="83">
        <f>U23/درآمد!$F$13</f>
        <v>1.5490007532998271E-3</v>
      </c>
      <c r="Z23" s="31"/>
    </row>
    <row r="24" spans="1:29" ht="21.75" customHeight="1">
      <c r="A24" s="93"/>
      <c r="B24" s="17" t="s">
        <v>254</v>
      </c>
      <c r="D24" s="24"/>
      <c r="E24" s="22"/>
      <c r="F24" s="24"/>
      <c r="G24" s="22"/>
      <c r="H24" s="24"/>
      <c r="I24" s="22"/>
      <c r="J24" s="24"/>
      <c r="K24" s="22"/>
      <c r="L24" s="83"/>
      <c r="M24" s="22"/>
      <c r="N24" s="24"/>
      <c r="O24" s="22"/>
      <c r="P24" s="95"/>
      <c r="Q24" s="95">
        <v>0</v>
      </c>
      <c r="R24" s="22"/>
      <c r="S24" s="24">
        <v>60626080493</v>
      </c>
      <c r="T24" s="22"/>
      <c r="U24" s="33">
        <f t="shared" ref="U24" si="2">N24+Q24+S24</f>
        <v>60626080493</v>
      </c>
      <c r="V24" s="22"/>
      <c r="W24" s="83">
        <f>U24/درآمد!$F$13</f>
        <v>8.3352388048284955E-3</v>
      </c>
      <c r="Z24" s="31"/>
    </row>
    <row r="25" spans="1:29" ht="21.75" customHeight="1">
      <c r="A25" s="93"/>
      <c r="B25" s="17" t="s">
        <v>255</v>
      </c>
      <c r="D25" s="24"/>
      <c r="E25" s="22"/>
      <c r="F25" s="24"/>
      <c r="G25" s="22"/>
      <c r="H25" s="24"/>
      <c r="I25" s="22"/>
      <c r="J25" s="24"/>
      <c r="K25" s="22"/>
      <c r="L25" s="83"/>
      <c r="M25" s="22"/>
      <c r="N25" s="24"/>
      <c r="O25" s="22"/>
      <c r="P25" s="95"/>
      <c r="Q25" s="95">
        <v>0</v>
      </c>
      <c r="R25" s="22"/>
      <c r="S25" s="24">
        <v>-1760107361</v>
      </c>
      <c r="T25" s="22"/>
      <c r="U25" s="33">
        <f t="shared" ref="U25:U26" si="3">N25+Q25+S25</f>
        <v>-1760107361</v>
      </c>
      <c r="V25" s="22"/>
      <c r="W25" s="83">
        <f>U25/درآمد!$F$13</f>
        <v>-2.4199016424565679E-4</v>
      </c>
      <c r="Z25" s="31"/>
    </row>
    <row r="26" spans="1:29" ht="21.75" customHeight="1">
      <c r="A26" s="93"/>
      <c r="B26" s="17" t="s">
        <v>256</v>
      </c>
      <c r="D26" s="24"/>
      <c r="E26" s="22"/>
      <c r="F26" s="24"/>
      <c r="G26" s="22"/>
      <c r="H26" s="24"/>
      <c r="I26" s="22"/>
      <c r="J26" s="24"/>
      <c r="K26" s="22"/>
      <c r="L26" s="83"/>
      <c r="M26" s="22"/>
      <c r="N26" s="24"/>
      <c r="O26" s="22"/>
      <c r="P26" s="95"/>
      <c r="Q26" s="95">
        <v>0</v>
      </c>
      <c r="R26" s="22"/>
      <c r="S26" s="24">
        <v>-1432207668</v>
      </c>
      <c r="T26" s="22"/>
      <c r="U26" s="33">
        <f t="shared" si="3"/>
        <v>-1432207668</v>
      </c>
      <c r="V26" s="22"/>
      <c r="W26" s="83">
        <f>U26/درآمد!$F$13</f>
        <v>-1.9690853892929608E-4</v>
      </c>
      <c r="Z26" s="31"/>
    </row>
    <row r="27" spans="1:29" ht="21.75" customHeight="1">
      <c r="A27" s="93"/>
      <c r="B27" s="93" t="s">
        <v>60</v>
      </c>
      <c r="D27" s="24"/>
      <c r="E27" s="22"/>
      <c r="F27" s="24"/>
      <c r="G27" s="22"/>
      <c r="H27" s="24"/>
      <c r="I27" s="22"/>
      <c r="J27" s="24"/>
      <c r="K27" s="22"/>
      <c r="L27" s="83"/>
      <c r="M27" s="22"/>
      <c r="N27" s="24"/>
      <c r="O27" s="22"/>
      <c r="P27" s="95"/>
      <c r="Q27" s="95">
        <v>0</v>
      </c>
      <c r="R27" s="22"/>
      <c r="S27" s="24">
        <v>19491002776</v>
      </c>
      <c r="T27" s="22"/>
      <c r="U27" s="33">
        <f t="shared" si="0"/>
        <v>19491002776</v>
      </c>
      <c r="V27" s="22"/>
      <c r="W27" s="83">
        <f>U27/درآمد!$F$13</f>
        <v>2.6797404906011256E-3</v>
      </c>
      <c r="Z27" s="31"/>
    </row>
    <row r="28" spans="1:29" ht="21.75" customHeight="1">
      <c r="A28" s="93"/>
      <c r="B28" s="17" t="s">
        <v>253</v>
      </c>
      <c r="D28" s="24"/>
      <c r="E28" s="22"/>
      <c r="F28" s="24"/>
      <c r="G28" s="22"/>
      <c r="H28" s="24"/>
      <c r="I28" s="22"/>
      <c r="J28" s="24"/>
      <c r="K28" s="22"/>
      <c r="L28" s="83"/>
      <c r="M28" s="22"/>
      <c r="N28" s="24"/>
      <c r="O28" s="22"/>
      <c r="P28" s="95"/>
      <c r="Q28" s="95">
        <v>0</v>
      </c>
      <c r="R28" s="22"/>
      <c r="S28" s="24">
        <v>-2867590687</v>
      </c>
      <c r="T28" s="22"/>
      <c r="U28" s="33">
        <f t="shared" ref="U28" si="4">N28+Q28+S28</f>
        <v>-2867590687</v>
      </c>
      <c r="V28" s="22"/>
      <c r="W28" s="83">
        <f>U28/درآمد!$F$13</f>
        <v>-3.9425364424485566E-4</v>
      </c>
      <c r="Z28" s="31"/>
    </row>
    <row r="29" spans="1:29" ht="21.75" customHeight="1">
      <c r="A29" s="93"/>
      <c r="B29" s="93" t="s">
        <v>67</v>
      </c>
      <c r="D29" s="24"/>
      <c r="E29" s="22"/>
      <c r="F29" s="24">
        <v>17288273255</v>
      </c>
      <c r="G29" s="22"/>
      <c r="H29" s="24">
        <v>0</v>
      </c>
      <c r="I29" s="22"/>
      <c r="J29" s="24">
        <f t="shared" si="1"/>
        <v>17288273255</v>
      </c>
      <c r="K29" s="22"/>
      <c r="L29" s="83">
        <f>-J29/درآمد!$F$13</f>
        <v>-2.3768959650986004E-3</v>
      </c>
      <c r="M29" s="22"/>
      <c r="N29" s="24"/>
      <c r="O29" s="22"/>
      <c r="P29" s="95"/>
      <c r="Q29" s="95">
        <v>22251387530</v>
      </c>
      <c r="R29" s="22"/>
      <c r="S29" s="24">
        <v>0</v>
      </c>
      <c r="T29" s="22"/>
      <c r="U29" s="33">
        <f t="shared" si="0"/>
        <v>22251387530</v>
      </c>
      <c r="V29" s="22"/>
      <c r="W29" s="83">
        <f>U29/درآمد!$F$13</f>
        <v>3.059254817285239E-3</v>
      </c>
      <c r="Z29" s="31"/>
    </row>
    <row r="30" spans="1:29" ht="21.75" customHeight="1">
      <c r="A30" s="93"/>
      <c r="B30" s="93" t="s">
        <v>66</v>
      </c>
      <c r="D30" s="24"/>
      <c r="E30" s="22"/>
      <c r="F30" s="24">
        <v>16660253610</v>
      </c>
      <c r="G30" s="22"/>
      <c r="H30" s="24">
        <v>0</v>
      </c>
      <c r="I30" s="22"/>
      <c r="J30" s="24">
        <f t="shared" si="1"/>
        <v>16660253610</v>
      </c>
      <c r="K30" s="22"/>
      <c r="L30" s="83">
        <f>-J30/درآمد!$F$13</f>
        <v>-2.2905520406253199E-3</v>
      </c>
      <c r="M30" s="22"/>
      <c r="N30" s="24"/>
      <c r="O30" s="22"/>
      <c r="P30" s="95"/>
      <c r="Q30" s="95">
        <v>25353396042</v>
      </c>
      <c r="R30" s="22"/>
      <c r="S30" s="24">
        <v>0</v>
      </c>
      <c r="T30" s="22"/>
      <c r="U30" s="33">
        <f t="shared" si="0"/>
        <v>25353396042</v>
      </c>
      <c r="V30" s="22"/>
      <c r="W30" s="83">
        <f>U30/درآمد!$F$13</f>
        <v>3.4857376364263522E-3</v>
      </c>
      <c r="Z30" s="31"/>
    </row>
    <row r="31" spans="1:29" ht="21.75" customHeight="1">
      <c r="A31" s="93"/>
      <c r="B31" s="93" t="s">
        <v>56</v>
      </c>
      <c r="D31" s="24"/>
      <c r="E31" s="22"/>
      <c r="F31" s="24">
        <v>3955297500</v>
      </c>
      <c r="G31" s="22"/>
      <c r="H31" s="24">
        <v>0</v>
      </c>
      <c r="I31" s="22"/>
      <c r="J31" s="24">
        <f t="shared" si="1"/>
        <v>3955297500</v>
      </c>
      <c r="K31" s="22"/>
      <c r="L31" s="83">
        <f>-J31/درآمد!$F$13</f>
        <v>-5.4379813008772235E-4</v>
      </c>
      <c r="M31" s="22"/>
      <c r="N31" s="24"/>
      <c r="O31" s="22"/>
      <c r="P31" s="95"/>
      <c r="Q31" s="95">
        <v>3196200000</v>
      </c>
      <c r="R31" s="22"/>
      <c r="S31" s="24">
        <v>0</v>
      </c>
      <c r="T31" s="22"/>
      <c r="U31" s="33">
        <f t="shared" si="0"/>
        <v>3196200000</v>
      </c>
      <c r="V31" s="22"/>
      <c r="W31" s="83">
        <f>U31/درآمد!$F$13</f>
        <v>4.3943283239411904E-4</v>
      </c>
      <c r="Z31" s="31"/>
    </row>
    <row r="32" spans="1:29" ht="21.75" customHeight="1">
      <c r="A32" s="99" t="s">
        <v>30</v>
      </c>
      <c r="B32" s="99"/>
      <c r="D32" s="35">
        <v>0</v>
      </c>
      <c r="E32" s="22"/>
      <c r="F32" s="35">
        <f>SUM(F9:F31)</f>
        <v>218945552824</v>
      </c>
      <c r="G32" s="22"/>
      <c r="H32" s="35">
        <v>100726774859</v>
      </c>
      <c r="I32" s="22"/>
      <c r="J32" s="35">
        <f>SUM(J9:J31)</f>
        <v>293970914688</v>
      </c>
      <c r="K32" s="22"/>
      <c r="L32" s="84">
        <f>SUM(L9:L31)</f>
        <v>-4.0416892460683876E-2</v>
      </c>
      <c r="M32" s="22"/>
      <c r="N32" s="35">
        <v>0</v>
      </c>
      <c r="O32" s="22"/>
      <c r="P32" s="22"/>
      <c r="Q32" s="35">
        <f>SUM(Q9:Q31)</f>
        <v>368326092422</v>
      </c>
      <c r="R32" s="22"/>
      <c r="S32" s="35">
        <f>SUM(S9:S31)</f>
        <v>183540257328</v>
      </c>
      <c r="T32" s="22"/>
      <c r="U32" s="23">
        <f>SUM(U9:U31)</f>
        <v>551866349750</v>
      </c>
      <c r="V32" s="22"/>
      <c r="W32" s="84">
        <f>SUM(W9:W31)</f>
        <v>7.5873910635644221E-2</v>
      </c>
      <c r="Z32" s="31"/>
      <c r="AB32" s="31"/>
      <c r="AC32" s="31"/>
    </row>
    <row r="33" spans="21:26">
      <c r="U33" s="31"/>
      <c r="Z33" s="31"/>
    </row>
  </sheetData>
  <mergeCells count="3">
    <mergeCell ref="A1:W1"/>
    <mergeCell ref="A2:W2"/>
    <mergeCell ref="A3:W3"/>
  </mergeCells>
  <pageMargins left="0.39" right="0.39" top="0.39" bottom="0.39" header="0" footer="0"/>
  <pageSetup paperSize="9" scale="6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32"/>
  <sheetViews>
    <sheetView rightToLeft="1" view="pageBreakPreview" topLeftCell="A10" zoomScale="91" zoomScaleNormal="100" zoomScaleSheetLayoutView="91" workbookViewId="0">
      <selection activeCell="R32" sqref="R32"/>
    </sheetView>
  </sheetViews>
  <sheetFormatPr defaultRowHeight="12.75"/>
  <cols>
    <col min="1" max="1" width="5.140625" customWidth="1"/>
    <col min="2" max="2" width="39.140625" customWidth="1"/>
    <col min="3" max="3" width="1.28515625" customWidth="1"/>
    <col min="4" max="4" width="19.42578125" customWidth="1"/>
    <col min="5" max="5" width="1.28515625" customWidth="1"/>
    <col min="6" max="6" width="19.5703125" customWidth="1"/>
    <col min="7" max="7" width="1.28515625" customWidth="1"/>
    <col min="8" max="8" width="15.85546875" bestFit="1" customWidth="1"/>
    <col min="9" max="9" width="1.28515625" customWidth="1"/>
    <col min="10" max="10" width="19.42578125" customWidth="1"/>
    <col min="11" max="11" width="1.28515625" customWidth="1"/>
    <col min="12" max="12" width="20.42578125" customWidth="1"/>
    <col min="13" max="13" width="1.28515625" customWidth="1"/>
    <col min="14" max="14" width="19" customWidth="1"/>
    <col min="15" max="15" width="1.28515625" customWidth="1"/>
    <col min="16" max="16" width="18.28515625" customWidth="1"/>
    <col min="17" max="17" width="1.28515625" customWidth="1"/>
    <col min="18" max="18" width="19.42578125" customWidth="1"/>
    <col min="19" max="19" width="0.28515625" customWidth="1"/>
    <col min="21" max="21" width="19.5703125" customWidth="1"/>
    <col min="23" max="23" width="18.42578125" customWidth="1"/>
  </cols>
  <sheetData>
    <row r="1" spans="1:23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</row>
    <row r="2" spans="1:23" ht="21.75" customHeight="1">
      <c r="A2" s="128" t="s">
        <v>222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spans="1:23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</row>
    <row r="4" spans="1:23" ht="14.45" customHeight="1"/>
    <row r="5" spans="1:23" ht="14.45" customHeight="1">
      <c r="A5" s="1" t="s">
        <v>257</v>
      </c>
      <c r="B5" s="129" t="s">
        <v>258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</row>
    <row r="6" spans="1:23" ht="14.45" customHeight="1">
      <c r="D6" s="124" t="s">
        <v>241</v>
      </c>
      <c r="E6" s="124"/>
      <c r="F6" s="124"/>
      <c r="G6" s="124"/>
      <c r="H6" s="124"/>
      <c r="I6" s="124"/>
      <c r="J6" s="124"/>
      <c r="L6" s="124" t="s">
        <v>242</v>
      </c>
      <c r="M6" s="124"/>
      <c r="N6" s="124"/>
      <c r="O6" s="124"/>
      <c r="P6" s="124"/>
      <c r="Q6" s="124"/>
      <c r="R6" s="124"/>
    </row>
    <row r="7" spans="1:23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23" ht="14.45" customHeight="1">
      <c r="A8" s="124" t="s">
        <v>259</v>
      </c>
      <c r="B8" s="124"/>
      <c r="D8" s="2" t="s">
        <v>260</v>
      </c>
      <c r="F8" s="2" t="s">
        <v>245</v>
      </c>
      <c r="H8" s="2" t="s">
        <v>246</v>
      </c>
      <c r="J8" s="2" t="s">
        <v>30</v>
      </c>
      <c r="L8" s="2" t="s">
        <v>260</v>
      </c>
      <c r="N8" s="2" t="s">
        <v>245</v>
      </c>
      <c r="P8" s="2" t="s">
        <v>246</v>
      </c>
      <c r="R8" s="2" t="s">
        <v>30</v>
      </c>
    </row>
    <row r="9" spans="1:23" ht="21.75" customHeight="1">
      <c r="A9" s="94"/>
      <c r="B9" s="94" t="s">
        <v>19</v>
      </c>
      <c r="C9" s="22"/>
      <c r="D9" s="23">
        <v>0</v>
      </c>
      <c r="E9" s="22"/>
      <c r="F9" s="23">
        <v>4796970184</v>
      </c>
      <c r="G9" s="22"/>
      <c r="H9" s="23">
        <v>-12591249734</v>
      </c>
      <c r="I9" s="22"/>
      <c r="J9" s="23">
        <f>D9+F9+H9</f>
        <v>-7794279550</v>
      </c>
      <c r="K9" s="22"/>
      <c r="L9" s="23">
        <v>0</v>
      </c>
      <c r="M9" s="22"/>
      <c r="N9" s="23">
        <v>598217471</v>
      </c>
      <c r="O9" s="22"/>
      <c r="P9" s="23">
        <v>-38284719220</v>
      </c>
      <c r="Q9" s="22"/>
      <c r="R9" s="23">
        <f>L9+N9+P9</f>
        <v>-37686501749</v>
      </c>
      <c r="U9" s="31"/>
    </row>
    <row r="10" spans="1:23" ht="21.75" customHeight="1">
      <c r="A10" s="93"/>
      <c r="B10" s="93" t="s">
        <v>93</v>
      </c>
      <c r="C10" s="22"/>
      <c r="D10" s="24">
        <v>0</v>
      </c>
      <c r="E10" s="22"/>
      <c r="F10" s="24">
        <v>2143121089</v>
      </c>
      <c r="G10" s="22"/>
      <c r="H10" s="24">
        <v>0</v>
      </c>
      <c r="I10" s="22"/>
      <c r="J10" s="33">
        <f t="shared" ref="J10:J30" si="0">D10+F10+H10</f>
        <v>2143121089</v>
      </c>
      <c r="K10" s="22"/>
      <c r="L10" s="24">
        <v>0</v>
      </c>
      <c r="M10" s="22"/>
      <c r="N10" s="24">
        <v>17923101929</v>
      </c>
      <c r="O10" s="22"/>
      <c r="P10" s="24">
        <v>0</v>
      </c>
      <c r="Q10" s="22"/>
      <c r="R10" s="33">
        <f t="shared" ref="R10:R30" si="1">L10+N10+P10</f>
        <v>17923101929</v>
      </c>
      <c r="U10" s="31"/>
      <c r="W10" s="31"/>
    </row>
    <row r="11" spans="1:23" ht="21.75" customHeight="1">
      <c r="A11" s="93"/>
      <c r="B11" s="93" t="s">
        <v>104</v>
      </c>
      <c r="C11" s="22"/>
      <c r="D11" s="24">
        <v>30507757344</v>
      </c>
      <c r="E11" s="22"/>
      <c r="F11" s="24">
        <v>0</v>
      </c>
      <c r="G11" s="22"/>
      <c r="H11" s="24">
        <v>0</v>
      </c>
      <c r="I11" s="22"/>
      <c r="J11" s="33">
        <f t="shared" si="0"/>
        <v>30507757344</v>
      </c>
      <c r="K11" s="22"/>
      <c r="L11" s="24">
        <v>278148382356</v>
      </c>
      <c r="M11" s="22"/>
      <c r="N11" s="24">
        <v>194239787656</v>
      </c>
      <c r="O11" s="22"/>
      <c r="P11" s="24">
        <v>0</v>
      </c>
      <c r="Q11" s="22"/>
      <c r="R11" s="33">
        <f t="shared" si="1"/>
        <v>472388170012</v>
      </c>
      <c r="W11" s="31"/>
    </row>
    <row r="12" spans="1:23" ht="21.75" customHeight="1">
      <c r="A12" s="93"/>
      <c r="B12" s="93" t="s">
        <v>102</v>
      </c>
      <c r="C12" s="22"/>
      <c r="D12" s="24">
        <v>16439016209</v>
      </c>
      <c r="E12" s="22"/>
      <c r="F12" s="24">
        <v>107980425000</v>
      </c>
      <c r="G12" s="22"/>
      <c r="H12" s="24">
        <v>0</v>
      </c>
      <c r="I12" s="22"/>
      <c r="J12" s="33">
        <f t="shared" si="0"/>
        <v>124419441209</v>
      </c>
      <c r="K12" s="22"/>
      <c r="L12" s="24">
        <v>113880521482</v>
      </c>
      <c r="M12" s="22"/>
      <c r="N12" s="24">
        <v>215894500000</v>
      </c>
      <c r="O12" s="22"/>
      <c r="P12" s="24">
        <v>0</v>
      </c>
      <c r="Q12" s="22"/>
      <c r="R12" s="33">
        <f t="shared" si="1"/>
        <v>329775021482</v>
      </c>
    </row>
    <row r="13" spans="1:23" ht="21.75" customHeight="1">
      <c r="A13" s="93"/>
      <c r="B13" s="93" t="s">
        <v>113</v>
      </c>
      <c r="C13" s="22"/>
      <c r="D13" s="24">
        <v>3271536915</v>
      </c>
      <c r="E13" s="22"/>
      <c r="F13" s="24">
        <v>-17789775018</v>
      </c>
      <c r="G13" s="22"/>
      <c r="H13" s="24">
        <v>0</v>
      </c>
      <c r="I13" s="22"/>
      <c r="J13" s="33">
        <f t="shared" si="0"/>
        <v>-14518238103</v>
      </c>
      <c r="K13" s="22"/>
      <c r="L13" s="24">
        <v>20732303319</v>
      </c>
      <c r="M13" s="22"/>
      <c r="N13" s="24">
        <v>-9018686830</v>
      </c>
      <c r="O13" s="22"/>
      <c r="P13" s="24">
        <v>0</v>
      </c>
      <c r="Q13" s="22"/>
      <c r="R13" s="33">
        <f t="shared" si="1"/>
        <v>11713616489</v>
      </c>
    </row>
    <row r="14" spans="1:23" ht="21.75" customHeight="1">
      <c r="A14" s="93"/>
      <c r="B14" s="93" t="s">
        <v>84</v>
      </c>
      <c r="C14" s="22"/>
      <c r="D14" s="24">
        <v>0</v>
      </c>
      <c r="E14" s="22"/>
      <c r="F14" s="24">
        <v>-66888114331</v>
      </c>
      <c r="G14" s="22"/>
      <c r="H14" s="24">
        <v>0</v>
      </c>
      <c r="I14" s="22"/>
      <c r="J14" s="33">
        <f t="shared" si="0"/>
        <v>-66888114331</v>
      </c>
      <c r="K14" s="22"/>
      <c r="L14" s="24">
        <v>0</v>
      </c>
      <c r="M14" s="22"/>
      <c r="N14" s="24">
        <v>64208120168</v>
      </c>
      <c r="O14" s="22"/>
      <c r="P14" s="24">
        <v>0</v>
      </c>
      <c r="Q14" s="22"/>
      <c r="R14" s="33">
        <f t="shared" si="1"/>
        <v>64208120168</v>
      </c>
      <c r="U14" s="31"/>
      <c r="W14" s="31"/>
    </row>
    <row r="15" spans="1:23" ht="21.75" customHeight="1">
      <c r="A15" s="93"/>
      <c r="B15" s="93" t="s">
        <v>96</v>
      </c>
      <c r="C15" s="22"/>
      <c r="D15" s="24">
        <v>0</v>
      </c>
      <c r="E15" s="22"/>
      <c r="F15" s="24">
        <v>-82570375505</v>
      </c>
      <c r="G15" s="22"/>
      <c r="H15" s="24">
        <v>0</v>
      </c>
      <c r="I15" s="22"/>
      <c r="J15" s="33">
        <f t="shared" si="0"/>
        <v>-82570375505</v>
      </c>
      <c r="K15" s="22"/>
      <c r="L15" s="24">
        <v>0</v>
      </c>
      <c r="M15" s="22"/>
      <c r="N15" s="24">
        <v>56232653884</v>
      </c>
      <c r="O15" s="22"/>
      <c r="P15" s="24">
        <v>0</v>
      </c>
      <c r="Q15" s="22"/>
      <c r="R15" s="33">
        <f t="shared" si="1"/>
        <v>56232653884</v>
      </c>
      <c r="U15" s="31"/>
      <c r="W15" s="31"/>
    </row>
    <row r="16" spans="1:23" ht="21.75" customHeight="1">
      <c r="A16" s="93"/>
      <c r="B16" s="93" t="s">
        <v>99</v>
      </c>
      <c r="C16" s="22"/>
      <c r="D16" s="24">
        <v>0</v>
      </c>
      <c r="E16" s="22"/>
      <c r="F16" s="24">
        <v>117397347873</v>
      </c>
      <c r="G16" s="22"/>
      <c r="H16" s="24">
        <v>0</v>
      </c>
      <c r="I16" s="22"/>
      <c r="J16" s="33">
        <f t="shared" si="0"/>
        <v>117397347873</v>
      </c>
      <c r="K16" s="22"/>
      <c r="L16" s="24">
        <v>0</v>
      </c>
      <c r="M16" s="22"/>
      <c r="N16" s="24">
        <v>158352438620</v>
      </c>
      <c r="O16" s="22"/>
      <c r="P16" s="24">
        <v>1521480183</v>
      </c>
      <c r="Q16" s="22"/>
      <c r="R16" s="33">
        <f t="shared" si="1"/>
        <v>159873918803</v>
      </c>
      <c r="W16" s="31"/>
    </row>
    <row r="17" spans="1:23" ht="21.75" customHeight="1">
      <c r="A17" s="44"/>
      <c r="B17" s="44" t="s">
        <v>116</v>
      </c>
      <c r="C17" s="22"/>
      <c r="D17" s="24">
        <v>6903810102</v>
      </c>
      <c r="E17" s="22"/>
      <c r="F17" s="24">
        <v>-38863954630</v>
      </c>
      <c r="G17" s="22"/>
      <c r="H17" s="24">
        <v>0</v>
      </c>
      <c r="I17" s="22"/>
      <c r="J17" s="33">
        <f t="shared" si="0"/>
        <v>-31960144528</v>
      </c>
      <c r="K17" s="22"/>
      <c r="L17" s="24">
        <v>43621004957</v>
      </c>
      <c r="M17" s="22"/>
      <c r="N17" s="24">
        <v>-33091371754</v>
      </c>
      <c r="O17" s="22"/>
      <c r="P17" s="24">
        <v>0</v>
      </c>
      <c r="Q17" s="22"/>
      <c r="R17" s="33">
        <f t="shared" si="1"/>
        <v>10529633203</v>
      </c>
      <c r="W17" s="31"/>
    </row>
    <row r="18" spans="1:23" ht="21.75" customHeight="1">
      <c r="A18" s="44"/>
      <c r="B18" s="44" t="s">
        <v>119</v>
      </c>
      <c r="C18" s="22"/>
      <c r="D18" s="24">
        <v>15894267988</v>
      </c>
      <c r="E18" s="22"/>
      <c r="F18" s="24">
        <v>-81340254406</v>
      </c>
      <c r="G18" s="22"/>
      <c r="H18" s="24">
        <v>0</v>
      </c>
      <c r="I18" s="22"/>
      <c r="J18" s="33">
        <f t="shared" si="0"/>
        <v>-65445986418</v>
      </c>
      <c r="K18" s="22"/>
      <c r="L18" s="24">
        <v>15894267988</v>
      </c>
      <c r="M18" s="22"/>
      <c r="N18" s="24">
        <v>-81534671281</v>
      </c>
      <c r="O18" s="22"/>
      <c r="P18" s="24">
        <v>0</v>
      </c>
      <c r="Q18" s="22"/>
      <c r="R18" s="33">
        <f t="shared" si="1"/>
        <v>-65640403293</v>
      </c>
      <c r="W18" s="31"/>
    </row>
    <row r="19" spans="1:23" ht="21.75" customHeight="1">
      <c r="A19" s="44"/>
      <c r="B19" s="44" t="s">
        <v>122</v>
      </c>
      <c r="C19" s="22"/>
      <c r="D19" s="24">
        <v>16796739494</v>
      </c>
      <c r="E19" s="22"/>
      <c r="F19" s="24">
        <v>-248398439620</v>
      </c>
      <c r="G19" s="22"/>
      <c r="H19" s="24">
        <v>0</v>
      </c>
      <c r="I19" s="22"/>
      <c r="J19" s="33">
        <f t="shared" si="0"/>
        <v>-231601700126</v>
      </c>
      <c r="K19" s="22"/>
      <c r="L19" s="24">
        <v>155355087821</v>
      </c>
      <c r="M19" s="22"/>
      <c r="N19" s="24">
        <v>-181815190022</v>
      </c>
      <c r="O19" s="22"/>
      <c r="P19" s="24">
        <v>382356439</v>
      </c>
      <c r="Q19" s="22"/>
      <c r="R19" s="33">
        <f t="shared" si="1"/>
        <v>-26077745762</v>
      </c>
      <c r="W19" s="31"/>
    </row>
    <row r="20" spans="1:23" ht="21.75" customHeight="1">
      <c r="A20" s="44"/>
      <c r="B20" s="44" t="s">
        <v>125</v>
      </c>
      <c r="C20" s="22"/>
      <c r="D20" s="24">
        <v>19306377930</v>
      </c>
      <c r="E20" s="22"/>
      <c r="F20" s="24">
        <v>15432202406</v>
      </c>
      <c r="G20" s="22"/>
      <c r="H20" s="24">
        <v>0</v>
      </c>
      <c r="I20" s="22"/>
      <c r="J20" s="33">
        <f t="shared" si="0"/>
        <v>34738580336</v>
      </c>
      <c r="K20" s="22"/>
      <c r="L20" s="24">
        <v>177794086273</v>
      </c>
      <c r="M20" s="22"/>
      <c r="N20" s="24">
        <v>84713233968</v>
      </c>
      <c r="O20" s="22"/>
      <c r="P20" s="24">
        <v>339938375</v>
      </c>
      <c r="Q20" s="22"/>
      <c r="R20" s="33">
        <f t="shared" si="1"/>
        <v>262847258616</v>
      </c>
      <c r="W20" s="31"/>
    </row>
    <row r="21" spans="1:23" ht="21.75" customHeight="1">
      <c r="A21" s="44"/>
      <c r="B21" s="44" t="s">
        <v>110</v>
      </c>
      <c r="C21" s="22"/>
      <c r="D21" s="24">
        <v>11183278981</v>
      </c>
      <c r="E21" s="22"/>
      <c r="F21" s="24">
        <v>-22495921875</v>
      </c>
      <c r="G21" s="22"/>
      <c r="H21" s="24">
        <v>0</v>
      </c>
      <c r="I21" s="22"/>
      <c r="J21" s="33">
        <f t="shared" si="0"/>
        <v>-11312642894</v>
      </c>
      <c r="K21" s="22"/>
      <c r="L21" s="24">
        <v>104172019860</v>
      </c>
      <c r="M21" s="22"/>
      <c r="N21" s="24">
        <v>27495015625</v>
      </c>
      <c r="O21" s="22"/>
      <c r="P21" s="24">
        <v>0</v>
      </c>
      <c r="Q21" s="22"/>
      <c r="R21" s="33">
        <f t="shared" si="1"/>
        <v>131667035485</v>
      </c>
      <c r="W21" s="31"/>
    </row>
    <row r="22" spans="1:23" ht="21.75" customHeight="1">
      <c r="A22" s="44"/>
      <c r="B22" s="44" t="s">
        <v>107</v>
      </c>
      <c r="C22" s="22"/>
      <c r="D22" s="24">
        <v>24048543013</v>
      </c>
      <c r="E22" s="22"/>
      <c r="F22" s="24">
        <v>0</v>
      </c>
      <c r="G22" s="22"/>
      <c r="H22" s="24">
        <v>0</v>
      </c>
      <c r="I22" s="22"/>
      <c r="J22" s="33">
        <f t="shared" si="0"/>
        <v>24048543013</v>
      </c>
      <c r="K22" s="22"/>
      <c r="L22" s="24">
        <v>214354277377</v>
      </c>
      <c r="M22" s="22"/>
      <c r="N22" s="24">
        <v>0</v>
      </c>
      <c r="O22" s="22"/>
      <c r="P22" s="24">
        <v>0</v>
      </c>
      <c r="Q22" s="22"/>
      <c r="R22" s="33">
        <f t="shared" si="1"/>
        <v>214354277377</v>
      </c>
      <c r="W22" s="31"/>
    </row>
    <row r="23" spans="1:23" ht="21.75" customHeight="1">
      <c r="A23" s="44"/>
      <c r="B23" s="44" t="s">
        <v>87</v>
      </c>
      <c r="C23" s="22"/>
      <c r="D23" s="24">
        <v>0</v>
      </c>
      <c r="E23" s="22"/>
      <c r="F23" s="24">
        <v>462323638</v>
      </c>
      <c r="G23" s="22"/>
      <c r="H23" s="24">
        <v>0</v>
      </c>
      <c r="I23" s="22"/>
      <c r="J23" s="33">
        <f t="shared" si="0"/>
        <v>462323638</v>
      </c>
      <c r="K23" s="22"/>
      <c r="L23" s="24">
        <v>0</v>
      </c>
      <c r="M23" s="22"/>
      <c r="N23" s="24">
        <v>16637621508</v>
      </c>
      <c r="O23" s="22"/>
      <c r="P23" s="24">
        <v>0</v>
      </c>
      <c r="Q23" s="22"/>
      <c r="R23" s="33">
        <f t="shared" si="1"/>
        <v>16637621508</v>
      </c>
      <c r="W23" s="31"/>
    </row>
    <row r="24" spans="1:23" ht="21.75" customHeight="1">
      <c r="A24" s="44"/>
      <c r="B24" s="44" t="s">
        <v>80</v>
      </c>
      <c r="C24" s="22"/>
      <c r="D24" s="24">
        <v>0</v>
      </c>
      <c r="E24" s="22"/>
      <c r="F24" s="24">
        <v>1694692781</v>
      </c>
      <c r="G24" s="22"/>
      <c r="H24" s="24">
        <v>0</v>
      </c>
      <c r="I24" s="22"/>
      <c r="J24" s="33">
        <f t="shared" si="0"/>
        <v>1694692781</v>
      </c>
      <c r="K24" s="22"/>
      <c r="L24" s="24">
        <v>0</v>
      </c>
      <c r="M24" s="22"/>
      <c r="N24" s="24">
        <v>20123870906</v>
      </c>
      <c r="O24" s="22"/>
      <c r="P24" s="24">
        <v>0</v>
      </c>
      <c r="Q24" s="22"/>
      <c r="R24" s="33">
        <f t="shared" si="1"/>
        <v>20123870906</v>
      </c>
      <c r="W24" s="31"/>
    </row>
    <row r="25" spans="1:23" ht="21.75" customHeight="1">
      <c r="A25" s="44"/>
      <c r="B25" s="44" t="s">
        <v>90</v>
      </c>
      <c r="C25" s="22"/>
      <c r="D25" s="24">
        <v>0</v>
      </c>
      <c r="E25" s="22"/>
      <c r="F25" s="24">
        <v>138151175</v>
      </c>
      <c r="G25" s="22"/>
      <c r="H25" s="24">
        <v>0</v>
      </c>
      <c r="I25" s="22"/>
      <c r="J25" s="33">
        <f t="shared" si="0"/>
        <v>138151175</v>
      </c>
      <c r="K25" s="22"/>
      <c r="L25" s="24">
        <v>0</v>
      </c>
      <c r="M25" s="22"/>
      <c r="N25" s="24">
        <v>1289624409</v>
      </c>
      <c r="O25" s="22"/>
      <c r="P25" s="24">
        <v>0</v>
      </c>
      <c r="Q25" s="22"/>
      <c r="R25" s="33">
        <f t="shared" si="1"/>
        <v>1289624409</v>
      </c>
      <c r="W25" s="31"/>
    </row>
    <row r="26" spans="1:23" ht="21.75" customHeight="1">
      <c r="A26" s="44"/>
      <c r="B26" s="44" t="s">
        <v>127</v>
      </c>
      <c r="C26" s="22"/>
      <c r="D26" s="24">
        <v>1758256041</v>
      </c>
      <c r="E26" s="22"/>
      <c r="F26" s="24">
        <v>-271874919</v>
      </c>
      <c r="G26" s="22"/>
      <c r="H26" s="24">
        <v>0</v>
      </c>
      <c r="I26" s="22"/>
      <c r="J26" s="33">
        <f t="shared" si="0"/>
        <v>1486381122</v>
      </c>
      <c r="K26" s="22"/>
      <c r="L26" s="24">
        <v>1758256041</v>
      </c>
      <c r="M26" s="22"/>
      <c r="N26" s="24">
        <v>-271874919</v>
      </c>
      <c r="O26" s="22"/>
      <c r="P26" s="24">
        <v>0</v>
      </c>
      <c r="Q26" s="22"/>
      <c r="R26" s="33">
        <f t="shared" si="1"/>
        <v>1486381122</v>
      </c>
      <c r="W26" s="31"/>
    </row>
    <row r="27" spans="1:23" ht="21.75" customHeight="1">
      <c r="A27" s="93"/>
      <c r="B27" s="93" t="s">
        <v>248</v>
      </c>
      <c r="C27" s="22"/>
      <c r="D27" s="24">
        <v>0</v>
      </c>
      <c r="E27" s="22"/>
      <c r="F27" s="24">
        <v>0</v>
      </c>
      <c r="G27" s="22"/>
      <c r="H27" s="24">
        <v>0</v>
      </c>
      <c r="I27" s="22"/>
      <c r="J27" s="33">
        <f t="shared" si="0"/>
        <v>0</v>
      </c>
      <c r="K27" s="22"/>
      <c r="L27" s="24">
        <v>0</v>
      </c>
      <c r="M27" s="22"/>
      <c r="N27" s="24">
        <v>0</v>
      </c>
      <c r="O27" s="22"/>
      <c r="P27" s="24">
        <v>949112007</v>
      </c>
      <c r="Q27" s="22"/>
      <c r="R27" s="33">
        <f t="shared" si="1"/>
        <v>949112007</v>
      </c>
      <c r="U27" s="31"/>
      <c r="W27" s="31"/>
    </row>
    <row r="28" spans="1:23" ht="21.75" customHeight="1">
      <c r="A28" s="93"/>
      <c r="B28" s="93" t="s">
        <v>261</v>
      </c>
      <c r="C28" s="22"/>
      <c r="D28" s="24">
        <v>0</v>
      </c>
      <c r="E28" s="22"/>
      <c r="F28" s="24">
        <v>0</v>
      </c>
      <c r="G28" s="22"/>
      <c r="H28" s="24">
        <v>0</v>
      </c>
      <c r="I28" s="22"/>
      <c r="J28" s="33">
        <f t="shared" si="0"/>
        <v>0</v>
      </c>
      <c r="K28" s="22"/>
      <c r="L28" s="24">
        <v>0</v>
      </c>
      <c r="M28" s="22"/>
      <c r="N28" s="24">
        <v>0</v>
      </c>
      <c r="O28" s="22"/>
      <c r="P28" s="24">
        <v>5010132751</v>
      </c>
      <c r="Q28" s="22"/>
      <c r="R28" s="33">
        <f t="shared" si="1"/>
        <v>5010132751</v>
      </c>
      <c r="U28" s="31"/>
      <c r="W28" s="31"/>
    </row>
    <row r="29" spans="1:23" ht="21.75" customHeight="1">
      <c r="A29" s="93"/>
      <c r="B29" s="93" t="s">
        <v>262</v>
      </c>
      <c r="C29" s="22"/>
      <c r="D29" s="24">
        <v>0</v>
      </c>
      <c r="E29" s="22"/>
      <c r="F29" s="24">
        <v>0</v>
      </c>
      <c r="G29" s="22"/>
      <c r="H29" s="24">
        <v>0</v>
      </c>
      <c r="I29" s="22"/>
      <c r="J29" s="33">
        <f t="shared" si="0"/>
        <v>0</v>
      </c>
      <c r="K29" s="22"/>
      <c r="L29" s="24">
        <v>0</v>
      </c>
      <c r="M29" s="22"/>
      <c r="N29" s="24">
        <v>0</v>
      </c>
      <c r="O29" s="22"/>
      <c r="P29" s="24">
        <v>125906139819</v>
      </c>
      <c r="Q29" s="22"/>
      <c r="R29" s="33">
        <f t="shared" si="1"/>
        <v>125906139819</v>
      </c>
      <c r="U29" s="31"/>
      <c r="W29" s="31"/>
    </row>
    <row r="30" spans="1:23" ht="21.75" customHeight="1">
      <c r="A30" s="93"/>
      <c r="B30" s="93" t="s">
        <v>263</v>
      </c>
      <c r="C30" s="22"/>
      <c r="D30" s="24">
        <v>0</v>
      </c>
      <c r="E30" s="22"/>
      <c r="F30" s="24">
        <v>0</v>
      </c>
      <c r="G30" s="22"/>
      <c r="H30" s="24">
        <v>0</v>
      </c>
      <c r="I30" s="22"/>
      <c r="J30" s="33">
        <f t="shared" si="0"/>
        <v>0</v>
      </c>
      <c r="K30" s="22"/>
      <c r="L30" s="24">
        <v>37119311055</v>
      </c>
      <c r="M30" s="22"/>
      <c r="N30" s="24">
        <v>0</v>
      </c>
      <c r="O30" s="22"/>
      <c r="P30" s="24">
        <v>76123975000</v>
      </c>
      <c r="Q30" s="22"/>
      <c r="R30" s="33">
        <f t="shared" si="1"/>
        <v>113243286055</v>
      </c>
      <c r="U30" s="31"/>
      <c r="W30" s="31"/>
    </row>
    <row r="31" spans="1:23" ht="21.75" customHeight="1" thickBot="1">
      <c r="A31" s="119" t="s">
        <v>30</v>
      </c>
      <c r="B31" s="119"/>
      <c r="C31" s="22"/>
      <c r="D31" s="26">
        <f>SUM(D9:D30)</f>
        <v>146109584017</v>
      </c>
      <c r="E31" s="22"/>
      <c r="F31" s="26">
        <f>SUM(F9:F30)</f>
        <v>-308573476158</v>
      </c>
      <c r="G31" s="22"/>
      <c r="H31" s="26">
        <v>0</v>
      </c>
      <c r="I31" s="22"/>
      <c r="J31" s="26">
        <v>-167260862325</v>
      </c>
      <c r="K31" s="22"/>
      <c r="L31" s="26">
        <v>1162829518529</v>
      </c>
      <c r="M31" s="22"/>
      <c r="N31" s="26">
        <f>SUM(N9:N30)</f>
        <v>551976391338</v>
      </c>
      <c r="O31" s="22"/>
      <c r="P31" s="26">
        <f>SUM(P9:P30)</f>
        <v>171948415354</v>
      </c>
      <c r="Q31" s="22"/>
      <c r="R31" s="26">
        <f>SUM(R9:R30)</f>
        <v>1886754325221</v>
      </c>
      <c r="U31" s="31"/>
    </row>
    <row r="32" spans="1:23">
      <c r="R32" s="31"/>
    </row>
  </sheetData>
  <mergeCells count="8">
    <mergeCell ref="A31:B31"/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9" scale="7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Q29"/>
  <sheetViews>
    <sheetView rightToLeft="1" view="pageBreakPreview" zoomScaleNormal="100" zoomScaleSheetLayoutView="100" workbookViewId="0">
      <selection activeCell="B28" sqref="B28"/>
    </sheetView>
  </sheetViews>
  <sheetFormatPr defaultRowHeight="12.75"/>
  <cols>
    <col min="1" max="1" width="22.140625" bestFit="1" customWidth="1"/>
    <col min="2" max="2" width="56" bestFit="1" customWidth="1"/>
    <col min="3" max="3" width="8.42578125" bestFit="1" customWidth="1"/>
    <col min="4" max="4" width="15.140625" customWidth="1"/>
    <col min="5" max="5" width="17.28515625" bestFit="1" customWidth="1"/>
    <col min="6" max="6" width="14.140625" bestFit="1" customWidth="1"/>
    <col min="7" max="7" width="6" bestFit="1" customWidth="1"/>
    <col min="8" max="8" width="12.140625" bestFit="1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2" spans="1:17" ht="21.75" customHeight="1">
      <c r="A2" s="128" t="s">
        <v>222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17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ht="14.45" customHeight="1"/>
    <row r="5" spans="1:17" ht="14.45" customHeight="1">
      <c r="A5" s="1" t="s">
        <v>264</v>
      </c>
      <c r="B5" s="45" t="s">
        <v>265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17" ht="29.1" customHeight="1">
      <c r="A6" s="46" t="s">
        <v>268</v>
      </c>
      <c r="B6" s="46" t="s">
        <v>269</v>
      </c>
      <c r="C6" s="46" t="s">
        <v>270</v>
      </c>
      <c r="D6" s="46" t="s">
        <v>43</v>
      </c>
      <c r="E6" s="46" t="s">
        <v>420</v>
      </c>
      <c r="F6" s="47" t="s">
        <v>266</v>
      </c>
      <c r="G6" s="46" t="s">
        <v>271</v>
      </c>
      <c r="H6" s="47" t="s">
        <v>267</v>
      </c>
      <c r="M6" s="48"/>
      <c r="Q6" s="48"/>
    </row>
    <row r="7" spans="1:17" ht="14.45" customHeight="1">
      <c r="A7" s="49" t="s">
        <v>421</v>
      </c>
      <c r="B7" s="50" t="s">
        <v>272</v>
      </c>
      <c r="C7" s="51" t="s">
        <v>422</v>
      </c>
      <c r="D7" s="52">
        <v>500000</v>
      </c>
      <c r="E7" s="52">
        <v>1000000</v>
      </c>
      <c r="F7" s="52">
        <v>17214000000</v>
      </c>
      <c r="G7" s="53">
        <v>0.23</v>
      </c>
      <c r="H7" s="53">
        <v>0.28999999999999998</v>
      </c>
      <c r="J7" s="54"/>
      <c r="K7" s="54"/>
      <c r="M7" s="48"/>
      <c r="O7" s="55"/>
      <c r="Q7" s="48"/>
    </row>
    <row r="8" spans="1:17" ht="14.45" customHeight="1">
      <c r="A8" s="49" t="s">
        <v>423</v>
      </c>
      <c r="B8" s="50" t="s">
        <v>424</v>
      </c>
      <c r="C8" s="51" t="s">
        <v>425</v>
      </c>
      <c r="D8" s="52">
        <v>500000</v>
      </c>
      <c r="E8" s="52">
        <v>9990</v>
      </c>
      <c r="F8" s="52">
        <v>44000000000</v>
      </c>
      <c r="G8" s="53">
        <v>0.3</v>
      </c>
      <c r="H8" s="53">
        <v>0.38140000000000002</v>
      </c>
    </row>
    <row r="9" spans="1:17" ht="14.45" customHeight="1">
      <c r="A9" s="49" t="s">
        <v>426</v>
      </c>
      <c r="B9" s="50" t="s">
        <v>272</v>
      </c>
      <c r="C9" s="51" t="s">
        <v>427</v>
      </c>
      <c r="D9" s="52">
        <v>1000000</v>
      </c>
      <c r="E9" s="52">
        <v>1000000</v>
      </c>
      <c r="F9" s="52">
        <v>46952000000</v>
      </c>
      <c r="G9" s="53">
        <v>0.26</v>
      </c>
      <c r="H9" s="53">
        <v>0.32</v>
      </c>
    </row>
    <row r="10" spans="1:17" ht="14.45" customHeight="1">
      <c r="A10" s="134" t="s">
        <v>273</v>
      </c>
      <c r="B10" s="134"/>
      <c r="C10" s="134"/>
      <c r="D10" s="134"/>
      <c r="E10" s="134"/>
      <c r="F10" s="134"/>
      <c r="G10" s="56"/>
      <c r="H10" s="56"/>
    </row>
    <row r="11" spans="1:17" ht="14.45" customHeight="1">
      <c r="A11" s="54"/>
      <c r="B11" s="54"/>
      <c r="D11" s="54"/>
      <c r="F11" s="55"/>
    </row>
    <row r="12" spans="1:17" ht="65.45" customHeight="1">
      <c r="A12" s="48"/>
      <c r="B12" s="48"/>
      <c r="D12" s="16"/>
      <c r="F12" s="55"/>
    </row>
    <row r="13" spans="1:17" ht="14.45" customHeight="1">
      <c r="A13" s="48"/>
      <c r="B13" s="48"/>
      <c r="D13" s="48"/>
      <c r="F13" s="55"/>
    </row>
    <row r="14" spans="1:17" ht="14.45" customHeight="1">
      <c r="A14" s="48"/>
      <c r="B14" s="48"/>
      <c r="D14" s="48"/>
      <c r="F14" s="55"/>
    </row>
    <row r="15" spans="1:17" ht="14.45" customHeight="1">
      <c r="A15" s="48"/>
      <c r="B15" s="48"/>
      <c r="D15" s="48"/>
      <c r="F15" s="55"/>
    </row>
    <row r="16" spans="1:17" ht="14.45" customHeight="1">
      <c r="A16" s="48"/>
      <c r="B16" s="48"/>
      <c r="D16" s="48"/>
      <c r="F16" s="55"/>
    </row>
    <row r="17" spans="1:10" ht="14.45" customHeight="1"/>
    <row r="18" spans="1:10" ht="14.45" customHeight="1">
      <c r="A18" s="54"/>
      <c r="B18" s="54"/>
      <c r="C18" s="54"/>
      <c r="D18" s="54"/>
      <c r="E18" s="54"/>
      <c r="F18" s="54"/>
      <c r="G18" s="54"/>
      <c r="H18" s="54"/>
      <c r="I18" s="54"/>
      <c r="J18" s="54"/>
    </row>
    <row r="19" spans="1:10" ht="14.45" customHeight="1"/>
    <row r="20" spans="1:10" ht="14.45" customHeight="1"/>
    <row r="21" spans="1:10" ht="14.45" customHeight="1"/>
    <row r="22" spans="1:10" ht="14.45" customHeight="1"/>
    <row r="23" spans="1:10" ht="14.45" customHeight="1"/>
    <row r="24" spans="1:10" ht="14.45" customHeight="1"/>
    <row r="25" spans="1:10" ht="14.45" customHeight="1"/>
    <row r="26" spans="1:10" ht="14.45" customHeight="1"/>
    <row r="27" spans="1:10" ht="14.45" customHeight="1"/>
    <row r="28" spans="1:10" ht="14.45" customHeight="1"/>
    <row r="29" spans="1:10" ht="14.45" customHeight="1"/>
  </sheetData>
  <mergeCells count="4">
    <mergeCell ref="A1:Q1"/>
    <mergeCell ref="A2:Q2"/>
    <mergeCell ref="A3:Q3"/>
    <mergeCell ref="A10:F10"/>
  </mergeCells>
  <pageMargins left="0.39" right="0.39" top="0.39" bottom="0.39" header="0" footer="0"/>
  <pageSetup paperSize="9" scale="9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69"/>
  <sheetViews>
    <sheetView rightToLeft="1" view="pageBreakPreview" topLeftCell="A145" zoomScale="82" zoomScaleNormal="100" zoomScaleSheetLayoutView="82" workbookViewId="0">
      <selection activeCell="J171" sqref="J171"/>
    </sheetView>
  </sheetViews>
  <sheetFormatPr defaultRowHeight="12.75"/>
  <cols>
    <col min="1" max="1" width="5.140625" customWidth="1"/>
    <col min="2" max="2" width="71.28515625" customWidth="1"/>
    <col min="3" max="3" width="1.28515625" customWidth="1"/>
    <col min="4" max="4" width="33.85546875" customWidth="1"/>
    <col min="5" max="5" width="1.28515625" customWidth="1"/>
    <col min="6" max="6" width="29" customWidth="1"/>
    <col min="7" max="7" width="1.28515625" customWidth="1"/>
    <col min="8" max="8" width="24.7109375" customWidth="1"/>
    <col min="9" max="9" width="1.28515625" customWidth="1"/>
    <col min="10" max="10" width="27.28515625" customWidth="1"/>
    <col min="11" max="11" width="1.7109375" customWidth="1"/>
  </cols>
  <sheetData>
    <row r="1" spans="1:10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21.75" customHeight="1">
      <c r="A2" s="128" t="s">
        <v>222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0" ht="14.45" customHeight="1"/>
    <row r="5" spans="1:10" ht="14.45" customHeight="1">
      <c r="A5" s="1" t="s">
        <v>274</v>
      </c>
      <c r="B5" s="129" t="s">
        <v>275</v>
      </c>
      <c r="C5" s="129"/>
      <c r="D5" s="129"/>
      <c r="E5" s="129"/>
      <c r="F5" s="129"/>
      <c r="G5" s="129"/>
      <c r="H5" s="129"/>
      <c r="I5" s="129"/>
      <c r="J5" s="129"/>
    </row>
    <row r="6" spans="1:10" ht="14.45" customHeight="1">
      <c r="D6" s="124" t="s">
        <v>241</v>
      </c>
      <c r="E6" s="124"/>
      <c r="F6" s="124"/>
      <c r="H6" s="124" t="s">
        <v>242</v>
      </c>
      <c r="I6" s="124"/>
      <c r="J6" s="124"/>
    </row>
    <row r="7" spans="1:10" ht="36.4" customHeight="1">
      <c r="A7" s="124" t="s">
        <v>276</v>
      </c>
      <c r="B7" s="124"/>
      <c r="D7" s="12" t="s">
        <v>277</v>
      </c>
      <c r="E7" s="3"/>
      <c r="F7" s="12" t="s">
        <v>278</v>
      </c>
      <c r="H7" s="12" t="s">
        <v>277</v>
      </c>
      <c r="I7" s="3"/>
      <c r="J7" s="12" t="s">
        <v>278</v>
      </c>
    </row>
    <row r="8" spans="1:10" ht="21.75" customHeight="1">
      <c r="A8" s="125" t="s">
        <v>151</v>
      </c>
      <c r="B8" s="125"/>
      <c r="D8" s="23">
        <v>0</v>
      </c>
      <c r="E8" s="22"/>
      <c r="F8" s="27"/>
      <c r="G8" s="22"/>
      <c r="H8" s="23">
        <v>2683</v>
      </c>
      <c r="I8" s="22"/>
      <c r="J8" s="27"/>
    </row>
    <row r="9" spans="1:10" ht="21.75" customHeight="1">
      <c r="A9" s="120" t="s">
        <v>153</v>
      </c>
      <c r="B9" s="120"/>
      <c r="D9" s="24">
        <v>0</v>
      </c>
      <c r="E9" s="22"/>
      <c r="F9" s="28"/>
      <c r="G9" s="22"/>
      <c r="H9" s="24">
        <v>92582</v>
      </c>
      <c r="I9" s="22"/>
      <c r="J9" s="28"/>
    </row>
    <row r="10" spans="1:10" ht="21.75" customHeight="1">
      <c r="A10" s="120" t="s">
        <v>154</v>
      </c>
      <c r="B10" s="120"/>
      <c r="D10" s="24">
        <v>0</v>
      </c>
      <c r="E10" s="22"/>
      <c r="F10" s="28"/>
      <c r="G10" s="22"/>
      <c r="H10" s="24">
        <v>27757</v>
      </c>
      <c r="I10" s="22"/>
      <c r="J10" s="28"/>
    </row>
    <row r="11" spans="1:10" ht="21.75" customHeight="1">
      <c r="A11" s="120" t="s">
        <v>158</v>
      </c>
      <c r="B11" s="120"/>
      <c r="D11" s="24">
        <v>2669</v>
      </c>
      <c r="E11" s="22"/>
      <c r="F11" s="28"/>
      <c r="G11" s="22"/>
      <c r="H11" s="24">
        <v>239191</v>
      </c>
      <c r="I11" s="22"/>
      <c r="J11" s="28"/>
    </row>
    <row r="12" spans="1:10" ht="21.75" customHeight="1">
      <c r="A12" s="120" t="s">
        <v>159</v>
      </c>
      <c r="B12" s="120"/>
      <c r="D12" s="24">
        <v>0</v>
      </c>
      <c r="E12" s="22"/>
      <c r="F12" s="28"/>
      <c r="G12" s="22"/>
      <c r="H12" s="24">
        <v>1275843</v>
      </c>
      <c r="I12" s="22"/>
      <c r="J12" s="28"/>
    </row>
    <row r="13" spans="1:10" ht="21.75" customHeight="1">
      <c r="A13" s="120" t="s">
        <v>160</v>
      </c>
      <c r="B13" s="120"/>
      <c r="D13" s="24">
        <v>2499</v>
      </c>
      <c r="E13" s="22"/>
      <c r="F13" s="28"/>
      <c r="G13" s="22"/>
      <c r="H13" s="24">
        <v>4816</v>
      </c>
      <c r="I13" s="22"/>
      <c r="J13" s="28"/>
    </row>
    <row r="14" spans="1:10" ht="21.75" customHeight="1">
      <c r="A14" s="120" t="s">
        <v>161</v>
      </c>
      <c r="B14" s="120"/>
      <c r="D14" s="24">
        <v>0</v>
      </c>
      <c r="E14" s="22"/>
      <c r="F14" s="28"/>
      <c r="G14" s="22"/>
      <c r="H14" s="24">
        <v>20804</v>
      </c>
      <c r="I14" s="22"/>
      <c r="J14" s="28"/>
    </row>
    <row r="15" spans="1:10" ht="21.75" customHeight="1">
      <c r="A15" s="120" t="s">
        <v>163</v>
      </c>
      <c r="B15" s="120"/>
      <c r="D15" s="24">
        <v>0</v>
      </c>
      <c r="E15" s="22"/>
      <c r="F15" s="28"/>
      <c r="G15" s="22"/>
      <c r="H15" s="24">
        <v>9422</v>
      </c>
      <c r="I15" s="22"/>
      <c r="J15" s="28"/>
    </row>
    <row r="16" spans="1:10" ht="21.75" customHeight="1">
      <c r="A16" s="120" t="s">
        <v>164</v>
      </c>
      <c r="B16" s="120"/>
      <c r="D16" s="24">
        <v>0</v>
      </c>
      <c r="E16" s="22"/>
      <c r="F16" s="28"/>
      <c r="G16" s="22"/>
      <c r="H16" s="24">
        <v>25723</v>
      </c>
      <c r="I16" s="22"/>
      <c r="J16" s="28"/>
    </row>
    <row r="17" spans="1:10" ht="21.75" customHeight="1">
      <c r="A17" s="120" t="s">
        <v>165</v>
      </c>
      <c r="B17" s="120"/>
      <c r="D17" s="24">
        <v>0</v>
      </c>
      <c r="E17" s="22"/>
      <c r="F17" s="28"/>
      <c r="G17" s="22"/>
      <c r="H17" s="24">
        <v>4702</v>
      </c>
      <c r="I17" s="22"/>
      <c r="J17" s="28"/>
    </row>
    <row r="18" spans="1:10" ht="21.75" customHeight="1">
      <c r="A18" s="120" t="s">
        <v>166</v>
      </c>
      <c r="B18" s="120"/>
      <c r="D18" s="24">
        <v>0</v>
      </c>
      <c r="E18" s="22"/>
      <c r="F18" s="28"/>
      <c r="G18" s="22"/>
      <c r="H18" s="24">
        <v>17627</v>
      </c>
      <c r="I18" s="22"/>
      <c r="J18" s="28"/>
    </row>
    <row r="19" spans="1:10" ht="21.75" customHeight="1">
      <c r="A19" s="120" t="s">
        <v>167</v>
      </c>
      <c r="B19" s="120"/>
      <c r="D19" s="24">
        <v>407964</v>
      </c>
      <c r="E19" s="22"/>
      <c r="F19" s="28"/>
      <c r="G19" s="22"/>
      <c r="H19" s="24">
        <v>6167095</v>
      </c>
      <c r="I19" s="22"/>
      <c r="J19" s="28"/>
    </row>
    <row r="20" spans="1:10" ht="21.75" customHeight="1">
      <c r="A20" s="120" t="s">
        <v>279</v>
      </c>
      <c r="B20" s="120"/>
      <c r="D20" s="24">
        <v>0</v>
      </c>
      <c r="E20" s="22"/>
      <c r="F20" s="28"/>
      <c r="G20" s="22"/>
      <c r="H20" s="24">
        <v>907311493</v>
      </c>
      <c r="I20" s="22"/>
      <c r="J20" s="28"/>
    </row>
    <row r="21" spans="1:10" ht="21.75" customHeight="1">
      <c r="A21" s="120" t="s">
        <v>169</v>
      </c>
      <c r="B21" s="120"/>
      <c r="D21" s="24">
        <v>0</v>
      </c>
      <c r="E21" s="22"/>
      <c r="F21" s="28"/>
      <c r="G21" s="22"/>
      <c r="H21" s="24">
        <v>7824</v>
      </c>
      <c r="I21" s="22"/>
      <c r="J21" s="28"/>
    </row>
    <row r="22" spans="1:10" ht="21.75" customHeight="1">
      <c r="A22" s="120" t="s">
        <v>280</v>
      </c>
      <c r="B22" s="120"/>
      <c r="D22" s="24">
        <v>0</v>
      </c>
      <c r="E22" s="22"/>
      <c r="F22" s="28"/>
      <c r="G22" s="22"/>
      <c r="H22" s="24">
        <v>107715632</v>
      </c>
      <c r="I22" s="22"/>
      <c r="J22" s="28"/>
    </row>
    <row r="23" spans="1:10" ht="21.75" customHeight="1">
      <c r="A23" s="120" t="s">
        <v>281</v>
      </c>
      <c r="B23" s="120"/>
      <c r="D23" s="24">
        <v>0</v>
      </c>
      <c r="E23" s="22"/>
      <c r="F23" s="28"/>
      <c r="G23" s="22"/>
      <c r="H23" s="24">
        <v>58089065</v>
      </c>
      <c r="I23" s="22"/>
      <c r="J23" s="28"/>
    </row>
    <row r="24" spans="1:10" ht="21.75" customHeight="1">
      <c r="A24" s="120" t="s">
        <v>282</v>
      </c>
      <c r="B24" s="120"/>
      <c r="D24" s="24">
        <v>0</v>
      </c>
      <c r="E24" s="22"/>
      <c r="F24" s="28"/>
      <c r="G24" s="22"/>
      <c r="H24" s="24">
        <v>121024397</v>
      </c>
      <c r="I24" s="22"/>
      <c r="J24" s="28"/>
    </row>
    <row r="25" spans="1:10" ht="21.75" customHeight="1">
      <c r="A25" s="120" t="s">
        <v>283</v>
      </c>
      <c r="B25" s="120"/>
      <c r="D25" s="24">
        <v>0</v>
      </c>
      <c r="E25" s="22"/>
      <c r="F25" s="28"/>
      <c r="G25" s="22"/>
      <c r="H25" s="24">
        <v>27931844</v>
      </c>
      <c r="I25" s="22"/>
      <c r="J25" s="28"/>
    </row>
    <row r="26" spans="1:10" ht="21.75" customHeight="1">
      <c r="A26" s="120" t="s">
        <v>284</v>
      </c>
      <c r="B26" s="120"/>
      <c r="D26" s="24">
        <v>0</v>
      </c>
      <c r="E26" s="22"/>
      <c r="F26" s="28"/>
      <c r="G26" s="22"/>
      <c r="H26" s="24">
        <v>3332162596</v>
      </c>
      <c r="I26" s="22"/>
      <c r="J26" s="28"/>
    </row>
    <row r="27" spans="1:10" ht="21.75" customHeight="1">
      <c r="A27" s="120" t="s">
        <v>285</v>
      </c>
      <c r="B27" s="120"/>
      <c r="D27" s="24">
        <v>0</v>
      </c>
      <c r="E27" s="22"/>
      <c r="F27" s="28"/>
      <c r="G27" s="22"/>
      <c r="H27" s="24">
        <v>3101128774</v>
      </c>
      <c r="I27" s="22"/>
      <c r="J27" s="28"/>
    </row>
    <row r="28" spans="1:10" ht="21.75" customHeight="1">
      <c r="A28" s="120" t="s">
        <v>286</v>
      </c>
      <c r="B28" s="120"/>
      <c r="D28" s="24">
        <v>0</v>
      </c>
      <c r="E28" s="22"/>
      <c r="F28" s="28"/>
      <c r="G28" s="22"/>
      <c r="H28" s="24">
        <v>16333688506</v>
      </c>
      <c r="I28" s="22"/>
      <c r="J28" s="28"/>
    </row>
    <row r="29" spans="1:10" ht="21.75" customHeight="1">
      <c r="A29" s="120" t="s">
        <v>287</v>
      </c>
      <c r="B29" s="120"/>
      <c r="D29" s="24">
        <v>0</v>
      </c>
      <c r="E29" s="22"/>
      <c r="F29" s="28"/>
      <c r="G29" s="22"/>
      <c r="H29" s="24">
        <v>878555191</v>
      </c>
      <c r="I29" s="22"/>
      <c r="J29" s="28"/>
    </row>
    <row r="30" spans="1:10" ht="21.75" customHeight="1">
      <c r="A30" s="120" t="s">
        <v>171</v>
      </c>
      <c r="B30" s="120"/>
      <c r="D30" s="24">
        <v>3127</v>
      </c>
      <c r="E30" s="22"/>
      <c r="F30" s="28"/>
      <c r="G30" s="22"/>
      <c r="H30" s="24">
        <v>7715</v>
      </c>
      <c r="I30" s="22"/>
      <c r="J30" s="28"/>
    </row>
    <row r="31" spans="1:10" ht="21.75" customHeight="1">
      <c r="A31" s="120" t="s">
        <v>288</v>
      </c>
      <c r="B31" s="120"/>
      <c r="D31" s="24">
        <v>0</v>
      </c>
      <c r="E31" s="22"/>
      <c r="F31" s="28"/>
      <c r="G31" s="22"/>
      <c r="H31" s="24">
        <v>4214958907</v>
      </c>
      <c r="I31" s="22"/>
      <c r="J31" s="28"/>
    </row>
    <row r="32" spans="1:10" ht="21.75" customHeight="1">
      <c r="A32" s="120" t="s">
        <v>289</v>
      </c>
      <c r="B32" s="120"/>
      <c r="D32" s="24">
        <v>0</v>
      </c>
      <c r="E32" s="22"/>
      <c r="F32" s="28"/>
      <c r="G32" s="22"/>
      <c r="H32" s="24">
        <v>7752054863</v>
      </c>
      <c r="I32" s="22"/>
      <c r="J32" s="28"/>
    </row>
    <row r="33" spans="1:10" ht="21.75" customHeight="1">
      <c r="A33" s="120" t="s">
        <v>290</v>
      </c>
      <c r="B33" s="120"/>
      <c r="D33" s="24">
        <v>0</v>
      </c>
      <c r="E33" s="22"/>
      <c r="F33" s="28"/>
      <c r="G33" s="22"/>
      <c r="H33" s="24">
        <v>5208339399</v>
      </c>
      <c r="I33" s="22"/>
      <c r="J33" s="28"/>
    </row>
    <row r="34" spans="1:10" ht="21.75" customHeight="1">
      <c r="A34" s="120" t="s">
        <v>291</v>
      </c>
      <c r="B34" s="120"/>
      <c r="D34" s="24">
        <v>0</v>
      </c>
      <c r="E34" s="22"/>
      <c r="F34" s="28"/>
      <c r="G34" s="22"/>
      <c r="H34" s="24">
        <v>3327753425</v>
      </c>
      <c r="I34" s="22"/>
      <c r="J34" s="28"/>
    </row>
    <row r="35" spans="1:10" ht="21.75" customHeight="1">
      <c r="A35" s="120" t="s">
        <v>292</v>
      </c>
      <c r="B35" s="120"/>
      <c r="D35" s="24">
        <v>0</v>
      </c>
      <c r="E35" s="22"/>
      <c r="F35" s="28"/>
      <c r="G35" s="22"/>
      <c r="H35" s="24">
        <v>3069315069</v>
      </c>
      <c r="I35" s="22"/>
      <c r="J35" s="28"/>
    </row>
    <row r="36" spans="1:10" ht="21.75" customHeight="1">
      <c r="A36" s="120" t="s">
        <v>293</v>
      </c>
      <c r="B36" s="120"/>
      <c r="D36" s="24">
        <v>0</v>
      </c>
      <c r="E36" s="22"/>
      <c r="F36" s="28"/>
      <c r="G36" s="22"/>
      <c r="H36" s="24">
        <v>1407123288</v>
      </c>
      <c r="I36" s="22"/>
      <c r="J36" s="28"/>
    </row>
    <row r="37" spans="1:10" ht="21.75" customHeight="1">
      <c r="A37" s="120" t="s">
        <v>172</v>
      </c>
      <c r="B37" s="120"/>
      <c r="D37" s="24">
        <v>0</v>
      </c>
      <c r="E37" s="22"/>
      <c r="F37" s="28"/>
      <c r="G37" s="22"/>
      <c r="H37" s="24">
        <v>38157</v>
      </c>
      <c r="I37" s="22"/>
      <c r="J37" s="28"/>
    </row>
    <row r="38" spans="1:10" ht="21.75" customHeight="1">
      <c r="A38" s="120" t="s">
        <v>294</v>
      </c>
      <c r="B38" s="120"/>
      <c r="D38" s="24">
        <v>0</v>
      </c>
      <c r="E38" s="22"/>
      <c r="F38" s="28"/>
      <c r="G38" s="22"/>
      <c r="H38" s="24">
        <v>37341901636</v>
      </c>
      <c r="I38" s="22"/>
      <c r="J38" s="28"/>
    </row>
    <row r="39" spans="1:10" ht="21.75" customHeight="1">
      <c r="A39" s="120" t="s">
        <v>173</v>
      </c>
      <c r="B39" s="120"/>
      <c r="D39" s="24">
        <v>20500</v>
      </c>
      <c r="E39" s="22"/>
      <c r="F39" s="28"/>
      <c r="G39" s="22"/>
      <c r="H39" s="24">
        <v>86978</v>
      </c>
      <c r="I39" s="22"/>
      <c r="J39" s="28"/>
    </row>
    <row r="40" spans="1:10" ht="21.75" customHeight="1">
      <c r="A40" s="120" t="s">
        <v>295</v>
      </c>
      <c r="B40" s="120"/>
      <c r="D40" s="24">
        <v>0</v>
      </c>
      <c r="E40" s="22"/>
      <c r="F40" s="28"/>
      <c r="G40" s="22"/>
      <c r="H40" s="24">
        <v>29340065576</v>
      </c>
      <c r="I40" s="22"/>
      <c r="J40" s="28"/>
    </row>
    <row r="41" spans="1:10" ht="21.75" customHeight="1">
      <c r="A41" s="120" t="s">
        <v>296</v>
      </c>
      <c r="B41" s="120"/>
      <c r="D41" s="24">
        <v>0</v>
      </c>
      <c r="E41" s="22"/>
      <c r="F41" s="28"/>
      <c r="G41" s="22"/>
      <c r="H41" s="24">
        <v>28392804227</v>
      </c>
      <c r="I41" s="22"/>
      <c r="J41" s="28"/>
    </row>
    <row r="42" spans="1:10" ht="21.75" customHeight="1">
      <c r="A42" s="120" t="s">
        <v>297</v>
      </c>
      <c r="B42" s="120"/>
      <c r="D42" s="24">
        <v>0</v>
      </c>
      <c r="E42" s="22"/>
      <c r="F42" s="28"/>
      <c r="G42" s="22"/>
      <c r="H42" s="24">
        <v>6273830584</v>
      </c>
      <c r="I42" s="22"/>
      <c r="J42" s="28"/>
    </row>
    <row r="43" spans="1:10" ht="21.75" customHeight="1">
      <c r="A43" s="120" t="s">
        <v>298</v>
      </c>
      <c r="B43" s="120"/>
      <c r="D43" s="24">
        <v>0</v>
      </c>
      <c r="E43" s="22"/>
      <c r="F43" s="28"/>
      <c r="G43" s="22"/>
      <c r="H43" s="24">
        <v>5757260300</v>
      </c>
      <c r="I43" s="22"/>
      <c r="J43" s="28"/>
    </row>
    <row r="44" spans="1:10" ht="21.75" customHeight="1">
      <c r="A44" s="120" t="s">
        <v>299</v>
      </c>
      <c r="B44" s="120"/>
      <c r="D44" s="24">
        <v>0</v>
      </c>
      <c r="E44" s="22"/>
      <c r="F44" s="28"/>
      <c r="G44" s="22"/>
      <c r="H44" s="24">
        <v>7289874704</v>
      </c>
      <c r="I44" s="22"/>
      <c r="J44" s="28"/>
    </row>
    <row r="45" spans="1:10" ht="21.75" customHeight="1">
      <c r="A45" s="120" t="s">
        <v>300</v>
      </c>
      <c r="B45" s="120"/>
      <c r="D45" s="24">
        <v>0</v>
      </c>
      <c r="E45" s="22"/>
      <c r="F45" s="28"/>
      <c r="G45" s="22"/>
      <c r="H45" s="24">
        <v>71635293</v>
      </c>
      <c r="I45" s="22"/>
      <c r="J45" s="28"/>
    </row>
    <row r="46" spans="1:10" ht="21.75" customHeight="1">
      <c r="A46" s="120" t="s">
        <v>301</v>
      </c>
      <c r="B46" s="120"/>
      <c r="D46" s="24">
        <v>0</v>
      </c>
      <c r="E46" s="22"/>
      <c r="F46" s="28"/>
      <c r="G46" s="22"/>
      <c r="H46" s="24">
        <v>6340726</v>
      </c>
      <c r="I46" s="22"/>
      <c r="J46" s="28"/>
    </row>
    <row r="47" spans="1:10" ht="21.75" customHeight="1">
      <c r="A47" s="120" t="s">
        <v>302</v>
      </c>
      <c r="B47" s="120"/>
      <c r="D47" s="24">
        <v>0</v>
      </c>
      <c r="E47" s="22"/>
      <c r="F47" s="28"/>
      <c r="G47" s="22"/>
      <c r="H47" s="24">
        <v>15660018</v>
      </c>
      <c r="I47" s="22"/>
      <c r="J47" s="28"/>
    </row>
    <row r="48" spans="1:10" ht="21.75" customHeight="1">
      <c r="A48" s="120" t="s">
        <v>303</v>
      </c>
      <c r="B48" s="120"/>
      <c r="D48" s="24">
        <v>0</v>
      </c>
      <c r="E48" s="22"/>
      <c r="F48" s="28"/>
      <c r="G48" s="22"/>
      <c r="H48" s="24">
        <v>2843946365</v>
      </c>
      <c r="I48" s="22"/>
      <c r="J48" s="28"/>
    </row>
    <row r="49" spans="1:10" ht="21.75" customHeight="1">
      <c r="A49" s="120" t="s">
        <v>304</v>
      </c>
      <c r="B49" s="120"/>
      <c r="D49" s="24">
        <v>0</v>
      </c>
      <c r="E49" s="22"/>
      <c r="F49" s="28"/>
      <c r="G49" s="22"/>
      <c r="H49" s="24">
        <v>11448817750</v>
      </c>
      <c r="I49" s="22"/>
      <c r="J49" s="28"/>
    </row>
    <row r="50" spans="1:10" ht="21.75" customHeight="1">
      <c r="A50" s="120" t="s">
        <v>305</v>
      </c>
      <c r="B50" s="120"/>
      <c r="D50" s="24">
        <v>0</v>
      </c>
      <c r="E50" s="22"/>
      <c r="F50" s="28"/>
      <c r="G50" s="22"/>
      <c r="H50" s="24">
        <v>34842140728</v>
      </c>
      <c r="I50" s="22"/>
      <c r="J50" s="28"/>
    </row>
    <row r="51" spans="1:10" ht="21.75" customHeight="1">
      <c r="A51" s="120" t="s">
        <v>306</v>
      </c>
      <c r="B51" s="120"/>
      <c r="D51" s="24">
        <v>0</v>
      </c>
      <c r="E51" s="22"/>
      <c r="F51" s="28"/>
      <c r="G51" s="22"/>
      <c r="H51" s="24">
        <v>8215748550</v>
      </c>
      <c r="I51" s="22"/>
      <c r="J51" s="28"/>
    </row>
    <row r="52" spans="1:10" ht="21.75" customHeight="1">
      <c r="A52" s="120" t="s">
        <v>307</v>
      </c>
      <c r="B52" s="120"/>
      <c r="D52" s="24">
        <v>0</v>
      </c>
      <c r="E52" s="22"/>
      <c r="F52" s="28"/>
      <c r="G52" s="22"/>
      <c r="H52" s="24">
        <v>789047461</v>
      </c>
      <c r="I52" s="22"/>
      <c r="J52" s="28"/>
    </row>
    <row r="53" spans="1:10" ht="21.75" customHeight="1">
      <c r="A53" s="120" t="s">
        <v>308</v>
      </c>
      <c r="B53" s="120"/>
      <c r="D53" s="24">
        <v>0</v>
      </c>
      <c r="E53" s="22"/>
      <c r="F53" s="28"/>
      <c r="G53" s="22"/>
      <c r="H53" s="24">
        <v>26872808345</v>
      </c>
      <c r="I53" s="22"/>
      <c r="J53" s="28"/>
    </row>
    <row r="54" spans="1:10" ht="21.75" customHeight="1">
      <c r="A54" s="120" t="s">
        <v>309</v>
      </c>
      <c r="B54" s="120"/>
      <c r="D54" s="24">
        <v>0</v>
      </c>
      <c r="E54" s="22"/>
      <c r="F54" s="28"/>
      <c r="G54" s="22"/>
      <c r="H54" s="24">
        <v>52738646097</v>
      </c>
      <c r="I54" s="22"/>
      <c r="J54" s="28"/>
    </row>
    <row r="55" spans="1:10" ht="21.75" customHeight="1">
      <c r="A55" s="120" t="s">
        <v>310</v>
      </c>
      <c r="B55" s="120"/>
      <c r="D55" s="24">
        <v>0</v>
      </c>
      <c r="E55" s="22"/>
      <c r="F55" s="28"/>
      <c r="G55" s="22"/>
      <c r="H55" s="24">
        <v>18467755706</v>
      </c>
      <c r="I55" s="22"/>
      <c r="J55" s="28"/>
    </row>
    <row r="56" spans="1:10" ht="21.75" customHeight="1">
      <c r="A56" s="120" t="s">
        <v>311</v>
      </c>
      <c r="B56" s="120"/>
      <c r="D56" s="24">
        <v>0</v>
      </c>
      <c r="E56" s="22"/>
      <c r="F56" s="28"/>
      <c r="G56" s="22"/>
      <c r="H56" s="24">
        <v>95627517818</v>
      </c>
      <c r="I56" s="22"/>
      <c r="J56" s="28"/>
    </row>
    <row r="57" spans="1:10" ht="21.75" customHeight="1">
      <c r="A57" s="120" t="s">
        <v>312</v>
      </c>
      <c r="B57" s="120"/>
      <c r="D57" s="24">
        <v>0</v>
      </c>
      <c r="E57" s="22"/>
      <c r="F57" s="28"/>
      <c r="G57" s="22"/>
      <c r="H57" s="24">
        <v>372860615694</v>
      </c>
      <c r="I57" s="22"/>
      <c r="J57" s="28"/>
    </row>
    <row r="58" spans="1:10" ht="21.75" customHeight="1">
      <c r="A58" s="120" t="s">
        <v>313</v>
      </c>
      <c r="B58" s="120"/>
      <c r="D58" s="24">
        <v>0</v>
      </c>
      <c r="E58" s="22"/>
      <c r="F58" s="28"/>
      <c r="G58" s="22"/>
      <c r="H58" s="24">
        <v>117427370406</v>
      </c>
      <c r="I58" s="22"/>
      <c r="J58" s="28"/>
    </row>
    <row r="59" spans="1:10" ht="21.75" customHeight="1">
      <c r="A59" s="120" t="s">
        <v>314</v>
      </c>
      <c r="B59" s="120"/>
      <c r="D59" s="24">
        <v>0</v>
      </c>
      <c r="E59" s="22"/>
      <c r="F59" s="28"/>
      <c r="G59" s="22"/>
      <c r="H59" s="24">
        <v>91260448547</v>
      </c>
      <c r="I59" s="22"/>
      <c r="J59" s="28"/>
    </row>
    <row r="60" spans="1:10" ht="21.75" customHeight="1">
      <c r="A60" s="120" t="s">
        <v>315</v>
      </c>
      <c r="B60" s="120"/>
      <c r="D60" s="24">
        <v>0</v>
      </c>
      <c r="E60" s="22"/>
      <c r="F60" s="28"/>
      <c r="G60" s="22"/>
      <c r="H60" s="24">
        <v>58473331280</v>
      </c>
      <c r="I60" s="22"/>
      <c r="J60" s="28"/>
    </row>
    <row r="61" spans="1:10" ht="21.75" customHeight="1">
      <c r="A61" s="120" t="s">
        <v>316</v>
      </c>
      <c r="B61" s="120"/>
      <c r="D61" s="24">
        <v>0</v>
      </c>
      <c r="E61" s="22"/>
      <c r="F61" s="28"/>
      <c r="G61" s="22"/>
      <c r="H61" s="24">
        <v>28103436021</v>
      </c>
      <c r="I61" s="22"/>
      <c r="J61" s="28"/>
    </row>
    <row r="62" spans="1:10" ht="21.75" customHeight="1">
      <c r="A62" s="120" t="s">
        <v>317</v>
      </c>
      <c r="B62" s="120"/>
      <c r="D62" s="24">
        <v>0</v>
      </c>
      <c r="E62" s="22"/>
      <c r="F62" s="28"/>
      <c r="G62" s="22"/>
      <c r="H62" s="24">
        <v>5304866169</v>
      </c>
      <c r="I62" s="22"/>
      <c r="J62" s="28"/>
    </row>
    <row r="63" spans="1:10" ht="21.75" customHeight="1">
      <c r="A63" s="120" t="s">
        <v>318</v>
      </c>
      <c r="B63" s="120"/>
      <c r="D63" s="24">
        <v>0</v>
      </c>
      <c r="E63" s="22"/>
      <c r="F63" s="28"/>
      <c r="G63" s="22"/>
      <c r="H63" s="24">
        <v>2792921136</v>
      </c>
      <c r="I63" s="22"/>
      <c r="J63" s="28"/>
    </row>
    <row r="64" spans="1:10" ht="21.75" customHeight="1">
      <c r="A64" s="120" t="s">
        <v>319</v>
      </c>
      <c r="B64" s="120"/>
      <c r="D64" s="24">
        <v>0</v>
      </c>
      <c r="E64" s="22"/>
      <c r="F64" s="28"/>
      <c r="G64" s="22"/>
      <c r="H64" s="24">
        <v>3657344257</v>
      </c>
      <c r="I64" s="22"/>
      <c r="J64" s="28"/>
    </row>
    <row r="65" spans="1:10" ht="21.75" customHeight="1">
      <c r="A65" s="120" t="s">
        <v>320</v>
      </c>
      <c r="B65" s="120"/>
      <c r="D65" s="24">
        <v>0</v>
      </c>
      <c r="E65" s="22"/>
      <c r="F65" s="28"/>
      <c r="G65" s="22"/>
      <c r="H65" s="24">
        <v>26947501635</v>
      </c>
      <c r="I65" s="22"/>
      <c r="J65" s="28"/>
    </row>
    <row r="66" spans="1:10" ht="21.75" customHeight="1">
      <c r="A66" s="120" t="s">
        <v>321</v>
      </c>
      <c r="B66" s="120"/>
      <c r="D66" s="24">
        <v>0</v>
      </c>
      <c r="E66" s="22"/>
      <c r="F66" s="28"/>
      <c r="G66" s="22"/>
      <c r="H66" s="24">
        <v>5459087801</v>
      </c>
      <c r="I66" s="22"/>
      <c r="J66" s="28"/>
    </row>
    <row r="67" spans="1:10" ht="21.75" customHeight="1">
      <c r="A67" s="120" t="s">
        <v>322</v>
      </c>
      <c r="B67" s="120"/>
      <c r="D67" s="24">
        <v>0</v>
      </c>
      <c r="E67" s="22"/>
      <c r="F67" s="28"/>
      <c r="G67" s="22"/>
      <c r="H67" s="24">
        <v>38401018696</v>
      </c>
      <c r="I67" s="22"/>
      <c r="J67" s="28"/>
    </row>
    <row r="68" spans="1:10" ht="21.75" customHeight="1">
      <c r="A68" s="120" t="s">
        <v>323</v>
      </c>
      <c r="B68" s="120"/>
      <c r="D68" s="24">
        <v>0</v>
      </c>
      <c r="E68" s="22"/>
      <c r="F68" s="28"/>
      <c r="G68" s="22"/>
      <c r="H68" s="24">
        <v>2954952246</v>
      </c>
      <c r="I68" s="22"/>
      <c r="J68" s="28"/>
    </row>
    <row r="69" spans="1:10" ht="21.75" customHeight="1">
      <c r="A69" s="120" t="s">
        <v>324</v>
      </c>
      <c r="B69" s="120"/>
      <c r="D69" s="24">
        <v>0</v>
      </c>
      <c r="E69" s="22"/>
      <c r="F69" s="28"/>
      <c r="G69" s="22"/>
      <c r="H69" s="24">
        <v>83015721283</v>
      </c>
      <c r="I69" s="22"/>
      <c r="J69" s="28"/>
    </row>
    <row r="70" spans="1:10" ht="21.75" customHeight="1">
      <c r="A70" s="120" t="s">
        <v>325</v>
      </c>
      <c r="B70" s="120"/>
      <c r="D70" s="24">
        <v>0</v>
      </c>
      <c r="E70" s="22"/>
      <c r="F70" s="28"/>
      <c r="G70" s="22"/>
      <c r="H70" s="24">
        <v>36118175341</v>
      </c>
      <c r="I70" s="22"/>
      <c r="J70" s="28"/>
    </row>
    <row r="71" spans="1:10" ht="21.75" customHeight="1">
      <c r="A71" s="120" t="s">
        <v>326</v>
      </c>
      <c r="B71" s="120"/>
      <c r="D71" s="24">
        <v>0</v>
      </c>
      <c r="E71" s="22"/>
      <c r="F71" s="28"/>
      <c r="G71" s="22"/>
      <c r="H71" s="24">
        <v>19263133153</v>
      </c>
      <c r="I71" s="22"/>
      <c r="J71" s="28"/>
    </row>
    <row r="72" spans="1:10" ht="21.75" customHeight="1">
      <c r="A72" s="120" t="s">
        <v>174</v>
      </c>
      <c r="B72" s="120"/>
      <c r="D72" s="24">
        <v>33436052458</v>
      </c>
      <c r="E72" s="22"/>
      <c r="F72" s="28"/>
      <c r="G72" s="22"/>
      <c r="H72" s="24">
        <v>386756665454</v>
      </c>
      <c r="I72" s="22"/>
      <c r="J72" s="28"/>
    </row>
    <row r="73" spans="1:10" ht="21.75" customHeight="1">
      <c r="A73" s="120" t="s">
        <v>327</v>
      </c>
      <c r="B73" s="120"/>
      <c r="D73" s="24">
        <v>0</v>
      </c>
      <c r="E73" s="22"/>
      <c r="F73" s="28"/>
      <c r="G73" s="22"/>
      <c r="H73" s="24">
        <v>3581278445</v>
      </c>
      <c r="I73" s="22"/>
      <c r="J73" s="28"/>
    </row>
    <row r="74" spans="1:10" ht="21.75" customHeight="1">
      <c r="A74" s="120" t="s">
        <v>328</v>
      </c>
      <c r="B74" s="120"/>
      <c r="D74" s="24">
        <v>0</v>
      </c>
      <c r="E74" s="22"/>
      <c r="F74" s="28"/>
      <c r="G74" s="22"/>
      <c r="H74" s="24">
        <v>2806719210</v>
      </c>
      <c r="I74" s="22"/>
      <c r="J74" s="28"/>
    </row>
    <row r="75" spans="1:10" ht="21.75" customHeight="1">
      <c r="A75" s="120" t="s">
        <v>329</v>
      </c>
      <c r="B75" s="120"/>
      <c r="D75" s="24">
        <v>0</v>
      </c>
      <c r="E75" s="22"/>
      <c r="F75" s="28"/>
      <c r="G75" s="22"/>
      <c r="H75" s="24">
        <v>109917277375</v>
      </c>
      <c r="I75" s="22"/>
      <c r="J75" s="28"/>
    </row>
    <row r="76" spans="1:10" ht="21.75" customHeight="1">
      <c r="A76" s="120" t="s">
        <v>330</v>
      </c>
      <c r="B76" s="120"/>
      <c r="D76" s="24">
        <v>0</v>
      </c>
      <c r="E76" s="22"/>
      <c r="F76" s="28"/>
      <c r="G76" s="22"/>
      <c r="H76" s="24">
        <v>12800595739</v>
      </c>
      <c r="I76" s="22"/>
      <c r="J76" s="28"/>
    </row>
    <row r="77" spans="1:10" ht="21.75" customHeight="1">
      <c r="A77" s="120" t="s">
        <v>331</v>
      </c>
      <c r="B77" s="120"/>
      <c r="D77" s="24">
        <v>0</v>
      </c>
      <c r="E77" s="22"/>
      <c r="F77" s="28"/>
      <c r="G77" s="22"/>
      <c r="H77" s="24">
        <v>34158461651</v>
      </c>
      <c r="I77" s="22"/>
      <c r="J77" s="28"/>
    </row>
    <row r="78" spans="1:10" ht="21.75" customHeight="1">
      <c r="A78" s="120" t="s">
        <v>332</v>
      </c>
      <c r="B78" s="120"/>
      <c r="D78" s="24">
        <v>0</v>
      </c>
      <c r="E78" s="22"/>
      <c r="F78" s="28"/>
      <c r="G78" s="22"/>
      <c r="H78" s="24">
        <v>63191966134</v>
      </c>
      <c r="I78" s="22"/>
      <c r="J78" s="28"/>
    </row>
    <row r="79" spans="1:10" ht="21.75" customHeight="1">
      <c r="A79" s="120" t="s">
        <v>333</v>
      </c>
      <c r="B79" s="120"/>
      <c r="D79" s="24">
        <v>0</v>
      </c>
      <c r="E79" s="22"/>
      <c r="F79" s="28"/>
      <c r="G79" s="22"/>
      <c r="H79" s="24">
        <v>44845887869</v>
      </c>
      <c r="I79" s="22"/>
      <c r="J79" s="28"/>
    </row>
    <row r="80" spans="1:10" ht="21.75" customHeight="1">
      <c r="A80" s="120" t="s">
        <v>334</v>
      </c>
      <c r="B80" s="120"/>
      <c r="D80" s="24">
        <v>0</v>
      </c>
      <c r="E80" s="22"/>
      <c r="F80" s="28"/>
      <c r="G80" s="22"/>
      <c r="H80" s="24">
        <v>188618703336</v>
      </c>
      <c r="I80" s="22"/>
      <c r="J80" s="28"/>
    </row>
    <row r="81" spans="1:10" ht="21.75" customHeight="1">
      <c r="A81" s="120" t="s">
        <v>335</v>
      </c>
      <c r="B81" s="120"/>
      <c r="D81" s="24">
        <v>0</v>
      </c>
      <c r="E81" s="22"/>
      <c r="F81" s="28"/>
      <c r="G81" s="22"/>
      <c r="H81" s="24">
        <v>3048978737</v>
      </c>
      <c r="I81" s="22"/>
      <c r="J81" s="28"/>
    </row>
    <row r="82" spans="1:10" ht="21.75" customHeight="1">
      <c r="A82" s="120" t="s">
        <v>336</v>
      </c>
      <c r="B82" s="120"/>
      <c r="D82" s="24">
        <v>0</v>
      </c>
      <c r="E82" s="22"/>
      <c r="F82" s="28"/>
      <c r="G82" s="22"/>
      <c r="H82" s="24">
        <v>122352815414</v>
      </c>
      <c r="I82" s="22"/>
      <c r="J82" s="28"/>
    </row>
    <row r="83" spans="1:10" ht="21.75" customHeight="1">
      <c r="A83" s="120" t="s">
        <v>337</v>
      </c>
      <c r="B83" s="120"/>
      <c r="D83" s="24">
        <v>0</v>
      </c>
      <c r="E83" s="22"/>
      <c r="F83" s="28"/>
      <c r="G83" s="22"/>
      <c r="H83" s="24">
        <v>100612753976</v>
      </c>
      <c r="I83" s="22"/>
      <c r="J83" s="28"/>
    </row>
    <row r="84" spans="1:10" ht="21.75" customHeight="1">
      <c r="A84" s="120" t="s">
        <v>175</v>
      </c>
      <c r="B84" s="120"/>
      <c r="D84" s="24">
        <v>5309929770</v>
      </c>
      <c r="E84" s="22"/>
      <c r="F84" s="28"/>
      <c r="G84" s="22"/>
      <c r="H84" s="24">
        <v>37695524806</v>
      </c>
      <c r="I84" s="22"/>
      <c r="J84" s="28"/>
    </row>
    <row r="85" spans="1:10" ht="21.75" customHeight="1">
      <c r="A85" s="120" t="s">
        <v>176</v>
      </c>
      <c r="B85" s="120"/>
      <c r="D85" s="24">
        <v>1884601962</v>
      </c>
      <c r="E85" s="22"/>
      <c r="F85" s="28"/>
      <c r="G85" s="22"/>
      <c r="H85" s="24">
        <v>168274683218</v>
      </c>
      <c r="I85" s="22"/>
      <c r="J85" s="28"/>
    </row>
    <row r="86" spans="1:10" ht="21.75" customHeight="1">
      <c r="A86" s="120" t="s">
        <v>177</v>
      </c>
      <c r="B86" s="120"/>
      <c r="D86" s="24">
        <v>11659016370</v>
      </c>
      <c r="E86" s="22"/>
      <c r="F86" s="28"/>
      <c r="G86" s="22"/>
      <c r="H86" s="24">
        <v>213715050332</v>
      </c>
      <c r="I86" s="22"/>
      <c r="J86" s="28"/>
    </row>
    <row r="87" spans="1:10" ht="21.75" customHeight="1">
      <c r="A87" s="120" t="s">
        <v>338</v>
      </c>
      <c r="B87" s="120"/>
      <c r="D87" s="24">
        <v>0</v>
      </c>
      <c r="E87" s="22"/>
      <c r="F87" s="28"/>
      <c r="G87" s="22"/>
      <c r="H87" s="24">
        <v>10295576954</v>
      </c>
      <c r="I87" s="22"/>
      <c r="J87" s="28"/>
    </row>
    <row r="88" spans="1:10" ht="21.75" customHeight="1">
      <c r="A88" s="120" t="s">
        <v>339</v>
      </c>
      <c r="B88" s="120"/>
      <c r="D88" s="24">
        <v>0</v>
      </c>
      <c r="E88" s="22"/>
      <c r="F88" s="28"/>
      <c r="G88" s="22"/>
      <c r="H88" s="24">
        <v>2799167678</v>
      </c>
      <c r="I88" s="22"/>
      <c r="J88" s="28"/>
    </row>
    <row r="89" spans="1:10" ht="21.75" customHeight="1">
      <c r="A89" s="120" t="s">
        <v>340</v>
      </c>
      <c r="B89" s="120"/>
      <c r="D89" s="24">
        <v>0</v>
      </c>
      <c r="E89" s="22"/>
      <c r="F89" s="28"/>
      <c r="G89" s="22"/>
      <c r="H89" s="24">
        <v>23120725102</v>
      </c>
      <c r="I89" s="22"/>
      <c r="J89" s="28"/>
    </row>
    <row r="90" spans="1:10" ht="21.75" customHeight="1">
      <c r="A90" s="120" t="s">
        <v>341</v>
      </c>
      <c r="B90" s="120"/>
      <c r="D90" s="24">
        <v>0</v>
      </c>
      <c r="E90" s="22"/>
      <c r="F90" s="28"/>
      <c r="G90" s="22"/>
      <c r="H90" s="24">
        <v>24852866455</v>
      </c>
      <c r="I90" s="22"/>
      <c r="J90" s="28"/>
    </row>
    <row r="91" spans="1:10" ht="21.75" customHeight="1">
      <c r="A91" s="120" t="s">
        <v>342</v>
      </c>
      <c r="B91" s="120"/>
      <c r="D91" s="24">
        <v>0</v>
      </c>
      <c r="E91" s="22"/>
      <c r="F91" s="28"/>
      <c r="G91" s="22"/>
      <c r="H91" s="24">
        <v>7548505325</v>
      </c>
      <c r="I91" s="22"/>
      <c r="J91" s="28"/>
    </row>
    <row r="92" spans="1:10" ht="21.75" customHeight="1">
      <c r="A92" s="120" t="s">
        <v>343</v>
      </c>
      <c r="B92" s="120"/>
      <c r="D92" s="24">
        <v>0</v>
      </c>
      <c r="E92" s="22"/>
      <c r="F92" s="28"/>
      <c r="G92" s="22"/>
      <c r="H92" s="24">
        <v>82599557749</v>
      </c>
      <c r="I92" s="22"/>
      <c r="J92" s="28"/>
    </row>
    <row r="93" spans="1:10" ht="21.75" customHeight="1">
      <c r="A93" s="120" t="s">
        <v>344</v>
      </c>
      <c r="B93" s="120"/>
      <c r="D93" s="24">
        <v>0</v>
      </c>
      <c r="E93" s="22"/>
      <c r="F93" s="28"/>
      <c r="G93" s="22"/>
      <c r="H93" s="24">
        <v>18062118832</v>
      </c>
      <c r="I93" s="22"/>
      <c r="J93" s="28"/>
    </row>
    <row r="94" spans="1:10" ht="21.75" customHeight="1">
      <c r="A94" s="120" t="s">
        <v>345</v>
      </c>
      <c r="B94" s="120"/>
      <c r="D94" s="24">
        <v>0</v>
      </c>
      <c r="E94" s="22"/>
      <c r="F94" s="28"/>
      <c r="G94" s="22"/>
      <c r="H94" s="24">
        <v>73249454983</v>
      </c>
      <c r="I94" s="22"/>
      <c r="J94" s="28"/>
    </row>
    <row r="95" spans="1:10" ht="21.75" customHeight="1">
      <c r="A95" s="120" t="s">
        <v>346</v>
      </c>
      <c r="B95" s="120"/>
      <c r="D95" s="24">
        <v>0</v>
      </c>
      <c r="E95" s="22"/>
      <c r="F95" s="28"/>
      <c r="G95" s="22"/>
      <c r="H95" s="24">
        <v>9407013695</v>
      </c>
      <c r="I95" s="22"/>
      <c r="J95" s="28"/>
    </row>
    <row r="96" spans="1:10" ht="21.75" customHeight="1">
      <c r="A96" s="120" t="s">
        <v>347</v>
      </c>
      <c r="B96" s="120"/>
      <c r="D96" s="24">
        <v>0</v>
      </c>
      <c r="E96" s="22"/>
      <c r="F96" s="28"/>
      <c r="G96" s="22"/>
      <c r="H96" s="24">
        <v>20814554063</v>
      </c>
      <c r="I96" s="22"/>
      <c r="J96" s="28"/>
    </row>
    <row r="97" spans="1:10" ht="21.75" customHeight="1">
      <c r="A97" s="120" t="s">
        <v>178</v>
      </c>
      <c r="B97" s="120"/>
      <c r="D97" s="24">
        <v>3478506402</v>
      </c>
      <c r="E97" s="22"/>
      <c r="F97" s="28"/>
      <c r="G97" s="22"/>
      <c r="H97" s="24">
        <v>28181082905</v>
      </c>
      <c r="I97" s="22"/>
      <c r="J97" s="28"/>
    </row>
    <row r="98" spans="1:10" ht="21.75" customHeight="1">
      <c r="A98" s="120" t="s">
        <v>348</v>
      </c>
      <c r="B98" s="120"/>
      <c r="D98" s="24">
        <v>0</v>
      </c>
      <c r="E98" s="22"/>
      <c r="F98" s="28"/>
      <c r="G98" s="22"/>
      <c r="H98" s="24">
        <v>6106086136</v>
      </c>
      <c r="I98" s="22"/>
      <c r="J98" s="28"/>
    </row>
    <row r="99" spans="1:10" ht="21.75" customHeight="1">
      <c r="A99" s="120" t="s">
        <v>349</v>
      </c>
      <c r="B99" s="120"/>
      <c r="D99" s="24">
        <v>0</v>
      </c>
      <c r="E99" s="22"/>
      <c r="F99" s="28"/>
      <c r="G99" s="22"/>
      <c r="H99" s="24">
        <v>19230218957</v>
      </c>
      <c r="I99" s="22"/>
      <c r="J99" s="28"/>
    </row>
    <row r="100" spans="1:10" ht="21.75" customHeight="1">
      <c r="A100" s="120" t="s">
        <v>350</v>
      </c>
      <c r="B100" s="120"/>
      <c r="D100" s="24">
        <v>0</v>
      </c>
      <c r="E100" s="22"/>
      <c r="F100" s="28"/>
      <c r="G100" s="22"/>
      <c r="H100" s="24">
        <v>31772570407</v>
      </c>
      <c r="I100" s="22"/>
      <c r="J100" s="28"/>
    </row>
    <row r="101" spans="1:10" ht="21.75" customHeight="1">
      <c r="A101" s="120" t="s">
        <v>351</v>
      </c>
      <c r="B101" s="120"/>
      <c r="D101" s="24">
        <v>0</v>
      </c>
      <c r="E101" s="22"/>
      <c r="F101" s="28"/>
      <c r="G101" s="22"/>
      <c r="H101" s="24">
        <v>27353688525</v>
      </c>
      <c r="I101" s="22"/>
      <c r="J101" s="28"/>
    </row>
    <row r="102" spans="1:10" ht="21.75" customHeight="1">
      <c r="A102" s="120" t="s">
        <v>352</v>
      </c>
      <c r="B102" s="120"/>
      <c r="D102" s="24">
        <v>0</v>
      </c>
      <c r="E102" s="22"/>
      <c r="F102" s="28"/>
      <c r="G102" s="22"/>
      <c r="H102" s="24">
        <v>5572131144</v>
      </c>
      <c r="I102" s="22"/>
      <c r="J102" s="28"/>
    </row>
    <row r="103" spans="1:10" ht="21.75" customHeight="1">
      <c r="A103" s="120" t="s">
        <v>353</v>
      </c>
      <c r="B103" s="120"/>
      <c r="D103" s="24">
        <v>0</v>
      </c>
      <c r="E103" s="22"/>
      <c r="F103" s="28"/>
      <c r="G103" s="22"/>
      <c r="H103" s="24">
        <v>10102568764</v>
      </c>
      <c r="I103" s="22"/>
      <c r="J103" s="28"/>
    </row>
    <row r="104" spans="1:10" ht="21.75" customHeight="1">
      <c r="A104" s="120" t="s">
        <v>354</v>
      </c>
      <c r="B104" s="120"/>
      <c r="D104" s="24">
        <v>0</v>
      </c>
      <c r="E104" s="22"/>
      <c r="F104" s="28"/>
      <c r="G104" s="22"/>
      <c r="H104" s="24">
        <v>2938932490</v>
      </c>
      <c r="I104" s="22"/>
      <c r="J104" s="28"/>
    </row>
    <row r="105" spans="1:10" ht="21.75" customHeight="1">
      <c r="A105" s="120" t="s">
        <v>355</v>
      </c>
      <c r="B105" s="120"/>
      <c r="D105" s="24">
        <v>0</v>
      </c>
      <c r="E105" s="22"/>
      <c r="F105" s="28"/>
      <c r="G105" s="22"/>
      <c r="H105" s="24">
        <v>1378782325</v>
      </c>
      <c r="I105" s="22"/>
      <c r="J105" s="28"/>
    </row>
    <row r="106" spans="1:10" ht="21.75" customHeight="1">
      <c r="A106" s="120" t="s">
        <v>356</v>
      </c>
      <c r="B106" s="120"/>
      <c r="D106" s="24">
        <v>0</v>
      </c>
      <c r="E106" s="22"/>
      <c r="F106" s="28"/>
      <c r="G106" s="22"/>
      <c r="H106" s="24">
        <v>44832029836</v>
      </c>
      <c r="I106" s="22"/>
      <c r="J106" s="28"/>
    </row>
    <row r="107" spans="1:10" ht="21.75" customHeight="1">
      <c r="A107" s="120" t="s">
        <v>357</v>
      </c>
      <c r="B107" s="120"/>
      <c r="D107" s="24">
        <v>0</v>
      </c>
      <c r="E107" s="22"/>
      <c r="F107" s="28"/>
      <c r="G107" s="22"/>
      <c r="H107" s="24">
        <v>26803646686</v>
      </c>
      <c r="I107" s="22"/>
      <c r="J107" s="28"/>
    </row>
    <row r="108" spans="1:10" ht="21.75" customHeight="1">
      <c r="A108" s="120" t="s">
        <v>179</v>
      </c>
      <c r="B108" s="120"/>
      <c r="D108" s="24">
        <v>8026027396</v>
      </c>
      <c r="E108" s="22"/>
      <c r="F108" s="28"/>
      <c r="G108" s="22"/>
      <c r="H108" s="24">
        <v>42619624963</v>
      </c>
      <c r="I108" s="22"/>
      <c r="J108" s="28"/>
    </row>
    <row r="109" spans="1:10" ht="21.75" customHeight="1">
      <c r="A109" s="120" t="s">
        <v>358</v>
      </c>
      <c r="B109" s="120"/>
      <c r="D109" s="24">
        <v>0</v>
      </c>
      <c r="E109" s="22"/>
      <c r="F109" s="28"/>
      <c r="G109" s="22"/>
      <c r="H109" s="24">
        <v>3242655737</v>
      </c>
      <c r="I109" s="22"/>
      <c r="J109" s="28"/>
    </row>
    <row r="110" spans="1:10" ht="21.75" customHeight="1">
      <c r="A110" s="120" t="s">
        <v>359</v>
      </c>
      <c r="B110" s="120"/>
      <c r="D110" s="24">
        <v>0</v>
      </c>
      <c r="E110" s="22"/>
      <c r="F110" s="28"/>
      <c r="G110" s="22"/>
      <c r="H110" s="24">
        <v>2414751781</v>
      </c>
      <c r="I110" s="22"/>
      <c r="J110" s="28"/>
    </row>
    <row r="111" spans="1:10" ht="21.75" customHeight="1">
      <c r="A111" s="120" t="s">
        <v>360</v>
      </c>
      <c r="B111" s="120"/>
      <c r="D111" s="24">
        <v>0</v>
      </c>
      <c r="E111" s="22"/>
      <c r="F111" s="28"/>
      <c r="G111" s="22"/>
      <c r="H111" s="24">
        <v>5509560923</v>
      </c>
      <c r="I111" s="22"/>
      <c r="J111" s="28"/>
    </row>
    <row r="112" spans="1:10" ht="21.75" customHeight="1">
      <c r="A112" s="120" t="s">
        <v>361</v>
      </c>
      <c r="B112" s="120"/>
      <c r="D112" s="24">
        <v>0</v>
      </c>
      <c r="E112" s="22"/>
      <c r="F112" s="28"/>
      <c r="G112" s="22"/>
      <c r="H112" s="24">
        <v>28444897800</v>
      </c>
      <c r="I112" s="22"/>
      <c r="J112" s="28"/>
    </row>
    <row r="113" spans="1:10" ht="21.75" customHeight="1">
      <c r="A113" s="120" t="s">
        <v>362</v>
      </c>
      <c r="B113" s="120"/>
      <c r="D113" s="24">
        <v>0</v>
      </c>
      <c r="E113" s="22"/>
      <c r="F113" s="28"/>
      <c r="G113" s="22"/>
      <c r="H113" s="24">
        <v>17374745900</v>
      </c>
      <c r="I113" s="22"/>
      <c r="J113" s="28"/>
    </row>
    <row r="114" spans="1:10" ht="21.75" customHeight="1">
      <c r="A114" s="120" t="s">
        <v>180</v>
      </c>
      <c r="B114" s="120"/>
      <c r="D114" s="24">
        <v>1901862739</v>
      </c>
      <c r="E114" s="22"/>
      <c r="F114" s="28"/>
      <c r="G114" s="22"/>
      <c r="H114" s="24">
        <v>7962657542</v>
      </c>
      <c r="I114" s="22"/>
      <c r="J114" s="28"/>
    </row>
    <row r="115" spans="1:10" ht="21.75" customHeight="1">
      <c r="A115" s="120" t="s">
        <v>181</v>
      </c>
      <c r="B115" s="120"/>
      <c r="D115" s="24">
        <v>2586178377</v>
      </c>
      <c r="E115" s="22"/>
      <c r="F115" s="28"/>
      <c r="G115" s="22"/>
      <c r="H115" s="24">
        <v>15717764377</v>
      </c>
      <c r="I115" s="22"/>
      <c r="J115" s="28"/>
    </row>
    <row r="116" spans="1:10" ht="21.75" customHeight="1">
      <c r="A116" s="120" t="s">
        <v>363</v>
      </c>
      <c r="B116" s="120"/>
      <c r="D116" s="24">
        <v>0</v>
      </c>
      <c r="E116" s="22"/>
      <c r="F116" s="28"/>
      <c r="G116" s="22"/>
      <c r="H116" s="24">
        <v>10098505737</v>
      </c>
      <c r="I116" s="22"/>
      <c r="J116" s="28"/>
    </row>
    <row r="117" spans="1:10" ht="21.75" customHeight="1">
      <c r="A117" s="120" t="s">
        <v>182</v>
      </c>
      <c r="B117" s="120"/>
      <c r="D117" s="24">
        <v>874123560</v>
      </c>
      <c r="E117" s="22"/>
      <c r="F117" s="28"/>
      <c r="G117" s="22"/>
      <c r="H117" s="24">
        <v>3333898724</v>
      </c>
      <c r="I117" s="22"/>
      <c r="J117" s="28"/>
    </row>
    <row r="118" spans="1:10" ht="21.75" customHeight="1">
      <c r="A118" s="120" t="s">
        <v>364</v>
      </c>
      <c r="B118" s="120"/>
      <c r="D118" s="24">
        <v>0</v>
      </c>
      <c r="E118" s="22"/>
      <c r="F118" s="28"/>
      <c r="G118" s="22"/>
      <c r="H118" s="24">
        <v>14700821917</v>
      </c>
      <c r="I118" s="22"/>
      <c r="J118" s="28"/>
    </row>
    <row r="119" spans="1:10" ht="21.75" customHeight="1">
      <c r="A119" s="120" t="s">
        <v>365</v>
      </c>
      <c r="B119" s="120"/>
      <c r="D119" s="24">
        <v>0</v>
      </c>
      <c r="E119" s="22"/>
      <c r="F119" s="28"/>
      <c r="G119" s="22"/>
      <c r="H119" s="24">
        <v>3349118031</v>
      </c>
      <c r="I119" s="22"/>
      <c r="J119" s="28"/>
    </row>
    <row r="120" spans="1:10" ht="21.75" customHeight="1">
      <c r="A120" s="120" t="s">
        <v>366</v>
      </c>
      <c r="B120" s="120"/>
      <c r="D120" s="24">
        <v>0</v>
      </c>
      <c r="E120" s="22"/>
      <c r="F120" s="28"/>
      <c r="G120" s="22"/>
      <c r="H120" s="24">
        <v>2436578278</v>
      </c>
      <c r="I120" s="22"/>
      <c r="J120" s="28"/>
    </row>
    <row r="121" spans="1:10" ht="21.75" customHeight="1">
      <c r="A121" s="120" t="s">
        <v>367</v>
      </c>
      <c r="B121" s="120"/>
      <c r="D121" s="24">
        <v>0</v>
      </c>
      <c r="E121" s="22"/>
      <c r="F121" s="28"/>
      <c r="G121" s="22"/>
      <c r="H121" s="24">
        <v>16218753566</v>
      </c>
      <c r="I121" s="22"/>
      <c r="J121" s="28"/>
    </row>
    <row r="122" spans="1:10" ht="21.75" customHeight="1">
      <c r="A122" s="120" t="s">
        <v>368</v>
      </c>
      <c r="B122" s="120"/>
      <c r="D122" s="24">
        <v>0</v>
      </c>
      <c r="E122" s="22"/>
      <c r="F122" s="28"/>
      <c r="G122" s="22"/>
      <c r="H122" s="24">
        <v>33216217225</v>
      </c>
      <c r="I122" s="22"/>
      <c r="J122" s="28"/>
    </row>
    <row r="123" spans="1:10" ht="21.75" customHeight="1">
      <c r="A123" s="120" t="s">
        <v>369</v>
      </c>
      <c r="B123" s="120"/>
      <c r="D123" s="24">
        <v>0</v>
      </c>
      <c r="E123" s="22"/>
      <c r="F123" s="28"/>
      <c r="G123" s="22"/>
      <c r="H123" s="24">
        <v>21410651269</v>
      </c>
      <c r="I123" s="22"/>
      <c r="J123" s="28"/>
    </row>
    <row r="124" spans="1:10" ht="21.75" customHeight="1">
      <c r="A124" s="120" t="s">
        <v>183</v>
      </c>
      <c r="B124" s="120"/>
      <c r="D124" s="24">
        <v>14454188712</v>
      </c>
      <c r="E124" s="22"/>
      <c r="F124" s="28"/>
      <c r="G124" s="22"/>
      <c r="H124" s="24">
        <v>66366478620</v>
      </c>
      <c r="I124" s="22"/>
      <c r="J124" s="28"/>
    </row>
    <row r="125" spans="1:10" ht="21.75" customHeight="1">
      <c r="A125" s="120" t="s">
        <v>370</v>
      </c>
      <c r="B125" s="120"/>
      <c r="D125" s="24">
        <v>0</v>
      </c>
      <c r="E125" s="22"/>
      <c r="F125" s="28"/>
      <c r="G125" s="22"/>
      <c r="H125" s="24">
        <v>11675945900</v>
      </c>
      <c r="I125" s="22"/>
      <c r="J125" s="28"/>
    </row>
    <row r="126" spans="1:10" ht="21.75" customHeight="1">
      <c r="A126" s="120" t="s">
        <v>184</v>
      </c>
      <c r="B126" s="120"/>
      <c r="D126" s="24">
        <v>11106565035</v>
      </c>
      <c r="E126" s="22"/>
      <c r="F126" s="28"/>
      <c r="G126" s="22"/>
      <c r="H126" s="24">
        <v>27369416397</v>
      </c>
      <c r="I126" s="22"/>
      <c r="J126" s="28"/>
    </row>
    <row r="127" spans="1:10" ht="21.75" customHeight="1">
      <c r="A127" s="120" t="s">
        <v>185</v>
      </c>
      <c r="B127" s="120"/>
      <c r="D127" s="24">
        <v>8727091883</v>
      </c>
      <c r="E127" s="22"/>
      <c r="F127" s="28"/>
      <c r="G127" s="22"/>
      <c r="H127" s="24">
        <v>22502179832</v>
      </c>
      <c r="I127" s="22"/>
      <c r="J127" s="28"/>
    </row>
    <row r="128" spans="1:10" ht="21.75" customHeight="1">
      <c r="A128" s="120" t="s">
        <v>186</v>
      </c>
      <c r="B128" s="120"/>
      <c r="D128" s="24">
        <v>1775779722</v>
      </c>
      <c r="E128" s="22"/>
      <c r="F128" s="28"/>
      <c r="G128" s="22"/>
      <c r="H128" s="24">
        <v>14664967206</v>
      </c>
      <c r="I128" s="22"/>
      <c r="J128" s="28"/>
    </row>
    <row r="129" spans="1:10" ht="21.75" customHeight="1">
      <c r="A129" s="120" t="s">
        <v>371</v>
      </c>
      <c r="B129" s="120"/>
      <c r="D129" s="24">
        <v>0</v>
      </c>
      <c r="E129" s="22"/>
      <c r="F129" s="28"/>
      <c r="G129" s="22"/>
      <c r="H129" s="24">
        <v>95227583558</v>
      </c>
      <c r="I129" s="22"/>
      <c r="J129" s="28"/>
    </row>
    <row r="130" spans="1:10" ht="21.75" customHeight="1">
      <c r="A130" s="120" t="s">
        <v>187</v>
      </c>
      <c r="B130" s="120"/>
      <c r="D130" s="24">
        <v>7126799435</v>
      </c>
      <c r="E130" s="22"/>
      <c r="F130" s="28"/>
      <c r="G130" s="22"/>
      <c r="H130" s="24">
        <v>73933448358</v>
      </c>
      <c r="I130" s="22"/>
      <c r="J130" s="28"/>
    </row>
    <row r="131" spans="1:10" ht="21.75" customHeight="1">
      <c r="A131" s="120" t="s">
        <v>188</v>
      </c>
      <c r="B131" s="120"/>
      <c r="D131" s="24">
        <v>15284194085</v>
      </c>
      <c r="E131" s="22"/>
      <c r="F131" s="28"/>
      <c r="G131" s="22"/>
      <c r="H131" s="24">
        <v>42774150445</v>
      </c>
      <c r="I131" s="22"/>
      <c r="J131" s="28"/>
    </row>
    <row r="132" spans="1:10" ht="21.75" customHeight="1">
      <c r="A132" s="120" t="s">
        <v>189</v>
      </c>
      <c r="B132" s="120"/>
      <c r="D132" s="24">
        <v>821955725</v>
      </c>
      <c r="E132" s="22"/>
      <c r="F132" s="28"/>
      <c r="G132" s="22"/>
      <c r="H132" s="24">
        <v>6349663677</v>
      </c>
      <c r="I132" s="22"/>
      <c r="J132" s="28"/>
    </row>
    <row r="133" spans="1:10" ht="21.75" customHeight="1">
      <c r="A133" s="120" t="s">
        <v>190</v>
      </c>
      <c r="B133" s="120"/>
      <c r="D133" s="24">
        <v>7808652238</v>
      </c>
      <c r="E133" s="22"/>
      <c r="F133" s="28"/>
      <c r="G133" s="22"/>
      <c r="H133" s="24">
        <v>30794455074</v>
      </c>
      <c r="I133" s="22"/>
      <c r="J133" s="28"/>
    </row>
    <row r="134" spans="1:10" ht="21.75" customHeight="1">
      <c r="A134" s="120" t="s">
        <v>191</v>
      </c>
      <c r="B134" s="120"/>
      <c r="D134" s="24">
        <v>4793725206</v>
      </c>
      <c r="E134" s="22"/>
      <c r="F134" s="28"/>
      <c r="G134" s="22"/>
      <c r="H134" s="24">
        <v>15190376970</v>
      </c>
      <c r="I134" s="22"/>
      <c r="J134" s="28"/>
    </row>
    <row r="135" spans="1:10" ht="21.75" customHeight="1">
      <c r="A135" s="120" t="s">
        <v>192</v>
      </c>
      <c r="B135" s="120"/>
      <c r="D135" s="24">
        <v>3901682254</v>
      </c>
      <c r="E135" s="22"/>
      <c r="F135" s="28"/>
      <c r="G135" s="22"/>
      <c r="H135" s="24">
        <v>17878860004</v>
      </c>
      <c r="I135" s="22"/>
      <c r="J135" s="28"/>
    </row>
    <row r="136" spans="1:10" ht="21.75" customHeight="1">
      <c r="A136" s="120" t="s">
        <v>193</v>
      </c>
      <c r="B136" s="120"/>
      <c r="D136" s="24">
        <v>2823666882</v>
      </c>
      <c r="E136" s="22"/>
      <c r="F136" s="28"/>
      <c r="G136" s="22"/>
      <c r="H136" s="24">
        <v>13850336162</v>
      </c>
      <c r="I136" s="22"/>
      <c r="J136" s="28"/>
    </row>
    <row r="137" spans="1:10" ht="21.75" customHeight="1">
      <c r="A137" s="120" t="s">
        <v>194</v>
      </c>
      <c r="B137" s="120"/>
      <c r="D137" s="24">
        <v>8300613296</v>
      </c>
      <c r="E137" s="22"/>
      <c r="F137" s="28"/>
      <c r="G137" s="22"/>
      <c r="H137" s="24">
        <v>22939911712</v>
      </c>
      <c r="I137" s="22"/>
      <c r="J137" s="28"/>
    </row>
    <row r="138" spans="1:10" ht="21.75" customHeight="1">
      <c r="A138" s="120" t="s">
        <v>195</v>
      </c>
      <c r="B138" s="120"/>
      <c r="D138" s="24">
        <v>1232959448</v>
      </c>
      <c r="E138" s="22"/>
      <c r="F138" s="28"/>
      <c r="G138" s="22"/>
      <c r="H138" s="24">
        <v>8785098769</v>
      </c>
      <c r="I138" s="22"/>
      <c r="J138" s="28"/>
    </row>
    <row r="139" spans="1:10" ht="21.75" customHeight="1">
      <c r="A139" s="120" t="s">
        <v>196</v>
      </c>
      <c r="B139" s="120"/>
      <c r="D139" s="24">
        <v>1481180042</v>
      </c>
      <c r="E139" s="22"/>
      <c r="F139" s="28"/>
      <c r="G139" s="22"/>
      <c r="H139" s="24">
        <v>11694192535</v>
      </c>
      <c r="I139" s="22"/>
      <c r="J139" s="28"/>
    </row>
    <row r="140" spans="1:10" ht="21.75" customHeight="1">
      <c r="A140" s="120" t="s">
        <v>197</v>
      </c>
      <c r="B140" s="120"/>
      <c r="D140" s="24">
        <v>718471232</v>
      </c>
      <c r="E140" s="22"/>
      <c r="F140" s="28"/>
      <c r="G140" s="22"/>
      <c r="H140" s="24">
        <v>1570690660</v>
      </c>
      <c r="I140" s="22"/>
      <c r="J140" s="28"/>
    </row>
    <row r="141" spans="1:10" ht="21.75" customHeight="1">
      <c r="A141" s="120" t="s">
        <v>198</v>
      </c>
      <c r="B141" s="120"/>
      <c r="D141" s="24">
        <v>9392474718</v>
      </c>
      <c r="E141" s="22"/>
      <c r="F141" s="28"/>
      <c r="G141" s="22"/>
      <c r="H141" s="24">
        <v>30813239742</v>
      </c>
      <c r="I141" s="22"/>
      <c r="J141" s="28"/>
    </row>
    <row r="142" spans="1:10" ht="21.75" customHeight="1">
      <c r="A142" s="120" t="s">
        <v>199</v>
      </c>
      <c r="B142" s="120"/>
      <c r="D142" s="24">
        <v>24232242508</v>
      </c>
      <c r="E142" s="22"/>
      <c r="F142" s="28"/>
      <c r="G142" s="22"/>
      <c r="H142" s="24">
        <v>51100708708</v>
      </c>
      <c r="I142" s="22"/>
      <c r="J142" s="28"/>
    </row>
    <row r="143" spans="1:10" ht="21.75" customHeight="1">
      <c r="A143" s="120" t="s">
        <v>200</v>
      </c>
      <c r="B143" s="120"/>
      <c r="D143" s="24">
        <v>23315628690</v>
      </c>
      <c r="E143" s="22"/>
      <c r="F143" s="28"/>
      <c r="G143" s="22"/>
      <c r="H143" s="24">
        <v>47796502994</v>
      </c>
      <c r="I143" s="22"/>
      <c r="J143" s="28"/>
    </row>
    <row r="144" spans="1:10" ht="21.75" customHeight="1">
      <c r="A144" s="120" t="s">
        <v>201</v>
      </c>
      <c r="B144" s="120"/>
      <c r="D144" s="24">
        <v>8110380601</v>
      </c>
      <c r="E144" s="22"/>
      <c r="F144" s="28"/>
      <c r="G144" s="22"/>
      <c r="H144" s="24">
        <v>15566426384</v>
      </c>
      <c r="I144" s="22"/>
      <c r="J144" s="28"/>
    </row>
    <row r="145" spans="1:10" ht="21.75" customHeight="1">
      <c r="A145" s="120" t="s">
        <v>202</v>
      </c>
      <c r="B145" s="120"/>
      <c r="D145" s="24">
        <v>4030700480</v>
      </c>
      <c r="E145" s="22"/>
      <c r="F145" s="28"/>
      <c r="G145" s="22"/>
      <c r="H145" s="24">
        <v>8102916432</v>
      </c>
      <c r="I145" s="22"/>
      <c r="J145" s="28"/>
    </row>
    <row r="146" spans="1:10" ht="21.75" customHeight="1">
      <c r="A146" s="120" t="s">
        <v>203</v>
      </c>
      <c r="B146" s="120"/>
      <c r="D146" s="24">
        <v>5289051144</v>
      </c>
      <c r="E146" s="22"/>
      <c r="F146" s="28"/>
      <c r="G146" s="22"/>
      <c r="H146" s="24">
        <v>12052265222</v>
      </c>
      <c r="I146" s="22"/>
      <c r="J146" s="28"/>
    </row>
    <row r="147" spans="1:10" ht="21.75" customHeight="1">
      <c r="A147" s="120" t="s">
        <v>204</v>
      </c>
      <c r="B147" s="120"/>
      <c r="D147" s="24">
        <v>7369495889</v>
      </c>
      <c r="E147" s="22"/>
      <c r="F147" s="28"/>
      <c r="G147" s="22"/>
      <c r="H147" s="24">
        <v>11485137839</v>
      </c>
      <c r="I147" s="22"/>
      <c r="J147" s="28"/>
    </row>
    <row r="148" spans="1:10" ht="21.75" customHeight="1">
      <c r="A148" s="120" t="s">
        <v>205</v>
      </c>
      <c r="B148" s="120"/>
      <c r="D148" s="24">
        <v>3083052284</v>
      </c>
      <c r="E148" s="22"/>
      <c r="F148" s="28"/>
      <c r="G148" s="22"/>
      <c r="H148" s="24">
        <v>7378244784</v>
      </c>
      <c r="I148" s="22"/>
      <c r="J148" s="28"/>
    </row>
    <row r="149" spans="1:10" ht="21.75" customHeight="1">
      <c r="A149" s="120" t="s">
        <v>206</v>
      </c>
      <c r="B149" s="120"/>
      <c r="D149" s="24">
        <v>2766649192</v>
      </c>
      <c r="E149" s="22"/>
      <c r="F149" s="28"/>
      <c r="G149" s="22"/>
      <c r="H149" s="24">
        <v>4950845902</v>
      </c>
      <c r="I149" s="22"/>
      <c r="J149" s="28"/>
    </row>
    <row r="150" spans="1:10" ht="21.75" customHeight="1">
      <c r="A150" s="120" t="s">
        <v>207</v>
      </c>
      <c r="B150" s="120"/>
      <c r="D150" s="24">
        <v>3472542799</v>
      </c>
      <c r="E150" s="22"/>
      <c r="F150" s="28"/>
      <c r="G150" s="22"/>
      <c r="H150" s="24">
        <v>6031258525</v>
      </c>
      <c r="I150" s="22"/>
      <c r="J150" s="28"/>
    </row>
    <row r="151" spans="1:10" ht="21.75" customHeight="1">
      <c r="A151" s="120" t="s">
        <v>208</v>
      </c>
      <c r="B151" s="120"/>
      <c r="D151" s="24">
        <v>11142517808</v>
      </c>
      <c r="E151" s="22"/>
      <c r="F151" s="28"/>
      <c r="G151" s="22"/>
      <c r="H151" s="24">
        <v>14945316379</v>
      </c>
      <c r="I151" s="22"/>
      <c r="J151" s="28"/>
    </row>
    <row r="152" spans="1:10" ht="21.75" customHeight="1">
      <c r="A152" s="120" t="s">
        <v>209</v>
      </c>
      <c r="B152" s="120"/>
      <c r="D152" s="24">
        <v>9075116621</v>
      </c>
      <c r="E152" s="22"/>
      <c r="F152" s="28"/>
      <c r="G152" s="22"/>
      <c r="H152" s="24">
        <v>12039380219</v>
      </c>
      <c r="I152" s="22"/>
      <c r="J152" s="28"/>
    </row>
    <row r="153" spans="1:10" ht="21.75" customHeight="1">
      <c r="A153" s="120" t="s">
        <v>210</v>
      </c>
      <c r="B153" s="120"/>
      <c r="D153" s="24">
        <v>2807401639</v>
      </c>
      <c r="E153" s="22"/>
      <c r="F153" s="28"/>
      <c r="G153" s="22"/>
      <c r="H153" s="24">
        <v>3541833983</v>
      </c>
      <c r="I153" s="22"/>
      <c r="J153" s="28"/>
    </row>
    <row r="154" spans="1:10" ht="21.75" customHeight="1">
      <c r="A154" s="120" t="s">
        <v>211</v>
      </c>
      <c r="B154" s="120"/>
      <c r="D154" s="24">
        <v>7175342465</v>
      </c>
      <c r="E154" s="22"/>
      <c r="F154" s="28"/>
      <c r="G154" s="22"/>
      <c r="H154" s="24">
        <v>8065834265</v>
      </c>
      <c r="I154" s="22"/>
      <c r="J154" s="28"/>
    </row>
    <row r="155" spans="1:10" ht="21.75" customHeight="1">
      <c r="A155" s="120" t="s">
        <v>212</v>
      </c>
      <c r="B155" s="120"/>
      <c r="D155" s="24">
        <v>23058263342</v>
      </c>
      <c r="E155" s="22"/>
      <c r="F155" s="28"/>
      <c r="G155" s="22"/>
      <c r="H155" s="24">
        <v>24446022904</v>
      </c>
      <c r="I155" s="22"/>
      <c r="J155" s="28"/>
    </row>
    <row r="156" spans="1:10" ht="21.75" customHeight="1">
      <c r="A156" s="120" t="s">
        <v>213</v>
      </c>
      <c r="B156" s="120"/>
      <c r="D156" s="24">
        <v>2178032780</v>
      </c>
      <c r="E156" s="22"/>
      <c r="F156" s="28"/>
      <c r="G156" s="22"/>
      <c r="H156" s="24">
        <v>2296535512</v>
      </c>
      <c r="I156" s="22"/>
      <c r="J156" s="28"/>
    </row>
    <row r="157" spans="1:10" ht="21.75" customHeight="1">
      <c r="A157" s="120" t="s">
        <v>214</v>
      </c>
      <c r="B157" s="120"/>
      <c r="D157" s="24">
        <v>19128968218</v>
      </c>
      <c r="E157" s="22"/>
      <c r="F157" s="28"/>
      <c r="G157" s="22"/>
      <c r="H157" s="24">
        <v>19128968218</v>
      </c>
      <c r="I157" s="22"/>
      <c r="J157" s="28"/>
    </row>
    <row r="158" spans="1:10" ht="21.75" customHeight="1">
      <c r="A158" s="120" t="s">
        <v>215</v>
      </c>
      <c r="B158" s="120"/>
      <c r="D158" s="24">
        <v>10595628400</v>
      </c>
      <c r="E158" s="22"/>
      <c r="F158" s="28"/>
      <c r="G158" s="22"/>
      <c r="H158" s="24">
        <v>10595628400</v>
      </c>
      <c r="I158" s="22"/>
      <c r="J158" s="28"/>
    </row>
    <row r="159" spans="1:10" ht="21.75" customHeight="1">
      <c r="A159" s="120" t="s">
        <v>216</v>
      </c>
      <c r="B159" s="120"/>
      <c r="D159" s="24">
        <v>6789617475</v>
      </c>
      <c r="E159" s="22"/>
      <c r="F159" s="28"/>
      <c r="G159" s="22"/>
      <c r="H159" s="24">
        <v>6789617475</v>
      </c>
      <c r="I159" s="22"/>
      <c r="J159" s="28"/>
    </row>
    <row r="160" spans="1:10" ht="21.75" customHeight="1">
      <c r="A160" s="120" t="s">
        <v>217</v>
      </c>
      <c r="B160" s="120"/>
      <c r="D160" s="24">
        <v>8797814203</v>
      </c>
      <c r="E160" s="22"/>
      <c r="F160" s="28"/>
      <c r="G160" s="22"/>
      <c r="H160" s="24">
        <v>8797814203</v>
      </c>
      <c r="I160" s="22"/>
      <c r="J160" s="28"/>
    </row>
    <row r="161" spans="1:10" ht="21.75" customHeight="1">
      <c r="A161" s="120" t="s">
        <v>218</v>
      </c>
      <c r="B161" s="120"/>
      <c r="D161" s="24">
        <v>10750928939</v>
      </c>
      <c r="E161" s="22"/>
      <c r="F161" s="28"/>
      <c r="G161" s="22"/>
      <c r="H161" s="24">
        <v>10750928939</v>
      </c>
      <c r="I161" s="22"/>
      <c r="J161" s="28"/>
    </row>
    <row r="162" spans="1:10" ht="21.75" customHeight="1">
      <c r="A162" s="120" t="s">
        <v>219</v>
      </c>
      <c r="B162" s="120"/>
      <c r="D162" s="24">
        <v>895081967</v>
      </c>
      <c r="E162" s="22"/>
      <c r="F162" s="28"/>
      <c r="G162" s="22"/>
      <c r="H162" s="24">
        <v>895081967</v>
      </c>
      <c r="I162" s="22"/>
      <c r="J162" s="28"/>
    </row>
    <row r="163" spans="1:10" ht="21.75" customHeight="1">
      <c r="A163" s="120" t="s">
        <v>220</v>
      </c>
      <c r="B163" s="120"/>
      <c r="D163" s="24">
        <v>986885240</v>
      </c>
      <c r="E163" s="22"/>
      <c r="F163" s="28"/>
      <c r="G163" s="22"/>
      <c r="H163" s="24">
        <v>986885240</v>
      </c>
      <c r="I163" s="22"/>
      <c r="J163" s="28"/>
    </row>
    <row r="164" spans="1:10" ht="21.75" customHeight="1">
      <c r="A164" s="122" t="s">
        <v>221</v>
      </c>
      <c r="B164" s="122"/>
      <c r="D164" s="25">
        <v>1758032784</v>
      </c>
      <c r="E164" s="22"/>
      <c r="F164" s="29"/>
      <c r="G164" s="22"/>
      <c r="H164" s="25">
        <v>1758032784</v>
      </c>
      <c r="I164" s="22"/>
      <c r="J164" s="29"/>
    </row>
    <row r="165" spans="1:10" ht="21.75" customHeight="1">
      <c r="A165" s="119" t="s">
        <v>30</v>
      </c>
      <c r="B165" s="119"/>
      <c r="D165" s="26">
        <v>365716111174</v>
      </c>
      <c r="E165" s="22"/>
      <c r="F165" s="26"/>
      <c r="G165" s="22"/>
      <c r="H165" s="26">
        <v>4309563934293</v>
      </c>
      <c r="I165" s="22"/>
      <c r="J165" s="26"/>
    </row>
    <row r="168" spans="1:10">
      <c r="H168" s="39">
        <v>4309563934293</v>
      </c>
    </row>
    <row r="169" spans="1:10">
      <c r="H169" s="31">
        <f>H165-H168</f>
        <v>0</v>
      </c>
    </row>
  </sheetData>
  <mergeCells count="165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63:B163"/>
    <mergeCell ref="A164:B164"/>
    <mergeCell ref="A165:B165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</mergeCells>
  <pageMargins left="0.39" right="0.39" top="0.39" bottom="0.39" header="0" footer="0"/>
  <pageSetup paperSize="9" scale="7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5"/>
  <sheetViews>
    <sheetView rightToLeft="1" view="pageBreakPreview" zoomScaleNormal="100" zoomScaleSheetLayoutView="100" workbookViewId="0">
      <selection activeCell="D29" sqref="D29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28" t="s">
        <v>0</v>
      </c>
      <c r="B1" s="128"/>
      <c r="C1" s="128"/>
      <c r="D1" s="128"/>
      <c r="E1" s="128"/>
      <c r="F1" s="128"/>
    </row>
    <row r="2" spans="1:6" ht="21.75" customHeight="1">
      <c r="A2" s="128" t="s">
        <v>222</v>
      </c>
      <c r="B2" s="128"/>
      <c r="C2" s="128"/>
      <c r="D2" s="128"/>
      <c r="E2" s="128"/>
      <c r="F2" s="128"/>
    </row>
    <row r="3" spans="1:6" ht="21.75" customHeight="1">
      <c r="A3" s="128" t="s">
        <v>2</v>
      </c>
      <c r="B3" s="128"/>
      <c r="C3" s="128"/>
      <c r="D3" s="128"/>
      <c r="E3" s="128"/>
      <c r="F3" s="128"/>
    </row>
    <row r="4" spans="1:6" ht="14.45" customHeight="1"/>
    <row r="5" spans="1:6" ht="29.1" customHeight="1">
      <c r="A5" s="1" t="s">
        <v>372</v>
      </c>
      <c r="B5" s="129" t="s">
        <v>237</v>
      </c>
      <c r="C5" s="129"/>
      <c r="D5" s="129"/>
      <c r="E5" s="129"/>
      <c r="F5" s="129"/>
    </row>
    <row r="6" spans="1:6" ht="14.45" customHeight="1">
      <c r="D6" s="2" t="s">
        <v>241</v>
      </c>
      <c r="F6" s="2" t="s">
        <v>9</v>
      </c>
    </row>
    <row r="7" spans="1:6" ht="14.45" customHeight="1">
      <c r="A7" s="124" t="s">
        <v>237</v>
      </c>
      <c r="B7" s="124"/>
      <c r="D7" s="4" t="s">
        <v>148</v>
      </c>
      <c r="F7" s="4" t="s">
        <v>148</v>
      </c>
    </row>
    <row r="8" spans="1:6" ht="21.75" customHeight="1">
      <c r="A8" s="125" t="s">
        <v>237</v>
      </c>
      <c r="B8" s="125"/>
      <c r="D8" s="23">
        <v>2000</v>
      </c>
      <c r="E8" s="22"/>
      <c r="F8" s="23">
        <v>25069270</v>
      </c>
    </row>
    <row r="9" spans="1:6" ht="21.75" customHeight="1">
      <c r="A9" s="120" t="s">
        <v>373</v>
      </c>
      <c r="B9" s="120"/>
      <c r="D9" s="24">
        <v>0</v>
      </c>
      <c r="E9" s="22"/>
      <c r="F9" s="24">
        <v>321660290</v>
      </c>
    </row>
    <row r="10" spans="1:6" ht="21.75" customHeight="1">
      <c r="A10" s="122" t="s">
        <v>374</v>
      </c>
      <c r="B10" s="122"/>
      <c r="D10" s="25">
        <v>397215690</v>
      </c>
      <c r="E10" s="22"/>
      <c r="F10" s="25">
        <v>647027623</v>
      </c>
    </row>
    <row r="11" spans="1:6" ht="21.75" customHeight="1">
      <c r="A11" s="119" t="s">
        <v>30</v>
      </c>
      <c r="B11" s="119"/>
      <c r="D11" s="26">
        <v>397217690</v>
      </c>
      <c r="E11" s="22"/>
      <c r="F11" s="26">
        <v>993757183</v>
      </c>
    </row>
    <row r="14" spans="1:6">
      <c r="F14" s="31">
        <f>درآمد!F12</f>
        <v>993757183</v>
      </c>
    </row>
    <row r="15" spans="1:6">
      <c r="F15" s="31">
        <f>F11-F14</f>
        <v>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0"/>
  <sheetViews>
    <sheetView rightToLeft="1" view="pageBreakPreview" zoomScaleNormal="100" zoomScaleSheetLayoutView="100" workbookViewId="0">
      <selection activeCell="G26" sqref="G26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7.140625" customWidth="1"/>
    <col min="16" max="16" width="1.28515625" customWidth="1"/>
    <col min="17" max="17" width="15.140625" customWidth="1"/>
    <col min="18" max="18" width="1.28515625" customWidth="1"/>
    <col min="19" max="19" width="21.7109375" customWidth="1"/>
    <col min="20" max="20" width="0.28515625" customWidth="1"/>
  </cols>
  <sheetData>
    <row r="1" spans="1:19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</row>
    <row r="2" spans="1:19" ht="21.75" customHeight="1">
      <c r="A2" s="128" t="s">
        <v>222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</row>
    <row r="3" spans="1:19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</row>
    <row r="4" spans="1:19" ht="14.45" customHeight="1"/>
    <row r="5" spans="1:19" ht="14.45" customHeight="1">
      <c r="A5" s="129" t="s">
        <v>244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</row>
    <row r="6" spans="1:19" ht="14.45" customHeight="1">
      <c r="A6" s="124" t="s">
        <v>32</v>
      </c>
      <c r="C6" s="124" t="s">
        <v>375</v>
      </c>
      <c r="D6" s="124"/>
      <c r="E6" s="124"/>
      <c r="F6" s="124"/>
      <c r="G6" s="124"/>
      <c r="I6" s="124" t="s">
        <v>241</v>
      </c>
      <c r="J6" s="124"/>
      <c r="K6" s="124"/>
      <c r="L6" s="124"/>
      <c r="M6" s="124"/>
      <c r="O6" s="124" t="s">
        <v>242</v>
      </c>
      <c r="P6" s="124"/>
      <c r="Q6" s="124"/>
      <c r="R6" s="124"/>
      <c r="S6" s="124"/>
    </row>
    <row r="7" spans="1:19" ht="43.5" customHeight="1">
      <c r="A7" s="124"/>
      <c r="C7" s="12" t="s">
        <v>376</v>
      </c>
      <c r="D7" s="3"/>
      <c r="E7" s="12" t="s">
        <v>377</v>
      </c>
      <c r="F7" s="3"/>
      <c r="G7" s="12" t="s">
        <v>378</v>
      </c>
      <c r="I7" s="12" t="s">
        <v>379</v>
      </c>
      <c r="J7" s="3"/>
      <c r="K7" s="12" t="s">
        <v>380</v>
      </c>
      <c r="L7" s="3"/>
      <c r="M7" s="12" t="s">
        <v>381</v>
      </c>
      <c r="O7" s="12" t="s">
        <v>379</v>
      </c>
      <c r="P7" s="3"/>
      <c r="Q7" s="12" t="s">
        <v>380</v>
      </c>
      <c r="R7" s="3"/>
      <c r="S7" s="12" t="s">
        <v>381</v>
      </c>
    </row>
    <row r="8" spans="1:19" ht="21.75" customHeight="1">
      <c r="A8" s="5" t="s">
        <v>27</v>
      </c>
      <c r="C8" s="36" t="s">
        <v>382</v>
      </c>
      <c r="D8" s="22"/>
      <c r="E8" s="23">
        <v>10300000</v>
      </c>
      <c r="F8" s="22"/>
      <c r="G8" s="23">
        <v>2130</v>
      </c>
      <c r="H8" s="22"/>
      <c r="I8" s="23">
        <v>0</v>
      </c>
      <c r="J8" s="22"/>
      <c r="K8" s="23">
        <v>0</v>
      </c>
      <c r="L8" s="22"/>
      <c r="M8" s="23">
        <v>0</v>
      </c>
      <c r="N8" s="22"/>
      <c r="O8" s="23">
        <v>21939000000</v>
      </c>
      <c r="P8" s="22"/>
      <c r="Q8" s="23">
        <v>0</v>
      </c>
      <c r="R8" s="22"/>
      <c r="S8" s="23">
        <v>21939000000</v>
      </c>
    </row>
    <row r="9" spans="1:19" ht="21.75" customHeight="1">
      <c r="A9" s="6" t="s">
        <v>21</v>
      </c>
      <c r="C9" s="37" t="s">
        <v>383</v>
      </c>
      <c r="D9" s="22"/>
      <c r="E9" s="24">
        <v>29431752</v>
      </c>
      <c r="F9" s="22"/>
      <c r="G9" s="24">
        <v>1680</v>
      </c>
      <c r="H9" s="22"/>
      <c r="I9" s="24">
        <v>0</v>
      </c>
      <c r="J9" s="22"/>
      <c r="K9" s="24">
        <v>0</v>
      </c>
      <c r="L9" s="22"/>
      <c r="M9" s="24">
        <v>0</v>
      </c>
      <c r="N9" s="22"/>
      <c r="O9" s="24">
        <v>49445343360</v>
      </c>
      <c r="P9" s="22"/>
      <c r="Q9" s="24">
        <v>0</v>
      </c>
      <c r="R9" s="22"/>
      <c r="S9" s="24">
        <v>49445343360</v>
      </c>
    </row>
    <row r="10" spans="1:19" ht="21.75" customHeight="1">
      <c r="A10" s="6" t="s">
        <v>249</v>
      </c>
      <c r="C10" s="37" t="s">
        <v>384</v>
      </c>
      <c r="D10" s="22"/>
      <c r="E10" s="24">
        <v>285192501</v>
      </c>
      <c r="F10" s="22"/>
      <c r="G10" s="24">
        <v>380</v>
      </c>
      <c r="H10" s="22"/>
      <c r="I10" s="24">
        <v>0</v>
      </c>
      <c r="J10" s="22"/>
      <c r="K10" s="24">
        <v>0</v>
      </c>
      <c r="L10" s="22"/>
      <c r="M10" s="24">
        <v>0</v>
      </c>
      <c r="N10" s="22"/>
      <c r="O10" s="24">
        <v>108373150380</v>
      </c>
      <c r="P10" s="22"/>
      <c r="Q10" s="24">
        <v>0</v>
      </c>
      <c r="R10" s="22"/>
      <c r="S10" s="24">
        <v>108373150380</v>
      </c>
    </row>
    <row r="11" spans="1:19" ht="21.75" customHeight="1">
      <c r="A11" s="6" t="s">
        <v>25</v>
      </c>
      <c r="C11" s="37" t="s">
        <v>385</v>
      </c>
      <c r="D11" s="22"/>
      <c r="E11" s="24">
        <v>150000</v>
      </c>
      <c r="F11" s="22"/>
      <c r="G11" s="24">
        <v>11000</v>
      </c>
      <c r="H11" s="22"/>
      <c r="I11" s="24">
        <v>0</v>
      </c>
      <c r="J11" s="22"/>
      <c r="K11" s="24">
        <v>0</v>
      </c>
      <c r="L11" s="22"/>
      <c r="M11" s="24">
        <v>0</v>
      </c>
      <c r="N11" s="22"/>
      <c r="O11" s="24">
        <v>1650000000</v>
      </c>
      <c r="P11" s="22"/>
      <c r="Q11" s="24">
        <v>0</v>
      </c>
      <c r="R11" s="22"/>
      <c r="S11" s="24">
        <v>1650000000</v>
      </c>
    </row>
    <row r="12" spans="1:19" ht="21.75" customHeight="1">
      <c r="A12" s="6" t="s">
        <v>20</v>
      </c>
      <c r="C12" s="37" t="s">
        <v>386</v>
      </c>
      <c r="D12" s="22"/>
      <c r="E12" s="24">
        <v>24120000</v>
      </c>
      <c r="F12" s="22"/>
      <c r="G12" s="24">
        <v>388</v>
      </c>
      <c r="H12" s="22"/>
      <c r="I12" s="24">
        <v>0</v>
      </c>
      <c r="J12" s="22"/>
      <c r="K12" s="24">
        <v>0</v>
      </c>
      <c r="L12" s="22"/>
      <c r="M12" s="24">
        <v>0</v>
      </c>
      <c r="N12" s="22"/>
      <c r="O12" s="24">
        <v>9358560000</v>
      </c>
      <c r="P12" s="22"/>
      <c r="Q12" s="24">
        <v>0</v>
      </c>
      <c r="R12" s="22"/>
      <c r="S12" s="24">
        <v>9358560000</v>
      </c>
    </row>
    <row r="13" spans="1:19" ht="21.75" customHeight="1">
      <c r="A13" s="6" t="s">
        <v>28</v>
      </c>
      <c r="C13" s="37" t="s">
        <v>387</v>
      </c>
      <c r="D13" s="22"/>
      <c r="E13" s="24">
        <v>4692065</v>
      </c>
      <c r="F13" s="22"/>
      <c r="G13" s="24">
        <v>64</v>
      </c>
      <c r="H13" s="22"/>
      <c r="I13" s="24">
        <v>0</v>
      </c>
      <c r="J13" s="22"/>
      <c r="K13" s="24">
        <v>0</v>
      </c>
      <c r="L13" s="22"/>
      <c r="M13" s="24">
        <v>0</v>
      </c>
      <c r="N13" s="22"/>
      <c r="O13" s="24">
        <v>300292160</v>
      </c>
      <c r="P13" s="22"/>
      <c r="Q13" s="24">
        <v>0</v>
      </c>
      <c r="R13" s="22"/>
      <c r="S13" s="24">
        <v>300292160</v>
      </c>
    </row>
    <row r="14" spans="1:19" ht="21.75" customHeight="1">
      <c r="A14" s="7" t="s">
        <v>26</v>
      </c>
      <c r="C14" s="38" t="s">
        <v>388</v>
      </c>
      <c r="D14" s="22"/>
      <c r="E14" s="25">
        <v>33953760</v>
      </c>
      <c r="F14" s="22"/>
      <c r="G14" s="25">
        <v>670</v>
      </c>
      <c r="H14" s="22"/>
      <c r="I14" s="25">
        <v>0</v>
      </c>
      <c r="J14" s="22"/>
      <c r="K14" s="25">
        <v>0</v>
      </c>
      <c r="L14" s="22"/>
      <c r="M14" s="25">
        <v>0</v>
      </c>
      <c r="N14" s="22"/>
      <c r="O14" s="25">
        <v>22749019200</v>
      </c>
      <c r="P14" s="22"/>
      <c r="Q14" s="25">
        <v>0</v>
      </c>
      <c r="R14" s="22"/>
      <c r="S14" s="25">
        <v>22749019200</v>
      </c>
    </row>
    <row r="15" spans="1:19" ht="21.75" customHeight="1">
      <c r="A15" s="9" t="s">
        <v>30</v>
      </c>
      <c r="C15" s="26"/>
      <c r="D15" s="22"/>
      <c r="E15" s="26"/>
      <c r="F15" s="22"/>
      <c r="G15" s="26"/>
      <c r="H15" s="22"/>
      <c r="I15" s="26">
        <v>0</v>
      </c>
      <c r="J15" s="22"/>
      <c r="K15" s="26">
        <v>0</v>
      </c>
      <c r="L15" s="22"/>
      <c r="M15" s="26">
        <v>0</v>
      </c>
      <c r="N15" s="22"/>
      <c r="O15" s="26">
        <v>213815365100</v>
      </c>
      <c r="P15" s="22"/>
      <c r="Q15" s="26">
        <v>0</v>
      </c>
      <c r="R15" s="22"/>
      <c r="S15" s="26">
        <v>213815365100</v>
      </c>
    </row>
    <row r="16" spans="1:19">
      <c r="S16" s="31">
        <f>S15-'درآمد سرمایه گذاری در سهام'!N11-'درآمد سرمایه گذاری در سهام'!N12-'درآمد سرمایه گذاری در سهام'!N14-'درآمد سرمایه گذاری در سهام'!N15-'درآمد سرمایه گذاری در سهام'!N17-'درآمد سرمایه گذاری در سهام'!N18-'درآمد سرمایه گذاری در سهام'!N19</f>
        <v>0</v>
      </c>
    </row>
    <row r="18" spans="19:19">
      <c r="S18" s="40"/>
    </row>
    <row r="19" spans="19:19">
      <c r="S19" s="31"/>
    </row>
    <row r="20" spans="19:19">
      <c r="S20" s="31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7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21.75" customHeight="1">
      <c r="A2" s="128" t="s">
        <v>222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ht="14.45" customHeight="1"/>
    <row r="5" spans="1:11" ht="14.45" customHeight="1">
      <c r="A5" s="129" t="s">
        <v>252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</row>
    <row r="6" spans="1:11" ht="14.45" customHeight="1">
      <c r="I6" s="2" t="s">
        <v>241</v>
      </c>
      <c r="K6" s="2" t="s">
        <v>242</v>
      </c>
    </row>
    <row r="7" spans="1:11" ht="29.1" customHeight="1">
      <c r="A7" s="2" t="s">
        <v>389</v>
      </c>
      <c r="C7" s="11" t="s">
        <v>390</v>
      </c>
      <c r="E7" s="11" t="s">
        <v>391</v>
      </c>
      <c r="G7" s="11" t="s">
        <v>392</v>
      </c>
      <c r="I7" s="12" t="s">
        <v>393</v>
      </c>
      <c r="K7" s="12" t="s">
        <v>393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V27"/>
  <sheetViews>
    <sheetView rightToLeft="1" view="pageBreakPreview" zoomScaleNormal="100" zoomScaleSheetLayoutView="100" workbookViewId="0">
      <selection activeCell="V19" sqref="V19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7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20" customWidth="1"/>
    <col min="17" max="17" width="1.28515625" customWidth="1"/>
    <col min="18" max="18" width="10.42578125" customWidth="1"/>
    <col min="19" max="19" width="1.28515625" customWidth="1"/>
    <col min="20" max="20" width="20" customWidth="1"/>
    <col min="21" max="21" width="1.140625" customWidth="1"/>
    <col min="22" max="22" width="22.140625" customWidth="1"/>
  </cols>
  <sheetData>
    <row r="1" spans="1:22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</row>
    <row r="2" spans="1:22" ht="21.75" customHeight="1">
      <c r="A2" s="128" t="s">
        <v>222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</row>
    <row r="3" spans="1:22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</row>
    <row r="4" spans="1:22" ht="14.45" customHeight="1"/>
    <row r="5" spans="1:22" ht="14.45" customHeight="1">
      <c r="A5" s="129" t="s">
        <v>394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</row>
    <row r="6" spans="1:22" ht="14.45" customHeight="1">
      <c r="A6" s="124" t="s">
        <v>225</v>
      </c>
      <c r="J6" s="124" t="s">
        <v>241</v>
      </c>
      <c r="K6" s="124"/>
      <c r="L6" s="124"/>
      <c r="M6" s="124"/>
      <c r="N6" s="124"/>
      <c r="P6" s="124" t="s">
        <v>242</v>
      </c>
      <c r="Q6" s="124"/>
      <c r="R6" s="124"/>
      <c r="S6" s="124"/>
      <c r="T6" s="124"/>
    </row>
    <row r="7" spans="1:22" ht="29.1" customHeight="1">
      <c r="A7" s="124"/>
      <c r="C7" s="11" t="s">
        <v>395</v>
      </c>
      <c r="E7" s="135" t="s">
        <v>78</v>
      </c>
      <c r="F7" s="135"/>
      <c r="H7" s="11" t="s">
        <v>396</v>
      </c>
      <c r="J7" s="12" t="s">
        <v>397</v>
      </c>
      <c r="K7" s="3"/>
      <c r="L7" s="12" t="s">
        <v>380</v>
      </c>
      <c r="M7" s="3"/>
      <c r="N7" s="12" t="s">
        <v>398</v>
      </c>
      <c r="P7" s="12" t="s">
        <v>397</v>
      </c>
      <c r="Q7" s="3"/>
      <c r="R7" s="12" t="s">
        <v>380</v>
      </c>
      <c r="S7" s="3"/>
      <c r="T7" s="12" t="s">
        <v>398</v>
      </c>
    </row>
    <row r="8" spans="1:22" ht="21.75" customHeight="1">
      <c r="A8" s="5" t="s">
        <v>127</v>
      </c>
      <c r="C8" s="3"/>
      <c r="E8" s="36" t="s">
        <v>129</v>
      </c>
      <c r="F8" s="57"/>
      <c r="G8" s="22"/>
      <c r="H8" s="27">
        <v>23</v>
      </c>
      <c r="I8" s="22"/>
      <c r="J8" s="23">
        <v>1758256041</v>
      </c>
      <c r="K8" s="22"/>
      <c r="L8" s="23">
        <v>0</v>
      </c>
      <c r="M8" s="22"/>
      <c r="N8" s="23">
        <v>1758256041</v>
      </c>
      <c r="O8" s="22"/>
      <c r="P8" s="23">
        <v>1758256041</v>
      </c>
      <c r="Q8" s="22"/>
      <c r="R8" s="23">
        <v>0</v>
      </c>
      <c r="S8" s="22"/>
      <c r="T8" s="23">
        <v>1758256041</v>
      </c>
      <c r="V8" s="31"/>
    </row>
    <row r="9" spans="1:22" ht="21.75" customHeight="1">
      <c r="A9" s="6" t="s">
        <v>107</v>
      </c>
      <c r="E9" s="37" t="s">
        <v>109</v>
      </c>
      <c r="F9" s="22"/>
      <c r="G9" s="22"/>
      <c r="H9" s="28">
        <v>26</v>
      </c>
      <c r="I9" s="22"/>
      <c r="J9" s="24">
        <v>24048543013</v>
      </c>
      <c r="K9" s="22"/>
      <c r="L9" s="24">
        <v>0</v>
      </c>
      <c r="M9" s="22"/>
      <c r="N9" s="24">
        <v>24048543013</v>
      </c>
      <c r="O9" s="22"/>
      <c r="P9" s="24">
        <v>214354277377</v>
      </c>
      <c r="Q9" s="22"/>
      <c r="R9" s="24">
        <v>0</v>
      </c>
      <c r="S9" s="22"/>
      <c r="T9" s="24">
        <v>214354277377</v>
      </c>
      <c r="V9" s="31"/>
    </row>
    <row r="10" spans="1:22" ht="21.75" customHeight="1">
      <c r="A10" s="6" t="s">
        <v>110</v>
      </c>
      <c r="E10" s="37" t="s">
        <v>112</v>
      </c>
      <c r="F10" s="22"/>
      <c r="G10" s="22"/>
      <c r="H10" s="28">
        <v>23</v>
      </c>
      <c r="I10" s="22"/>
      <c r="J10" s="24">
        <v>11183278981</v>
      </c>
      <c r="K10" s="22"/>
      <c r="L10" s="24">
        <v>0</v>
      </c>
      <c r="M10" s="22"/>
      <c r="N10" s="24">
        <v>11183278981</v>
      </c>
      <c r="O10" s="22"/>
      <c r="P10" s="24">
        <v>104172019860</v>
      </c>
      <c r="Q10" s="22"/>
      <c r="R10" s="24">
        <v>0</v>
      </c>
      <c r="S10" s="22"/>
      <c r="T10" s="24">
        <v>104172019860</v>
      </c>
      <c r="V10" s="31"/>
    </row>
    <row r="11" spans="1:22" ht="21.75" customHeight="1">
      <c r="A11" s="6" t="s">
        <v>122</v>
      </c>
      <c r="E11" s="37" t="s">
        <v>124</v>
      </c>
      <c r="F11" s="22"/>
      <c r="G11" s="22"/>
      <c r="H11" s="28">
        <v>20.5</v>
      </c>
      <c r="I11" s="22"/>
      <c r="J11" s="24">
        <v>16796739494</v>
      </c>
      <c r="K11" s="22"/>
      <c r="L11" s="24">
        <v>0</v>
      </c>
      <c r="M11" s="22"/>
      <c r="N11" s="24">
        <v>16796739494</v>
      </c>
      <c r="O11" s="22"/>
      <c r="P11" s="24">
        <v>155355087821</v>
      </c>
      <c r="Q11" s="22"/>
      <c r="R11" s="24">
        <v>0</v>
      </c>
      <c r="S11" s="22"/>
      <c r="T11" s="24">
        <v>155355087821</v>
      </c>
      <c r="V11" s="31"/>
    </row>
    <row r="12" spans="1:22" ht="21.75" customHeight="1">
      <c r="A12" s="6" t="s">
        <v>125</v>
      </c>
      <c r="E12" s="37" t="s">
        <v>126</v>
      </c>
      <c r="F12" s="22"/>
      <c r="G12" s="22"/>
      <c r="H12" s="28">
        <v>20.5</v>
      </c>
      <c r="I12" s="22"/>
      <c r="J12" s="24">
        <v>19306377930</v>
      </c>
      <c r="K12" s="22"/>
      <c r="L12" s="24">
        <v>0</v>
      </c>
      <c r="M12" s="22"/>
      <c r="N12" s="24">
        <v>19306377930</v>
      </c>
      <c r="O12" s="22"/>
      <c r="P12" s="24">
        <v>177794086273</v>
      </c>
      <c r="Q12" s="22"/>
      <c r="R12" s="24">
        <v>0</v>
      </c>
      <c r="S12" s="22"/>
      <c r="T12" s="24">
        <v>177794086273</v>
      </c>
      <c r="V12" s="31"/>
    </row>
    <row r="13" spans="1:22" ht="21.75" customHeight="1">
      <c r="A13" s="6" t="s">
        <v>119</v>
      </c>
      <c r="E13" s="37" t="s">
        <v>121</v>
      </c>
      <c r="F13" s="22"/>
      <c r="G13" s="22"/>
      <c r="H13" s="28">
        <v>20.5</v>
      </c>
      <c r="I13" s="22"/>
      <c r="J13" s="24">
        <v>15894267988</v>
      </c>
      <c r="K13" s="22"/>
      <c r="L13" s="24">
        <v>0</v>
      </c>
      <c r="M13" s="22"/>
      <c r="N13" s="24">
        <v>15894267988</v>
      </c>
      <c r="O13" s="22"/>
      <c r="P13" s="24">
        <v>15894267988</v>
      </c>
      <c r="Q13" s="22"/>
      <c r="R13" s="24">
        <v>0</v>
      </c>
      <c r="S13" s="22"/>
      <c r="T13" s="24">
        <v>15894267988</v>
      </c>
      <c r="V13" s="31"/>
    </row>
    <row r="14" spans="1:22" ht="21.75" customHeight="1">
      <c r="A14" s="6" t="s">
        <v>116</v>
      </c>
      <c r="E14" s="37" t="s">
        <v>118</v>
      </c>
      <c r="F14" s="22"/>
      <c r="G14" s="22"/>
      <c r="H14" s="28">
        <v>20.5</v>
      </c>
      <c r="I14" s="22"/>
      <c r="J14" s="24">
        <v>6903810102</v>
      </c>
      <c r="K14" s="22"/>
      <c r="L14" s="24">
        <v>0</v>
      </c>
      <c r="M14" s="22"/>
      <c r="N14" s="24">
        <v>6903810102</v>
      </c>
      <c r="O14" s="22"/>
      <c r="P14" s="24">
        <v>43621004957</v>
      </c>
      <c r="Q14" s="22"/>
      <c r="R14" s="24">
        <v>0</v>
      </c>
      <c r="S14" s="22"/>
      <c r="T14" s="24">
        <v>43621004957</v>
      </c>
      <c r="V14" s="31"/>
    </row>
    <row r="15" spans="1:22" ht="21.75" customHeight="1">
      <c r="A15" s="6" t="s">
        <v>113</v>
      </c>
      <c r="E15" s="37" t="s">
        <v>115</v>
      </c>
      <c r="F15" s="22"/>
      <c r="G15" s="22"/>
      <c r="H15" s="28">
        <v>18</v>
      </c>
      <c r="I15" s="22"/>
      <c r="J15" s="24">
        <v>3271536915</v>
      </c>
      <c r="K15" s="22"/>
      <c r="L15" s="24">
        <v>0</v>
      </c>
      <c r="M15" s="22"/>
      <c r="N15" s="24">
        <v>3271536915</v>
      </c>
      <c r="O15" s="22"/>
      <c r="P15" s="24">
        <v>20732303319</v>
      </c>
      <c r="Q15" s="22"/>
      <c r="R15" s="24">
        <v>0</v>
      </c>
      <c r="S15" s="22"/>
      <c r="T15" s="24">
        <v>20732303319</v>
      </c>
      <c r="V15" s="31"/>
    </row>
    <row r="16" spans="1:22" ht="21.75" customHeight="1">
      <c r="A16" s="6" t="s">
        <v>102</v>
      </c>
      <c r="E16" s="37" t="s">
        <v>101</v>
      </c>
      <c r="F16" s="22"/>
      <c r="G16" s="22"/>
      <c r="H16" s="28">
        <v>18</v>
      </c>
      <c r="I16" s="22"/>
      <c r="J16" s="24">
        <v>16439016209</v>
      </c>
      <c r="K16" s="22"/>
      <c r="L16" s="24">
        <v>0</v>
      </c>
      <c r="M16" s="22"/>
      <c r="N16" s="24">
        <v>16439016209</v>
      </c>
      <c r="O16" s="22"/>
      <c r="P16" s="24">
        <v>113880521482</v>
      </c>
      <c r="Q16" s="22"/>
      <c r="R16" s="24">
        <v>0</v>
      </c>
      <c r="S16" s="22"/>
      <c r="T16" s="24">
        <v>113880521482</v>
      </c>
      <c r="V16" s="31"/>
    </row>
    <row r="17" spans="1:22" ht="21.75" customHeight="1">
      <c r="A17" s="6" t="s">
        <v>104</v>
      </c>
      <c r="E17" s="37" t="s">
        <v>106</v>
      </c>
      <c r="F17" s="22"/>
      <c r="G17" s="22"/>
      <c r="H17" s="28">
        <v>18</v>
      </c>
      <c r="I17" s="22"/>
      <c r="J17" s="24">
        <v>30507757344</v>
      </c>
      <c r="K17" s="22"/>
      <c r="L17" s="24">
        <v>0</v>
      </c>
      <c r="M17" s="22"/>
      <c r="N17" s="24">
        <v>30507757344</v>
      </c>
      <c r="O17" s="22"/>
      <c r="P17" s="24">
        <v>278148382356</v>
      </c>
      <c r="Q17" s="22"/>
      <c r="R17" s="24">
        <v>0</v>
      </c>
      <c r="S17" s="22"/>
      <c r="T17" s="24">
        <v>278148382356</v>
      </c>
      <c r="V17" s="31"/>
    </row>
    <row r="18" spans="1:22" ht="21.75" customHeight="1">
      <c r="A18" s="69" t="s">
        <v>22</v>
      </c>
      <c r="E18" s="37" t="s">
        <v>428</v>
      </c>
      <c r="F18" s="22"/>
      <c r="G18" s="22"/>
      <c r="H18" s="28">
        <v>18</v>
      </c>
      <c r="I18" s="22"/>
      <c r="J18" s="24">
        <v>3728813550</v>
      </c>
      <c r="K18" s="22"/>
      <c r="L18" s="24">
        <v>0</v>
      </c>
      <c r="M18" s="22"/>
      <c r="N18" s="24">
        <v>3728813550</v>
      </c>
      <c r="O18" s="22"/>
      <c r="P18" s="24">
        <v>3728813550</v>
      </c>
      <c r="Q18" s="22"/>
      <c r="R18" s="24"/>
      <c r="S18" s="22"/>
      <c r="T18" s="24">
        <v>22870056440</v>
      </c>
      <c r="V18" s="31"/>
    </row>
    <row r="19" spans="1:22" ht="21.75" customHeight="1">
      <c r="A19" s="7" t="s">
        <v>263</v>
      </c>
      <c r="C19" s="8"/>
      <c r="E19" s="38" t="s">
        <v>384</v>
      </c>
      <c r="F19" s="22"/>
      <c r="G19" s="22"/>
      <c r="H19" s="29">
        <v>18</v>
      </c>
      <c r="I19" s="22"/>
      <c r="J19" s="25">
        <v>0</v>
      </c>
      <c r="K19" s="22"/>
      <c r="L19" s="25">
        <v>0</v>
      </c>
      <c r="M19" s="22"/>
      <c r="N19" s="25">
        <v>0</v>
      </c>
      <c r="O19" s="22"/>
      <c r="P19" s="25">
        <v>37119311055</v>
      </c>
      <c r="Q19" s="22"/>
      <c r="R19" s="25">
        <v>0</v>
      </c>
      <c r="S19" s="22"/>
      <c r="T19" s="25">
        <v>37119311055</v>
      </c>
      <c r="V19" s="31">
        <f>T20+'درآمد سود سهام'!S15</f>
        <v>1399514940069</v>
      </c>
    </row>
    <row r="20" spans="1:22" ht="21.75" customHeight="1" thickBot="1">
      <c r="A20" s="9" t="s">
        <v>30</v>
      </c>
      <c r="C20" s="10"/>
      <c r="E20" s="26"/>
      <c r="F20" s="22"/>
      <c r="G20" s="22"/>
      <c r="H20" s="26"/>
      <c r="I20" s="22"/>
      <c r="J20" s="26">
        <f>SUM(J8:J19)</f>
        <v>149838397567</v>
      </c>
      <c r="K20" s="22"/>
      <c r="L20" s="26">
        <v>0</v>
      </c>
      <c r="M20" s="22"/>
      <c r="N20" s="26">
        <f>SUM(N8:N19)</f>
        <v>149838397567</v>
      </c>
      <c r="O20" s="26">
        <f t="shared" ref="O20:S20" si="0">SUM(O8:O19)</f>
        <v>0</v>
      </c>
      <c r="P20" s="26">
        <f t="shared" si="0"/>
        <v>1166558332079</v>
      </c>
      <c r="Q20" s="26">
        <f t="shared" si="0"/>
        <v>0</v>
      </c>
      <c r="R20" s="26">
        <f t="shared" si="0"/>
        <v>0</v>
      </c>
      <c r="S20" s="26">
        <f t="shared" si="0"/>
        <v>0</v>
      </c>
      <c r="T20" s="26">
        <f>SUM(T8:T19)</f>
        <v>1185699574969</v>
      </c>
    </row>
    <row r="21" spans="1:22" ht="13.5" thickTop="1">
      <c r="T21" s="31">
        <f>T20-'درآمد سرمایه گذاری در اوراق به'!L31-'درآمد سرمایه گذاری در سهام'!N20</f>
        <v>0</v>
      </c>
    </row>
    <row r="22" spans="1:22">
      <c r="J22" s="39"/>
    </row>
    <row r="23" spans="1:22">
      <c r="J23" s="31"/>
    </row>
    <row r="27" spans="1:22">
      <c r="J27" s="31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honeticPr fontId="17" type="noConversion"/>
  <pageMargins left="0.39" right="0.39" top="0.39" bottom="0.39" header="0" footer="0"/>
  <pageSetup paperSize="9" scale="7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168"/>
  <sheetViews>
    <sheetView rightToLeft="1" view="pageBreakPreview" topLeftCell="A137" zoomScale="80" zoomScaleNormal="100" zoomScaleSheetLayoutView="80" workbookViewId="0">
      <selection activeCell="I173" sqref="I173"/>
    </sheetView>
  </sheetViews>
  <sheetFormatPr defaultRowHeight="12.75"/>
  <cols>
    <col min="1" max="1" width="67.140625" customWidth="1"/>
    <col min="2" max="2" width="1.28515625" customWidth="1"/>
    <col min="3" max="3" width="18.28515625" customWidth="1"/>
    <col min="4" max="4" width="1.28515625" customWidth="1"/>
    <col min="5" max="5" width="18" customWidth="1"/>
    <col min="6" max="6" width="1.28515625" customWidth="1"/>
    <col min="7" max="7" width="23.85546875" customWidth="1"/>
    <col min="8" max="8" width="1.28515625" customWidth="1"/>
    <col min="9" max="9" width="21" customWidth="1"/>
    <col min="10" max="10" width="1.28515625" customWidth="1"/>
    <col min="11" max="11" width="31.140625" customWidth="1"/>
    <col min="12" max="12" width="1.28515625" customWidth="1"/>
    <col min="13" max="13" width="21.140625" customWidth="1"/>
    <col min="14" max="14" width="0.28515625" hidden="1" customWidth="1"/>
  </cols>
  <sheetData>
    <row r="1" spans="1:13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21.75" customHeight="1">
      <c r="A2" s="128" t="s">
        <v>222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1:13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ht="14.45" customHeight="1"/>
    <row r="5" spans="1:13" ht="14.45" customHeight="1">
      <c r="A5" s="129" t="s">
        <v>399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</row>
    <row r="6" spans="1:13" ht="14.45" customHeight="1">
      <c r="A6" s="124" t="s">
        <v>225</v>
      </c>
      <c r="C6" s="124" t="s">
        <v>241</v>
      </c>
      <c r="D6" s="124"/>
      <c r="E6" s="124"/>
      <c r="F6" s="124"/>
      <c r="G6" s="124"/>
      <c r="I6" s="124" t="s">
        <v>242</v>
      </c>
      <c r="J6" s="124"/>
      <c r="K6" s="124"/>
      <c r="L6" s="124"/>
      <c r="M6" s="124"/>
    </row>
    <row r="7" spans="1:13" ht="29.1" customHeight="1">
      <c r="A7" s="124"/>
      <c r="C7" s="12" t="s">
        <v>397</v>
      </c>
      <c r="D7" s="3"/>
      <c r="E7" s="12" t="s">
        <v>380</v>
      </c>
      <c r="F7" s="3"/>
      <c r="G7" s="12" t="s">
        <v>398</v>
      </c>
      <c r="I7" s="12" t="s">
        <v>397</v>
      </c>
      <c r="J7" s="3"/>
      <c r="K7" s="12" t="s">
        <v>380</v>
      </c>
      <c r="L7" s="3"/>
      <c r="M7" s="12" t="s">
        <v>398</v>
      </c>
    </row>
    <row r="8" spans="1:13" ht="21.75" customHeight="1">
      <c r="A8" s="5" t="s">
        <v>151</v>
      </c>
      <c r="C8" s="23">
        <v>0</v>
      </c>
      <c r="D8" s="22"/>
      <c r="E8" s="23">
        <v>0</v>
      </c>
      <c r="F8" s="22"/>
      <c r="G8" s="23">
        <v>0</v>
      </c>
      <c r="H8" s="22"/>
      <c r="I8" s="23">
        <v>2683</v>
      </c>
      <c r="J8" s="22"/>
      <c r="K8" s="23">
        <v>0</v>
      </c>
      <c r="L8" s="22"/>
      <c r="M8" s="23">
        <v>2683</v>
      </c>
    </row>
    <row r="9" spans="1:13" ht="21.75" customHeight="1">
      <c r="A9" s="6" t="s">
        <v>153</v>
      </c>
      <c r="C9" s="24">
        <v>0</v>
      </c>
      <c r="D9" s="22"/>
      <c r="E9" s="24">
        <v>0</v>
      </c>
      <c r="F9" s="22"/>
      <c r="G9" s="24">
        <v>0</v>
      </c>
      <c r="H9" s="22"/>
      <c r="I9" s="24">
        <v>92582</v>
      </c>
      <c r="J9" s="22"/>
      <c r="K9" s="24">
        <v>0</v>
      </c>
      <c r="L9" s="22"/>
      <c r="M9" s="24">
        <v>92582</v>
      </c>
    </row>
    <row r="10" spans="1:13" ht="21.75" customHeight="1">
      <c r="A10" s="6" t="s">
        <v>154</v>
      </c>
      <c r="C10" s="24">
        <v>0</v>
      </c>
      <c r="D10" s="22"/>
      <c r="E10" s="24">
        <v>0</v>
      </c>
      <c r="F10" s="22"/>
      <c r="G10" s="24">
        <v>0</v>
      </c>
      <c r="H10" s="22"/>
      <c r="I10" s="24">
        <v>27757</v>
      </c>
      <c r="J10" s="22"/>
      <c r="K10" s="24">
        <v>0</v>
      </c>
      <c r="L10" s="22"/>
      <c r="M10" s="24">
        <v>27757</v>
      </c>
    </row>
    <row r="11" spans="1:13" ht="21.75" customHeight="1">
      <c r="A11" s="6" t="s">
        <v>158</v>
      </c>
      <c r="C11" s="24">
        <v>2669</v>
      </c>
      <c r="D11" s="22"/>
      <c r="E11" s="24">
        <v>0</v>
      </c>
      <c r="F11" s="22"/>
      <c r="G11" s="24">
        <v>2669</v>
      </c>
      <c r="H11" s="22"/>
      <c r="I11" s="24">
        <v>239191</v>
      </c>
      <c r="J11" s="22"/>
      <c r="K11" s="24">
        <v>0</v>
      </c>
      <c r="L11" s="22"/>
      <c r="M11" s="24">
        <v>239191</v>
      </c>
    </row>
    <row r="12" spans="1:13" ht="21.75" customHeight="1">
      <c r="A12" s="6" t="s">
        <v>159</v>
      </c>
      <c r="C12" s="24">
        <v>0</v>
      </c>
      <c r="D12" s="22"/>
      <c r="E12" s="24">
        <v>0</v>
      </c>
      <c r="F12" s="22"/>
      <c r="G12" s="24">
        <v>0</v>
      </c>
      <c r="H12" s="22"/>
      <c r="I12" s="24">
        <v>1275843</v>
      </c>
      <c r="J12" s="22"/>
      <c r="K12" s="24">
        <v>0</v>
      </c>
      <c r="L12" s="22"/>
      <c r="M12" s="24">
        <v>1275843</v>
      </c>
    </row>
    <row r="13" spans="1:13" ht="21.75" customHeight="1">
      <c r="A13" s="6" t="s">
        <v>160</v>
      </c>
      <c r="C13" s="24">
        <v>2499</v>
      </c>
      <c r="D13" s="22"/>
      <c r="E13" s="24">
        <v>0</v>
      </c>
      <c r="F13" s="22"/>
      <c r="G13" s="24">
        <v>2499</v>
      </c>
      <c r="H13" s="22"/>
      <c r="I13" s="24">
        <v>4816</v>
      </c>
      <c r="J13" s="22"/>
      <c r="K13" s="24">
        <v>0</v>
      </c>
      <c r="L13" s="22"/>
      <c r="M13" s="24">
        <v>4816</v>
      </c>
    </row>
    <row r="14" spans="1:13" ht="21.75" customHeight="1">
      <c r="A14" s="6" t="s">
        <v>161</v>
      </c>
      <c r="C14" s="24">
        <v>0</v>
      </c>
      <c r="D14" s="22"/>
      <c r="E14" s="24">
        <v>0</v>
      </c>
      <c r="F14" s="22"/>
      <c r="G14" s="24">
        <v>0</v>
      </c>
      <c r="H14" s="22"/>
      <c r="I14" s="24">
        <v>20804</v>
      </c>
      <c r="J14" s="22"/>
      <c r="K14" s="24">
        <v>0</v>
      </c>
      <c r="L14" s="22"/>
      <c r="M14" s="24">
        <v>20804</v>
      </c>
    </row>
    <row r="15" spans="1:13" ht="21.75" customHeight="1">
      <c r="A15" s="6" t="s">
        <v>163</v>
      </c>
      <c r="C15" s="24">
        <v>0</v>
      </c>
      <c r="D15" s="22"/>
      <c r="E15" s="24">
        <v>0</v>
      </c>
      <c r="F15" s="22"/>
      <c r="G15" s="24">
        <v>0</v>
      </c>
      <c r="H15" s="22"/>
      <c r="I15" s="24">
        <v>9422</v>
      </c>
      <c r="J15" s="22"/>
      <c r="K15" s="24">
        <v>0</v>
      </c>
      <c r="L15" s="22"/>
      <c r="M15" s="24">
        <v>9422</v>
      </c>
    </row>
    <row r="16" spans="1:13" ht="21.75" customHeight="1">
      <c r="A16" s="6" t="s">
        <v>164</v>
      </c>
      <c r="C16" s="24">
        <v>0</v>
      </c>
      <c r="D16" s="22"/>
      <c r="E16" s="24">
        <v>0</v>
      </c>
      <c r="F16" s="22"/>
      <c r="G16" s="24">
        <v>0</v>
      </c>
      <c r="H16" s="22"/>
      <c r="I16" s="24">
        <v>25723</v>
      </c>
      <c r="J16" s="22"/>
      <c r="K16" s="24">
        <v>0</v>
      </c>
      <c r="L16" s="22"/>
      <c r="M16" s="24">
        <v>25723</v>
      </c>
    </row>
    <row r="17" spans="1:13" ht="21.75" customHeight="1">
      <c r="A17" s="6" t="s">
        <v>165</v>
      </c>
      <c r="C17" s="24">
        <v>0</v>
      </c>
      <c r="D17" s="22"/>
      <c r="E17" s="24">
        <v>0</v>
      </c>
      <c r="F17" s="22"/>
      <c r="G17" s="24">
        <v>0</v>
      </c>
      <c r="H17" s="22"/>
      <c r="I17" s="24">
        <v>4702</v>
      </c>
      <c r="J17" s="22"/>
      <c r="K17" s="24">
        <v>0</v>
      </c>
      <c r="L17" s="22"/>
      <c r="M17" s="24">
        <v>4702</v>
      </c>
    </row>
    <row r="18" spans="1:13" ht="21.75" customHeight="1">
      <c r="A18" s="6" t="s">
        <v>166</v>
      </c>
      <c r="C18" s="24">
        <v>0</v>
      </c>
      <c r="D18" s="22"/>
      <c r="E18" s="24">
        <v>0</v>
      </c>
      <c r="F18" s="22"/>
      <c r="G18" s="24">
        <v>0</v>
      </c>
      <c r="H18" s="22"/>
      <c r="I18" s="24">
        <v>17627</v>
      </c>
      <c r="J18" s="22"/>
      <c r="K18" s="24">
        <v>0</v>
      </c>
      <c r="L18" s="22"/>
      <c r="M18" s="24">
        <v>17627</v>
      </c>
    </row>
    <row r="19" spans="1:13" ht="21.75" customHeight="1">
      <c r="A19" s="6" t="s">
        <v>167</v>
      </c>
      <c r="C19" s="24">
        <v>407964</v>
      </c>
      <c r="D19" s="22"/>
      <c r="E19" s="24">
        <v>0</v>
      </c>
      <c r="F19" s="22"/>
      <c r="G19" s="24">
        <v>407964</v>
      </c>
      <c r="H19" s="22"/>
      <c r="I19" s="24">
        <v>6167095</v>
      </c>
      <c r="J19" s="22"/>
      <c r="K19" s="24">
        <v>0</v>
      </c>
      <c r="L19" s="22"/>
      <c r="M19" s="24">
        <v>6167095</v>
      </c>
    </row>
    <row r="20" spans="1:13" ht="21.75" customHeight="1">
      <c r="A20" s="6" t="s">
        <v>279</v>
      </c>
      <c r="C20" s="24">
        <v>0</v>
      </c>
      <c r="D20" s="22"/>
      <c r="E20" s="24">
        <v>0</v>
      </c>
      <c r="F20" s="22"/>
      <c r="G20" s="24">
        <v>0</v>
      </c>
      <c r="H20" s="22"/>
      <c r="I20" s="24">
        <v>907311493</v>
      </c>
      <c r="J20" s="22"/>
      <c r="K20" s="24">
        <v>0</v>
      </c>
      <c r="L20" s="22"/>
      <c r="M20" s="24">
        <f>907311493+954533997</f>
        <v>1861845490</v>
      </c>
    </row>
    <row r="21" spans="1:13" ht="21.75" customHeight="1">
      <c r="A21" s="6" t="s">
        <v>169</v>
      </c>
      <c r="C21" s="24">
        <v>0</v>
      </c>
      <c r="D21" s="22"/>
      <c r="E21" s="24">
        <v>0</v>
      </c>
      <c r="F21" s="22"/>
      <c r="G21" s="24">
        <v>0</v>
      </c>
      <c r="H21" s="22"/>
      <c r="I21" s="24">
        <v>7824</v>
      </c>
      <c r="J21" s="22"/>
      <c r="K21" s="24">
        <v>0</v>
      </c>
      <c r="L21" s="22"/>
      <c r="M21" s="24">
        <v>7824</v>
      </c>
    </row>
    <row r="22" spans="1:13" ht="21.75" customHeight="1">
      <c r="A22" s="6" t="s">
        <v>280</v>
      </c>
      <c r="C22" s="24">
        <v>0</v>
      </c>
      <c r="D22" s="22"/>
      <c r="E22" s="24">
        <v>0</v>
      </c>
      <c r="F22" s="22"/>
      <c r="G22" s="24">
        <v>0</v>
      </c>
      <c r="H22" s="22"/>
      <c r="I22" s="24">
        <v>107715632</v>
      </c>
      <c r="J22" s="22"/>
      <c r="K22" s="24">
        <v>0</v>
      </c>
      <c r="L22" s="22"/>
      <c r="M22" s="24">
        <v>107715632</v>
      </c>
    </row>
    <row r="23" spans="1:13" ht="21.75" customHeight="1">
      <c r="A23" s="6" t="s">
        <v>281</v>
      </c>
      <c r="C23" s="24">
        <v>0</v>
      </c>
      <c r="D23" s="22"/>
      <c r="E23" s="24">
        <v>0</v>
      </c>
      <c r="F23" s="22"/>
      <c r="G23" s="24">
        <v>0</v>
      </c>
      <c r="H23" s="22"/>
      <c r="I23" s="24">
        <v>58089065</v>
      </c>
      <c r="J23" s="22"/>
      <c r="K23" s="24">
        <v>0</v>
      </c>
      <c r="L23" s="22"/>
      <c r="M23" s="24">
        <v>58089065</v>
      </c>
    </row>
    <row r="24" spans="1:13" ht="21.75" customHeight="1">
      <c r="A24" s="6" t="s">
        <v>282</v>
      </c>
      <c r="C24" s="24">
        <v>0</v>
      </c>
      <c r="D24" s="22"/>
      <c r="E24" s="24">
        <v>0</v>
      </c>
      <c r="F24" s="22"/>
      <c r="G24" s="24">
        <v>0</v>
      </c>
      <c r="H24" s="22"/>
      <c r="I24" s="24">
        <v>121024397</v>
      </c>
      <c r="J24" s="22"/>
      <c r="K24" s="24">
        <v>0</v>
      </c>
      <c r="L24" s="22"/>
      <c r="M24" s="24">
        <v>121024397</v>
      </c>
    </row>
    <row r="25" spans="1:13" ht="21.75" customHeight="1">
      <c r="A25" s="6" t="s">
        <v>283</v>
      </c>
      <c r="C25" s="24">
        <v>0</v>
      </c>
      <c r="D25" s="22"/>
      <c r="E25" s="24">
        <v>0</v>
      </c>
      <c r="F25" s="22"/>
      <c r="G25" s="24">
        <v>0</v>
      </c>
      <c r="H25" s="22"/>
      <c r="I25" s="24">
        <v>27931844</v>
      </c>
      <c r="J25" s="22"/>
      <c r="K25" s="24">
        <v>0</v>
      </c>
      <c r="L25" s="22"/>
      <c r="M25" s="24">
        <v>27931844</v>
      </c>
    </row>
    <row r="26" spans="1:13" ht="21.75" customHeight="1">
      <c r="A26" s="6" t="s">
        <v>284</v>
      </c>
      <c r="C26" s="24">
        <v>0</v>
      </c>
      <c r="D26" s="22"/>
      <c r="E26" s="24">
        <v>0</v>
      </c>
      <c r="F26" s="22"/>
      <c r="G26" s="24">
        <v>0</v>
      </c>
      <c r="H26" s="22"/>
      <c r="I26" s="24">
        <v>3332162596</v>
      </c>
      <c r="J26" s="22"/>
      <c r="K26" s="24">
        <v>0</v>
      </c>
      <c r="L26" s="22"/>
      <c r="M26" s="24">
        <v>3332162596</v>
      </c>
    </row>
    <row r="27" spans="1:13" ht="21.75" customHeight="1">
      <c r="A27" s="6" t="s">
        <v>285</v>
      </c>
      <c r="C27" s="24">
        <v>0</v>
      </c>
      <c r="D27" s="22"/>
      <c r="E27" s="24">
        <v>0</v>
      </c>
      <c r="F27" s="22"/>
      <c r="G27" s="24">
        <v>0</v>
      </c>
      <c r="H27" s="22"/>
      <c r="I27" s="24">
        <v>3101128774</v>
      </c>
      <c r="J27" s="22"/>
      <c r="K27" s="24">
        <v>0</v>
      </c>
      <c r="L27" s="22"/>
      <c r="M27" s="24">
        <v>3101128774</v>
      </c>
    </row>
    <row r="28" spans="1:13" ht="21.75" customHeight="1">
      <c r="A28" s="6" t="s">
        <v>286</v>
      </c>
      <c r="C28" s="24">
        <v>0</v>
      </c>
      <c r="D28" s="22"/>
      <c r="E28" s="24">
        <v>0</v>
      </c>
      <c r="F28" s="22"/>
      <c r="G28" s="24">
        <v>0</v>
      </c>
      <c r="H28" s="22"/>
      <c r="I28" s="24">
        <v>16333688506</v>
      </c>
      <c r="J28" s="22"/>
      <c r="K28" s="24">
        <v>6624144</v>
      </c>
      <c r="L28" s="22"/>
      <c r="M28" s="24">
        <v>16327064362</v>
      </c>
    </row>
    <row r="29" spans="1:13" ht="21.75" customHeight="1">
      <c r="A29" s="6" t="s">
        <v>287</v>
      </c>
      <c r="C29" s="24">
        <v>0</v>
      </c>
      <c r="D29" s="22"/>
      <c r="E29" s="24">
        <v>0</v>
      </c>
      <c r="F29" s="22"/>
      <c r="G29" s="24">
        <v>0</v>
      </c>
      <c r="H29" s="22"/>
      <c r="I29" s="24">
        <v>878555191</v>
      </c>
      <c r="J29" s="22"/>
      <c r="K29" s="24">
        <v>0</v>
      </c>
      <c r="L29" s="22"/>
      <c r="M29" s="24">
        <v>878555191</v>
      </c>
    </row>
    <row r="30" spans="1:13" ht="21.75" customHeight="1">
      <c r="A30" s="6" t="s">
        <v>171</v>
      </c>
      <c r="C30" s="24">
        <v>3127</v>
      </c>
      <c r="D30" s="22"/>
      <c r="E30" s="24">
        <v>0</v>
      </c>
      <c r="F30" s="22"/>
      <c r="G30" s="24">
        <v>3127</v>
      </c>
      <c r="H30" s="22"/>
      <c r="I30" s="24">
        <v>7715</v>
      </c>
      <c r="J30" s="22"/>
      <c r="K30" s="24">
        <v>0</v>
      </c>
      <c r="L30" s="22"/>
      <c r="M30" s="24">
        <v>7715</v>
      </c>
    </row>
    <row r="31" spans="1:13" ht="21.75" customHeight="1">
      <c r="A31" s="6" t="s">
        <v>288</v>
      </c>
      <c r="C31" s="24">
        <v>0</v>
      </c>
      <c r="D31" s="22"/>
      <c r="E31" s="24">
        <v>0</v>
      </c>
      <c r="F31" s="22"/>
      <c r="G31" s="24">
        <v>0</v>
      </c>
      <c r="H31" s="22"/>
      <c r="I31" s="24">
        <v>4214958907</v>
      </c>
      <c r="J31" s="22"/>
      <c r="K31" s="24">
        <v>5033731</v>
      </c>
      <c r="L31" s="22"/>
      <c r="M31" s="24">
        <v>4209925176</v>
      </c>
    </row>
    <row r="32" spans="1:13" ht="21.75" customHeight="1">
      <c r="A32" s="6" t="s">
        <v>289</v>
      </c>
      <c r="C32" s="24">
        <v>0</v>
      </c>
      <c r="D32" s="22"/>
      <c r="E32" s="24">
        <v>0</v>
      </c>
      <c r="F32" s="22"/>
      <c r="G32" s="24">
        <v>0</v>
      </c>
      <c r="H32" s="22"/>
      <c r="I32" s="24">
        <v>7752054863</v>
      </c>
      <c r="J32" s="22"/>
      <c r="K32" s="24">
        <v>11542479</v>
      </c>
      <c r="L32" s="22"/>
      <c r="M32" s="24">
        <v>7740512384</v>
      </c>
    </row>
    <row r="33" spans="1:13" ht="21.75" customHeight="1">
      <c r="A33" s="6" t="s">
        <v>290</v>
      </c>
      <c r="C33" s="24">
        <v>0</v>
      </c>
      <c r="D33" s="22"/>
      <c r="E33" s="24">
        <v>0</v>
      </c>
      <c r="F33" s="22"/>
      <c r="G33" s="24">
        <v>0</v>
      </c>
      <c r="H33" s="22"/>
      <c r="I33" s="24">
        <v>5208339399</v>
      </c>
      <c r="J33" s="22"/>
      <c r="K33" s="24">
        <v>1942836</v>
      </c>
      <c r="L33" s="22"/>
      <c r="M33" s="24">
        <v>5206396563</v>
      </c>
    </row>
    <row r="34" spans="1:13" ht="21.75" customHeight="1">
      <c r="A34" s="6" t="s">
        <v>291</v>
      </c>
      <c r="C34" s="24">
        <v>0</v>
      </c>
      <c r="D34" s="22"/>
      <c r="E34" s="24">
        <v>0</v>
      </c>
      <c r="F34" s="22"/>
      <c r="G34" s="24">
        <v>0</v>
      </c>
      <c r="H34" s="22"/>
      <c r="I34" s="24">
        <v>3327753425</v>
      </c>
      <c r="J34" s="22"/>
      <c r="K34" s="24">
        <v>0</v>
      </c>
      <c r="L34" s="22"/>
      <c r="M34" s="24">
        <v>3327753425</v>
      </c>
    </row>
    <row r="35" spans="1:13" ht="21.75" customHeight="1">
      <c r="A35" s="6" t="s">
        <v>292</v>
      </c>
      <c r="C35" s="24">
        <v>0</v>
      </c>
      <c r="D35" s="22"/>
      <c r="E35" s="24">
        <v>0</v>
      </c>
      <c r="F35" s="22"/>
      <c r="G35" s="24">
        <v>0</v>
      </c>
      <c r="H35" s="22"/>
      <c r="I35" s="24">
        <v>3069315069</v>
      </c>
      <c r="J35" s="22"/>
      <c r="K35" s="24">
        <v>0</v>
      </c>
      <c r="L35" s="22"/>
      <c r="M35" s="24">
        <v>3069315069</v>
      </c>
    </row>
    <row r="36" spans="1:13" ht="21.75" customHeight="1">
      <c r="A36" s="6" t="s">
        <v>293</v>
      </c>
      <c r="C36" s="24">
        <v>0</v>
      </c>
      <c r="D36" s="22"/>
      <c r="E36" s="24">
        <v>0</v>
      </c>
      <c r="F36" s="22"/>
      <c r="G36" s="24">
        <v>0</v>
      </c>
      <c r="H36" s="22"/>
      <c r="I36" s="24">
        <v>1407123288</v>
      </c>
      <c r="J36" s="22"/>
      <c r="K36" s="24">
        <v>0</v>
      </c>
      <c r="L36" s="22"/>
      <c r="M36" s="24">
        <v>1407123288</v>
      </c>
    </row>
    <row r="37" spans="1:13" ht="21.75" customHeight="1">
      <c r="A37" s="6" t="s">
        <v>172</v>
      </c>
      <c r="C37" s="24">
        <v>0</v>
      </c>
      <c r="D37" s="22"/>
      <c r="E37" s="24">
        <v>0</v>
      </c>
      <c r="F37" s="22"/>
      <c r="G37" s="24">
        <v>0</v>
      </c>
      <c r="H37" s="22"/>
      <c r="I37" s="24">
        <v>38157</v>
      </c>
      <c r="J37" s="22"/>
      <c r="K37" s="24">
        <v>0</v>
      </c>
      <c r="L37" s="22"/>
      <c r="M37" s="24">
        <v>38157</v>
      </c>
    </row>
    <row r="38" spans="1:13" ht="21.75" customHeight="1">
      <c r="A38" s="6" t="s">
        <v>294</v>
      </c>
      <c r="C38" s="24">
        <v>0</v>
      </c>
      <c r="D38" s="22"/>
      <c r="E38" s="24">
        <v>0</v>
      </c>
      <c r="F38" s="22"/>
      <c r="G38" s="24">
        <v>0</v>
      </c>
      <c r="H38" s="22"/>
      <c r="I38" s="24">
        <v>37341901636</v>
      </c>
      <c r="J38" s="22"/>
      <c r="K38" s="24">
        <v>0</v>
      </c>
      <c r="L38" s="22"/>
      <c r="M38" s="24">
        <v>37341901636</v>
      </c>
    </row>
    <row r="39" spans="1:13" ht="21.75" customHeight="1">
      <c r="A39" s="6" t="s">
        <v>173</v>
      </c>
      <c r="C39" s="24">
        <v>20500</v>
      </c>
      <c r="D39" s="22"/>
      <c r="E39" s="24">
        <v>0</v>
      </c>
      <c r="F39" s="22"/>
      <c r="G39" s="24">
        <v>20500</v>
      </c>
      <c r="H39" s="22"/>
      <c r="I39" s="24">
        <v>86978</v>
      </c>
      <c r="J39" s="22"/>
      <c r="K39" s="24">
        <v>0</v>
      </c>
      <c r="L39" s="22"/>
      <c r="M39" s="24">
        <v>86978</v>
      </c>
    </row>
    <row r="40" spans="1:13" ht="21.75" customHeight="1">
      <c r="A40" s="6" t="s">
        <v>295</v>
      </c>
      <c r="C40" s="24">
        <v>0</v>
      </c>
      <c r="D40" s="22"/>
      <c r="E40" s="24">
        <v>0</v>
      </c>
      <c r="F40" s="22"/>
      <c r="G40" s="24">
        <v>0</v>
      </c>
      <c r="H40" s="22"/>
      <c r="I40" s="24">
        <v>29340065576</v>
      </c>
      <c r="J40" s="22"/>
      <c r="K40" s="24">
        <v>0</v>
      </c>
      <c r="L40" s="22"/>
      <c r="M40" s="24">
        <v>29340065576</v>
      </c>
    </row>
    <row r="41" spans="1:13" ht="21.75" customHeight="1">
      <c r="A41" s="6" t="s">
        <v>296</v>
      </c>
      <c r="C41" s="24">
        <v>0</v>
      </c>
      <c r="D41" s="22"/>
      <c r="E41" s="24">
        <v>0</v>
      </c>
      <c r="F41" s="22"/>
      <c r="G41" s="24">
        <v>0</v>
      </c>
      <c r="H41" s="22"/>
      <c r="I41" s="24">
        <v>28392804227</v>
      </c>
      <c r="J41" s="22"/>
      <c r="K41" s="24">
        <v>0</v>
      </c>
      <c r="L41" s="22"/>
      <c r="M41" s="24">
        <v>28392804227</v>
      </c>
    </row>
    <row r="42" spans="1:13" ht="21.75" customHeight="1">
      <c r="A42" s="6" t="s">
        <v>297</v>
      </c>
      <c r="C42" s="24">
        <v>0</v>
      </c>
      <c r="D42" s="22"/>
      <c r="E42" s="24">
        <v>0</v>
      </c>
      <c r="F42" s="22"/>
      <c r="G42" s="24">
        <v>0</v>
      </c>
      <c r="H42" s="22"/>
      <c r="I42" s="24">
        <v>6273830584</v>
      </c>
      <c r="J42" s="22"/>
      <c r="K42" s="24">
        <v>0</v>
      </c>
      <c r="L42" s="22"/>
      <c r="M42" s="24">
        <v>6273830584</v>
      </c>
    </row>
    <row r="43" spans="1:13" ht="21.75" customHeight="1">
      <c r="A43" s="6" t="s">
        <v>298</v>
      </c>
      <c r="C43" s="24">
        <v>0</v>
      </c>
      <c r="D43" s="22"/>
      <c r="E43" s="24">
        <v>0</v>
      </c>
      <c r="F43" s="22"/>
      <c r="G43" s="24">
        <v>0</v>
      </c>
      <c r="H43" s="22"/>
      <c r="I43" s="24">
        <v>5757260300</v>
      </c>
      <c r="J43" s="22"/>
      <c r="K43" s="24">
        <v>0</v>
      </c>
      <c r="L43" s="22"/>
      <c r="M43" s="24">
        <v>5757260300</v>
      </c>
    </row>
    <row r="44" spans="1:13" ht="21.75" customHeight="1">
      <c r="A44" s="6" t="s">
        <v>299</v>
      </c>
      <c r="C44" s="24">
        <v>0</v>
      </c>
      <c r="D44" s="22"/>
      <c r="E44" s="24">
        <v>0</v>
      </c>
      <c r="F44" s="22"/>
      <c r="G44" s="24">
        <v>0</v>
      </c>
      <c r="H44" s="22"/>
      <c r="I44" s="24">
        <v>7289874704</v>
      </c>
      <c r="J44" s="22"/>
      <c r="K44" s="24">
        <v>7688132</v>
      </c>
      <c r="L44" s="22"/>
      <c r="M44" s="24">
        <v>7282186572</v>
      </c>
    </row>
    <row r="45" spans="1:13" ht="21.75" customHeight="1">
      <c r="A45" s="6" t="s">
        <v>300</v>
      </c>
      <c r="C45" s="24">
        <v>0</v>
      </c>
      <c r="D45" s="22"/>
      <c r="E45" s="24">
        <v>0</v>
      </c>
      <c r="F45" s="22"/>
      <c r="G45" s="24">
        <v>0</v>
      </c>
      <c r="H45" s="22"/>
      <c r="I45" s="24">
        <v>71635293</v>
      </c>
      <c r="J45" s="22"/>
      <c r="K45" s="24">
        <v>0</v>
      </c>
      <c r="L45" s="22"/>
      <c r="M45" s="24">
        <v>71635293</v>
      </c>
    </row>
    <row r="46" spans="1:13" ht="21.75" customHeight="1">
      <c r="A46" s="6" t="s">
        <v>301</v>
      </c>
      <c r="C46" s="24">
        <v>0</v>
      </c>
      <c r="D46" s="22"/>
      <c r="E46" s="24">
        <v>0</v>
      </c>
      <c r="F46" s="22"/>
      <c r="G46" s="24">
        <v>0</v>
      </c>
      <c r="H46" s="22"/>
      <c r="I46" s="24">
        <v>6340726</v>
      </c>
      <c r="J46" s="22"/>
      <c r="K46" s="24">
        <v>0</v>
      </c>
      <c r="L46" s="22"/>
      <c r="M46" s="24">
        <v>6340726</v>
      </c>
    </row>
    <row r="47" spans="1:13" ht="21.75" customHeight="1">
      <c r="A47" s="6" t="s">
        <v>302</v>
      </c>
      <c r="C47" s="24">
        <v>0</v>
      </c>
      <c r="D47" s="22"/>
      <c r="E47" s="24">
        <v>0</v>
      </c>
      <c r="F47" s="22"/>
      <c r="G47" s="24">
        <v>0</v>
      </c>
      <c r="H47" s="22"/>
      <c r="I47" s="24">
        <v>15660018</v>
      </c>
      <c r="J47" s="22"/>
      <c r="K47" s="24">
        <v>0</v>
      </c>
      <c r="L47" s="22"/>
      <c r="M47" s="24">
        <v>15660018</v>
      </c>
    </row>
    <row r="48" spans="1:13" ht="21.75" customHeight="1">
      <c r="A48" s="6" t="s">
        <v>303</v>
      </c>
      <c r="C48" s="24">
        <v>0</v>
      </c>
      <c r="D48" s="22"/>
      <c r="E48" s="24">
        <v>0</v>
      </c>
      <c r="F48" s="22"/>
      <c r="G48" s="24">
        <v>0</v>
      </c>
      <c r="H48" s="22"/>
      <c r="I48" s="24">
        <v>2843946365</v>
      </c>
      <c r="J48" s="22"/>
      <c r="K48" s="24">
        <v>0</v>
      </c>
      <c r="L48" s="22"/>
      <c r="M48" s="24">
        <v>2843946365</v>
      </c>
    </row>
    <row r="49" spans="1:13" ht="21.75" customHeight="1">
      <c r="A49" s="6" t="s">
        <v>304</v>
      </c>
      <c r="C49" s="24">
        <v>0</v>
      </c>
      <c r="D49" s="22"/>
      <c r="E49" s="24">
        <v>0</v>
      </c>
      <c r="F49" s="22"/>
      <c r="G49" s="24">
        <v>0</v>
      </c>
      <c r="H49" s="22"/>
      <c r="I49" s="24">
        <v>11448817750</v>
      </c>
      <c r="J49" s="22"/>
      <c r="K49" s="24">
        <v>0</v>
      </c>
      <c r="L49" s="22"/>
      <c r="M49" s="24">
        <v>11448817750</v>
      </c>
    </row>
    <row r="50" spans="1:13" ht="21.75" customHeight="1">
      <c r="A50" s="6" t="s">
        <v>305</v>
      </c>
      <c r="C50" s="24">
        <v>0</v>
      </c>
      <c r="D50" s="22"/>
      <c r="E50" s="24">
        <v>0</v>
      </c>
      <c r="F50" s="22"/>
      <c r="G50" s="24">
        <v>0</v>
      </c>
      <c r="H50" s="22"/>
      <c r="I50" s="24">
        <v>34842140728</v>
      </c>
      <c r="J50" s="22"/>
      <c r="K50" s="24">
        <v>0</v>
      </c>
      <c r="L50" s="22"/>
      <c r="M50" s="24">
        <v>34842140728</v>
      </c>
    </row>
    <row r="51" spans="1:13" ht="21.75" customHeight="1">
      <c r="A51" s="6" t="s">
        <v>306</v>
      </c>
      <c r="C51" s="24">
        <v>0</v>
      </c>
      <c r="D51" s="22"/>
      <c r="E51" s="24">
        <v>0</v>
      </c>
      <c r="F51" s="22"/>
      <c r="G51" s="24">
        <v>0</v>
      </c>
      <c r="H51" s="22"/>
      <c r="I51" s="24">
        <v>8215748550</v>
      </c>
      <c r="J51" s="22"/>
      <c r="K51" s="24">
        <v>0</v>
      </c>
      <c r="L51" s="22"/>
      <c r="M51" s="24">
        <v>8215748550</v>
      </c>
    </row>
    <row r="52" spans="1:13" ht="21.75" customHeight="1">
      <c r="A52" s="6" t="s">
        <v>307</v>
      </c>
      <c r="C52" s="24">
        <v>0</v>
      </c>
      <c r="D52" s="22"/>
      <c r="E52" s="24">
        <v>0</v>
      </c>
      <c r="F52" s="22"/>
      <c r="G52" s="24">
        <v>0</v>
      </c>
      <c r="H52" s="22"/>
      <c r="I52" s="24">
        <v>789047461</v>
      </c>
      <c r="J52" s="22"/>
      <c r="K52" s="24">
        <v>0</v>
      </c>
      <c r="L52" s="22"/>
      <c r="M52" s="24">
        <v>789047461</v>
      </c>
    </row>
    <row r="53" spans="1:13" ht="21.75" customHeight="1">
      <c r="A53" s="6" t="s">
        <v>308</v>
      </c>
      <c r="C53" s="24">
        <v>0</v>
      </c>
      <c r="D53" s="22"/>
      <c r="E53" s="24">
        <v>0</v>
      </c>
      <c r="F53" s="22"/>
      <c r="G53" s="24">
        <v>0</v>
      </c>
      <c r="H53" s="22"/>
      <c r="I53" s="24">
        <v>26872808345</v>
      </c>
      <c r="J53" s="22"/>
      <c r="K53" s="24">
        <v>0</v>
      </c>
      <c r="L53" s="22"/>
      <c r="M53" s="24">
        <v>26872808345</v>
      </c>
    </row>
    <row r="54" spans="1:13" ht="21.75" customHeight="1">
      <c r="A54" s="6" t="s">
        <v>309</v>
      </c>
      <c r="C54" s="24">
        <v>0</v>
      </c>
      <c r="D54" s="22"/>
      <c r="E54" s="24">
        <v>0</v>
      </c>
      <c r="F54" s="22"/>
      <c r="G54" s="24">
        <v>0</v>
      </c>
      <c r="H54" s="22"/>
      <c r="I54" s="24">
        <v>52738646097</v>
      </c>
      <c r="J54" s="22"/>
      <c r="K54" s="24">
        <v>2960383</v>
      </c>
      <c r="L54" s="22"/>
      <c r="M54" s="24">
        <v>52735685714</v>
      </c>
    </row>
    <row r="55" spans="1:13" ht="21.75" customHeight="1">
      <c r="A55" s="6" t="s">
        <v>310</v>
      </c>
      <c r="C55" s="24">
        <v>0</v>
      </c>
      <c r="D55" s="22"/>
      <c r="E55" s="24">
        <v>0</v>
      </c>
      <c r="F55" s="22"/>
      <c r="G55" s="24">
        <v>0</v>
      </c>
      <c r="H55" s="22"/>
      <c r="I55" s="24">
        <v>18467755706</v>
      </c>
      <c r="J55" s="22"/>
      <c r="K55" s="24">
        <v>599759</v>
      </c>
      <c r="L55" s="22"/>
      <c r="M55" s="24">
        <v>18467155947</v>
      </c>
    </row>
    <row r="56" spans="1:13" ht="21.75" customHeight="1">
      <c r="A56" s="6" t="s">
        <v>311</v>
      </c>
      <c r="C56" s="24">
        <v>0</v>
      </c>
      <c r="D56" s="22"/>
      <c r="E56" s="24">
        <v>0</v>
      </c>
      <c r="F56" s="22"/>
      <c r="G56" s="24">
        <v>0</v>
      </c>
      <c r="H56" s="22"/>
      <c r="I56" s="24">
        <v>95627517818</v>
      </c>
      <c r="J56" s="22"/>
      <c r="K56" s="24">
        <v>5107695</v>
      </c>
      <c r="L56" s="22"/>
      <c r="M56" s="24">
        <v>95622410123</v>
      </c>
    </row>
    <row r="57" spans="1:13" ht="21.75" customHeight="1">
      <c r="A57" s="6" t="s">
        <v>312</v>
      </c>
      <c r="C57" s="24">
        <v>0</v>
      </c>
      <c r="D57" s="22"/>
      <c r="E57" s="24">
        <v>0</v>
      </c>
      <c r="F57" s="22"/>
      <c r="G57" s="24">
        <v>0</v>
      </c>
      <c r="H57" s="22"/>
      <c r="I57" s="24">
        <v>372860615694</v>
      </c>
      <c r="J57" s="22"/>
      <c r="K57" s="24">
        <v>5326336</v>
      </c>
      <c r="L57" s="22"/>
      <c r="M57" s="24">
        <v>372855289358</v>
      </c>
    </row>
    <row r="58" spans="1:13" ht="21.75" customHeight="1">
      <c r="A58" s="6" t="s">
        <v>313</v>
      </c>
      <c r="C58" s="24">
        <v>0</v>
      </c>
      <c r="D58" s="22"/>
      <c r="E58" s="24">
        <v>0</v>
      </c>
      <c r="F58" s="22"/>
      <c r="G58" s="24">
        <v>0</v>
      </c>
      <c r="H58" s="22"/>
      <c r="I58" s="24">
        <v>117427370406</v>
      </c>
      <c r="J58" s="22"/>
      <c r="K58" s="24">
        <v>0</v>
      </c>
      <c r="L58" s="22"/>
      <c r="M58" s="24">
        <v>117427370406</v>
      </c>
    </row>
    <row r="59" spans="1:13" ht="21.75" customHeight="1">
      <c r="A59" s="6" t="s">
        <v>314</v>
      </c>
      <c r="C59" s="24">
        <v>0</v>
      </c>
      <c r="D59" s="22"/>
      <c r="E59" s="24">
        <v>0</v>
      </c>
      <c r="F59" s="22"/>
      <c r="G59" s="24">
        <v>0</v>
      </c>
      <c r="H59" s="22"/>
      <c r="I59" s="24">
        <v>91260448547</v>
      </c>
      <c r="J59" s="22"/>
      <c r="K59" s="24">
        <v>0</v>
      </c>
      <c r="L59" s="22"/>
      <c r="M59" s="24">
        <v>91260448547</v>
      </c>
    </row>
    <row r="60" spans="1:13" ht="21.75" customHeight="1">
      <c r="A60" s="6" t="s">
        <v>315</v>
      </c>
      <c r="C60" s="24">
        <v>0</v>
      </c>
      <c r="D60" s="22"/>
      <c r="E60" s="24">
        <v>0</v>
      </c>
      <c r="F60" s="22"/>
      <c r="G60" s="24">
        <v>0</v>
      </c>
      <c r="H60" s="22"/>
      <c r="I60" s="24">
        <v>58473331280</v>
      </c>
      <c r="J60" s="22"/>
      <c r="K60" s="24">
        <v>0</v>
      </c>
      <c r="L60" s="22"/>
      <c r="M60" s="24">
        <v>58473331280</v>
      </c>
    </row>
    <row r="61" spans="1:13" ht="21.75" customHeight="1">
      <c r="A61" s="6" t="s">
        <v>316</v>
      </c>
      <c r="C61" s="24">
        <v>0</v>
      </c>
      <c r="D61" s="22"/>
      <c r="E61" s="24">
        <v>0</v>
      </c>
      <c r="F61" s="22"/>
      <c r="G61" s="24">
        <v>0</v>
      </c>
      <c r="H61" s="22"/>
      <c r="I61" s="24">
        <v>28103436021</v>
      </c>
      <c r="J61" s="22"/>
      <c r="K61" s="24">
        <v>0</v>
      </c>
      <c r="L61" s="22"/>
      <c r="M61" s="24">
        <v>28103436021</v>
      </c>
    </row>
    <row r="62" spans="1:13" ht="21.75" customHeight="1">
      <c r="A62" s="6" t="s">
        <v>317</v>
      </c>
      <c r="C62" s="24">
        <v>0</v>
      </c>
      <c r="D62" s="22"/>
      <c r="E62" s="24">
        <v>0</v>
      </c>
      <c r="F62" s="22"/>
      <c r="G62" s="24">
        <v>0</v>
      </c>
      <c r="H62" s="22"/>
      <c r="I62" s="24">
        <v>5304866169</v>
      </c>
      <c r="J62" s="22"/>
      <c r="K62" s="24">
        <v>0</v>
      </c>
      <c r="L62" s="22"/>
      <c r="M62" s="24">
        <v>5304866169</v>
      </c>
    </row>
    <row r="63" spans="1:13" ht="21.75" customHeight="1">
      <c r="A63" s="6" t="s">
        <v>318</v>
      </c>
      <c r="C63" s="24">
        <v>0</v>
      </c>
      <c r="D63" s="22"/>
      <c r="E63" s="24">
        <v>0</v>
      </c>
      <c r="F63" s="22"/>
      <c r="G63" s="24">
        <v>0</v>
      </c>
      <c r="H63" s="22"/>
      <c r="I63" s="24">
        <v>2792921136</v>
      </c>
      <c r="J63" s="22"/>
      <c r="K63" s="24">
        <v>0</v>
      </c>
      <c r="L63" s="22"/>
      <c r="M63" s="24">
        <v>2792921136</v>
      </c>
    </row>
    <row r="64" spans="1:13" ht="21.75" customHeight="1">
      <c r="A64" s="6" t="s">
        <v>319</v>
      </c>
      <c r="C64" s="24">
        <v>0</v>
      </c>
      <c r="D64" s="22"/>
      <c r="E64" s="24">
        <v>0</v>
      </c>
      <c r="F64" s="22"/>
      <c r="G64" s="24">
        <v>0</v>
      </c>
      <c r="H64" s="22"/>
      <c r="I64" s="24">
        <v>3657344257</v>
      </c>
      <c r="J64" s="22"/>
      <c r="K64" s="24">
        <v>0</v>
      </c>
      <c r="L64" s="22"/>
      <c r="M64" s="24">
        <v>3657344257</v>
      </c>
    </row>
    <row r="65" spans="1:13" ht="21.75" customHeight="1">
      <c r="A65" s="6" t="s">
        <v>320</v>
      </c>
      <c r="C65" s="24">
        <v>0</v>
      </c>
      <c r="D65" s="22"/>
      <c r="E65" s="24">
        <v>0</v>
      </c>
      <c r="F65" s="22"/>
      <c r="G65" s="24">
        <v>0</v>
      </c>
      <c r="H65" s="22"/>
      <c r="I65" s="24">
        <v>26947501635</v>
      </c>
      <c r="J65" s="22"/>
      <c r="K65" s="24">
        <v>0</v>
      </c>
      <c r="L65" s="22"/>
      <c r="M65" s="24">
        <v>26947501635</v>
      </c>
    </row>
    <row r="66" spans="1:13" ht="21.75" customHeight="1">
      <c r="A66" s="6" t="s">
        <v>321</v>
      </c>
      <c r="C66" s="24">
        <v>0</v>
      </c>
      <c r="D66" s="22"/>
      <c r="E66" s="24">
        <v>0</v>
      </c>
      <c r="F66" s="22"/>
      <c r="G66" s="24">
        <v>0</v>
      </c>
      <c r="H66" s="22"/>
      <c r="I66" s="24">
        <v>5459087801</v>
      </c>
      <c r="J66" s="22"/>
      <c r="K66" s="24">
        <v>0</v>
      </c>
      <c r="L66" s="22"/>
      <c r="M66" s="24">
        <v>5459087801</v>
      </c>
    </row>
    <row r="67" spans="1:13" ht="21.75" customHeight="1">
      <c r="A67" s="6" t="s">
        <v>322</v>
      </c>
      <c r="C67" s="24">
        <v>0</v>
      </c>
      <c r="D67" s="22"/>
      <c r="E67" s="24">
        <v>0</v>
      </c>
      <c r="F67" s="22"/>
      <c r="G67" s="24">
        <v>0</v>
      </c>
      <c r="H67" s="22"/>
      <c r="I67" s="24">
        <v>38401018696</v>
      </c>
      <c r="J67" s="22"/>
      <c r="K67" s="24">
        <v>0</v>
      </c>
      <c r="L67" s="22"/>
      <c r="M67" s="24">
        <v>38401018696</v>
      </c>
    </row>
    <row r="68" spans="1:13" ht="21.75" customHeight="1">
      <c r="A68" s="6" t="s">
        <v>323</v>
      </c>
      <c r="C68" s="24">
        <v>0</v>
      </c>
      <c r="D68" s="22"/>
      <c r="E68" s="24">
        <v>0</v>
      </c>
      <c r="F68" s="22"/>
      <c r="G68" s="24">
        <v>0</v>
      </c>
      <c r="H68" s="22"/>
      <c r="I68" s="24">
        <v>2954952246</v>
      </c>
      <c r="J68" s="22"/>
      <c r="K68" s="24">
        <v>0</v>
      </c>
      <c r="L68" s="22"/>
      <c r="M68" s="24">
        <v>2954952246</v>
      </c>
    </row>
    <row r="69" spans="1:13" ht="21.75" customHeight="1">
      <c r="A69" s="6" t="s">
        <v>324</v>
      </c>
      <c r="C69" s="24">
        <v>0</v>
      </c>
      <c r="D69" s="22"/>
      <c r="E69" s="24">
        <v>0</v>
      </c>
      <c r="F69" s="22"/>
      <c r="G69" s="24">
        <v>0</v>
      </c>
      <c r="H69" s="22"/>
      <c r="I69" s="24">
        <v>83015721283</v>
      </c>
      <c r="J69" s="22"/>
      <c r="K69" s="24">
        <v>0</v>
      </c>
      <c r="L69" s="22"/>
      <c r="M69" s="24">
        <v>83015721283</v>
      </c>
    </row>
    <row r="70" spans="1:13" ht="21.75" customHeight="1">
      <c r="A70" s="6" t="s">
        <v>325</v>
      </c>
      <c r="C70" s="24">
        <v>0</v>
      </c>
      <c r="D70" s="22"/>
      <c r="E70" s="24">
        <v>0</v>
      </c>
      <c r="F70" s="22"/>
      <c r="G70" s="24">
        <v>0</v>
      </c>
      <c r="H70" s="22"/>
      <c r="I70" s="24">
        <v>36118175341</v>
      </c>
      <c r="J70" s="22"/>
      <c r="K70" s="24">
        <v>0</v>
      </c>
      <c r="L70" s="22"/>
      <c r="M70" s="24">
        <v>36118175341</v>
      </c>
    </row>
    <row r="71" spans="1:13" ht="21.75" customHeight="1">
      <c r="A71" s="6" t="s">
        <v>326</v>
      </c>
      <c r="C71" s="24">
        <v>0</v>
      </c>
      <c r="D71" s="22"/>
      <c r="E71" s="24">
        <v>0</v>
      </c>
      <c r="F71" s="22"/>
      <c r="G71" s="24">
        <v>0</v>
      </c>
      <c r="H71" s="22"/>
      <c r="I71" s="24">
        <v>19263133153</v>
      </c>
      <c r="J71" s="22"/>
      <c r="K71" s="24">
        <v>0</v>
      </c>
      <c r="L71" s="22"/>
      <c r="M71" s="24">
        <v>19263133153</v>
      </c>
    </row>
    <row r="72" spans="1:13" ht="21.75" customHeight="1">
      <c r="A72" s="6" t="s">
        <v>174</v>
      </c>
      <c r="C72" s="24">
        <v>33436052458</v>
      </c>
      <c r="D72" s="22"/>
      <c r="E72" s="24">
        <v>-45419816</v>
      </c>
      <c r="F72" s="22"/>
      <c r="G72" s="24">
        <v>33481472274</v>
      </c>
      <c r="H72" s="22"/>
      <c r="I72" s="24">
        <v>386756665454</v>
      </c>
      <c r="J72" s="22"/>
      <c r="K72" s="24">
        <v>0</v>
      </c>
      <c r="L72" s="22"/>
      <c r="M72" s="24">
        <v>386756665454</v>
      </c>
    </row>
    <row r="73" spans="1:13" ht="21.75" customHeight="1">
      <c r="A73" s="6" t="s">
        <v>327</v>
      </c>
      <c r="C73" s="24">
        <v>0</v>
      </c>
      <c r="D73" s="22"/>
      <c r="E73" s="24">
        <v>0</v>
      </c>
      <c r="F73" s="22"/>
      <c r="G73" s="24">
        <v>0</v>
      </c>
      <c r="H73" s="22"/>
      <c r="I73" s="24">
        <v>3581278445</v>
      </c>
      <c r="J73" s="22"/>
      <c r="K73" s="24">
        <v>0</v>
      </c>
      <c r="L73" s="22"/>
      <c r="M73" s="24">
        <v>3581278445</v>
      </c>
    </row>
    <row r="74" spans="1:13" ht="21.75" customHeight="1">
      <c r="A74" s="6" t="s">
        <v>328</v>
      </c>
      <c r="C74" s="24">
        <v>0</v>
      </c>
      <c r="D74" s="22"/>
      <c r="E74" s="24">
        <v>0</v>
      </c>
      <c r="F74" s="22"/>
      <c r="G74" s="24">
        <v>0</v>
      </c>
      <c r="H74" s="22"/>
      <c r="I74" s="24">
        <v>2806719210</v>
      </c>
      <c r="J74" s="22"/>
      <c r="K74" s="24">
        <v>0</v>
      </c>
      <c r="L74" s="22"/>
      <c r="M74" s="24">
        <v>2806719210</v>
      </c>
    </row>
    <row r="75" spans="1:13" ht="21.75" customHeight="1">
      <c r="A75" s="6" t="s">
        <v>329</v>
      </c>
      <c r="C75" s="24">
        <v>0</v>
      </c>
      <c r="D75" s="22"/>
      <c r="E75" s="24">
        <v>0</v>
      </c>
      <c r="F75" s="22"/>
      <c r="G75" s="24">
        <v>0</v>
      </c>
      <c r="H75" s="22"/>
      <c r="I75" s="24">
        <v>109917277375</v>
      </c>
      <c r="J75" s="22"/>
      <c r="K75" s="24">
        <v>0</v>
      </c>
      <c r="L75" s="22"/>
      <c r="M75" s="24">
        <v>109917277375</v>
      </c>
    </row>
    <row r="76" spans="1:13" ht="21.75" customHeight="1">
      <c r="A76" s="6" t="s">
        <v>330</v>
      </c>
      <c r="C76" s="24">
        <v>0</v>
      </c>
      <c r="D76" s="22"/>
      <c r="E76" s="24">
        <v>0</v>
      </c>
      <c r="F76" s="22"/>
      <c r="G76" s="24">
        <v>0</v>
      </c>
      <c r="H76" s="22"/>
      <c r="I76" s="24">
        <v>12800595739</v>
      </c>
      <c r="J76" s="22"/>
      <c r="K76" s="24">
        <v>0</v>
      </c>
      <c r="L76" s="22"/>
      <c r="M76" s="24">
        <v>12800595739</v>
      </c>
    </row>
    <row r="77" spans="1:13" ht="21.75" customHeight="1">
      <c r="A77" s="6" t="s">
        <v>331</v>
      </c>
      <c r="C77" s="24">
        <v>0</v>
      </c>
      <c r="D77" s="22"/>
      <c r="E77" s="24">
        <v>0</v>
      </c>
      <c r="F77" s="22"/>
      <c r="G77" s="24">
        <v>0</v>
      </c>
      <c r="H77" s="22"/>
      <c r="I77" s="24">
        <v>34158461651</v>
      </c>
      <c r="J77" s="22"/>
      <c r="K77" s="24">
        <v>0</v>
      </c>
      <c r="L77" s="22"/>
      <c r="M77" s="24">
        <v>34158461651</v>
      </c>
    </row>
    <row r="78" spans="1:13" ht="21.75" customHeight="1">
      <c r="A78" s="6" t="s">
        <v>332</v>
      </c>
      <c r="C78" s="24">
        <v>0</v>
      </c>
      <c r="D78" s="22"/>
      <c r="E78" s="24">
        <v>0</v>
      </c>
      <c r="F78" s="22"/>
      <c r="G78" s="24">
        <v>0</v>
      </c>
      <c r="H78" s="22"/>
      <c r="I78" s="24">
        <v>63191966134</v>
      </c>
      <c r="J78" s="22"/>
      <c r="K78" s="24">
        <v>0</v>
      </c>
      <c r="L78" s="22"/>
      <c r="M78" s="24">
        <v>63191966134</v>
      </c>
    </row>
    <row r="79" spans="1:13" ht="21.75" customHeight="1">
      <c r="A79" s="6" t="s">
        <v>333</v>
      </c>
      <c r="C79" s="24">
        <v>0</v>
      </c>
      <c r="D79" s="22"/>
      <c r="E79" s="24">
        <v>0</v>
      </c>
      <c r="F79" s="22"/>
      <c r="G79" s="24">
        <v>0</v>
      </c>
      <c r="H79" s="22"/>
      <c r="I79" s="24">
        <v>44845887869</v>
      </c>
      <c r="J79" s="22"/>
      <c r="K79" s="24">
        <v>0</v>
      </c>
      <c r="L79" s="22"/>
      <c r="M79" s="24">
        <v>44845887869</v>
      </c>
    </row>
    <row r="80" spans="1:13" ht="21.75" customHeight="1">
      <c r="A80" s="6" t="s">
        <v>334</v>
      </c>
      <c r="C80" s="24">
        <v>0</v>
      </c>
      <c r="D80" s="22"/>
      <c r="E80" s="24">
        <v>0</v>
      </c>
      <c r="F80" s="22"/>
      <c r="G80" s="24">
        <v>0</v>
      </c>
      <c r="H80" s="22"/>
      <c r="I80" s="24">
        <v>188618703336</v>
      </c>
      <c r="J80" s="22"/>
      <c r="K80" s="24">
        <v>0</v>
      </c>
      <c r="L80" s="22"/>
      <c r="M80" s="24">
        <v>188618703336</v>
      </c>
    </row>
    <row r="81" spans="1:13" ht="21.75" customHeight="1">
      <c r="A81" s="6" t="s">
        <v>335</v>
      </c>
      <c r="C81" s="24">
        <v>0</v>
      </c>
      <c r="D81" s="22"/>
      <c r="E81" s="24">
        <v>0</v>
      </c>
      <c r="F81" s="22"/>
      <c r="G81" s="24">
        <v>0</v>
      </c>
      <c r="H81" s="22"/>
      <c r="I81" s="24">
        <v>3048978737</v>
      </c>
      <c r="J81" s="22"/>
      <c r="K81" s="24">
        <v>0</v>
      </c>
      <c r="L81" s="22"/>
      <c r="M81" s="24">
        <v>3048978737</v>
      </c>
    </row>
    <row r="82" spans="1:13" ht="21.75" customHeight="1">
      <c r="A82" s="6" t="s">
        <v>336</v>
      </c>
      <c r="C82" s="24">
        <v>0</v>
      </c>
      <c r="D82" s="22"/>
      <c r="E82" s="24">
        <v>0</v>
      </c>
      <c r="F82" s="22"/>
      <c r="G82" s="24">
        <v>0</v>
      </c>
      <c r="H82" s="22"/>
      <c r="I82" s="24">
        <v>122352815414</v>
      </c>
      <c r="J82" s="22"/>
      <c r="K82" s="24">
        <v>0</v>
      </c>
      <c r="L82" s="22"/>
      <c r="M82" s="24">
        <v>122352815414</v>
      </c>
    </row>
    <row r="83" spans="1:13" ht="21.75" customHeight="1">
      <c r="A83" s="6" t="s">
        <v>337</v>
      </c>
      <c r="C83" s="24">
        <v>0</v>
      </c>
      <c r="D83" s="22"/>
      <c r="E83" s="24">
        <v>0</v>
      </c>
      <c r="F83" s="22"/>
      <c r="G83" s="24">
        <v>0</v>
      </c>
      <c r="H83" s="22"/>
      <c r="I83" s="24">
        <v>100612753976</v>
      </c>
      <c r="J83" s="22"/>
      <c r="K83" s="24">
        <v>0</v>
      </c>
      <c r="L83" s="22"/>
      <c r="M83" s="24">
        <v>100612753976</v>
      </c>
    </row>
    <row r="84" spans="1:13" ht="21.75" customHeight="1">
      <c r="A84" s="6" t="s">
        <v>175</v>
      </c>
      <c r="C84" s="24">
        <v>5309929770</v>
      </c>
      <c r="D84" s="22"/>
      <c r="E84" s="24">
        <v>-31560821</v>
      </c>
      <c r="F84" s="22"/>
      <c r="G84" s="24">
        <v>5341490591</v>
      </c>
      <c r="H84" s="22"/>
      <c r="I84" s="24">
        <v>37695524806</v>
      </c>
      <c r="J84" s="22"/>
      <c r="K84" s="24">
        <v>0</v>
      </c>
      <c r="L84" s="22"/>
      <c r="M84" s="24">
        <v>37695524806</v>
      </c>
    </row>
    <row r="85" spans="1:13" ht="21.75" customHeight="1">
      <c r="A85" s="6" t="s">
        <v>176</v>
      </c>
      <c r="C85" s="24">
        <v>1884601962</v>
      </c>
      <c r="D85" s="22"/>
      <c r="E85" s="24">
        <v>-22397428</v>
      </c>
      <c r="F85" s="22"/>
      <c r="G85" s="24">
        <v>1906999390</v>
      </c>
      <c r="H85" s="22"/>
      <c r="I85" s="24">
        <v>168274683218</v>
      </c>
      <c r="J85" s="22"/>
      <c r="K85" s="24">
        <v>3051650</v>
      </c>
      <c r="L85" s="22"/>
      <c r="M85" s="24">
        <v>168271631568</v>
      </c>
    </row>
    <row r="86" spans="1:13" ht="21.75" customHeight="1">
      <c r="A86" s="6" t="s">
        <v>177</v>
      </c>
      <c r="C86" s="24">
        <v>11659016370</v>
      </c>
      <c r="D86" s="22"/>
      <c r="E86" s="24">
        <v>138552789</v>
      </c>
      <c r="F86" s="22"/>
      <c r="G86" s="24">
        <v>11520463581</v>
      </c>
      <c r="H86" s="22"/>
      <c r="I86" s="24">
        <v>213715050332</v>
      </c>
      <c r="J86" s="22"/>
      <c r="K86" s="24">
        <v>144409489</v>
      </c>
      <c r="L86" s="22"/>
      <c r="M86" s="24">
        <v>213570640843</v>
      </c>
    </row>
    <row r="87" spans="1:13" ht="21.75" customHeight="1">
      <c r="A87" s="6" t="s">
        <v>338</v>
      </c>
      <c r="C87" s="24">
        <v>0</v>
      </c>
      <c r="D87" s="22"/>
      <c r="E87" s="24">
        <v>0</v>
      </c>
      <c r="F87" s="22"/>
      <c r="G87" s="24">
        <v>0</v>
      </c>
      <c r="H87" s="22"/>
      <c r="I87" s="24">
        <v>10295576954</v>
      </c>
      <c r="J87" s="22"/>
      <c r="K87" s="24">
        <v>0</v>
      </c>
      <c r="L87" s="22"/>
      <c r="M87" s="24">
        <v>10295576954</v>
      </c>
    </row>
    <row r="88" spans="1:13" ht="21.75" customHeight="1">
      <c r="A88" s="6" t="s">
        <v>339</v>
      </c>
      <c r="C88" s="24">
        <v>0</v>
      </c>
      <c r="D88" s="22"/>
      <c r="E88" s="24">
        <v>0</v>
      </c>
      <c r="F88" s="22"/>
      <c r="G88" s="24">
        <v>0</v>
      </c>
      <c r="H88" s="22"/>
      <c r="I88" s="24">
        <v>2799167678</v>
      </c>
      <c r="J88" s="22"/>
      <c r="K88" s="24">
        <v>0</v>
      </c>
      <c r="L88" s="22"/>
      <c r="M88" s="24">
        <v>2799167678</v>
      </c>
    </row>
    <row r="89" spans="1:13" ht="21.75" customHeight="1">
      <c r="A89" s="6" t="s">
        <v>340</v>
      </c>
      <c r="C89" s="24">
        <v>0</v>
      </c>
      <c r="D89" s="22"/>
      <c r="E89" s="24">
        <v>0</v>
      </c>
      <c r="F89" s="22"/>
      <c r="G89" s="24">
        <v>0</v>
      </c>
      <c r="H89" s="22"/>
      <c r="I89" s="24">
        <v>23120725102</v>
      </c>
      <c r="J89" s="22"/>
      <c r="K89" s="24">
        <v>0</v>
      </c>
      <c r="L89" s="22"/>
      <c r="M89" s="24">
        <v>23120725102</v>
      </c>
    </row>
    <row r="90" spans="1:13" ht="21.75" customHeight="1">
      <c r="A90" s="6" t="s">
        <v>341</v>
      </c>
      <c r="C90" s="24">
        <v>0</v>
      </c>
      <c r="D90" s="22"/>
      <c r="E90" s="24">
        <v>0</v>
      </c>
      <c r="F90" s="22"/>
      <c r="G90" s="24">
        <v>0</v>
      </c>
      <c r="H90" s="22"/>
      <c r="I90" s="24">
        <v>24852866455</v>
      </c>
      <c r="J90" s="22"/>
      <c r="K90" s="24">
        <v>0</v>
      </c>
      <c r="L90" s="22"/>
      <c r="M90" s="24">
        <v>24852866455</v>
      </c>
    </row>
    <row r="91" spans="1:13" ht="21.75" customHeight="1">
      <c r="A91" s="6" t="s">
        <v>342</v>
      </c>
      <c r="C91" s="24">
        <v>0</v>
      </c>
      <c r="D91" s="22"/>
      <c r="E91" s="24">
        <v>0</v>
      </c>
      <c r="F91" s="22"/>
      <c r="G91" s="24">
        <v>0</v>
      </c>
      <c r="H91" s="22"/>
      <c r="I91" s="24">
        <v>7548505325</v>
      </c>
      <c r="J91" s="22"/>
      <c r="K91" s="24">
        <v>0</v>
      </c>
      <c r="L91" s="22"/>
      <c r="M91" s="24">
        <v>7548505325</v>
      </c>
    </row>
    <row r="92" spans="1:13" ht="21.75" customHeight="1">
      <c r="A92" s="6" t="s">
        <v>343</v>
      </c>
      <c r="C92" s="24">
        <v>0</v>
      </c>
      <c r="D92" s="22"/>
      <c r="E92" s="24">
        <v>0</v>
      </c>
      <c r="F92" s="22"/>
      <c r="G92" s="24">
        <v>0</v>
      </c>
      <c r="H92" s="22"/>
      <c r="I92" s="24">
        <v>82599557749</v>
      </c>
      <c r="J92" s="22"/>
      <c r="K92" s="24">
        <v>0</v>
      </c>
      <c r="L92" s="22"/>
      <c r="M92" s="24">
        <v>82599557749</v>
      </c>
    </row>
    <row r="93" spans="1:13" ht="21.75" customHeight="1">
      <c r="A93" s="6" t="s">
        <v>344</v>
      </c>
      <c r="C93" s="24">
        <v>0</v>
      </c>
      <c r="D93" s="22"/>
      <c r="E93" s="24">
        <v>0</v>
      </c>
      <c r="F93" s="22"/>
      <c r="G93" s="24">
        <v>0</v>
      </c>
      <c r="H93" s="22"/>
      <c r="I93" s="24">
        <v>18062118832</v>
      </c>
      <c r="J93" s="22"/>
      <c r="K93" s="24">
        <v>0</v>
      </c>
      <c r="L93" s="22"/>
      <c r="M93" s="24">
        <v>18062118832</v>
      </c>
    </row>
    <row r="94" spans="1:13" ht="21.75" customHeight="1">
      <c r="A94" s="6" t="s">
        <v>345</v>
      </c>
      <c r="C94" s="24">
        <v>0</v>
      </c>
      <c r="D94" s="22"/>
      <c r="E94" s="24">
        <v>0</v>
      </c>
      <c r="F94" s="22"/>
      <c r="G94" s="24">
        <v>0</v>
      </c>
      <c r="H94" s="22"/>
      <c r="I94" s="24">
        <v>73249454983</v>
      </c>
      <c r="J94" s="22"/>
      <c r="K94" s="24">
        <v>0</v>
      </c>
      <c r="L94" s="22"/>
      <c r="M94" s="24">
        <v>73249454983</v>
      </c>
    </row>
    <row r="95" spans="1:13" ht="21.75" customHeight="1">
      <c r="A95" s="6" t="s">
        <v>346</v>
      </c>
      <c r="C95" s="24">
        <v>0</v>
      </c>
      <c r="D95" s="22"/>
      <c r="E95" s="24">
        <v>0</v>
      </c>
      <c r="F95" s="22"/>
      <c r="G95" s="24">
        <v>0</v>
      </c>
      <c r="H95" s="22"/>
      <c r="I95" s="24">
        <v>9407013695</v>
      </c>
      <c r="J95" s="22"/>
      <c r="K95" s="24">
        <v>0</v>
      </c>
      <c r="L95" s="22"/>
      <c r="M95" s="24">
        <v>9407013695</v>
      </c>
    </row>
    <row r="96" spans="1:13" ht="21.75" customHeight="1">
      <c r="A96" s="6" t="s">
        <v>347</v>
      </c>
      <c r="C96" s="24">
        <v>0</v>
      </c>
      <c r="D96" s="22"/>
      <c r="E96" s="24">
        <v>0</v>
      </c>
      <c r="F96" s="22"/>
      <c r="G96" s="24">
        <v>0</v>
      </c>
      <c r="H96" s="22"/>
      <c r="I96" s="24">
        <v>20814554063</v>
      </c>
      <c r="J96" s="22"/>
      <c r="K96" s="24">
        <v>0</v>
      </c>
      <c r="L96" s="22"/>
      <c r="M96" s="24">
        <v>20814554063</v>
      </c>
    </row>
    <row r="97" spans="1:13" ht="21.75" customHeight="1">
      <c r="A97" s="6" t="s">
        <v>178</v>
      </c>
      <c r="C97" s="24">
        <v>3478506402</v>
      </c>
      <c r="D97" s="22"/>
      <c r="E97" s="24">
        <v>-23354489</v>
      </c>
      <c r="F97" s="22"/>
      <c r="G97" s="24">
        <v>3501860891</v>
      </c>
      <c r="H97" s="22"/>
      <c r="I97" s="24">
        <v>28181082905</v>
      </c>
      <c r="J97" s="22"/>
      <c r="K97" s="24">
        <v>0</v>
      </c>
      <c r="L97" s="22"/>
      <c r="M97" s="24">
        <v>28181082905</v>
      </c>
    </row>
    <row r="98" spans="1:13" ht="21.75" customHeight="1">
      <c r="A98" s="6" t="s">
        <v>348</v>
      </c>
      <c r="C98" s="24">
        <v>0</v>
      </c>
      <c r="D98" s="22"/>
      <c r="E98" s="24">
        <v>0</v>
      </c>
      <c r="F98" s="22"/>
      <c r="G98" s="24">
        <v>0</v>
      </c>
      <c r="H98" s="22"/>
      <c r="I98" s="24">
        <v>6106086136</v>
      </c>
      <c r="J98" s="22"/>
      <c r="K98" s="24">
        <v>0</v>
      </c>
      <c r="L98" s="22"/>
      <c r="M98" s="24">
        <v>6106086136</v>
      </c>
    </row>
    <row r="99" spans="1:13" ht="21.75" customHeight="1">
      <c r="A99" s="6" t="s">
        <v>349</v>
      </c>
      <c r="C99" s="24">
        <v>0</v>
      </c>
      <c r="D99" s="22"/>
      <c r="E99" s="24">
        <v>0</v>
      </c>
      <c r="F99" s="22"/>
      <c r="G99" s="24">
        <v>0</v>
      </c>
      <c r="H99" s="22"/>
      <c r="I99" s="24">
        <v>19230218957</v>
      </c>
      <c r="J99" s="22"/>
      <c r="K99" s="24">
        <v>0</v>
      </c>
      <c r="L99" s="22"/>
      <c r="M99" s="24">
        <v>19230218957</v>
      </c>
    </row>
    <row r="100" spans="1:13" ht="21.75" customHeight="1">
      <c r="A100" s="6" t="s">
        <v>350</v>
      </c>
      <c r="C100" s="24">
        <v>0</v>
      </c>
      <c r="D100" s="22"/>
      <c r="E100" s="24">
        <v>0</v>
      </c>
      <c r="F100" s="22"/>
      <c r="G100" s="24">
        <v>0</v>
      </c>
      <c r="H100" s="22"/>
      <c r="I100" s="24">
        <v>31772570407</v>
      </c>
      <c r="J100" s="22"/>
      <c r="K100" s="24">
        <v>0</v>
      </c>
      <c r="L100" s="22"/>
      <c r="M100" s="24">
        <v>31772570407</v>
      </c>
    </row>
    <row r="101" spans="1:13" ht="21.75" customHeight="1">
      <c r="A101" s="6" t="s">
        <v>351</v>
      </c>
      <c r="C101" s="24">
        <v>0</v>
      </c>
      <c r="D101" s="22"/>
      <c r="E101" s="24">
        <v>0</v>
      </c>
      <c r="F101" s="22"/>
      <c r="G101" s="24">
        <v>0</v>
      </c>
      <c r="H101" s="22"/>
      <c r="I101" s="24">
        <v>27353688525</v>
      </c>
      <c r="J101" s="22"/>
      <c r="K101" s="24">
        <v>0</v>
      </c>
      <c r="L101" s="22"/>
      <c r="M101" s="24">
        <v>27353688525</v>
      </c>
    </row>
    <row r="102" spans="1:13" ht="21.75" customHeight="1">
      <c r="A102" s="6" t="s">
        <v>352</v>
      </c>
      <c r="C102" s="24">
        <v>0</v>
      </c>
      <c r="D102" s="22"/>
      <c r="E102" s="24">
        <v>0</v>
      </c>
      <c r="F102" s="22"/>
      <c r="G102" s="24">
        <v>0</v>
      </c>
      <c r="H102" s="22"/>
      <c r="I102" s="24">
        <v>5572131144</v>
      </c>
      <c r="J102" s="22"/>
      <c r="K102" s="24">
        <v>0</v>
      </c>
      <c r="L102" s="22"/>
      <c r="M102" s="24">
        <v>5572131144</v>
      </c>
    </row>
    <row r="103" spans="1:13" ht="21.75" customHeight="1">
      <c r="A103" s="6" t="s">
        <v>353</v>
      </c>
      <c r="C103" s="24">
        <v>0</v>
      </c>
      <c r="D103" s="22"/>
      <c r="E103" s="24">
        <v>0</v>
      </c>
      <c r="F103" s="22"/>
      <c r="G103" s="24">
        <v>0</v>
      </c>
      <c r="H103" s="22"/>
      <c r="I103" s="24">
        <v>10102568764</v>
      </c>
      <c r="J103" s="22"/>
      <c r="K103" s="24">
        <v>0</v>
      </c>
      <c r="L103" s="22"/>
      <c r="M103" s="24">
        <v>10102568764</v>
      </c>
    </row>
    <row r="104" spans="1:13" ht="21.75" customHeight="1">
      <c r="A104" s="6" t="s">
        <v>354</v>
      </c>
      <c r="C104" s="24">
        <v>0</v>
      </c>
      <c r="D104" s="22"/>
      <c r="E104" s="24">
        <v>0</v>
      </c>
      <c r="F104" s="22"/>
      <c r="G104" s="24">
        <v>0</v>
      </c>
      <c r="H104" s="22"/>
      <c r="I104" s="24">
        <v>2938932490</v>
      </c>
      <c r="J104" s="22"/>
      <c r="K104" s="24">
        <v>0</v>
      </c>
      <c r="L104" s="22"/>
      <c r="M104" s="24">
        <v>2938932490</v>
      </c>
    </row>
    <row r="105" spans="1:13" ht="21.75" customHeight="1">
      <c r="A105" s="6" t="s">
        <v>355</v>
      </c>
      <c r="C105" s="24">
        <v>0</v>
      </c>
      <c r="D105" s="22"/>
      <c r="E105" s="24">
        <v>0</v>
      </c>
      <c r="F105" s="22"/>
      <c r="G105" s="24">
        <v>0</v>
      </c>
      <c r="H105" s="22"/>
      <c r="I105" s="24">
        <v>1378782325</v>
      </c>
      <c r="J105" s="22"/>
      <c r="K105" s="24">
        <v>0</v>
      </c>
      <c r="L105" s="22"/>
      <c r="M105" s="24">
        <v>1378782325</v>
      </c>
    </row>
    <row r="106" spans="1:13" ht="21.75" customHeight="1">
      <c r="A106" s="6" t="s">
        <v>356</v>
      </c>
      <c r="C106" s="24">
        <v>0</v>
      </c>
      <c r="D106" s="22"/>
      <c r="E106" s="24">
        <v>0</v>
      </c>
      <c r="F106" s="22"/>
      <c r="G106" s="24">
        <v>0</v>
      </c>
      <c r="H106" s="22"/>
      <c r="I106" s="24">
        <v>44832029836</v>
      </c>
      <c r="J106" s="22"/>
      <c r="K106" s="24">
        <v>0</v>
      </c>
      <c r="L106" s="22"/>
      <c r="M106" s="24">
        <v>44832029836</v>
      </c>
    </row>
    <row r="107" spans="1:13" ht="21.75" customHeight="1">
      <c r="A107" s="6" t="s">
        <v>357</v>
      </c>
      <c r="C107" s="24">
        <v>0</v>
      </c>
      <c r="D107" s="22"/>
      <c r="E107" s="24">
        <v>0</v>
      </c>
      <c r="F107" s="22"/>
      <c r="G107" s="24">
        <v>0</v>
      </c>
      <c r="H107" s="22"/>
      <c r="I107" s="24">
        <v>26803646686</v>
      </c>
      <c r="J107" s="22"/>
      <c r="K107" s="24">
        <v>0</v>
      </c>
      <c r="L107" s="22"/>
      <c r="M107" s="24">
        <v>26803646686</v>
      </c>
    </row>
    <row r="108" spans="1:13" ht="21.75" customHeight="1">
      <c r="A108" s="6" t="s">
        <v>179</v>
      </c>
      <c r="C108" s="24">
        <v>8026027396</v>
      </c>
      <c r="D108" s="22"/>
      <c r="E108" s="24">
        <v>0</v>
      </c>
      <c r="F108" s="22"/>
      <c r="G108" s="24">
        <v>8026027396</v>
      </c>
      <c r="H108" s="22"/>
      <c r="I108" s="24">
        <v>42619624963</v>
      </c>
      <c r="J108" s="22"/>
      <c r="K108" s="24">
        <v>30413900</v>
      </c>
      <c r="L108" s="22"/>
      <c r="M108" s="24">
        <v>42589211063</v>
      </c>
    </row>
    <row r="109" spans="1:13" ht="21.75" customHeight="1">
      <c r="A109" s="6" t="s">
        <v>358</v>
      </c>
      <c r="C109" s="24">
        <v>0</v>
      </c>
      <c r="D109" s="22"/>
      <c r="E109" s="24">
        <v>0</v>
      </c>
      <c r="F109" s="22"/>
      <c r="G109" s="24">
        <v>0</v>
      </c>
      <c r="H109" s="22"/>
      <c r="I109" s="24">
        <v>3242655737</v>
      </c>
      <c r="J109" s="22"/>
      <c r="K109" s="24">
        <v>0</v>
      </c>
      <c r="L109" s="22"/>
      <c r="M109" s="24">
        <v>3242655737</v>
      </c>
    </row>
    <row r="110" spans="1:13" ht="21.75" customHeight="1">
      <c r="A110" s="6" t="s">
        <v>359</v>
      </c>
      <c r="C110" s="24">
        <v>0</v>
      </c>
      <c r="D110" s="22"/>
      <c r="E110" s="24">
        <v>0</v>
      </c>
      <c r="F110" s="22"/>
      <c r="G110" s="24">
        <v>0</v>
      </c>
      <c r="H110" s="22"/>
      <c r="I110" s="24">
        <v>2414751781</v>
      </c>
      <c r="J110" s="22"/>
      <c r="K110" s="24">
        <v>0</v>
      </c>
      <c r="L110" s="22"/>
      <c r="M110" s="24">
        <v>2414751781</v>
      </c>
    </row>
    <row r="111" spans="1:13" ht="21.75" customHeight="1">
      <c r="A111" s="6" t="s">
        <v>360</v>
      </c>
      <c r="C111" s="24">
        <v>0</v>
      </c>
      <c r="D111" s="22"/>
      <c r="E111" s="24">
        <v>0</v>
      </c>
      <c r="F111" s="22"/>
      <c r="G111" s="24">
        <v>0</v>
      </c>
      <c r="H111" s="22"/>
      <c r="I111" s="24">
        <v>5509560923</v>
      </c>
      <c r="J111" s="22"/>
      <c r="K111" s="24">
        <v>0</v>
      </c>
      <c r="L111" s="22"/>
      <c r="M111" s="24">
        <v>5509560923</v>
      </c>
    </row>
    <row r="112" spans="1:13" ht="21.75" customHeight="1">
      <c r="A112" s="6" t="s">
        <v>361</v>
      </c>
      <c r="C112" s="24">
        <v>0</v>
      </c>
      <c r="D112" s="22"/>
      <c r="E112" s="24">
        <v>0</v>
      </c>
      <c r="F112" s="22"/>
      <c r="G112" s="24">
        <v>0</v>
      </c>
      <c r="H112" s="22"/>
      <c r="I112" s="24">
        <v>28444897800</v>
      </c>
      <c r="J112" s="22"/>
      <c r="K112" s="24">
        <v>0</v>
      </c>
      <c r="L112" s="22"/>
      <c r="M112" s="24">
        <v>28444897800</v>
      </c>
    </row>
    <row r="113" spans="1:13" ht="21.75" customHeight="1">
      <c r="A113" s="6" t="s">
        <v>362</v>
      </c>
      <c r="C113" s="24">
        <v>0</v>
      </c>
      <c r="D113" s="22"/>
      <c r="E113" s="24">
        <v>0</v>
      </c>
      <c r="F113" s="22"/>
      <c r="G113" s="24">
        <v>0</v>
      </c>
      <c r="H113" s="22"/>
      <c r="I113" s="24">
        <v>17374745900</v>
      </c>
      <c r="J113" s="22"/>
      <c r="K113" s="24">
        <v>0</v>
      </c>
      <c r="L113" s="22"/>
      <c r="M113" s="24">
        <v>17374745900</v>
      </c>
    </row>
    <row r="114" spans="1:13" ht="21.75" customHeight="1">
      <c r="A114" s="6" t="s">
        <v>180</v>
      </c>
      <c r="C114" s="24">
        <v>1901862739</v>
      </c>
      <c r="D114" s="22"/>
      <c r="E114" s="24">
        <v>0</v>
      </c>
      <c r="F114" s="22"/>
      <c r="G114" s="24">
        <v>1901862739</v>
      </c>
      <c r="H114" s="22"/>
      <c r="I114" s="24">
        <v>7962657542</v>
      </c>
      <c r="J114" s="22"/>
      <c r="K114" s="24">
        <v>4622612</v>
      </c>
      <c r="L114" s="22"/>
      <c r="M114" s="24">
        <v>7958034930</v>
      </c>
    </row>
    <row r="115" spans="1:13" ht="21.75" customHeight="1">
      <c r="A115" s="6" t="s">
        <v>181</v>
      </c>
      <c r="C115" s="24">
        <v>2586178377</v>
      </c>
      <c r="D115" s="22"/>
      <c r="E115" s="24">
        <v>0</v>
      </c>
      <c r="F115" s="22"/>
      <c r="G115" s="24">
        <v>2586178377</v>
      </c>
      <c r="H115" s="22"/>
      <c r="I115" s="24">
        <v>15717764377</v>
      </c>
      <c r="J115" s="22"/>
      <c r="K115" s="24">
        <v>0</v>
      </c>
      <c r="L115" s="22"/>
      <c r="M115" s="24">
        <v>15717764377</v>
      </c>
    </row>
    <row r="116" spans="1:13" ht="21.75" customHeight="1">
      <c r="A116" s="6" t="s">
        <v>363</v>
      </c>
      <c r="C116" s="24">
        <v>0</v>
      </c>
      <c r="D116" s="22"/>
      <c r="E116" s="24">
        <v>0</v>
      </c>
      <c r="F116" s="22"/>
      <c r="G116" s="24">
        <v>0</v>
      </c>
      <c r="H116" s="22"/>
      <c r="I116" s="24">
        <v>10098505737</v>
      </c>
      <c r="J116" s="22"/>
      <c r="K116" s="24">
        <v>0</v>
      </c>
      <c r="L116" s="22"/>
      <c r="M116" s="24">
        <v>10098505737</v>
      </c>
    </row>
    <row r="117" spans="1:13" ht="21.75" customHeight="1">
      <c r="A117" s="6" t="s">
        <v>182</v>
      </c>
      <c r="C117" s="24">
        <v>874123560</v>
      </c>
      <c r="D117" s="22"/>
      <c r="E117" s="24">
        <v>0</v>
      </c>
      <c r="F117" s="22"/>
      <c r="G117" s="24">
        <v>874123560</v>
      </c>
      <c r="H117" s="22"/>
      <c r="I117" s="24">
        <v>3333898724</v>
      </c>
      <c r="J117" s="22"/>
      <c r="K117" s="24">
        <v>2600291</v>
      </c>
      <c r="L117" s="22"/>
      <c r="M117" s="24">
        <v>3331298433</v>
      </c>
    </row>
    <row r="118" spans="1:13" ht="21.75" customHeight="1">
      <c r="A118" s="6" t="s">
        <v>364</v>
      </c>
      <c r="C118" s="24">
        <v>0</v>
      </c>
      <c r="D118" s="22"/>
      <c r="E118" s="24">
        <v>0</v>
      </c>
      <c r="F118" s="22"/>
      <c r="G118" s="24">
        <v>0</v>
      </c>
      <c r="H118" s="22"/>
      <c r="I118" s="24">
        <v>14700821917</v>
      </c>
      <c r="J118" s="22"/>
      <c r="K118" s="24">
        <v>0</v>
      </c>
      <c r="L118" s="22"/>
      <c r="M118" s="24">
        <v>14700821917</v>
      </c>
    </row>
    <row r="119" spans="1:13" ht="21.75" customHeight="1">
      <c r="A119" s="6" t="s">
        <v>365</v>
      </c>
      <c r="C119" s="24">
        <v>0</v>
      </c>
      <c r="D119" s="22"/>
      <c r="E119" s="24">
        <v>0</v>
      </c>
      <c r="F119" s="22"/>
      <c r="G119" s="24">
        <v>0</v>
      </c>
      <c r="H119" s="22"/>
      <c r="I119" s="24">
        <v>3349118031</v>
      </c>
      <c r="J119" s="22"/>
      <c r="K119" s="24">
        <v>0</v>
      </c>
      <c r="L119" s="22"/>
      <c r="M119" s="24">
        <v>3349118031</v>
      </c>
    </row>
    <row r="120" spans="1:13" ht="21.75" customHeight="1">
      <c r="A120" s="6" t="s">
        <v>366</v>
      </c>
      <c r="C120" s="24">
        <v>0</v>
      </c>
      <c r="D120" s="22"/>
      <c r="E120" s="24">
        <v>0</v>
      </c>
      <c r="F120" s="22"/>
      <c r="G120" s="24">
        <v>0</v>
      </c>
      <c r="H120" s="22"/>
      <c r="I120" s="24">
        <v>2436578278</v>
      </c>
      <c r="J120" s="22"/>
      <c r="K120" s="24">
        <v>0</v>
      </c>
      <c r="L120" s="22"/>
      <c r="M120" s="24">
        <v>2436578278</v>
      </c>
    </row>
    <row r="121" spans="1:13" ht="21.75" customHeight="1">
      <c r="A121" s="6" t="s">
        <v>367</v>
      </c>
      <c r="C121" s="24">
        <v>0</v>
      </c>
      <c r="D121" s="22"/>
      <c r="E121" s="24">
        <v>0</v>
      </c>
      <c r="F121" s="22"/>
      <c r="G121" s="24">
        <v>0</v>
      </c>
      <c r="H121" s="22"/>
      <c r="I121" s="24">
        <v>16218753566</v>
      </c>
      <c r="J121" s="22"/>
      <c r="K121" s="24">
        <v>0</v>
      </c>
      <c r="L121" s="22"/>
      <c r="M121" s="24">
        <v>16218753566</v>
      </c>
    </row>
    <row r="122" spans="1:13" ht="21.75" customHeight="1">
      <c r="A122" s="6" t="s">
        <v>368</v>
      </c>
      <c r="C122" s="24">
        <v>0</v>
      </c>
      <c r="D122" s="22"/>
      <c r="E122" s="24">
        <v>0</v>
      </c>
      <c r="F122" s="22"/>
      <c r="G122" s="24">
        <v>0</v>
      </c>
      <c r="H122" s="22"/>
      <c r="I122" s="24">
        <v>33216217225</v>
      </c>
      <c r="J122" s="22"/>
      <c r="K122" s="24">
        <v>0</v>
      </c>
      <c r="L122" s="22"/>
      <c r="M122" s="24">
        <v>33216217225</v>
      </c>
    </row>
    <row r="123" spans="1:13" ht="21.75" customHeight="1">
      <c r="A123" s="6" t="s">
        <v>369</v>
      </c>
      <c r="C123" s="24">
        <v>0</v>
      </c>
      <c r="D123" s="22"/>
      <c r="E123" s="24">
        <v>0</v>
      </c>
      <c r="F123" s="22"/>
      <c r="G123" s="24">
        <v>0</v>
      </c>
      <c r="H123" s="22"/>
      <c r="I123" s="24">
        <v>21410651269</v>
      </c>
      <c r="J123" s="22"/>
      <c r="K123" s="24">
        <v>0</v>
      </c>
      <c r="L123" s="22"/>
      <c r="M123" s="24">
        <v>21410651269</v>
      </c>
    </row>
    <row r="124" spans="1:13" ht="21.75" customHeight="1">
      <c r="A124" s="6" t="s">
        <v>183</v>
      </c>
      <c r="C124" s="24">
        <v>14454188712</v>
      </c>
      <c r="D124" s="22"/>
      <c r="E124" s="24">
        <v>-69197441</v>
      </c>
      <c r="F124" s="22"/>
      <c r="G124" s="24">
        <v>14523386153</v>
      </c>
      <c r="H124" s="22"/>
      <c r="I124" s="24">
        <v>66366478620</v>
      </c>
      <c r="J124" s="22"/>
      <c r="K124" s="24">
        <v>15178406</v>
      </c>
      <c r="L124" s="22"/>
      <c r="M124" s="24">
        <v>66351300214</v>
      </c>
    </row>
    <row r="125" spans="1:13" ht="21.75" customHeight="1">
      <c r="A125" s="6" t="s">
        <v>370</v>
      </c>
      <c r="C125" s="24">
        <v>0</v>
      </c>
      <c r="D125" s="22"/>
      <c r="E125" s="24">
        <v>0</v>
      </c>
      <c r="F125" s="22"/>
      <c r="G125" s="24">
        <v>0</v>
      </c>
      <c r="H125" s="22"/>
      <c r="I125" s="24">
        <v>11675945900</v>
      </c>
      <c r="J125" s="22"/>
      <c r="K125" s="24">
        <v>0</v>
      </c>
      <c r="L125" s="22"/>
      <c r="M125" s="24">
        <v>11675945900</v>
      </c>
    </row>
    <row r="126" spans="1:13" ht="21.75" customHeight="1">
      <c r="A126" s="6" t="s">
        <v>184</v>
      </c>
      <c r="C126" s="24">
        <v>11106565035</v>
      </c>
      <c r="D126" s="22"/>
      <c r="E126" s="24">
        <v>2700949</v>
      </c>
      <c r="F126" s="22"/>
      <c r="G126" s="24">
        <v>11103864086</v>
      </c>
      <c r="H126" s="22"/>
      <c r="I126" s="24">
        <v>27369416397</v>
      </c>
      <c r="J126" s="22"/>
      <c r="K126" s="24">
        <v>13279244</v>
      </c>
      <c r="L126" s="22"/>
      <c r="M126" s="24">
        <v>27356137153</v>
      </c>
    </row>
    <row r="127" spans="1:13" ht="21.75" customHeight="1">
      <c r="A127" s="6" t="s">
        <v>185</v>
      </c>
      <c r="C127" s="24">
        <v>8727091883</v>
      </c>
      <c r="D127" s="22"/>
      <c r="E127" s="24">
        <v>2200042</v>
      </c>
      <c r="F127" s="22"/>
      <c r="G127" s="24">
        <v>8724891841</v>
      </c>
      <c r="H127" s="22"/>
      <c r="I127" s="24">
        <v>22502179832</v>
      </c>
      <c r="J127" s="22"/>
      <c r="K127" s="24">
        <v>19800377</v>
      </c>
      <c r="L127" s="22"/>
      <c r="M127" s="24">
        <v>22482379455</v>
      </c>
    </row>
    <row r="128" spans="1:13" ht="21.75" customHeight="1">
      <c r="A128" s="6" t="s">
        <v>186</v>
      </c>
      <c r="C128" s="24">
        <v>1775779722</v>
      </c>
      <c r="D128" s="22"/>
      <c r="E128" s="24">
        <v>-6533717</v>
      </c>
      <c r="F128" s="22"/>
      <c r="G128" s="24">
        <v>1782313439</v>
      </c>
      <c r="H128" s="22"/>
      <c r="I128" s="24">
        <v>14664967206</v>
      </c>
      <c r="J128" s="22"/>
      <c r="K128" s="24">
        <v>0</v>
      </c>
      <c r="L128" s="22"/>
      <c r="M128" s="24">
        <v>14664967206</v>
      </c>
    </row>
    <row r="129" spans="1:13" ht="21.75" customHeight="1">
      <c r="A129" s="6" t="s">
        <v>371</v>
      </c>
      <c r="C129" s="24">
        <v>0</v>
      </c>
      <c r="D129" s="22"/>
      <c r="E129" s="24">
        <v>0</v>
      </c>
      <c r="F129" s="22"/>
      <c r="G129" s="24">
        <v>0</v>
      </c>
      <c r="H129" s="22"/>
      <c r="I129" s="24">
        <v>95227583558</v>
      </c>
      <c r="J129" s="22"/>
      <c r="K129" s="24">
        <v>0</v>
      </c>
      <c r="L129" s="22"/>
      <c r="M129" s="24">
        <v>95227583558</v>
      </c>
    </row>
    <row r="130" spans="1:13" ht="21.75" customHeight="1">
      <c r="A130" s="6" t="s">
        <v>187</v>
      </c>
      <c r="C130" s="24">
        <v>7126799435</v>
      </c>
      <c r="D130" s="22"/>
      <c r="E130" s="24">
        <v>-15356266</v>
      </c>
      <c r="F130" s="22"/>
      <c r="G130" s="24">
        <v>7142155701</v>
      </c>
      <c r="H130" s="22"/>
      <c r="I130" s="24">
        <v>73933448358</v>
      </c>
      <c r="J130" s="22"/>
      <c r="K130" s="24">
        <v>0</v>
      </c>
      <c r="L130" s="22"/>
      <c r="M130" s="24">
        <v>73933448358</v>
      </c>
    </row>
    <row r="131" spans="1:13" ht="21.75" customHeight="1">
      <c r="A131" s="6" t="s">
        <v>188</v>
      </c>
      <c r="C131" s="24">
        <v>15284194085</v>
      </c>
      <c r="D131" s="22"/>
      <c r="E131" s="24">
        <v>-5939802</v>
      </c>
      <c r="F131" s="22"/>
      <c r="G131" s="24">
        <v>15290133887</v>
      </c>
      <c r="H131" s="22"/>
      <c r="I131" s="24">
        <v>42774150445</v>
      </c>
      <c r="J131" s="22"/>
      <c r="K131" s="24">
        <v>62367918</v>
      </c>
      <c r="L131" s="22"/>
      <c r="M131" s="24">
        <v>42711782527</v>
      </c>
    </row>
    <row r="132" spans="1:13" ht="21.75" customHeight="1">
      <c r="A132" s="6" t="s">
        <v>189</v>
      </c>
      <c r="C132" s="24">
        <v>821955725</v>
      </c>
      <c r="D132" s="22"/>
      <c r="E132" s="24">
        <v>-12840311</v>
      </c>
      <c r="F132" s="22"/>
      <c r="G132" s="24">
        <v>834796036</v>
      </c>
      <c r="H132" s="22"/>
      <c r="I132" s="24">
        <v>6349663677</v>
      </c>
      <c r="J132" s="22"/>
      <c r="K132" s="24">
        <v>0</v>
      </c>
      <c r="L132" s="22"/>
      <c r="M132" s="24">
        <v>6349663677</v>
      </c>
    </row>
    <row r="133" spans="1:13" ht="21.75" customHeight="1">
      <c r="A133" s="6" t="s">
        <v>190</v>
      </c>
      <c r="C133" s="24">
        <v>7808652238</v>
      </c>
      <c r="D133" s="22"/>
      <c r="E133" s="24">
        <v>-102036906</v>
      </c>
      <c r="F133" s="22"/>
      <c r="G133" s="24">
        <v>7910689144</v>
      </c>
      <c r="H133" s="22"/>
      <c r="I133" s="24">
        <v>30794455074</v>
      </c>
      <c r="J133" s="22"/>
      <c r="K133" s="24">
        <v>0</v>
      </c>
      <c r="L133" s="22"/>
      <c r="M133" s="24">
        <v>30794455074</v>
      </c>
    </row>
    <row r="134" spans="1:13" ht="21.75" customHeight="1">
      <c r="A134" s="6" t="s">
        <v>191</v>
      </c>
      <c r="C134" s="24">
        <v>4793725206</v>
      </c>
      <c r="D134" s="22"/>
      <c r="E134" s="24">
        <v>-3598029</v>
      </c>
      <c r="F134" s="22"/>
      <c r="G134" s="24">
        <v>4797323235</v>
      </c>
      <c r="H134" s="22"/>
      <c r="I134" s="24">
        <v>15190376970</v>
      </c>
      <c r="J134" s="22"/>
      <c r="K134" s="24">
        <v>25186202</v>
      </c>
      <c r="L134" s="22"/>
      <c r="M134" s="24">
        <v>15165190768</v>
      </c>
    </row>
    <row r="135" spans="1:13" ht="21.75" customHeight="1">
      <c r="A135" s="6" t="s">
        <v>192</v>
      </c>
      <c r="C135" s="24">
        <v>3901682254</v>
      </c>
      <c r="D135" s="22"/>
      <c r="E135" s="24">
        <v>-73623708</v>
      </c>
      <c r="F135" s="22"/>
      <c r="G135" s="24">
        <v>3975305962</v>
      </c>
      <c r="H135" s="22"/>
      <c r="I135" s="24">
        <v>17878860004</v>
      </c>
      <c r="J135" s="22"/>
      <c r="K135" s="24">
        <v>0</v>
      </c>
      <c r="L135" s="22"/>
      <c r="M135" s="24">
        <v>17878860004</v>
      </c>
    </row>
    <row r="136" spans="1:13" ht="21.75" customHeight="1">
      <c r="A136" s="6" t="s">
        <v>193</v>
      </c>
      <c r="C136" s="24">
        <v>2823666882</v>
      </c>
      <c r="D136" s="22"/>
      <c r="E136" s="24">
        <v>-60284003</v>
      </c>
      <c r="F136" s="22"/>
      <c r="G136" s="24">
        <v>2883950885</v>
      </c>
      <c r="H136" s="22"/>
      <c r="I136" s="24">
        <v>13850336162</v>
      </c>
      <c r="J136" s="22"/>
      <c r="K136" s="24">
        <v>0</v>
      </c>
      <c r="L136" s="22"/>
      <c r="M136" s="24">
        <v>13850336162</v>
      </c>
    </row>
    <row r="137" spans="1:13" ht="21.75" customHeight="1">
      <c r="A137" s="6" t="s">
        <v>194</v>
      </c>
      <c r="C137" s="24">
        <v>8300613296</v>
      </c>
      <c r="D137" s="22"/>
      <c r="E137" s="24">
        <v>-47785056</v>
      </c>
      <c r="F137" s="22"/>
      <c r="G137" s="24">
        <v>8348398352</v>
      </c>
      <c r="H137" s="22"/>
      <c r="I137" s="24">
        <v>22939911712</v>
      </c>
      <c r="J137" s="22"/>
      <c r="K137" s="24">
        <v>11904617</v>
      </c>
      <c r="L137" s="22"/>
      <c r="M137" s="24">
        <v>22928007095</v>
      </c>
    </row>
    <row r="138" spans="1:13" ht="21.75" customHeight="1">
      <c r="A138" s="6" t="s">
        <v>195</v>
      </c>
      <c r="C138" s="24">
        <v>1232959448</v>
      </c>
      <c r="D138" s="22"/>
      <c r="E138" s="24">
        <v>-42600359</v>
      </c>
      <c r="F138" s="22"/>
      <c r="G138" s="24">
        <v>1275559807</v>
      </c>
      <c r="H138" s="22"/>
      <c r="I138" s="24">
        <v>8785098769</v>
      </c>
      <c r="J138" s="22"/>
      <c r="K138" s="24">
        <v>0</v>
      </c>
      <c r="L138" s="22"/>
      <c r="M138" s="24">
        <v>8785098769</v>
      </c>
    </row>
    <row r="139" spans="1:13" ht="21.75" customHeight="1">
      <c r="A139" s="6" t="s">
        <v>196</v>
      </c>
      <c r="C139" s="24">
        <v>1481180042</v>
      </c>
      <c r="D139" s="22"/>
      <c r="E139" s="24">
        <v>-33615139</v>
      </c>
      <c r="F139" s="22"/>
      <c r="G139" s="24">
        <v>1514795181</v>
      </c>
      <c r="H139" s="22"/>
      <c r="I139" s="24">
        <v>11694192535</v>
      </c>
      <c r="J139" s="22"/>
      <c r="K139" s="24">
        <v>0</v>
      </c>
      <c r="L139" s="22"/>
      <c r="M139" s="24">
        <v>11694192535</v>
      </c>
    </row>
    <row r="140" spans="1:13" ht="21.75" customHeight="1">
      <c r="A140" s="6" t="s">
        <v>197</v>
      </c>
      <c r="C140" s="24">
        <v>718471232</v>
      </c>
      <c r="D140" s="22"/>
      <c r="E140" s="24">
        <v>0</v>
      </c>
      <c r="F140" s="22"/>
      <c r="G140" s="24">
        <v>718471232</v>
      </c>
      <c r="H140" s="22"/>
      <c r="I140" s="24">
        <v>1570690660</v>
      </c>
      <c r="J140" s="22"/>
      <c r="K140" s="24">
        <v>2411429</v>
      </c>
      <c r="L140" s="22"/>
      <c r="M140" s="24">
        <v>1568279231</v>
      </c>
    </row>
    <row r="141" spans="1:13" ht="21.75" customHeight="1">
      <c r="A141" s="6" t="s">
        <v>198</v>
      </c>
      <c r="C141" s="24">
        <v>9392474718</v>
      </c>
      <c r="D141" s="22"/>
      <c r="E141" s="24">
        <v>-140884619</v>
      </c>
      <c r="F141" s="22"/>
      <c r="G141" s="24">
        <v>9533359337</v>
      </c>
      <c r="H141" s="22"/>
      <c r="I141" s="24">
        <v>30813239742</v>
      </c>
      <c r="J141" s="22"/>
      <c r="K141" s="24">
        <v>0</v>
      </c>
      <c r="L141" s="22"/>
      <c r="M141" s="24">
        <v>30813239742</v>
      </c>
    </row>
    <row r="142" spans="1:13" ht="21.75" customHeight="1">
      <c r="A142" s="6" t="s">
        <v>199</v>
      </c>
      <c r="C142" s="24">
        <v>24232242508</v>
      </c>
      <c r="D142" s="22"/>
      <c r="E142" s="24">
        <v>-6160820</v>
      </c>
      <c r="F142" s="22"/>
      <c r="G142" s="24">
        <v>24238403328</v>
      </c>
      <c r="H142" s="22"/>
      <c r="I142" s="24">
        <v>51100708708</v>
      </c>
      <c r="J142" s="22"/>
      <c r="K142" s="24">
        <v>26761058</v>
      </c>
      <c r="L142" s="22"/>
      <c r="M142" s="24">
        <v>51073947650</v>
      </c>
    </row>
    <row r="143" spans="1:13" ht="21.75" customHeight="1">
      <c r="A143" s="6" t="s">
        <v>200</v>
      </c>
      <c r="C143" s="24">
        <v>23315628690</v>
      </c>
      <c r="D143" s="22"/>
      <c r="E143" s="24">
        <v>-34603612</v>
      </c>
      <c r="F143" s="22"/>
      <c r="G143" s="24">
        <v>23350232302</v>
      </c>
      <c r="H143" s="22"/>
      <c r="I143" s="24">
        <v>47796502994</v>
      </c>
      <c r="J143" s="22"/>
      <c r="K143" s="24">
        <v>126407381</v>
      </c>
      <c r="L143" s="22"/>
      <c r="M143" s="24">
        <v>47670095613</v>
      </c>
    </row>
    <row r="144" spans="1:13" ht="21.75" customHeight="1">
      <c r="A144" s="6" t="s">
        <v>201</v>
      </c>
      <c r="C144" s="24">
        <v>8110380601</v>
      </c>
      <c r="D144" s="22"/>
      <c r="E144" s="24">
        <v>393084</v>
      </c>
      <c r="F144" s="22"/>
      <c r="G144" s="24">
        <v>8109987517</v>
      </c>
      <c r="H144" s="22"/>
      <c r="I144" s="24">
        <v>15566426384</v>
      </c>
      <c r="J144" s="22"/>
      <c r="K144" s="24">
        <v>6092802</v>
      </c>
      <c r="L144" s="22"/>
      <c r="M144" s="24">
        <v>15560333582</v>
      </c>
    </row>
    <row r="145" spans="1:13" ht="21.75" customHeight="1">
      <c r="A145" s="6" t="s">
        <v>202</v>
      </c>
      <c r="C145" s="24">
        <v>4030700480</v>
      </c>
      <c r="D145" s="22"/>
      <c r="E145" s="24">
        <v>-6221194</v>
      </c>
      <c r="F145" s="22"/>
      <c r="G145" s="24">
        <v>4036921674</v>
      </c>
      <c r="H145" s="22"/>
      <c r="I145" s="24">
        <v>8102916432</v>
      </c>
      <c r="J145" s="22"/>
      <c r="K145" s="24">
        <v>0</v>
      </c>
      <c r="L145" s="22"/>
      <c r="M145" s="24">
        <v>8102916432</v>
      </c>
    </row>
    <row r="146" spans="1:13" ht="21.75" customHeight="1">
      <c r="A146" s="6" t="s">
        <v>203</v>
      </c>
      <c r="C146" s="24">
        <v>5289051144</v>
      </c>
      <c r="D146" s="22"/>
      <c r="E146" s="24">
        <v>-36025382</v>
      </c>
      <c r="F146" s="22"/>
      <c r="G146" s="24">
        <v>5325076526</v>
      </c>
      <c r="H146" s="22"/>
      <c r="I146" s="24">
        <v>12052265222</v>
      </c>
      <c r="J146" s="22"/>
      <c r="K146" s="24">
        <v>0</v>
      </c>
      <c r="L146" s="22"/>
      <c r="M146" s="24">
        <v>12052265222</v>
      </c>
    </row>
    <row r="147" spans="1:13" ht="21.75" customHeight="1">
      <c r="A147" s="6" t="s">
        <v>204</v>
      </c>
      <c r="C147" s="24">
        <v>7369495889</v>
      </c>
      <c r="D147" s="22"/>
      <c r="E147" s="24">
        <v>0</v>
      </c>
      <c r="F147" s="22"/>
      <c r="G147" s="24">
        <v>7369495889</v>
      </c>
      <c r="H147" s="22"/>
      <c r="I147" s="24">
        <v>11485137839</v>
      </c>
      <c r="J147" s="22"/>
      <c r="K147" s="24">
        <v>37439238</v>
      </c>
      <c r="L147" s="22"/>
      <c r="M147" s="24">
        <v>11447698601</v>
      </c>
    </row>
    <row r="148" spans="1:13" ht="21.75" customHeight="1">
      <c r="A148" s="6" t="s">
        <v>205</v>
      </c>
      <c r="C148" s="24">
        <v>3083052284</v>
      </c>
      <c r="D148" s="22"/>
      <c r="E148" s="24">
        <v>-27119209</v>
      </c>
      <c r="F148" s="22"/>
      <c r="G148" s="24">
        <v>3110171493</v>
      </c>
      <c r="H148" s="22"/>
      <c r="I148" s="24">
        <v>7378244784</v>
      </c>
      <c r="J148" s="22"/>
      <c r="K148" s="24">
        <v>167402</v>
      </c>
      <c r="L148" s="22"/>
      <c r="M148" s="24">
        <v>7378077382</v>
      </c>
    </row>
    <row r="149" spans="1:13" ht="21.75" customHeight="1">
      <c r="A149" s="6" t="s">
        <v>206</v>
      </c>
      <c r="C149" s="24">
        <v>2766649192</v>
      </c>
      <c r="D149" s="22"/>
      <c r="E149" s="24">
        <v>-15994931</v>
      </c>
      <c r="F149" s="22"/>
      <c r="G149" s="24">
        <v>2782644123</v>
      </c>
      <c r="H149" s="22"/>
      <c r="I149" s="24">
        <v>4950845902</v>
      </c>
      <c r="J149" s="22"/>
      <c r="K149" s="24">
        <v>0</v>
      </c>
      <c r="L149" s="22"/>
      <c r="M149" s="24">
        <v>4950845902</v>
      </c>
    </row>
    <row r="150" spans="1:13" ht="21.75" customHeight="1">
      <c r="A150" s="6" t="s">
        <v>207</v>
      </c>
      <c r="C150" s="24">
        <v>3472542799</v>
      </c>
      <c r="D150" s="22"/>
      <c r="E150" s="24">
        <v>-19976961</v>
      </c>
      <c r="F150" s="22"/>
      <c r="G150" s="24">
        <v>3492519760</v>
      </c>
      <c r="H150" s="22"/>
      <c r="I150" s="24">
        <v>6031258525</v>
      </c>
      <c r="J150" s="22"/>
      <c r="K150" s="24">
        <v>0</v>
      </c>
      <c r="L150" s="22"/>
      <c r="M150" s="24">
        <v>6031258525</v>
      </c>
    </row>
    <row r="151" spans="1:13" ht="21.75" customHeight="1">
      <c r="A151" s="6" t="s">
        <v>208</v>
      </c>
      <c r="C151" s="24">
        <v>11142517808</v>
      </c>
      <c r="D151" s="22"/>
      <c r="E151" s="24">
        <v>0</v>
      </c>
      <c r="F151" s="22"/>
      <c r="G151" s="24">
        <v>11142517808</v>
      </c>
      <c r="H151" s="22"/>
      <c r="I151" s="24">
        <v>14945316379</v>
      </c>
      <c r="J151" s="22"/>
      <c r="K151" s="24">
        <v>54483702</v>
      </c>
      <c r="L151" s="22"/>
      <c r="M151" s="24">
        <v>14890832677</v>
      </c>
    </row>
    <row r="152" spans="1:13" ht="21.75" customHeight="1">
      <c r="A152" s="6" t="s">
        <v>209</v>
      </c>
      <c r="C152" s="24">
        <v>9075116621</v>
      </c>
      <c r="D152" s="22"/>
      <c r="E152" s="24">
        <v>-46869608</v>
      </c>
      <c r="F152" s="22"/>
      <c r="G152" s="24">
        <v>9121986229</v>
      </c>
      <c r="H152" s="22"/>
      <c r="I152" s="24">
        <v>12039380219</v>
      </c>
      <c r="J152" s="22"/>
      <c r="K152" s="24">
        <v>0</v>
      </c>
      <c r="L152" s="22"/>
      <c r="M152" s="24">
        <v>12039380219</v>
      </c>
    </row>
    <row r="153" spans="1:13" ht="21.75" customHeight="1">
      <c r="A153" s="6" t="s">
        <v>210</v>
      </c>
      <c r="C153" s="24">
        <v>2807401639</v>
      </c>
      <c r="D153" s="22"/>
      <c r="E153" s="24">
        <v>-3792066</v>
      </c>
      <c r="F153" s="22"/>
      <c r="G153" s="24">
        <v>2811193705</v>
      </c>
      <c r="H153" s="22"/>
      <c r="I153" s="24">
        <v>3541833983</v>
      </c>
      <c r="J153" s="22"/>
      <c r="K153" s="24">
        <v>8364273</v>
      </c>
      <c r="L153" s="22"/>
      <c r="M153" s="24">
        <v>3533469710</v>
      </c>
    </row>
    <row r="154" spans="1:13" ht="21.75" customHeight="1">
      <c r="A154" s="6" t="s">
        <v>211</v>
      </c>
      <c r="C154" s="24">
        <v>7175342465</v>
      </c>
      <c r="D154" s="22"/>
      <c r="E154" s="24">
        <v>0</v>
      </c>
      <c r="F154" s="22"/>
      <c r="G154" s="24">
        <v>7175342465</v>
      </c>
      <c r="H154" s="22"/>
      <c r="I154" s="24">
        <v>8065834265</v>
      </c>
      <c r="J154" s="22"/>
      <c r="K154" s="24">
        <v>17367071</v>
      </c>
      <c r="L154" s="22"/>
      <c r="M154" s="24">
        <v>8048467194</v>
      </c>
    </row>
    <row r="155" spans="1:13" ht="21.75" customHeight="1">
      <c r="A155" s="6" t="s">
        <v>212</v>
      </c>
      <c r="C155" s="24">
        <v>23058263342</v>
      </c>
      <c r="D155" s="22"/>
      <c r="E155" s="24">
        <v>14551727</v>
      </c>
      <c r="F155" s="22"/>
      <c r="G155" s="24">
        <v>23043711615</v>
      </c>
      <c r="H155" s="22"/>
      <c r="I155" s="24">
        <v>24446022904</v>
      </c>
      <c r="J155" s="22"/>
      <c r="K155" s="24">
        <v>43655180</v>
      </c>
      <c r="L155" s="22"/>
      <c r="M155" s="24">
        <v>24402367724</v>
      </c>
    </row>
    <row r="156" spans="1:13" ht="21.75" customHeight="1">
      <c r="A156" s="6" t="s">
        <v>213</v>
      </c>
      <c r="C156" s="24">
        <v>2178032780</v>
      </c>
      <c r="D156" s="22"/>
      <c r="E156" s="24">
        <v>20734591</v>
      </c>
      <c r="F156" s="22"/>
      <c r="G156" s="24">
        <v>2157298189</v>
      </c>
      <c r="H156" s="22"/>
      <c r="I156" s="24">
        <v>2296535512</v>
      </c>
      <c r="J156" s="22"/>
      <c r="K156" s="24">
        <v>23306606</v>
      </c>
      <c r="L156" s="22"/>
      <c r="M156" s="24">
        <v>2273228906</v>
      </c>
    </row>
    <row r="157" spans="1:13" ht="21.75" customHeight="1">
      <c r="A157" s="6" t="s">
        <v>214</v>
      </c>
      <c r="C157" s="24">
        <v>19128968218</v>
      </c>
      <c r="D157" s="22"/>
      <c r="E157" s="24">
        <v>0</v>
      </c>
      <c r="F157" s="22"/>
      <c r="G157" s="24">
        <v>19128968218</v>
      </c>
      <c r="H157" s="22"/>
      <c r="I157" s="24">
        <v>19128968218</v>
      </c>
      <c r="J157" s="22"/>
      <c r="K157" s="24">
        <v>0</v>
      </c>
      <c r="L157" s="22"/>
      <c r="M157" s="24">
        <v>19128968218</v>
      </c>
    </row>
    <row r="158" spans="1:13" ht="21.75" customHeight="1">
      <c r="A158" s="6" t="s">
        <v>215</v>
      </c>
      <c r="C158" s="24">
        <v>10595628400</v>
      </c>
      <c r="D158" s="22"/>
      <c r="E158" s="24">
        <v>40375285</v>
      </c>
      <c r="F158" s="22"/>
      <c r="G158" s="24">
        <v>10555253115</v>
      </c>
      <c r="H158" s="22"/>
      <c r="I158" s="24">
        <v>10595628400</v>
      </c>
      <c r="J158" s="22"/>
      <c r="K158" s="24">
        <v>40375285</v>
      </c>
      <c r="L158" s="22"/>
      <c r="M158" s="24">
        <v>10555253115</v>
      </c>
    </row>
    <row r="159" spans="1:13" ht="21.75" customHeight="1">
      <c r="A159" s="6" t="s">
        <v>216</v>
      </c>
      <c r="C159" s="24">
        <v>6789617475</v>
      </c>
      <c r="D159" s="22"/>
      <c r="E159" s="24">
        <v>25872249</v>
      </c>
      <c r="F159" s="22"/>
      <c r="G159" s="24">
        <v>6763745226</v>
      </c>
      <c r="H159" s="22"/>
      <c r="I159" s="24">
        <v>6789617475</v>
      </c>
      <c r="J159" s="22"/>
      <c r="K159" s="24">
        <v>25872249</v>
      </c>
      <c r="L159" s="22"/>
      <c r="M159" s="24">
        <v>6763745226</v>
      </c>
    </row>
    <row r="160" spans="1:13" ht="21.75" customHeight="1">
      <c r="A160" s="6" t="s">
        <v>217</v>
      </c>
      <c r="C160" s="24">
        <v>8797814203</v>
      </c>
      <c r="D160" s="22"/>
      <c r="E160" s="24">
        <v>46863017</v>
      </c>
      <c r="F160" s="22"/>
      <c r="G160" s="24">
        <v>8750951186</v>
      </c>
      <c r="H160" s="22"/>
      <c r="I160" s="24">
        <v>8797814203</v>
      </c>
      <c r="J160" s="22"/>
      <c r="K160" s="24">
        <v>46863017</v>
      </c>
      <c r="L160" s="22"/>
      <c r="M160" s="24">
        <v>8750951186</v>
      </c>
    </row>
    <row r="161" spans="1:13" ht="21.75" customHeight="1">
      <c r="A161" s="6" t="s">
        <v>218</v>
      </c>
      <c r="C161" s="24">
        <v>10750928939</v>
      </c>
      <c r="D161" s="22"/>
      <c r="E161" s="24">
        <v>57266607</v>
      </c>
      <c r="F161" s="22"/>
      <c r="G161" s="24">
        <v>10693662332</v>
      </c>
      <c r="H161" s="22"/>
      <c r="I161" s="24">
        <v>10750928939</v>
      </c>
      <c r="J161" s="22"/>
      <c r="K161" s="24">
        <v>57266607</v>
      </c>
      <c r="L161" s="22"/>
      <c r="M161" s="24">
        <v>10693662332</v>
      </c>
    </row>
    <row r="162" spans="1:13" ht="21.75" customHeight="1">
      <c r="A162" s="6" t="s">
        <v>219</v>
      </c>
      <c r="C162" s="24">
        <v>895081967</v>
      </c>
      <c r="D162" s="22"/>
      <c r="E162" s="24">
        <v>11491504</v>
      </c>
      <c r="F162" s="22"/>
      <c r="G162" s="24">
        <v>883590463</v>
      </c>
      <c r="H162" s="22"/>
      <c r="I162" s="24">
        <v>895081967</v>
      </c>
      <c r="J162" s="22"/>
      <c r="K162" s="24">
        <v>11491504</v>
      </c>
      <c r="L162" s="22"/>
      <c r="M162" s="24">
        <v>883590463</v>
      </c>
    </row>
    <row r="163" spans="1:13" ht="21.75" customHeight="1">
      <c r="A163" s="6" t="s">
        <v>220</v>
      </c>
      <c r="C163" s="24">
        <v>986885240</v>
      </c>
      <c r="D163" s="22"/>
      <c r="E163" s="24">
        <v>14872329</v>
      </c>
      <c r="F163" s="22"/>
      <c r="G163" s="24">
        <v>972012911</v>
      </c>
      <c r="H163" s="22"/>
      <c r="I163" s="24">
        <v>986885240</v>
      </c>
      <c r="J163" s="22"/>
      <c r="K163" s="24">
        <v>14872329</v>
      </c>
      <c r="L163" s="22"/>
      <c r="M163" s="24">
        <v>972012911</v>
      </c>
    </row>
    <row r="164" spans="1:13" ht="21.75" customHeight="1">
      <c r="A164" s="7" t="s">
        <v>221</v>
      </c>
      <c r="C164" s="25">
        <v>1758032784</v>
      </c>
      <c r="D164" s="22"/>
      <c r="E164" s="25">
        <v>31696663</v>
      </c>
      <c r="F164" s="22"/>
      <c r="G164" s="25">
        <v>1726336121</v>
      </c>
      <c r="H164" s="22"/>
      <c r="I164" s="25">
        <v>1758032784</v>
      </c>
      <c r="J164" s="22"/>
      <c r="K164" s="25">
        <v>31696663</v>
      </c>
      <c r="L164" s="22"/>
      <c r="M164" s="25">
        <v>1726336121</v>
      </c>
    </row>
    <row r="165" spans="1:13" ht="21.75" customHeight="1">
      <c r="A165" s="9" t="s">
        <v>30</v>
      </c>
      <c r="C165" s="26">
        <v>365716111174</v>
      </c>
      <c r="D165" s="22"/>
      <c r="E165" s="26">
        <v>-526220857</v>
      </c>
      <c r="F165" s="22"/>
      <c r="G165" s="26">
        <v>366242332031</v>
      </c>
      <c r="H165" s="22"/>
      <c r="I165" s="26">
        <v>4309563934293</v>
      </c>
      <c r="J165" s="22"/>
      <c r="K165" s="26">
        <v>954533997</v>
      </c>
      <c r="L165" s="22"/>
      <c r="M165" s="26">
        <v>4308609400296</v>
      </c>
    </row>
    <row r="166" spans="1:13" ht="13.5" thickTop="1"/>
    <row r="167" spans="1:13">
      <c r="K167" s="31">
        <f>M167-I165</f>
        <v>0</v>
      </c>
      <c r="M167" s="39">
        <v>4309563934293</v>
      </c>
    </row>
    <row r="168" spans="1:13">
      <c r="K168" s="31">
        <f>K165+M168</f>
        <v>0</v>
      </c>
      <c r="M168" s="31">
        <f>M165-M167</f>
        <v>-954533997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71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0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</row>
    <row r="2" spans="1:25" ht="21.75" customHeight="1">
      <c r="A2" s="128" t="s">
        <v>222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</row>
    <row r="3" spans="1:25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</row>
    <row r="4" spans="1:25" ht="7.35" customHeight="1"/>
    <row r="5" spans="1:25" ht="14.45" customHeight="1">
      <c r="A5" s="129" t="s">
        <v>404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</row>
    <row r="6" spans="1:25" ht="7.35" customHeight="1"/>
    <row r="7" spans="1:25" ht="14.45" customHeight="1">
      <c r="E7" s="124" t="s">
        <v>241</v>
      </c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Y7" s="2" t="s">
        <v>242</v>
      </c>
    </row>
    <row r="8" spans="1:25" ht="29.1" customHeight="1">
      <c r="A8" s="2" t="s">
        <v>405</v>
      </c>
      <c r="C8" s="2" t="s">
        <v>406</v>
      </c>
      <c r="E8" s="12" t="s">
        <v>35</v>
      </c>
      <c r="F8" s="3"/>
      <c r="G8" s="12" t="s">
        <v>13</v>
      </c>
      <c r="H8" s="3"/>
      <c r="I8" s="12" t="s">
        <v>34</v>
      </c>
      <c r="J8" s="3"/>
      <c r="K8" s="12" t="s">
        <v>407</v>
      </c>
      <c r="L8" s="3"/>
      <c r="M8" s="12" t="s">
        <v>408</v>
      </c>
      <c r="N8" s="3"/>
      <c r="O8" s="12" t="s">
        <v>409</v>
      </c>
      <c r="P8" s="3"/>
      <c r="Q8" s="12" t="s">
        <v>410</v>
      </c>
      <c r="R8" s="3"/>
      <c r="S8" s="12" t="s">
        <v>411</v>
      </c>
      <c r="T8" s="3"/>
      <c r="U8" s="12" t="s">
        <v>412</v>
      </c>
      <c r="V8" s="3"/>
      <c r="W8" s="12" t="s">
        <v>413</v>
      </c>
      <c r="Y8" s="12" t="s">
        <v>413</v>
      </c>
    </row>
    <row r="9" spans="1:25" ht="21.75" customHeight="1">
      <c r="A9" s="13" t="s">
        <v>414</v>
      </c>
      <c r="B9" s="8"/>
      <c r="C9" s="13" t="s">
        <v>415</v>
      </c>
      <c r="E9" s="14"/>
      <c r="G9" s="15">
        <v>0</v>
      </c>
      <c r="I9" s="15">
        <v>0</v>
      </c>
      <c r="K9" s="15">
        <v>0</v>
      </c>
      <c r="M9" s="15">
        <v>0</v>
      </c>
      <c r="O9" s="15">
        <v>0</v>
      </c>
      <c r="Q9" s="15">
        <v>0</v>
      </c>
      <c r="S9" s="15">
        <v>0</v>
      </c>
      <c r="U9" s="15">
        <v>0</v>
      </c>
      <c r="W9" s="15">
        <v>0</v>
      </c>
      <c r="Y9" s="15">
        <v>0</v>
      </c>
    </row>
    <row r="10" spans="1:25" ht="21.75" customHeight="1">
      <c r="A10" s="119" t="s">
        <v>30</v>
      </c>
      <c r="B10" s="119"/>
      <c r="C10" s="119"/>
      <c r="E10" s="10"/>
      <c r="G10" s="10"/>
      <c r="I10" s="10"/>
      <c r="K10" s="10">
        <v>0</v>
      </c>
      <c r="M10" s="10">
        <v>0</v>
      </c>
      <c r="O10" s="10">
        <v>0</v>
      </c>
      <c r="Q10" s="10">
        <v>0</v>
      </c>
      <c r="S10" s="10">
        <v>0</v>
      </c>
      <c r="U10" s="10">
        <v>0</v>
      </c>
      <c r="W10" s="10">
        <v>0</v>
      </c>
      <c r="Y10" s="10">
        <v>0</v>
      </c>
    </row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28"/>
  <sheetViews>
    <sheetView rightToLeft="1" view="pageBreakPreview" topLeftCell="H1" zoomScaleNormal="100" zoomScaleSheetLayoutView="100" workbookViewId="0">
      <selection activeCell="AB9" sqref="AB9:AB20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4.5703125" customWidth="1"/>
    <col min="7" max="7" width="1.28515625" customWidth="1"/>
    <col min="8" max="8" width="19.42578125" customWidth="1"/>
    <col min="9" max="9" width="1.28515625" customWidth="1"/>
    <col min="10" max="10" width="19.140625" customWidth="1"/>
    <col min="11" max="11" width="1.28515625" customWidth="1"/>
    <col min="12" max="12" width="14.28515625" customWidth="1"/>
    <col min="13" max="13" width="1.28515625" customWidth="1"/>
    <col min="14" max="14" width="17.140625" customWidth="1"/>
    <col min="15" max="15" width="1.28515625" customWidth="1"/>
    <col min="16" max="16" width="14.28515625" customWidth="1"/>
    <col min="17" max="17" width="1.28515625" customWidth="1"/>
    <col min="18" max="18" width="18.710937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9.5703125" customWidth="1"/>
    <col min="25" max="25" width="1.28515625" customWidth="1"/>
    <col min="26" max="26" width="19.42578125" customWidth="1"/>
    <col min="27" max="27" width="1.28515625" customWidth="1"/>
    <col min="28" max="28" width="18.42578125" customWidth="1"/>
    <col min="29" max="29" width="0.28515625" customWidth="1"/>
    <col min="30" max="30" width="18.42578125" customWidth="1"/>
    <col min="32" max="32" width="16.5703125" bestFit="1" customWidth="1"/>
    <col min="33" max="33" width="19.5703125" customWidth="1"/>
    <col min="35" max="35" width="18.85546875" bestFit="1" customWidth="1"/>
  </cols>
  <sheetData>
    <row r="1" spans="1:33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F1" s="31">
        <v>29517571820973</v>
      </c>
    </row>
    <row r="2" spans="1:33" ht="21.75" customHeight="1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</row>
    <row r="3" spans="1:33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</row>
    <row r="4" spans="1:33" ht="19.5" customHeight="1">
      <c r="A4" s="1" t="s">
        <v>3</v>
      </c>
      <c r="B4" s="129" t="s">
        <v>4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</row>
    <row r="5" spans="1:33" ht="19.5" customHeight="1">
      <c r="A5" s="129" t="s">
        <v>5</v>
      </c>
      <c r="B5" s="129"/>
      <c r="C5" s="129" t="s">
        <v>6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</row>
    <row r="6" spans="1:33" ht="14.45" customHeight="1">
      <c r="F6" s="124" t="s">
        <v>7</v>
      </c>
      <c r="G6" s="124"/>
      <c r="H6" s="124"/>
      <c r="I6" s="124"/>
      <c r="J6" s="124"/>
      <c r="L6" s="124" t="s">
        <v>8</v>
      </c>
      <c r="M6" s="124"/>
      <c r="N6" s="124"/>
      <c r="O6" s="124"/>
      <c r="P6" s="124"/>
      <c r="Q6" s="124"/>
      <c r="R6" s="124"/>
      <c r="T6" s="124" t="s">
        <v>9</v>
      </c>
      <c r="U6" s="124"/>
      <c r="V6" s="124"/>
      <c r="W6" s="124"/>
      <c r="X6" s="124"/>
      <c r="Y6" s="124"/>
      <c r="Z6" s="124"/>
      <c r="AA6" s="124"/>
      <c r="AB6" s="124"/>
    </row>
    <row r="7" spans="1:33" ht="14.45" customHeight="1">
      <c r="F7" s="3"/>
      <c r="G7" s="3"/>
      <c r="H7" s="3"/>
      <c r="I7" s="3"/>
      <c r="J7" s="3"/>
      <c r="L7" s="127" t="s">
        <v>10</v>
      </c>
      <c r="M7" s="127"/>
      <c r="N7" s="127"/>
      <c r="O7" s="3"/>
      <c r="P7" s="127" t="s">
        <v>11</v>
      </c>
      <c r="Q7" s="127"/>
      <c r="R7" s="127"/>
      <c r="T7" s="3"/>
      <c r="U7" s="3"/>
      <c r="V7" s="3"/>
      <c r="W7" s="3"/>
      <c r="X7" s="3"/>
      <c r="Y7" s="3"/>
      <c r="Z7" s="3"/>
      <c r="AA7" s="3"/>
      <c r="AB7" s="3"/>
    </row>
    <row r="8" spans="1:33" ht="14.45" customHeight="1">
      <c r="A8" s="124" t="s">
        <v>12</v>
      </c>
      <c r="B8" s="124"/>
      <c r="C8" s="124"/>
      <c r="E8" s="124" t="s">
        <v>13</v>
      </c>
      <c r="F8" s="124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3" ht="21.75" customHeight="1">
      <c r="A9" s="125" t="s">
        <v>19</v>
      </c>
      <c r="B9" s="125"/>
      <c r="C9" s="125"/>
      <c r="E9" s="126">
        <v>9950</v>
      </c>
      <c r="F9" s="126"/>
      <c r="G9" s="22"/>
      <c r="H9" s="23">
        <v>14925000000</v>
      </c>
      <c r="I9" s="22"/>
      <c r="J9" s="23">
        <v>10726247287.860001</v>
      </c>
      <c r="K9" s="22"/>
      <c r="L9" s="23">
        <v>17653</v>
      </c>
      <c r="M9" s="22"/>
      <c r="N9" s="23">
        <v>26510457887</v>
      </c>
      <c r="O9" s="22"/>
      <c r="P9" s="23">
        <v>-9950</v>
      </c>
      <c r="Q9" s="22"/>
      <c r="R9" s="23">
        <v>10189935967</v>
      </c>
      <c r="S9" s="22"/>
      <c r="T9" s="23">
        <v>17653</v>
      </c>
      <c r="U9" s="22"/>
      <c r="V9" s="23">
        <v>1091262</v>
      </c>
      <c r="W9" s="22"/>
      <c r="X9" s="23">
        <v>26510457887</v>
      </c>
      <c r="Y9" s="22"/>
      <c r="Z9" s="23">
        <v>19252489657.148399</v>
      </c>
      <c r="AB9" s="85">
        <f>Z9/$AF$1</f>
        <v>6.5223825909247065E-4</v>
      </c>
      <c r="AD9" s="31"/>
      <c r="AF9" s="31"/>
      <c r="AG9" s="31"/>
    </row>
    <row r="10" spans="1:33" ht="21.75" customHeight="1">
      <c r="A10" s="120" t="s">
        <v>20</v>
      </c>
      <c r="B10" s="120"/>
      <c r="C10" s="120"/>
      <c r="E10" s="121">
        <v>24120000</v>
      </c>
      <c r="F10" s="121"/>
      <c r="G10" s="22"/>
      <c r="H10" s="24">
        <v>65769320858</v>
      </c>
      <c r="I10" s="22"/>
      <c r="J10" s="24">
        <v>41958850500</v>
      </c>
      <c r="K10" s="22"/>
      <c r="L10" s="24">
        <v>0</v>
      </c>
      <c r="M10" s="22"/>
      <c r="N10" s="24">
        <v>0</v>
      </c>
      <c r="O10" s="22"/>
      <c r="P10" s="24">
        <v>0</v>
      </c>
      <c r="Q10" s="22"/>
      <c r="R10" s="24">
        <v>0</v>
      </c>
      <c r="S10" s="22"/>
      <c r="T10" s="24">
        <v>24120000</v>
      </c>
      <c r="U10" s="22"/>
      <c r="V10" s="24">
        <v>2223</v>
      </c>
      <c r="W10" s="22"/>
      <c r="X10" s="24">
        <v>65769320858</v>
      </c>
      <c r="Y10" s="22"/>
      <c r="Z10" s="24">
        <v>53299728378</v>
      </c>
      <c r="AB10" s="86">
        <f t="shared" ref="AB10:AB19" si="0">Z10/$AF$1</f>
        <v>1.8056948823998173E-3</v>
      </c>
      <c r="AD10" s="31"/>
      <c r="AF10" s="31"/>
      <c r="AG10" s="31"/>
    </row>
    <row r="11" spans="1:33" ht="21.75" customHeight="1">
      <c r="A11" s="120" t="s">
        <v>21</v>
      </c>
      <c r="B11" s="120"/>
      <c r="C11" s="120"/>
      <c r="E11" s="121">
        <v>29431752</v>
      </c>
      <c r="F11" s="121"/>
      <c r="G11" s="22"/>
      <c r="H11" s="24">
        <v>429947991199</v>
      </c>
      <c r="I11" s="22"/>
      <c r="J11" s="24">
        <v>338499244684.69202</v>
      </c>
      <c r="K11" s="22"/>
      <c r="L11" s="24">
        <v>0</v>
      </c>
      <c r="M11" s="22"/>
      <c r="N11" s="24">
        <v>0</v>
      </c>
      <c r="O11" s="22"/>
      <c r="P11" s="24">
        <v>0</v>
      </c>
      <c r="Q11" s="22"/>
      <c r="R11" s="24">
        <v>0</v>
      </c>
      <c r="S11" s="22"/>
      <c r="T11" s="24">
        <v>29431752</v>
      </c>
      <c r="U11" s="22"/>
      <c r="V11" s="24">
        <v>16650</v>
      </c>
      <c r="W11" s="22"/>
      <c r="X11" s="24">
        <v>429947991199</v>
      </c>
      <c r="Y11" s="22"/>
      <c r="Z11" s="24">
        <v>487122940708</v>
      </c>
      <c r="AB11" s="86">
        <f t="shared" si="0"/>
        <v>1.6502812076225271E-2</v>
      </c>
      <c r="AD11" s="31"/>
      <c r="AF11" s="31"/>
      <c r="AG11" s="31"/>
    </row>
    <row r="12" spans="1:33" ht="21.75" customHeight="1">
      <c r="A12" s="120" t="s">
        <v>22</v>
      </c>
      <c r="B12" s="120"/>
      <c r="C12" s="120"/>
      <c r="E12" s="121">
        <v>50000000</v>
      </c>
      <c r="F12" s="121"/>
      <c r="G12" s="22"/>
      <c r="H12" s="24">
        <v>499656188500</v>
      </c>
      <c r="I12" s="22"/>
      <c r="J12" s="24">
        <v>555077520000</v>
      </c>
      <c r="K12" s="22"/>
      <c r="L12" s="24">
        <v>0</v>
      </c>
      <c r="M12" s="22"/>
      <c r="N12" s="24">
        <v>0</v>
      </c>
      <c r="O12" s="22"/>
      <c r="P12" s="24">
        <v>0</v>
      </c>
      <c r="Q12" s="22"/>
      <c r="R12" s="24">
        <v>0</v>
      </c>
      <c r="S12" s="22"/>
      <c r="T12" s="24">
        <v>50000000</v>
      </c>
      <c r="U12" s="22"/>
      <c r="V12" s="24">
        <v>11411</v>
      </c>
      <c r="W12" s="22"/>
      <c r="X12" s="24">
        <v>499656188500</v>
      </c>
      <c r="Y12" s="22"/>
      <c r="Z12" s="24">
        <v>567155227500</v>
      </c>
      <c r="AB12" s="86">
        <f t="shared" si="0"/>
        <v>1.921415592515037E-2</v>
      </c>
      <c r="AD12" s="31"/>
      <c r="AF12" s="31"/>
      <c r="AG12" s="31"/>
    </row>
    <row r="13" spans="1:33" ht="21.75" customHeight="1">
      <c r="A13" s="120" t="s">
        <v>23</v>
      </c>
      <c r="B13" s="120"/>
      <c r="C13" s="120"/>
      <c r="E13" s="121">
        <v>209656387</v>
      </c>
      <c r="F13" s="121"/>
      <c r="G13" s="22"/>
      <c r="H13" s="24">
        <v>100125744487</v>
      </c>
      <c r="I13" s="22"/>
      <c r="J13" s="24">
        <v>87114933365.892303</v>
      </c>
      <c r="K13" s="22"/>
      <c r="L13" s="24">
        <v>0</v>
      </c>
      <c r="M13" s="22"/>
      <c r="N13" s="24">
        <v>0</v>
      </c>
      <c r="O13" s="22"/>
      <c r="P13" s="33">
        <v>-209656387</v>
      </c>
      <c r="Q13" s="22"/>
      <c r="R13" s="24">
        <v>97713628866</v>
      </c>
      <c r="S13" s="22"/>
      <c r="T13" s="24">
        <v>0</v>
      </c>
      <c r="U13" s="22"/>
      <c r="V13" s="24">
        <v>0</v>
      </c>
      <c r="W13" s="22"/>
      <c r="X13" s="24">
        <v>0</v>
      </c>
      <c r="Y13" s="22"/>
      <c r="Z13" s="24">
        <v>0</v>
      </c>
      <c r="AB13" s="86">
        <f t="shared" si="0"/>
        <v>0</v>
      </c>
    </row>
    <row r="14" spans="1:33" ht="21.75" customHeight="1">
      <c r="A14" s="120" t="s">
        <v>24</v>
      </c>
      <c r="B14" s="120"/>
      <c r="C14" s="120"/>
      <c r="E14" s="121">
        <v>10000000</v>
      </c>
      <c r="F14" s="121"/>
      <c r="G14" s="22"/>
      <c r="H14" s="24">
        <v>49375778116</v>
      </c>
      <c r="I14" s="22"/>
      <c r="J14" s="24">
        <v>48251187000</v>
      </c>
      <c r="K14" s="22"/>
      <c r="L14" s="24">
        <v>0</v>
      </c>
      <c r="M14" s="22"/>
      <c r="N14" s="24">
        <v>0</v>
      </c>
      <c r="O14" s="22"/>
      <c r="P14" s="33">
        <v>-10000000</v>
      </c>
      <c r="Q14" s="22"/>
      <c r="R14" s="24">
        <v>54988251684</v>
      </c>
      <c r="S14" s="22"/>
      <c r="T14" s="24">
        <v>0</v>
      </c>
      <c r="U14" s="22"/>
      <c r="V14" s="24">
        <v>0</v>
      </c>
      <c r="W14" s="22"/>
      <c r="X14" s="24">
        <v>0</v>
      </c>
      <c r="Y14" s="22"/>
      <c r="Z14" s="24">
        <v>0</v>
      </c>
      <c r="AB14" s="86">
        <f t="shared" si="0"/>
        <v>0</v>
      </c>
    </row>
    <row r="15" spans="1:33" ht="21.75" customHeight="1">
      <c r="A15" s="120" t="s">
        <v>25</v>
      </c>
      <c r="B15" s="120"/>
      <c r="C15" s="120"/>
      <c r="E15" s="121">
        <v>23223828</v>
      </c>
      <c r="F15" s="121"/>
      <c r="G15" s="22"/>
      <c r="H15" s="24">
        <v>26622616519</v>
      </c>
      <c r="I15" s="22"/>
      <c r="J15" s="24">
        <v>24632384520.367802</v>
      </c>
      <c r="K15" s="22"/>
      <c r="L15" s="24">
        <v>0</v>
      </c>
      <c r="M15" s="22"/>
      <c r="N15" s="24">
        <v>0</v>
      </c>
      <c r="O15" s="22"/>
      <c r="P15" s="33">
        <v>-23223828</v>
      </c>
      <c r="Q15" s="22"/>
      <c r="R15" s="24">
        <v>26202208857</v>
      </c>
      <c r="S15" s="22"/>
      <c r="T15" s="24">
        <v>0</v>
      </c>
      <c r="U15" s="22"/>
      <c r="V15" s="24">
        <v>0</v>
      </c>
      <c r="W15" s="22"/>
      <c r="X15" s="24">
        <v>0</v>
      </c>
      <c r="Y15" s="22"/>
      <c r="Z15" s="24">
        <v>0</v>
      </c>
      <c r="AB15" s="86">
        <f t="shared" si="0"/>
        <v>0</v>
      </c>
    </row>
    <row r="16" spans="1:33" ht="21.75" customHeight="1">
      <c r="A16" s="120" t="s">
        <v>26</v>
      </c>
      <c r="B16" s="120"/>
      <c r="C16" s="120"/>
      <c r="E16" s="121">
        <v>31493471</v>
      </c>
      <c r="F16" s="121"/>
      <c r="G16" s="22"/>
      <c r="H16" s="24">
        <v>165963044844</v>
      </c>
      <c r="I16" s="22"/>
      <c r="J16" s="24">
        <v>166548371388.966</v>
      </c>
      <c r="K16" s="22"/>
      <c r="L16" s="24">
        <v>0</v>
      </c>
      <c r="M16" s="22"/>
      <c r="N16" s="24">
        <v>0</v>
      </c>
      <c r="O16" s="22"/>
      <c r="P16" s="33">
        <v>-5520925</v>
      </c>
      <c r="Q16" s="22"/>
      <c r="R16" s="24">
        <v>30903307383</v>
      </c>
      <c r="S16" s="22"/>
      <c r="T16" s="24">
        <v>25972546</v>
      </c>
      <c r="U16" s="22"/>
      <c r="V16" s="24">
        <v>6000</v>
      </c>
      <c r="W16" s="22"/>
      <c r="X16" s="24">
        <v>136869093155</v>
      </c>
      <c r="Y16" s="22"/>
      <c r="Z16" s="24">
        <v>154908056107</v>
      </c>
      <c r="AB16" s="86">
        <f t="shared" si="0"/>
        <v>5.247994552076733E-3</v>
      </c>
      <c r="AD16" s="31"/>
      <c r="AF16" s="31"/>
      <c r="AG16" s="31"/>
    </row>
    <row r="17" spans="1:35" ht="21.75" customHeight="1">
      <c r="A17" s="120" t="s">
        <v>27</v>
      </c>
      <c r="B17" s="120"/>
      <c r="C17" s="120"/>
      <c r="E17" s="121">
        <v>9900000</v>
      </c>
      <c r="F17" s="121"/>
      <c r="G17" s="22"/>
      <c r="H17" s="24">
        <v>144608082837</v>
      </c>
      <c r="I17" s="22"/>
      <c r="J17" s="24">
        <v>155194068150</v>
      </c>
      <c r="K17" s="22"/>
      <c r="L17" s="24">
        <v>0</v>
      </c>
      <c r="M17" s="22"/>
      <c r="N17" s="24">
        <v>0</v>
      </c>
      <c r="O17" s="22"/>
      <c r="P17" s="33">
        <v>-728974</v>
      </c>
      <c r="Q17" s="22"/>
      <c r="R17" s="24">
        <v>12231670991</v>
      </c>
      <c r="S17" s="22"/>
      <c r="T17" s="24">
        <v>9171026</v>
      </c>
      <c r="U17" s="22"/>
      <c r="V17" s="24">
        <v>17080</v>
      </c>
      <c r="W17" s="22"/>
      <c r="X17" s="24">
        <v>133960049242</v>
      </c>
      <c r="Y17" s="22"/>
      <c r="Z17" s="24">
        <v>155709109391</v>
      </c>
      <c r="AB17" s="86">
        <f t="shared" si="0"/>
        <v>5.2751327356935452E-3</v>
      </c>
      <c r="AD17" s="31"/>
      <c r="AF17" s="31"/>
      <c r="AG17" s="31"/>
    </row>
    <row r="18" spans="1:35" ht="21.75" customHeight="1">
      <c r="A18" s="120" t="s">
        <v>28</v>
      </c>
      <c r="B18" s="120"/>
      <c r="C18" s="120"/>
      <c r="E18" s="121">
        <v>9384130</v>
      </c>
      <c r="F18" s="121"/>
      <c r="G18" s="22"/>
      <c r="H18" s="24">
        <v>16942496337</v>
      </c>
      <c r="I18" s="22"/>
      <c r="J18" s="24">
        <v>16557722607.0375</v>
      </c>
      <c r="K18" s="22"/>
      <c r="L18" s="24">
        <v>0</v>
      </c>
      <c r="M18" s="22"/>
      <c r="N18" s="24">
        <v>0</v>
      </c>
      <c r="O18" s="22"/>
      <c r="P18" s="33">
        <v>-4692065</v>
      </c>
      <c r="Q18" s="22"/>
      <c r="R18" s="24">
        <v>10283609146</v>
      </c>
      <c r="S18" s="22"/>
      <c r="T18" s="24">
        <v>4692065</v>
      </c>
      <c r="U18" s="22"/>
      <c r="V18" s="24">
        <v>2120</v>
      </c>
      <c r="W18" s="22"/>
      <c r="X18" s="24">
        <v>8471248165</v>
      </c>
      <c r="Y18" s="22"/>
      <c r="Z18" s="24">
        <v>9887992092.0900002</v>
      </c>
      <c r="AB18" s="86">
        <f t="shared" si="0"/>
        <v>3.349866361657948E-4</v>
      </c>
      <c r="AD18" s="31"/>
      <c r="AF18" s="31"/>
      <c r="AG18" s="31"/>
    </row>
    <row r="19" spans="1:35" ht="21.75" customHeight="1">
      <c r="A19" s="122" t="s">
        <v>29</v>
      </c>
      <c r="B19" s="122"/>
      <c r="C19" s="122"/>
      <c r="D19" s="8"/>
      <c r="E19" s="121">
        <v>0</v>
      </c>
      <c r="F19" s="123"/>
      <c r="G19" s="22"/>
      <c r="H19" s="25">
        <v>0</v>
      </c>
      <c r="I19" s="22"/>
      <c r="J19" s="25">
        <v>0</v>
      </c>
      <c r="K19" s="22"/>
      <c r="L19" s="25">
        <v>43000000</v>
      </c>
      <c r="M19" s="22"/>
      <c r="N19" s="25">
        <v>296824845600</v>
      </c>
      <c r="O19" s="22"/>
      <c r="P19" s="34">
        <v>-43000000</v>
      </c>
      <c r="Q19" s="22"/>
      <c r="R19" s="25">
        <v>322946166757</v>
      </c>
      <c r="S19" s="22"/>
      <c r="T19" s="25">
        <v>0</v>
      </c>
      <c r="U19" s="22"/>
      <c r="V19" s="25">
        <v>0</v>
      </c>
      <c r="W19" s="22"/>
      <c r="X19" s="25">
        <v>0</v>
      </c>
      <c r="Y19" s="22"/>
      <c r="Z19" s="25">
        <v>0</v>
      </c>
      <c r="AB19" s="86">
        <f t="shared" si="0"/>
        <v>0</v>
      </c>
    </row>
    <row r="20" spans="1:35" ht="21.75" customHeight="1">
      <c r="A20" s="119" t="s">
        <v>30</v>
      </c>
      <c r="B20" s="119"/>
      <c r="C20" s="119"/>
      <c r="D20" s="119"/>
      <c r="E20" s="22"/>
      <c r="F20" s="26">
        <v>397219518</v>
      </c>
      <c r="G20" s="22"/>
      <c r="H20" s="26">
        <v>1513936263697</v>
      </c>
      <c r="I20" s="22"/>
      <c r="J20" s="26">
        <v>1444560529504.8201</v>
      </c>
      <c r="K20" s="22"/>
      <c r="L20" s="26">
        <v>43017653</v>
      </c>
      <c r="M20" s="22"/>
      <c r="N20" s="26">
        <v>323335303487</v>
      </c>
      <c r="O20" s="22"/>
      <c r="P20" s="32">
        <v>-296832129</v>
      </c>
      <c r="Q20" s="22"/>
      <c r="R20" s="26">
        <v>565458779651</v>
      </c>
      <c r="S20" s="22"/>
      <c r="T20" s="26">
        <v>143405042</v>
      </c>
      <c r="U20" s="22"/>
      <c r="V20" s="26"/>
      <c r="W20" s="22"/>
      <c r="X20" s="26">
        <v>1301184349006</v>
      </c>
      <c r="Y20" s="22"/>
      <c r="Z20" s="26">
        <f>SUM(Z9:Z19)</f>
        <v>1447335543833.2385</v>
      </c>
      <c r="AB20" s="87">
        <f>SUM(AB9:AB19)</f>
        <v>4.9033015066803999E-2</v>
      </c>
      <c r="AD20" s="31"/>
      <c r="AF20" s="31"/>
      <c r="AG20" s="31"/>
      <c r="AI20" s="31"/>
    </row>
    <row r="25" spans="1:35">
      <c r="Z25" s="31"/>
      <c r="AD25" s="31"/>
    </row>
    <row r="26" spans="1:35">
      <c r="Z26" s="31"/>
    </row>
    <row r="27" spans="1:35">
      <c r="Z27" s="31"/>
    </row>
    <row r="28" spans="1:35">
      <c r="Z28" s="31"/>
    </row>
  </sheetData>
  <mergeCells count="3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20:D20"/>
    <mergeCell ref="A17:C17"/>
    <mergeCell ref="E17:F17"/>
    <mergeCell ref="A18:C18"/>
    <mergeCell ref="E18:F18"/>
    <mergeCell ref="A19:C19"/>
    <mergeCell ref="E19:F19"/>
  </mergeCells>
  <pageMargins left="0.39" right="0.39" top="0.39" bottom="0.39" header="0" footer="0"/>
  <pageSetup paperSize="9" scale="58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41"/>
  <sheetViews>
    <sheetView rightToLeft="1" view="pageBreakPreview" zoomScaleNormal="100" zoomScaleSheetLayoutView="100" workbookViewId="0">
      <selection activeCell="M8" sqref="M8"/>
    </sheetView>
  </sheetViews>
  <sheetFormatPr defaultRowHeight="12.75"/>
  <cols>
    <col min="1" max="1" width="40.28515625" customWidth="1"/>
    <col min="2" max="2" width="1.28515625" customWidth="1"/>
    <col min="3" max="3" width="17.5703125" customWidth="1"/>
    <col min="4" max="4" width="1.28515625" customWidth="1"/>
    <col min="5" max="5" width="19" customWidth="1"/>
    <col min="6" max="6" width="1.28515625" customWidth="1"/>
    <col min="7" max="7" width="17.85546875" customWidth="1"/>
    <col min="8" max="8" width="1.28515625" customWidth="1"/>
    <col min="9" max="9" width="27.5703125" customWidth="1"/>
    <col min="10" max="10" width="1.28515625" customWidth="1"/>
    <col min="11" max="11" width="20" customWidth="1"/>
    <col min="12" max="12" width="1.28515625" customWidth="1"/>
    <col min="13" max="13" width="19.42578125" customWidth="1"/>
    <col min="14" max="14" width="1.28515625" customWidth="1"/>
    <col min="15" max="15" width="21.5703125" customWidth="1"/>
    <col min="16" max="16" width="1.28515625" customWidth="1"/>
    <col min="17" max="17" width="19.42578125" style="59" customWidth="1"/>
    <col min="18" max="18" width="1.28515625" customWidth="1"/>
    <col min="19" max="19" width="0.28515625" customWidth="1"/>
    <col min="20" max="20" width="14.42578125" bestFit="1" customWidth="1"/>
    <col min="21" max="21" width="18.85546875" customWidth="1"/>
    <col min="22" max="22" width="14" bestFit="1" customWidth="1"/>
  </cols>
  <sheetData>
    <row r="1" spans="1:22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2" spans="1:22" ht="21.75" customHeight="1">
      <c r="A2" s="128" t="s">
        <v>222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spans="1:22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</row>
    <row r="4" spans="1:22" ht="14.45" customHeight="1"/>
    <row r="5" spans="1:22" ht="14.45" customHeight="1">
      <c r="A5" s="129" t="s">
        <v>400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</row>
    <row r="6" spans="1:22" ht="14.45" customHeight="1">
      <c r="A6" s="124" t="s">
        <v>225</v>
      </c>
      <c r="C6" s="124" t="s">
        <v>241</v>
      </c>
      <c r="D6" s="124"/>
      <c r="E6" s="124"/>
      <c r="F6" s="124"/>
      <c r="G6" s="124"/>
      <c r="H6" s="124"/>
      <c r="I6" s="124"/>
      <c r="K6" s="124" t="s">
        <v>242</v>
      </c>
      <c r="L6" s="124"/>
      <c r="M6" s="124"/>
      <c r="N6" s="124"/>
      <c r="O6" s="124"/>
      <c r="P6" s="124"/>
      <c r="Q6" s="124"/>
      <c r="R6" s="124"/>
    </row>
    <row r="7" spans="1:22" ht="29.1" customHeight="1">
      <c r="A7" s="124"/>
      <c r="C7" s="12" t="s">
        <v>13</v>
      </c>
      <c r="D7" s="3"/>
      <c r="E7" s="12" t="s">
        <v>401</v>
      </c>
      <c r="F7" s="3"/>
      <c r="G7" s="12" t="s">
        <v>402</v>
      </c>
      <c r="H7" s="3"/>
      <c r="I7" s="12" t="s">
        <v>403</v>
      </c>
      <c r="K7" s="12" t="s">
        <v>13</v>
      </c>
      <c r="L7" s="3"/>
      <c r="M7" s="12" t="s">
        <v>401</v>
      </c>
      <c r="N7" s="3"/>
      <c r="O7" s="12" t="s">
        <v>402</v>
      </c>
      <c r="P7" s="3"/>
      <c r="Q7" s="136" t="s">
        <v>403</v>
      </c>
      <c r="R7" s="136"/>
      <c r="T7" s="41" t="s">
        <v>429</v>
      </c>
      <c r="U7" s="41" t="s">
        <v>430</v>
      </c>
      <c r="V7" s="41" t="s">
        <v>49</v>
      </c>
    </row>
    <row r="8" spans="1:22" ht="21.75" customHeight="1">
      <c r="A8" s="5" t="s">
        <v>24</v>
      </c>
      <c r="C8" s="23">
        <v>10000000</v>
      </c>
      <c r="D8" s="22"/>
      <c r="E8" s="23">
        <v>54988251684</v>
      </c>
      <c r="F8" s="22"/>
      <c r="G8" s="23">
        <v>49375778116</v>
      </c>
      <c r="H8" s="22"/>
      <c r="I8" s="23">
        <v>5612473568</v>
      </c>
      <c r="J8" s="22"/>
      <c r="K8" s="23">
        <v>10000000</v>
      </c>
      <c r="L8" s="22"/>
      <c r="M8" s="23">
        <v>54988251684</v>
      </c>
      <c r="N8" s="22"/>
      <c r="O8" s="23">
        <v>49375778116</v>
      </c>
      <c r="P8" s="22"/>
      <c r="Q8" s="68">
        <f>V8-T8-U8</f>
        <v>5612473568</v>
      </c>
      <c r="R8" s="97"/>
      <c r="T8" s="31">
        <v>276586955</v>
      </c>
      <c r="U8" s="31">
        <v>52551131</v>
      </c>
      <c r="V8" s="31">
        <v>5941611654</v>
      </c>
    </row>
    <row r="9" spans="1:22" ht="21.75" customHeight="1">
      <c r="A9" s="6" t="s">
        <v>29</v>
      </c>
      <c r="C9" s="24">
        <v>43000000</v>
      </c>
      <c r="D9" s="22"/>
      <c r="E9" s="24">
        <v>322946166757</v>
      </c>
      <c r="F9" s="22"/>
      <c r="G9" s="24">
        <v>296824845600</v>
      </c>
      <c r="H9" s="22"/>
      <c r="I9" s="24">
        <v>26121321157</v>
      </c>
      <c r="J9" s="22"/>
      <c r="K9" s="24">
        <v>43000000</v>
      </c>
      <c r="L9" s="22"/>
      <c r="M9" s="24">
        <v>322946166757</v>
      </c>
      <c r="N9" s="22"/>
      <c r="O9" s="24">
        <v>296824845600</v>
      </c>
      <c r="P9" s="22"/>
      <c r="Q9" s="68">
        <f>V9-T9-U9</f>
        <v>26121321157</v>
      </c>
      <c r="R9" s="97"/>
      <c r="T9" s="31">
        <v>1624395987</v>
      </c>
      <c r="U9" s="31">
        <v>308634846</v>
      </c>
      <c r="V9" s="31">
        <v>28054351990</v>
      </c>
    </row>
    <row r="10" spans="1:22" ht="21.75" customHeight="1">
      <c r="A10" s="6" t="s">
        <v>19</v>
      </c>
      <c r="C10" s="24">
        <v>9950</v>
      </c>
      <c r="D10" s="22"/>
      <c r="E10" s="24">
        <v>10189935967</v>
      </c>
      <c r="F10" s="22"/>
      <c r="G10" s="24">
        <v>22781185701</v>
      </c>
      <c r="H10" s="22"/>
      <c r="I10" s="24">
        <v>-12591249734</v>
      </c>
      <c r="J10" s="22"/>
      <c r="K10" s="24">
        <v>151280</v>
      </c>
      <c r="L10" s="22"/>
      <c r="M10" s="24">
        <v>174141735713</v>
      </c>
      <c r="N10" s="22"/>
      <c r="O10" s="24">
        <v>244740062065</v>
      </c>
      <c r="P10" s="22"/>
      <c r="Q10" s="71">
        <f>V10-U10-T10</f>
        <v>-38284719220</v>
      </c>
      <c r="R10" s="95"/>
      <c r="T10" s="80">
        <v>381419324</v>
      </c>
      <c r="U10" s="80">
        <v>131491179</v>
      </c>
      <c r="V10" s="31">
        <v>-37771808717</v>
      </c>
    </row>
    <row r="11" spans="1:22" ht="21.75" customHeight="1">
      <c r="A11" s="6" t="s">
        <v>28</v>
      </c>
      <c r="C11" s="24">
        <v>4692065</v>
      </c>
      <c r="D11" s="22"/>
      <c r="E11" s="24">
        <v>10283609146</v>
      </c>
      <c r="F11" s="22"/>
      <c r="G11" s="24">
        <v>9141728526</v>
      </c>
      <c r="H11" s="22"/>
      <c r="I11" s="24">
        <v>1141880620</v>
      </c>
      <c r="J11" s="22"/>
      <c r="K11" s="24">
        <v>4692065</v>
      </c>
      <c r="L11" s="22"/>
      <c r="M11" s="24">
        <v>10283609146</v>
      </c>
      <c r="N11" s="22"/>
      <c r="O11" s="24">
        <v>9141728526</v>
      </c>
      <c r="P11" s="22"/>
      <c r="Q11" s="71">
        <f t="shared" ref="Q11:Q33" si="0">V11-U11-T11</f>
        <v>1141880620</v>
      </c>
      <c r="R11" s="95"/>
      <c r="T11" s="31">
        <v>51725816</v>
      </c>
      <c r="U11" s="31">
        <v>9827566</v>
      </c>
      <c r="V11" s="31">
        <v>1203434002</v>
      </c>
    </row>
    <row r="12" spans="1:22" ht="21.75" customHeight="1">
      <c r="A12" s="6" t="s">
        <v>25</v>
      </c>
      <c r="C12" s="24">
        <v>23223828</v>
      </c>
      <c r="D12" s="22"/>
      <c r="E12" s="24">
        <v>26202208857</v>
      </c>
      <c r="F12" s="22"/>
      <c r="G12" s="24">
        <v>26655947775</v>
      </c>
      <c r="H12" s="22"/>
      <c r="I12" s="24">
        <v>-453738918</v>
      </c>
      <c r="J12" s="22"/>
      <c r="K12" s="24">
        <v>23223828</v>
      </c>
      <c r="L12" s="22"/>
      <c r="M12" s="24">
        <v>26202208857</v>
      </c>
      <c r="N12" s="22"/>
      <c r="O12" s="24">
        <v>26655947775</v>
      </c>
      <c r="P12" s="22"/>
      <c r="Q12" s="71">
        <f t="shared" si="0"/>
        <v>-881776019</v>
      </c>
      <c r="R12" s="95"/>
      <c r="T12" s="80">
        <v>491492514</v>
      </c>
      <c r="U12" s="80">
        <v>93380510</v>
      </c>
      <c r="V12" s="31">
        <v>-296902995</v>
      </c>
    </row>
    <row r="13" spans="1:22" ht="21.75" customHeight="1">
      <c r="A13" s="6" t="s">
        <v>23</v>
      </c>
      <c r="C13" s="24">
        <v>209656387</v>
      </c>
      <c r="D13" s="22"/>
      <c r="E13" s="24">
        <v>97713628866</v>
      </c>
      <c r="F13" s="22"/>
      <c r="G13" s="24">
        <v>101071144796</v>
      </c>
      <c r="H13" s="22"/>
      <c r="I13" s="24">
        <v>-3357515930</v>
      </c>
      <c r="J13" s="22"/>
      <c r="K13" s="24">
        <v>209656387</v>
      </c>
      <c r="L13" s="22"/>
      <c r="M13" s="24">
        <v>97713628866</v>
      </c>
      <c r="N13" s="22"/>
      <c r="O13" s="24">
        <v>101071144796</v>
      </c>
      <c r="P13" s="22"/>
      <c r="Q13" s="71">
        <f>V13-U13-T13</f>
        <v>-3009638275</v>
      </c>
      <c r="R13" s="95"/>
      <c r="T13" s="80">
        <f>131795225+65894210</f>
        <v>197689435</v>
      </c>
      <c r="U13" s="80">
        <f>25040698+14265236</f>
        <v>39305934</v>
      </c>
      <c r="V13" s="31">
        <v>-2772642906</v>
      </c>
    </row>
    <row r="14" spans="1:22" ht="21.75" customHeight="1">
      <c r="A14" s="6" t="s">
        <v>54</v>
      </c>
      <c r="C14" s="24">
        <v>3000000</v>
      </c>
      <c r="D14" s="22"/>
      <c r="E14" s="24">
        <v>44437168264</v>
      </c>
      <c r="F14" s="22"/>
      <c r="G14" s="24">
        <v>33170563125</v>
      </c>
      <c r="H14" s="22"/>
      <c r="I14" s="24">
        <v>11266605139</v>
      </c>
      <c r="J14" s="22"/>
      <c r="K14" s="24">
        <v>3000000</v>
      </c>
      <c r="L14" s="22"/>
      <c r="M14" s="24">
        <v>44437168264</v>
      </c>
      <c r="N14" s="22"/>
      <c r="O14" s="24">
        <v>33170563125</v>
      </c>
      <c r="P14" s="22"/>
      <c r="Q14" s="71">
        <f t="shared" si="0"/>
        <v>11266605139</v>
      </c>
      <c r="R14" s="95"/>
      <c r="T14">
        <v>0</v>
      </c>
      <c r="U14" s="80">
        <v>52831736</v>
      </c>
      <c r="V14" s="31">
        <v>11319436875</v>
      </c>
    </row>
    <row r="15" spans="1:22" ht="21.75" customHeight="1">
      <c r="A15" s="6" t="s">
        <v>62</v>
      </c>
      <c r="C15" s="24">
        <v>14371448</v>
      </c>
      <c r="D15" s="22"/>
      <c r="E15" s="24">
        <v>273269887494</v>
      </c>
      <c r="F15" s="22"/>
      <c r="G15" s="24">
        <v>198679484739</v>
      </c>
      <c r="H15" s="22"/>
      <c r="I15" s="24">
        <v>74590402755</v>
      </c>
      <c r="J15" s="22"/>
      <c r="K15" s="24">
        <v>57300619</v>
      </c>
      <c r="L15" s="22"/>
      <c r="M15" s="24">
        <v>896016688596</v>
      </c>
      <c r="N15" s="22"/>
      <c r="O15" s="24">
        <v>797418147860</v>
      </c>
      <c r="P15" s="22"/>
      <c r="Q15" s="71">
        <f t="shared" si="0"/>
        <v>98598540736</v>
      </c>
      <c r="R15" s="95"/>
      <c r="T15">
        <v>0</v>
      </c>
      <c r="U15" s="80">
        <v>1076506464</v>
      </c>
      <c r="V15" s="31">
        <v>99675047200</v>
      </c>
    </row>
    <row r="16" spans="1:22" ht="21.75" customHeight="1">
      <c r="A16" s="6" t="s">
        <v>27</v>
      </c>
      <c r="C16" s="24">
        <v>728974</v>
      </c>
      <c r="D16" s="22"/>
      <c r="E16" s="24">
        <v>12231670991</v>
      </c>
      <c r="F16" s="22"/>
      <c r="G16" s="24">
        <v>12118994410</v>
      </c>
      <c r="H16" s="22"/>
      <c r="I16" s="24">
        <v>112676581</v>
      </c>
      <c r="J16" s="22"/>
      <c r="K16" s="24">
        <v>1128974</v>
      </c>
      <c r="L16" s="22"/>
      <c r="M16" s="24">
        <v>18481734113</v>
      </c>
      <c r="N16" s="22"/>
      <c r="O16" s="24">
        <v>18562117409</v>
      </c>
      <c r="P16" s="22"/>
      <c r="Q16" s="71">
        <f t="shared" si="0"/>
        <v>-80383296</v>
      </c>
      <c r="R16" s="95"/>
      <c r="T16" s="81">
        <v>92961791</v>
      </c>
      <c r="U16" s="80">
        <v>17662536</v>
      </c>
      <c r="V16" s="31">
        <v>30241031</v>
      </c>
    </row>
    <row r="17" spans="1:22" ht="21.75" customHeight="1">
      <c r="A17" s="6" t="s">
        <v>53</v>
      </c>
      <c r="C17" s="24">
        <v>680400</v>
      </c>
      <c r="D17" s="22"/>
      <c r="E17" s="24">
        <v>12232656450</v>
      </c>
      <c r="F17" s="22"/>
      <c r="G17" s="24">
        <v>11797697341</v>
      </c>
      <c r="H17" s="22"/>
      <c r="I17" s="24">
        <v>434959109</v>
      </c>
      <c r="J17" s="22"/>
      <c r="K17" s="24">
        <v>857218</v>
      </c>
      <c r="L17" s="22"/>
      <c r="M17" s="24">
        <v>15438092172</v>
      </c>
      <c r="N17" s="22"/>
      <c r="O17" s="24">
        <v>15023590836</v>
      </c>
      <c r="P17" s="22"/>
      <c r="Q17" s="71">
        <f t="shared" si="0"/>
        <v>414501336</v>
      </c>
      <c r="R17" s="95"/>
      <c r="T17">
        <v>0</v>
      </c>
      <c r="U17" s="80">
        <v>18354528</v>
      </c>
      <c r="V17" s="31">
        <v>432855864</v>
      </c>
    </row>
    <row r="18" spans="1:22" ht="21.75" customHeight="1">
      <c r="A18" s="6" t="s">
        <v>26</v>
      </c>
      <c r="C18" s="24">
        <v>5520925</v>
      </c>
      <c r="D18" s="22"/>
      <c r="E18" s="24">
        <v>30903307383</v>
      </c>
      <c r="F18" s="22"/>
      <c r="G18" s="24">
        <v>33662998126</v>
      </c>
      <c r="H18" s="22"/>
      <c r="I18" s="24">
        <v>-2759690743</v>
      </c>
      <c r="J18" s="22"/>
      <c r="K18" s="24">
        <v>7981214</v>
      </c>
      <c r="L18" s="22"/>
      <c r="M18" s="24">
        <v>44030591653</v>
      </c>
      <c r="N18" s="22"/>
      <c r="O18" s="24">
        <v>48199364832</v>
      </c>
      <c r="P18" s="22"/>
      <c r="Q18" s="71">
        <f t="shared" si="0"/>
        <v>-4168773179</v>
      </c>
      <c r="R18" s="95"/>
      <c r="T18" s="80">
        <v>221470704</v>
      </c>
      <c r="U18" s="80">
        <v>42078653</v>
      </c>
      <c r="V18" s="31">
        <v>-3905223822</v>
      </c>
    </row>
    <row r="19" spans="1:22" ht="21.75" customHeight="1">
      <c r="A19" s="6" t="s">
        <v>60</v>
      </c>
      <c r="C19" s="24">
        <v>6270000</v>
      </c>
      <c r="D19" s="22"/>
      <c r="E19" s="24">
        <v>74524397063</v>
      </c>
      <c r="F19" s="22"/>
      <c r="G19" s="24">
        <v>60089589207</v>
      </c>
      <c r="H19" s="22"/>
      <c r="I19" s="24">
        <v>14434807856</v>
      </c>
      <c r="J19" s="22"/>
      <c r="K19" s="24">
        <v>14770000</v>
      </c>
      <c r="L19" s="22"/>
      <c r="M19" s="24">
        <v>159567787975</v>
      </c>
      <c r="N19" s="22"/>
      <c r="O19" s="24">
        <v>140076785199</v>
      </c>
      <c r="P19" s="22"/>
      <c r="Q19" s="71">
        <f t="shared" si="0"/>
        <v>19491002776</v>
      </c>
      <c r="R19" s="95"/>
      <c r="T19">
        <v>0</v>
      </c>
      <c r="U19" s="80">
        <v>189712025</v>
      </c>
      <c r="V19" s="31">
        <v>19680714801</v>
      </c>
    </row>
    <row r="20" spans="1:22" ht="21.75" customHeight="1">
      <c r="A20" s="6" t="s">
        <v>253</v>
      </c>
      <c r="C20" s="24">
        <v>0</v>
      </c>
      <c r="D20" s="22"/>
      <c r="E20" s="24">
        <v>0</v>
      </c>
      <c r="F20" s="22"/>
      <c r="G20" s="24">
        <v>0</v>
      </c>
      <c r="H20" s="22"/>
      <c r="I20" s="24">
        <v>0</v>
      </c>
      <c r="J20" s="22"/>
      <c r="K20" s="24">
        <v>9570000</v>
      </c>
      <c r="L20" s="22"/>
      <c r="M20" s="24">
        <v>177790622625</v>
      </c>
      <c r="N20" s="22"/>
      <c r="O20" s="24">
        <v>180658213312</v>
      </c>
      <c r="P20" s="22"/>
      <c r="Q20" s="71">
        <f t="shared" si="0"/>
        <v>-2867590687</v>
      </c>
      <c r="R20" s="95"/>
      <c r="T20">
        <v>0</v>
      </c>
      <c r="U20" s="80">
        <v>211377375</v>
      </c>
      <c r="V20" s="31">
        <v>-2656213312</v>
      </c>
    </row>
    <row r="21" spans="1:22" ht="21.75" customHeight="1">
      <c r="A21" s="6" t="s">
        <v>59</v>
      </c>
      <c r="C21" s="24">
        <v>0</v>
      </c>
      <c r="D21" s="22"/>
      <c r="E21" s="24">
        <v>0</v>
      </c>
      <c r="F21" s="22"/>
      <c r="G21" s="24">
        <v>0</v>
      </c>
      <c r="H21" s="22"/>
      <c r="I21" s="24">
        <v>0</v>
      </c>
      <c r="J21" s="22"/>
      <c r="K21" s="24">
        <v>1000000</v>
      </c>
      <c r="L21" s="22"/>
      <c r="M21" s="24">
        <v>14283018750</v>
      </c>
      <c r="N21" s="22"/>
      <c r="O21" s="24">
        <v>15079586186</v>
      </c>
      <c r="P21" s="22"/>
      <c r="Q21" s="71">
        <f t="shared" si="0"/>
        <v>-796567436</v>
      </c>
      <c r="R21" s="95"/>
      <c r="T21">
        <v>0</v>
      </c>
      <c r="U21" s="81">
        <v>16981250</v>
      </c>
      <c r="V21" s="31">
        <v>-779586186</v>
      </c>
    </row>
    <row r="22" spans="1:22" ht="21.75" customHeight="1">
      <c r="A22" s="6" t="s">
        <v>254</v>
      </c>
      <c r="C22" s="24">
        <v>0</v>
      </c>
      <c r="D22" s="22"/>
      <c r="E22" s="24">
        <v>0</v>
      </c>
      <c r="F22" s="22"/>
      <c r="G22" s="24">
        <v>0</v>
      </c>
      <c r="H22" s="22"/>
      <c r="I22" s="24">
        <v>0</v>
      </c>
      <c r="J22" s="22"/>
      <c r="K22" s="24">
        <v>74959298</v>
      </c>
      <c r="L22" s="22"/>
      <c r="M22" s="24">
        <v>960626073155</v>
      </c>
      <c r="N22" s="22"/>
      <c r="O22" s="24">
        <v>899999992662</v>
      </c>
      <c r="P22" s="22"/>
      <c r="Q22" s="71">
        <f t="shared" si="0"/>
        <v>60626080493</v>
      </c>
      <c r="R22" s="95"/>
      <c r="T22">
        <v>0</v>
      </c>
      <c r="U22">
        <v>0</v>
      </c>
      <c r="V22" s="31">
        <v>60626080493</v>
      </c>
    </row>
    <row r="23" spans="1:22" ht="21.75" customHeight="1">
      <c r="A23" s="6" t="s">
        <v>247</v>
      </c>
      <c r="C23" s="24">
        <v>0</v>
      </c>
      <c r="D23" s="22"/>
      <c r="E23" s="24">
        <v>0</v>
      </c>
      <c r="F23" s="22"/>
      <c r="G23" s="24">
        <v>0</v>
      </c>
      <c r="H23" s="22"/>
      <c r="I23" s="24">
        <v>0</v>
      </c>
      <c r="J23" s="22"/>
      <c r="K23" s="24">
        <v>37525329</v>
      </c>
      <c r="L23" s="22"/>
      <c r="M23" s="24">
        <v>145485688905</v>
      </c>
      <c r="N23" s="22"/>
      <c r="O23" s="24">
        <v>145485700533</v>
      </c>
      <c r="P23" s="22"/>
      <c r="Q23" s="71">
        <f t="shared" si="0"/>
        <v>-11628</v>
      </c>
      <c r="R23" s="95"/>
      <c r="T23">
        <v>0</v>
      </c>
      <c r="U23">
        <v>0</v>
      </c>
      <c r="V23" s="31">
        <v>-11628</v>
      </c>
    </row>
    <row r="24" spans="1:22" ht="21.75" customHeight="1">
      <c r="A24" s="6" t="s">
        <v>248</v>
      </c>
      <c r="C24" s="24">
        <v>0</v>
      </c>
      <c r="D24" s="22"/>
      <c r="E24" s="24">
        <v>0</v>
      </c>
      <c r="F24" s="22"/>
      <c r="G24" s="24">
        <v>0</v>
      </c>
      <c r="H24" s="22"/>
      <c r="I24" s="24">
        <v>0</v>
      </c>
      <c r="J24" s="22"/>
      <c r="K24" s="24">
        <v>11380</v>
      </c>
      <c r="L24" s="22"/>
      <c r="M24" s="24">
        <v>13100428390</v>
      </c>
      <c r="N24" s="22"/>
      <c r="O24" s="24">
        <v>13761082824</v>
      </c>
      <c r="P24" s="22"/>
      <c r="Q24" s="71">
        <f t="shared" si="0"/>
        <v>949112007</v>
      </c>
      <c r="R24" s="95"/>
      <c r="T24">
        <v>0</v>
      </c>
      <c r="U24">
        <v>0</v>
      </c>
      <c r="V24" s="31">
        <v>949112007</v>
      </c>
    </row>
    <row r="25" spans="1:22" ht="21.75" customHeight="1">
      <c r="A25" s="6" t="s">
        <v>255</v>
      </c>
      <c r="C25" s="24">
        <v>0</v>
      </c>
      <c r="D25" s="22"/>
      <c r="E25" s="24">
        <v>0</v>
      </c>
      <c r="F25" s="22"/>
      <c r="G25" s="24">
        <v>0</v>
      </c>
      <c r="H25" s="22"/>
      <c r="I25" s="24">
        <v>0</v>
      </c>
      <c r="J25" s="22"/>
      <c r="K25" s="24">
        <v>1335000</v>
      </c>
      <c r="L25" s="22"/>
      <c r="M25" s="24">
        <v>16256991896</v>
      </c>
      <c r="N25" s="22"/>
      <c r="O25" s="24">
        <v>18017099257</v>
      </c>
      <c r="P25" s="22"/>
      <c r="Q25" s="71">
        <f t="shared" si="0"/>
        <v>-1760107361</v>
      </c>
      <c r="R25" s="95"/>
      <c r="T25">
        <v>0</v>
      </c>
      <c r="U25" s="80">
        <v>19328104</v>
      </c>
      <c r="V25" s="31">
        <v>-1740779257</v>
      </c>
    </row>
    <row r="26" spans="1:22" ht="21.75" customHeight="1">
      <c r="A26" s="6" t="s">
        <v>256</v>
      </c>
      <c r="C26" s="24">
        <v>0</v>
      </c>
      <c r="D26" s="22"/>
      <c r="E26" s="24">
        <v>0</v>
      </c>
      <c r="F26" s="22"/>
      <c r="G26" s="24">
        <v>0</v>
      </c>
      <c r="H26" s="22"/>
      <c r="I26" s="24">
        <v>0</v>
      </c>
      <c r="J26" s="22"/>
      <c r="K26" s="24">
        <v>4000000</v>
      </c>
      <c r="L26" s="22"/>
      <c r="M26" s="24">
        <v>74996924832</v>
      </c>
      <c r="N26" s="22"/>
      <c r="O26" s="24">
        <v>76429132500</v>
      </c>
      <c r="P26" s="22"/>
      <c r="Q26" s="71">
        <f t="shared" si="0"/>
        <v>-1432207668</v>
      </c>
      <c r="R26" s="95"/>
      <c r="T26">
        <v>0</v>
      </c>
      <c r="U26" s="80">
        <v>89164688</v>
      </c>
      <c r="V26" s="31">
        <v>-1343042980</v>
      </c>
    </row>
    <row r="27" spans="1:22" ht="21.75" customHeight="1">
      <c r="A27" s="6" t="s">
        <v>249</v>
      </c>
      <c r="C27" s="24">
        <v>0</v>
      </c>
      <c r="D27" s="22"/>
      <c r="E27" s="24">
        <v>0</v>
      </c>
      <c r="F27" s="22"/>
      <c r="G27" s="24">
        <v>0</v>
      </c>
      <c r="H27" s="22"/>
      <c r="I27" s="24">
        <v>0</v>
      </c>
      <c r="J27" s="22"/>
      <c r="K27" s="24">
        <v>1</v>
      </c>
      <c r="L27" s="22"/>
      <c r="M27" s="24">
        <v>1</v>
      </c>
      <c r="N27" s="22"/>
      <c r="O27" s="24">
        <v>1815326263476</v>
      </c>
      <c r="P27" s="22"/>
      <c r="Q27" s="71">
        <f t="shared" si="0"/>
        <v>81446151128</v>
      </c>
      <c r="R27" s="95"/>
      <c r="T27" s="31">
        <v>9536311788</v>
      </c>
      <c r="U27" s="31">
        <v>953631179</v>
      </c>
      <c r="V27" s="31">
        <v>91936094095</v>
      </c>
    </row>
    <row r="28" spans="1:22" ht="21.75" customHeight="1">
      <c r="A28" s="6" t="s">
        <v>99</v>
      </c>
      <c r="C28" s="24">
        <v>0</v>
      </c>
      <c r="D28" s="22"/>
      <c r="E28" s="24">
        <v>0</v>
      </c>
      <c r="F28" s="22"/>
      <c r="G28" s="24">
        <v>0</v>
      </c>
      <c r="H28" s="22"/>
      <c r="I28" s="24">
        <v>0</v>
      </c>
      <c r="J28" s="22"/>
      <c r="K28" s="24">
        <v>10400</v>
      </c>
      <c r="L28" s="22"/>
      <c r="M28" s="24">
        <v>7813379572</v>
      </c>
      <c r="N28" s="22"/>
      <c r="O28" s="24">
        <v>6291899389</v>
      </c>
      <c r="P28" s="22"/>
      <c r="Q28" s="71">
        <f t="shared" si="0"/>
        <v>1521480183</v>
      </c>
      <c r="R28" s="95"/>
      <c r="T28">
        <v>0</v>
      </c>
      <c r="U28" s="80">
        <v>1416428</v>
      </c>
      <c r="V28" s="31">
        <v>1522896611</v>
      </c>
    </row>
    <row r="29" spans="1:22" ht="21.75" customHeight="1">
      <c r="A29" s="6" t="s">
        <v>125</v>
      </c>
      <c r="C29" s="24">
        <v>0</v>
      </c>
      <c r="D29" s="22"/>
      <c r="E29" s="24">
        <v>0</v>
      </c>
      <c r="F29" s="22"/>
      <c r="G29" s="24">
        <v>0</v>
      </c>
      <c r="H29" s="22"/>
      <c r="I29" s="24">
        <v>0</v>
      </c>
      <c r="J29" s="22"/>
      <c r="K29" s="24">
        <v>5000</v>
      </c>
      <c r="L29" s="22"/>
      <c r="M29" s="24">
        <v>4599166250</v>
      </c>
      <c r="N29" s="22"/>
      <c r="O29" s="24">
        <v>4259227875</v>
      </c>
      <c r="P29" s="22"/>
      <c r="Q29" s="71">
        <f t="shared" si="0"/>
        <v>339938375</v>
      </c>
      <c r="R29" s="95"/>
      <c r="T29">
        <v>0</v>
      </c>
      <c r="U29" s="80">
        <v>833750</v>
      </c>
      <c r="V29" s="31">
        <v>340772125</v>
      </c>
    </row>
    <row r="30" spans="1:22" ht="21.75" customHeight="1">
      <c r="A30" s="6" t="s">
        <v>261</v>
      </c>
      <c r="C30" s="24">
        <v>0</v>
      </c>
      <c r="D30" s="22"/>
      <c r="E30" s="24">
        <v>0</v>
      </c>
      <c r="F30" s="22"/>
      <c r="G30" s="24">
        <v>0</v>
      </c>
      <c r="H30" s="22"/>
      <c r="I30" s="24">
        <v>0</v>
      </c>
      <c r="J30" s="22"/>
      <c r="K30" s="24">
        <v>36100</v>
      </c>
      <c r="L30" s="22"/>
      <c r="M30" s="24">
        <v>30762092362</v>
      </c>
      <c r="N30" s="22"/>
      <c r="O30" s="24">
        <v>25751959611</v>
      </c>
      <c r="P30" s="22"/>
      <c r="Q30" s="71">
        <f t="shared" si="0"/>
        <v>5010132751</v>
      </c>
      <c r="R30" s="95"/>
      <c r="T30">
        <v>0</v>
      </c>
      <c r="U30" s="80">
        <v>5576638</v>
      </c>
      <c r="V30" s="31">
        <v>5015709389</v>
      </c>
    </row>
    <row r="31" spans="1:22" ht="21.75" customHeight="1">
      <c r="A31" s="6" t="s">
        <v>262</v>
      </c>
      <c r="C31" s="24">
        <v>0</v>
      </c>
      <c r="D31" s="22"/>
      <c r="E31" s="24">
        <v>0</v>
      </c>
      <c r="F31" s="22"/>
      <c r="G31" s="24">
        <v>0</v>
      </c>
      <c r="H31" s="22"/>
      <c r="I31" s="24">
        <v>0</v>
      </c>
      <c r="J31" s="22"/>
      <c r="K31" s="24">
        <v>740100</v>
      </c>
      <c r="L31" s="22"/>
      <c r="M31" s="24">
        <v>740100000000</v>
      </c>
      <c r="N31" s="22"/>
      <c r="O31" s="24">
        <v>614193860181</v>
      </c>
      <c r="P31" s="22"/>
      <c r="Q31" s="71">
        <f t="shared" si="0"/>
        <v>125906139819</v>
      </c>
      <c r="R31" s="95"/>
      <c r="T31">
        <v>0</v>
      </c>
      <c r="U31">
        <v>0</v>
      </c>
      <c r="V31" s="31">
        <v>125906139819</v>
      </c>
    </row>
    <row r="32" spans="1:22" ht="21.75" customHeight="1">
      <c r="A32" s="6" t="s">
        <v>263</v>
      </c>
      <c r="C32" s="24">
        <v>0</v>
      </c>
      <c r="D32" s="22"/>
      <c r="E32" s="24">
        <v>0</v>
      </c>
      <c r="F32" s="22"/>
      <c r="G32" s="24">
        <v>0</v>
      </c>
      <c r="H32" s="22"/>
      <c r="I32" s="24">
        <v>0</v>
      </c>
      <c r="J32" s="22"/>
      <c r="K32" s="24">
        <v>760000</v>
      </c>
      <c r="L32" s="22"/>
      <c r="M32" s="24">
        <v>760000000000</v>
      </c>
      <c r="N32" s="22"/>
      <c r="O32" s="24">
        <v>683876025000</v>
      </c>
      <c r="P32" s="22"/>
      <c r="Q32" s="71">
        <f t="shared" si="0"/>
        <v>76123975000</v>
      </c>
      <c r="R32" s="95"/>
      <c r="T32">
        <v>0</v>
      </c>
      <c r="U32">
        <v>0</v>
      </c>
      <c r="V32" s="31">
        <v>76123975000</v>
      </c>
    </row>
    <row r="33" spans="1:22" ht="21.75" customHeight="1">
      <c r="A33" s="7" t="s">
        <v>122</v>
      </c>
      <c r="C33" s="25">
        <v>0</v>
      </c>
      <c r="D33" s="22"/>
      <c r="E33" s="25">
        <v>0</v>
      </c>
      <c r="F33" s="22"/>
      <c r="G33" s="25">
        <v>0</v>
      </c>
      <c r="H33" s="22"/>
      <c r="I33" s="25">
        <v>0</v>
      </c>
      <c r="J33" s="22"/>
      <c r="K33" s="25">
        <v>10000</v>
      </c>
      <c r="L33" s="22"/>
      <c r="M33" s="25">
        <v>9628254563</v>
      </c>
      <c r="N33" s="22"/>
      <c r="O33" s="25">
        <v>9247643561</v>
      </c>
      <c r="P33" s="22"/>
      <c r="Q33" s="71">
        <f t="shared" si="0"/>
        <v>382356439</v>
      </c>
      <c r="R33" s="95"/>
      <c r="T33">
        <v>0</v>
      </c>
      <c r="U33">
        <v>0</v>
      </c>
      <c r="V33" s="31">
        <v>382356439</v>
      </c>
    </row>
    <row r="34" spans="1:22" ht="21.75" customHeight="1" thickBot="1">
      <c r="A34" s="9" t="s">
        <v>30</v>
      </c>
      <c r="C34" s="10">
        <v>321153977</v>
      </c>
      <c r="E34" s="10">
        <v>969922888922</v>
      </c>
      <c r="G34" s="10">
        <v>855369957462</v>
      </c>
      <c r="I34" s="10">
        <v>114552931460</v>
      </c>
      <c r="K34" s="10">
        <v>505724193</v>
      </c>
      <c r="M34" s="10">
        <v>4819690305097</v>
      </c>
      <c r="O34" s="10">
        <v>6288637762506</v>
      </c>
      <c r="Q34" s="77">
        <f>SUM(Q8:R33)</f>
        <v>461669916758</v>
      </c>
      <c r="R34" s="96"/>
      <c r="T34" s="31">
        <f>SUM(T8:T33)</f>
        <v>12874054314</v>
      </c>
      <c r="U34" s="31">
        <f>SUM(U8:U33)</f>
        <v>3330646520</v>
      </c>
      <c r="V34" s="31">
        <f>SUM(V8:V33)</f>
        <v>477874617592</v>
      </c>
    </row>
    <row r="35" spans="1:22" ht="13.5" thickTop="1">
      <c r="T35" s="31"/>
      <c r="U35" s="31"/>
    </row>
    <row r="36" spans="1:22">
      <c r="I36" s="39"/>
      <c r="U36" s="31"/>
    </row>
    <row r="37" spans="1:22">
      <c r="I37" s="39"/>
      <c r="M37" s="39"/>
      <c r="Q37" s="79">
        <f>Q34-'درآمد سرمایه گذاری در اوراق به'!P31-'درآمد سرمایه گذاری در صندوق'!S32-'درآمد سرمایه گذاری در سهام'!S21</f>
        <v>0</v>
      </c>
      <c r="V37" s="31"/>
    </row>
    <row r="38" spans="1:22">
      <c r="Q38" s="79">
        <f>Q34-'درآمد سرمایه گذاری در اوراق به'!P31-'درآمد سرمایه گذاری در صندوق'!S32-'درآمد سرمایه گذاری در سهام'!S21</f>
        <v>0</v>
      </c>
      <c r="T38" s="31"/>
      <c r="U38" s="31"/>
      <c r="V38" s="31"/>
    </row>
    <row r="39" spans="1:22">
      <c r="O39" s="112"/>
      <c r="Q39" s="79"/>
    </row>
    <row r="41" spans="1:22">
      <c r="V41" s="31"/>
    </row>
  </sheetData>
  <mergeCells count="8"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6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5"/>
  <sheetViews>
    <sheetView rightToLeft="1" view="pageBreakPreview" topLeftCell="A19" zoomScale="74" zoomScaleNormal="100" zoomScaleSheetLayoutView="74" workbookViewId="0">
      <selection activeCell="Q55" sqref="Q55"/>
    </sheetView>
  </sheetViews>
  <sheetFormatPr defaultRowHeight="12.75"/>
  <cols>
    <col min="1" max="1" width="54.140625" style="59" customWidth="1"/>
    <col min="2" max="2" width="1.28515625" style="59" customWidth="1"/>
    <col min="3" max="3" width="27.28515625" style="59" customWidth="1"/>
    <col min="4" max="4" width="1.28515625" style="59" customWidth="1"/>
    <col min="5" max="5" width="23" style="59" customWidth="1"/>
    <col min="6" max="6" width="1.28515625" style="59" customWidth="1"/>
    <col min="7" max="7" width="28" style="59" customWidth="1"/>
    <col min="8" max="8" width="1.28515625" style="59" customWidth="1"/>
    <col min="9" max="9" width="27.140625" style="59" customWidth="1"/>
    <col min="10" max="10" width="1.28515625" style="59" customWidth="1"/>
    <col min="11" max="11" width="21.85546875" style="59" customWidth="1"/>
    <col min="12" max="12" width="1.28515625" style="59" customWidth="1"/>
    <col min="13" max="13" width="26.42578125" style="59" customWidth="1"/>
    <col min="14" max="14" width="1.28515625" style="59" customWidth="1"/>
    <col min="15" max="15" width="24" style="59" customWidth="1"/>
    <col min="16" max="16" width="1.28515625" style="59" customWidth="1"/>
    <col min="17" max="17" width="29.42578125" style="59" customWidth="1"/>
    <col min="18" max="18" width="1.28515625" style="59" customWidth="1"/>
    <col min="19" max="19" width="0.28515625" style="59" customWidth="1"/>
    <col min="20" max="16384" width="9.140625" style="59"/>
  </cols>
  <sheetData>
    <row r="1" spans="1:18" ht="29.1" customHeight="1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8" ht="21.75" customHeight="1">
      <c r="A2" s="137" t="s">
        <v>222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58"/>
    </row>
    <row r="3" spans="1:18" ht="21.75" customHeight="1">
      <c r="A3" s="137" t="s">
        <v>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58"/>
    </row>
    <row r="4" spans="1:18" ht="14.45" customHeight="1"/>
    <row r="5" spans="1:18" ht="14.45" customHeight="1">
      <c r="A5" s="60" t="s">
        <v>416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8" ht="14.45" customHeight="1">
      <c r="A6" s="61" t="s">
        <v>225</v>
      </c>
      <c r="C6" s="61" t="s">
        <v>241</v>
      </c>
      <c r="D6" s="61"/>
      <c r="E6" s="61"/>
      <c r="F6" s="61"/>
      <c r="G6" s="61"/>
      <c r="H6" s="61"/>
      <c r="I6" s="61"/>
      <c r="K6" s="61" t="s">
        <v>242</v>
      </c>
      <c r="L6" s="61"/>
      <c r="M6" s="61"/>
      <c r="N6" s="61"/>
      <c r="O6" s="61"/>
      <c r="P6" s="61"/>
      <c r="Q6" s="61"/>
      <c r="R6" s="61"/>
    </row>
    <row r="7" spans="1:18" ht="29.1" customHeight="1">
      <c r="A7" s="61"/>
      <c r="C7" s="62" t="s">
        <v>13</v>
      </c>
      <c r="D7" s="63"/>
      <c r="E7" s="62" t="s">
        <v>15</v>
      </c>
      <c r="F7" s="63"/>
      <c r="G7" s="62" t="s">
        <v>402</v>
      </c>
      <c r="H7" s="63"/>
      <c r="I7" s="62" t="s">
        <v>417</v>
      </c>
      <c r="K7" s="62" t="s">
        <v>13</v>
      </c>
      <c r="L7" s="63"/>
      <c r="M7" s="62" t="s">
        <v>15</v>
      </c>
      <c r="N7" s="63"/>
      <c r="O7" s="62" t="s">
        <v>402</v>
      </c>
      <c r="P7" s="63"/>
      <c r="Q7" s="64" t="s">
        <v>417</v>
      </c>
      <c r="R7" s="64"/>
    </row>
    <row r="8" spans="1:18" ht="21.75" customHeight="1">
      <c r="A8" s="65" t="s">
        <v>64</v>
      </c>
      <c r="C8" s="66">
        <v>6791000</v>
      </c>
      <c r="D8" s="67"/>
      <c r="E8" s="66">
        <v>202857257606</v>
      </c>
      <c r="F8" s="67"/>
      <c r="G8" s="66">
        <v>173283658008</v>
      </c>
      <c r="H8" s="67"/>
      <c r="I8" s="66">
        <v>29573599598</v>
      </c>
      <c r="J8" s="67"/>
      <c r="K8" s="66">
        <v>6791000</v>
      </c>
      <c r="L8" s="67"/>
      <c r="M8" s="66">
        <v>202857257606</v>
      </c>
      <c r="N8" s="67"/>
      <c r="O8" s="66">
        <v>162485224394</v>
      </c>
      <c r="P8" s="67"/>
      <c r="Q8" s="68">
        <v>40372033212</v>
      </c>
      <c r="R8" s="68"/>
    </row>
    <row r="9" spans="1:18" ht="21.75" customHeight="1">
      <c r="A9" s="69" t="s">
        <v>22</v>
      </c>
      <c r="C9" s="70">
        <v>50000000</v>
      </c>
      <c r="D9" s="67"/>
      <c r="E9" s="70">
        <v>567155227500</v>
      </c>
      <c r="F9" s="67"/>
      <c r="G9" s="70">
        <v>555077520000</v>
      </c>
      <c r="H9" s="67"/>
      <c r="I9" s="70">
        <v>12077707500</v>
      </c>
      <c r="J9" s="67"/>
      <c r="K9" s="70">
        <v>50000000</v>
      </c>
      <c r="L9" s="67"/>
      <c r="M9" s="70">
        <v>567155227500</v>
      </c>
      <c r="N9" s="67"/>
      <c r="O9" s="70">
        <v>499656188500</v>
      </c>
      <c r="P9" s="67"/>
      <c r="Q9" s="71">
        <v>67499039000</v>
      </c>
      <c r="R9" s="71"/>
    </row>
    <row r="10" spans="1:18" ht="21.75" customHeight="1">
      <c r="A10" s="69" t="s">
        <v>65</v>
      </c>
      <c r="C10" s="70">
        <v>21564</v>
      </c>
      <c r="D10" s="67"/>
      <c r="E10" s="70">
        <v>81361252332</v>
      </c>
      <c r="F10" s="67"/>
      <c r="G10" s="70">
        <v>69253583868</v>
      </c>
      <c r="H10" s="67"/>
      <c r="I10" s="70">
        <v>12107668464</v>
      </c>
      <c r="J10" s="67"/>
      <c r="K10" s="70">
        <v>21564</v>
      </c>
      <c r="L10" s="67"/>
      <c r="M10" s="70">
        <v>81361252332</v>
      </c>
      <c r="N10" s="67"/>
      <c r="O10" s="70">
        <v>65670639012</v>
      </c>
      <c r="P10" s="67"/>
      <c r="Q10" s="71">
        <v>15690613320</v>
      </c>
      <c r="R10" s="71"/>
    </row>
    <row r="11" spans="1:18" ht="21.75" customHeight="1">
      <c r="A11" s="69" t="s">
        <v>59</v>
      </c>
      <c r="C11" s="70">
        <v>2000000</v>
      </c>
      <c r="D11" s="67"/>
      <c r="E11" s="70">
        <v>34958437500</v>
      </c>
      <c r="F11" s="67"/>
      <c r="G11" s="70">
        <v>28566037500</v>
      </c>
      <c r="H11" s="67"/>
      <c r="I11" s="70">
        <v>6392400000</v>
      </c>
      <c r="J11" s="67"/>
      <c r="K11" s="70">
        <v>2000000</v>
      </c>
      <c r="L11" s="67"/>
      <c r="M11" s="70">
        <v>34958437500</v>
      </c>
      <c r="N11" s="67"/>
      <c r="O11" s="70">
        <v>29777083189</v>
      </c>
      <c r="P11" s="67"/>
      <c r="Q11" s="71">
        <v>5181354311</v>
      </c>
      <c r="R11" s="71"/>
    </row>
    <row r="12" spans="1:18" ht="21.75" customHeight="1">
      <c r="A12" s="69" t="s">
        <v>21</v>
      </c>
      <c r="C12" s="70">
        <v>29431752</v>
      </c>
      <c r="D12" s="67"/>
      <c r="E12" s="70">
        <v>487122940708</v>
      </c>
      <c r="F12" s="67"/>
      <c r="G12" s="70">
        <v>338499244684</v>
      </c>
      <c r="H12" s="67"/>
      <c r="I12" s="70">
        <v>148623696024</v>
      </c>
      <c r="J12" s="67"/>
      <c r="K12" s="70">
        <v>29431752</v>
      </c>
      <c r="L12" s="67"/>
      <c r="M12" s="70">
        <v>487122940708</v>
      </c>
      <c r="N12" s="67"/>
      <c r="O12" s="70">
        <v>365415347114</v>
      </c>
      <c r="P12" s="67"/>
      <c r="Q12" s="71">
        <v>121707593594</v>
      </c>
      <c r="R12" s="71"/>
    </row>
    <row r="13" spans="1:18" ht="21.75" customHeight="1">
      <c r="A13" s="69" t="s">
        <v>20</v>
      </c>
      <c r="C13" s="70">
        <v>24120000</v>
      </c>
      <c r="D13" s="67"/>
      <c r="E13" s="70">
        <v>53299728378</v>
      </c>
      <c r="F13" s="67"/>
      <c r="G13" s="70">
        <v>41958850500</v>
      </c>
      <c r="H13" s="67"/>
      <c r="I13" s="70">
        <v>11340877878</v>
      </c>
      <c r="J13" s="67"/>
      <c r="K13" s="70">
        <v>24120000</v>
      </c>
      <c r="L13" s="67"/>
      <c r="M13" s="70">
        <v>53299728378</v>
      </c>
      <c r="N13" s="67"/>
      <c r="O13" s="70">
        <v>61619569020</v>
      </c>
      <c r="P13" s="67"/>
      <c r="Q13" s="71">
        <v>-8319840642</v>
      </c>
      <c r="R13" s="71"/>
    </row>
    <row r="14" spans="1:18" ht="21.75" customHeight="1">
      <c r="A14" s="69" t="s">
        <v>19</v>
      </c>
      <c r="C14" s="70">
        <v>17653</v>
      </c>
      <c r="D14" s="67"/>
      <c r="E14" s="70">
        <v>19252489657</v>
      </c>
      <c r="F14" s="67"/>
      <c r="G14" s="70">
        <v>14455519473</v>
      </c>
      <c r="H14" s="67"/>
      <c r="I14" s="70">
        <v>4796970184</v>
      </c>
      <c r="J14" s="67"/>
      <c r="K14" s="70">
        <v>17653</v>
      </c>
      <c r="L14" s="67"/>
      <c r="M14" s="70">
        <v>19252489657</v>
      </c>
      <c r="N14" s="67"/>
      <c r="O14" s="70">
        <v>18654272186</v>
      </c>
      <c r="P14" s="67"/>
      <c r="Q14" s="71">
        <v>598217471</v>
      </c>
      <c r="R14" s="71"/>
    </row>
    <row r="15" spans="1:18" ht="21.75" customHeight="1">
      <c r="A15" s="69" t="s">
        <v>28</v>
      </c>
      <c r="C15" s="70">
        <v>4692065</v>
      </c>
      <c r="D15" s="67"/>
      <c r="E15" s="70">
        <v>9887992092</v>
      </c>
      <c r="F15" s="67"/>
      <c r="G15" s="70">
        <v>7415994081</v>
      </c>
      <c r="H15" s="67"/>
      <c r="I15" s="70">
        <v>2471998011</v>
      </c>
      <c r="J15" s="67"/>
      <c r="K15" s="70">
        <v>4692065</v>
      </c>
      <c r="L15" s="67"/>
      <c r="M15" s="70">
        <v>9887992092</v>
      </c>
      <c r="N15" s="67"/>
      <c r="O15" s="70">
        <v>9141728549</v>
      </c>
      <c r="P15" s="67"/>
      <c r="Q15" s="71">
        <v>746263543</v>
      </c>
      <c r="R15" s="71"/>
    </row>
    <row r="16" spans="1:18" ht="21.75" customHeight="1">
      <c r="A16" s="69" t="s">
        <v>70</v>
      </c>
      <c r="C16" s="70">
        <v>38194</v>
      </c>
      <c r="D16" s="67"/>
      <c r="E16" s="70">
        <v>108268819544</v>
      </c>
      <c r="F16" s="67"/>
      <c r="G16" s="70">
        <v>99997812070</v>
      </c>
      <c r="H16" s="67"/>
      <c r="I16" s="70">
        <v>8271007474</v>
      </c>
      <c r="J16" s="67"/>
      <c r="K16" s="70">
        <v>38194</v>
      </c>
      <c r="L16" s="67"/>
      <c r="M16" s="70">
        <v>108268819544</v>
      </c>
      <c r="N16" s="67"/>
      <c r="O16" s="70">
        <v>99997812070</v>
      </c>
      <c r="P16" s="67"/>
      <c r="Q16" s="71">
        <v>8919042880</v>
      </c>
      <c r="R16" s="71"/>
    </row>
    <row r="17" spans="1:18" ht="21.75" customHeight="1">
      <c r="A17" s="69" t="s">
        <v>68</v>
      </c>
      <c r="C17" s="70">
        <v>10000</v>
      </c>
      <c r="D17" s="67"/>
      <c r="E17" s="70">
        <v>12590510000</v>
      </c>
      <c r="F17" s="67"/>
      <c r="G17" s="70">
        <v>10659530000</v>
      </c>
      <c r="H17" s="67"/>
      <c r="I17" s="70">
        <v>1930980000</v>
      </c>
      <c r="J17" s="67"/>
      <c r="K17" s="70">
        <v>10000</v>
      </c>
      <c r="L17" s="67"/>
      <c r="M17" s="70">
        <v>12590510000</v>
      </c>
      <c r="N17" s="67"/>
      <c r="O17" s="70">
        <v>10299520000</v>
      </c>
      <c r="P17" s="67"/>
      <c r="Q17" s="71">
        <v>2290990000</v>
      </c>
      <c r="R17" s="71"/>
    </row>
    <row r="18" spans="1:18" ht="21.75" customHeight="1">
      <c r="A18" s="69" t="s">
        <v>52</v>
      </c>
      <c r="C18" s="70">
        <v>7100000</v>
      </c>
      <c r="D18" s="67"/>
      <c r="E18" s="70">
        <v>88492645519</v>
      </c>
      <c r="F18" s="67"/>
      <c r="G18" s="70">
        <v>82170728652</v>
      </c>
      <c r="H18" s="67"/>
      <c r="I18" s="70">
        <v>6321916867</v>
      </c>
      <c r="J18" s="67"/>
      <c r="K18" s="70">
        <v>7100000</v>
      </c>
      <c r="L18" s="67"/>
      <c r="M18" s="70">
        <v>88492645519</v>
      </c>
      <c r="N18" s="67"/>
      <c r="O18" s="70">
        <v>80010582425</v>
      </c>
      <c r="P18" s="67"/>
      <c r="Q18" s="71">
        <v>8482063094</v>
      </c>
      <c r="R18" s="71"/>
    </row>
    <row r="19" spans="1:18" ht="21.75" customHeight="1">
      <c r="A19" s="69" t="s">
        <v>61</v>
      </c>
      <c r="C19" s="70">
        <v>579746</v>
      </c>
      <c r="D19" s="67"/>
      <c r="E19" s="70">
        <v>226556267073</v>
      </c>
      <c r="F19" s="67"/>
      <c r="G19" s="70">
        <v>193530877731</v>
      </c>
      <c r="H19" s="67"/>
      <c r="I19" s="70">
        <v>33025389342</v>
      </c>
      <c r="J19" s="67"/>
      <c r="K19" s="70">
        <v>579746</v>
      </c>
      <c r="L19" s="67"/>
      <c r="M19" s="70">
        <v>226556267073</v>
      </c>
      <c r="N19" s="67"/>
      <c r="O19" s="70">
        <v>188104350890</v>
      </c>
      <c r="P19" s="67"/>
      <c r="Q19" s="71">
        <v>38451916183</v>
      </c>
      <c r="R19" s="71"/>
    </row>
    <row r="20" spans="1:18" ht="21.75" customHeight="1">
      <c r="A20" s="69" t="s">
        <v>62</v>
      </c>
      <c r="C20" s="70">
        <v>15000000</v>
      </c>
      <c r="D20" s="67"/>
      <c r="E20" s="70">
        <v>293946840000</v>
      </c>
      <c r="F20" s="67"/>
      <c r="G20" s="70">
        <v>318165726719</v>
      </c>
      <c r="H20" s="67"/>
      <c r="I20" s="70">
        <v>-24218886719</v>
      </c>
      <c r="J20" s="67"/>
      <c r="K20" s="70">
        <v>15000000</v>
      </c>
      <c r="L20" s="67"/>
      <c r="M20" s="70">
        <v>293946840000</v>
      </c>
      <c r="N20" s="67"/>
      <c r="O20" s="70">
        <v>210585749468</v>
      </c>
      <c r="P20" s="67"/>
      <c r="Q20" s="71">
        <v>83361090532</v>
      </c>
      <c r="R20" s="71"/>
    </row>
    <row r="21" spans="1:18" ht="21.75" customHeight="1">
      <c r="A21" s="69" t="s">
        <v>27</v>
      </c>
      <c r="C21" s="70">
        <v>9171026</v>
      </c>
      <c r="D21" s="67"/>
      <c r="E21" s="70">
        <v>155709109391</v>
      </c>
      <c r="F21" s="67"/>
      <c r="G21" s="70">
        <v>143075073740</v>
      </c>
      <c r="H21" s="67"/>
      <c r="I21" s="70">
        <v>12634035651</v>
      </c>
      <c r="J21" s="67"/>
      <c r="K21" s="70">
        <v>9171026</v>
      </c>
      <c r="L21" s="67"/>
      <c r="M21" s="70">
        <v>155709109391</v>
      </c>
      <c r="N21" s="67"/>
      <c r="O21" s="70">
        <v>152467465724</v>
      </c>
      <c r="P21" s="67"/>
      <c r="Q21" s="71">
        <v>3241643667</v>
      </c>
      <c r="R21" s="71"/>
    </row>
    <row r="22" spans="1:18" ht="21.75" customHeight="1">
      <c r="A22" s="69" t="s">
        <v>58</v>
      </c>
      <c r="C22" s="70">
        <v>49622595</v>
      </c>
      <c r="D22" s="67"/>
      <c r="E22" s="70">
        <v>1023591643955</v>
      </c>
      <c r="F22" s="67"/>
      <c r="G22" s="70">
        <v>1006693584765</v>
      </c>
      <c r="H22" s="67"/>
      <c r="I22" s="70">
        <v>16898059190</v>
      </c>
      <c r="J22" s="67"/>
      <c r="K22" s="70">
        <v>49622595</v>
      </c>
      <c r="L22" s="67"/>
      <c r="M22" s="70">
        <v>1029718468845</v>
      </c>
      <c r="N22" s="67"/>
      <c r="O22" s="70">
        <f>M22-Q22</f>
        <v>999999992925</v>
      </c>
      <c r="P22" s="67"/>
      <c r="Q22" s="71">
        <v>29718475920</v>
      </c>
      <c r="R22" s="71"/>
    </row>
    <row r="23" spans="1:18" ht="21.75" customHeight="1">
      <c r="A23" s="69" t="s">
        <v>53</v>
      </c>
      <c r="C23" s="70">
        <v>19213312</v>
      </c>
      <c r="D23" s="67"/>
      <c r="E23" s="70">
        <v>385537068497</v>
      </c>
      <c r="F23" s="67"/>
      <c r="G23" s="70">
        <v>330762623520</v>
      </c>
      <c r="H23" s="67"/>
      <c r="I23" s="70">
        <v>54774444977</v>
      </c>
      <c r="J23" s="67"/>
      <c r="K23" s="70">
        <v>19213312</v>
      </c>
      <c r="L23" s="67"/>
      <c r="M23" s="70">
        <v>385537068497</v>
      </c>
      <c r="N23" s="67"/>
      <c r="O23" s="70">
        <v>333179450046</v>
      </c>
      <c r="P23" s="67"/>
      <c r="Q23" s="71">
        <v>52357618451</v>
      </c>
      <c r="R23" s="71"/>
    </row>
    <row r="24" spans="1:18" ht="21.75" customHeight="1">
      <c r="A24" s="69" t="s">
        <v>55</v>
      </c>
      <c r="C24" s="70">
        <v>28078000</v>
      </c>
      <c r="D24" s="67"/>
      <c r="E24" s="70">
        <v>571550117302</v>
      </c>
      <c r="F24" s="67"/>
      <c r="G24" s="70">
        <v>550079729224</v>
      </c>
      <c r="H24" s="67"/>
      <c r="I24" s="70">
        <v>21470388078</v>
      </c>
      <c r="J24" s="67"/>
      <c r="K24" s="70">
        <v>28078000</v>
      </c>
      <c r="L24" s="67"/>
      <c r="M24" s="70">
        <v>571550117302</v>
      </c>
      <c r="N24" s="67"/>
      <c r="O24" s="70">
        <v>549240844074</v>
      </c>
      <c r="P24" s="67"/>
      <c r="Q24" s="71">
        <v>22309273228</v>
      </c>
      <c r="R24" s="71"/>
    </row>
    <row r="25" spans="1:18" ht="21.75" customHeight="1">
      <c r="A25" s="69" t="s">
        <v>69</v>
      </c>
      <c r="C25" s="70">
        <v>2000000</v>
      </c>
      <c r="D25" s="67"/>
      <c r="E25" s="70">
        <v>19976250000</v>
      </c>
      <c r="F25" s="67"/>
      <c r="G25" s="70">
        <v>20023200000</v>
      </c>
      <c r="H25" s="67"/>
      <c r="I25" s="70">
        <v>-46950000</v>
      </c>
      <c r="J25" s="67"/>
      <c r="K25" s="70">
        <v>2000000</v>
      </c>
      <c r="L25" s="67"/>
      <c r="M25" s="70">
        <v>19976250000</v>
      </c>
      <c r="N25" s="67"/>
      <c r="O25" s="70">
        <v>20023200000</v>
      </c>
      <c r="P25" s="67"/>
      <c r="Q25" s="71">
        <v>-46950000</v>
      </c>
      <c r="R25" s="71"/>
    </row>
    <row r="26" spans="1:18" ht="21.75" customHeight="1">
      <c r="A26" s="69" t="s">
        <v>63</v>
      </c>
      <c r="C26" s="70">
        <v>5500000</v>
      </c>
      <c r="D26" s="67"/>
      <c r="E26" s="70">
        <v>97190449125</v>
      </c>
      <c r="F26" s="67"/>
      <c r="G26" s="70">
        <v>84676327312</v>
      </c>
      <c r="H26" s="67"/>
      <c r="I26" s="70">
        <v>12514121813</v>
      </c>
      <c r="J26" s="67"/>
      <c r="K26" s="70">
        <v>5500000</v>
      </c>
      <c r="L26" s="67"/>
      <c r="M26" s="70">
        <v>97190449125</v>
      </c>
      <c r="N26" s="67"/>
      <c r="O26" s="70">
        <v>90285158906</v>
      </c>
      <c r="P26" s="67"/>
      <c r="Q26" s="71">
        <v>6905290219</v>
      </c>
      <c r="R26" s="71"/>
    </row>
    <row r="27" spans="1:18" ht="21.75" customHeight="1">
      <c r="A27" s="69" t="s">
        <v>57</v>
      </c>
      <c r="C27" s="70">
        <v>1000000</v>
      </c>
      <c r="D27" s="67"/>
      <c r="E27" s="70">
        <v>13543897500</v>
      </c>
      <c r="F27" s="67"/>
      <c r="G27" s="70">
        <v>11516308125</v>
      </c>
      <c r="H27" s="67"/>
      <c r="I27" s="70">
        <v>2027589375</v>
      </c>
      <c r="J27" s="67"/>
      <c r="K27" s="70">
        <v>1000000</v>
      </c>
      <c r="L27" s="67"/>
      <c r="M27" s="70">
        <v>13543897500</v>
      </c>
      <c r="N27" s="67"/>
      <c r="O27" s="70">
        <f>M27-Q27</f>
        <v>10011600000</v>
      </c>
      <c r="P27" s="67"/>
      <c r="Q27" s="71">
        <v>3532297500</v>
      </c>
      <c r="R27" s="71"/>
    </row>
    <row r="28" spans="1:18" ht="21.75" customHeight="1">
      <c r="A28" s="69" t="s">
        <v>67</v>
      </c>
      <c r="C28" s="70">
        <v>130571</v>
      </c>
      <c r="D28" s="67"/>
      <c r="E28" s="70">
        <v>114966720932</v>
      </c>
      <c r="F28" s="67"/>
      <c r="G28" s="70">
        <v>97678447677</v>
      </c>
      <c r="H28" s="67"/>
      <c r="I28" s="70">
        <v>17288273255</v>
      </c>
      <c r="J28" s="67"/>
      <c r="K28" s="70">
        <v>130571</v>
      </c>
      <c r="L28" s="67"/>
      <c r="M28" s="70">
        <v>114966720932</v>
      </c>
      <c r="N28" s="67"/>
      <c r="O28" s="70">
        <v>92715313396</v>
      </c>
      <c r="P28" s="67"/>
      <c r="Q28" s="71">
        <f>22251407536-20006</f>
        <v>22251387530</v>
      </c>
      <c r="R28" s="71"/>
    </row>
    <row r="29" spans="1:18" ht="21.75" customHeight="1">
      <c r="A29" s="69" t="s">
        <v>66</v>
      </c>
      <c r="C29" s="70">
        <v>4808154</v>
      </c>
      <c r="D29" s="67"/>
      <c r="E29" s="70">
        <v>125353382934</v>
      </c>
      <c r="F29" s="67"/>
      <c r="G29" s="70">
        <v>108693129324</v>
      </c>
      <c r="H29" s="67"/>
      <c r="I29" s="70">
        <v>16660253610</v>
      </c>
      <c r="J29" s="67"/>
      <c r="K29" s="70">
        <v>4808154</v>
      </c>
      <c r="L29" s="67"/>
      <c r="M29" s="70">
        <v>125353382934</v>
      </c>
      <c r="N29" s="67"/>
      <c r="O29" s="70">
        <v>99999986892</v>
      </c>
      <c r="P29" s="67"/>
      <c r="Q29" s="71">
        <v>25353396042</v>
      </c>
      <c r="R29" s="71"/>
    </row>
    <row r="30" spans="1:18" ht="21.75" customHeight="1">
      <c r="A30" s="69" t="s">
        <v>26</v>
      </c>
      <c r="C30" s="70">
        <v>25972546</v>
      </c>
      <c r="D30" s="67"/>
      <c r="E30" s="70">
        <v>154908056107</v>
      </c>
      <c r="F30" s="67"/>
      <c r="G30" s="70">
        <v>132885373262</v>
      </c>
      <c r="H30" s="67"/>
      <c r="I30" s="70">
        <v>22022682845</v>
      </c>
      <c r="J30" s="67"/>
      <c r="K30" s="70">
        <v>25972546</v>
      </c>
      <c r="L30" s="67"/>
      <c r="M30" s="70">
        <v>154908056107</v>
      </c>
      <c r="N30" s="67"/>
      <c r="O30" s="70">
        <v>158361254151</v>
      </c>
      <c r="P30" s="67"/>
      <c r="Q30" s="71">
        <v>-3453198043</v>
      </c>
      <c r="R30" s="71"/>
    </row>
    <row r="31" spans="1:18" ht="21.75" customHeight="1">
      <c r="A31" s="69" t="s">
        <v>56</v>
      </c>
      <c r="C31" s="70">
        <v>2000000</v>
      </c>
      <c r="D31" s="67"/>
      <c r="E31" s="70">
        <v>27067818750</v>
      </c>
      <c r="F31" s="67"/>
      <c r="G31" s="70">
        <v>23112521250</v>
      </c>
      <c r="H31" s="67"/>
      <c r="I31" s="70">
        <v>3955297500</v>
      </c>
      <c r="J31" s="67"/>
      <c r="K31" s="70">
        <v>2000000</v>
      </c>
      <c r="L31" s="67"/>
      <c r="M31" s="70">
        <v>27067818750</v>
      </c>
      <c r="N31" s="67"/>
      <c r="O31" s="70">
        <v>23871618750</v>
      </c>
      <c r="P31" s="67"/>
      <c r="Q31" s="71">
        <v>3196200000</v>
      </c>
      <c r="R31" s="71"/>
    </row>
    <row r="32" spans="1:18" ht="21.75" customHeight="1">
      <c r="A32" s="69" t="s">
        <v>93</v>
      </c>
      <c r="C32" s="70">
        <v>100164</v>
      </c>
      <c r="D32" s="67"/>
      <c r="E32" s="70">
        <v>98540507375</v>
      </c>
      <c r="F32" s="67"/>
      <c r="G32" s="70">
        <v>96397386286</v>
      </c>
      <c r="H32" s="67"/>
      <c r="I32" s="70">
        <v>2143121089</v>
      </c>
      <c r="J32" s="67"/>
      <c r="K32" s="70">
        <v>100164</v>
      </c>
      <c r="L32" s="67"/>
      <c r="M32" s="70">
        <v>98540507375</v>
      </c>
      <c r="N32" s="67"/>
      <c r="O32" s="70">
        <v>80617405446</v>
      </c>
      <c r="P32" s="67"/>
      <c r="Q32" s="71">
        <v>17923101929</v>
      </c>
      <c r="R32" s="71"/>
    </row>
    <row r="33" spans="1:18" ht="21.75" customHeight="1">
      <c r="A33" s="69" t="s">
        <v>104</v>
      </c>
      <c r="C33" s="70">
        <v>2045000</v>
      </c>
      <c r="D33" s="67"/>
      <c r="E33" s="70">
        <v>1942397876562</v>
      </c>
      <c r="F33" s="67"/>
      <c r="G33" s="70">
        <v>1942397876562</v>
      </c>
      <c r="H33" s="67"/>
      <c r="I33" s="70">
        <v>0</v>
      </c>
      <c r="J33" s="67"/>
      <c r="K33" s="70">
        <v>2045000</v>
      </c>
      <c r="L33" s="67"/>
      <c r="M33" s="70">
        <v>1942397876562</v>
      </c>
      <c r="N33" s="67"/>
      <c r="O33" s="70">
        <v>1748158088906</v>
      </c>
      <c r="P33" s="67"/>
      <c r="Q33" s="71">
        <v>194239787656</v>
      </c>
      <c r="R33" s="71"/>
    </row>
    <row r="34" spans="1:18" ht="21.75" customHeight="1">
      <c r="A34" s="69" t="s">
        <v>102</v>
      </c>
      <c r="C34" s="70">
        <v>1200000</v>
      </c>
      <c r="D34" s="67"/>
      <c r="E34" s="70">
        <v>1199782500000</v>
      </c>
      <c r="F34" s="67"/>
      <c r="G34" s="70">
        <v>1091802075000</v>
      </c>
      <c r="H34" s="67"/>
      <c r="I34" s="70">
        <v>107980425000</v>
      </c>
      <c r="J34" s="67"/>
      <c r="K34" s="70">
        <v>1200000</v>
      </c>
      <c r="L34" s="67"/>
      <c r="M34" s="70">
        <v>1199782500000</v>
      </c>
      <c r="N34" s="67"/>
      <c r="O34" s="70">
        <v>983888000000</v>
      </c>
      <c r="P34" s="67"/>
      <c r="Q34" s="71">
        <v>215894500000</v>
      </c>
      <c r="R34" s="71"/>
    </row>
    <row r="35" spans="1:18" ht="21.75" customHeight="1">
      <c r="A35" s="69" t="s">
        <v>113</v>
      </c>
      <c r="C35" s="70">
        <v>225000</v>
      </c>
      <c r="D35" s="67"/>
      <c r="E35" s="70">
        <v>160107975168</v>
      </c>
      <c r="F35" s="67"/>
      <c r="G35" s="70">
        <v>177897750187</v>
      </c>
      <c r="H35" s="67"/>
      <c r="I35" s="70">
        <v>-17789775018</v>
      </c>
      <c r="J35" s="67"/>
      <c r="K35" s="70">
        <v>225000</v>
      </c>
      <c r="L35" s="67"/>
      <c r="M35" s="70">
        <v>160107975168</v>
      </c>
      <c r="N35" s="67"/>
      <c r="O35" s="70">
        <v>169126661999</v>
      </c>
      <c r="P35" s="67"/>
      <c r="Q35" s="71">
        <v>-9018686830</v>
      </c>
      <c r="R35" s="71"/>
    </row>
    <row r="36" spans="1:18" ht="21.75" customHeight="1">
      <c r="A36" s="69" t="s">
        <v>84</v>
      </c>
      <c r="C36" s="70">
        <v>880000</v>
      </c>
      <c r="D36" s="67"/>
      <c r="E36" s="70">
        <v>661179899418</v>
      </c>
      <c r="F36" s="67"/>
      <c r="G36" s="70">
        <v>728068013750</v>
      </c>
      <c r="H36" s="67"/>
      <c r="I36" s="70">
        <v>-66888114331</v>
      </c>
      <c r="J36" s="67"/>
      <c r="K36" s="70">
        <v>880000</v>
      </c>
      <c r="L36" s="67"/>
      <c r="M36" s="70">
        <v>661179899418</v>
      </c>
      <c r="N36" s="67"/>
      <c r="O36" s="70">
        <v>596971779250</v>
      </c>
      <c r="P36" s="67"/>
      <c r="Q36" s="71">
        <v>64208120168</v>
      </c>
      <c r="R36" s="71"/>
    </row>
    <row r="37" spans="1:18" ht="21.75" customHeight="1">
      <c r="A37" s="69" t="s">
        <v>96</v>
      </c>
      <c r="C37" s="70">
        <v>957700</v>
      </c>
      <c r="D37" s="67"/>
      <c r="E37" s="70">
        <v>640323768177</v>
      </c>
      <c r="F37" s="67"/>
      <c r="G37" s="70">
        <v>722894143683</v>
      </c>
      <c r="H37" s="67"/>
      <c r="I37" s="70">
        <v>-82570375505</v>
      </c>
      <c r="J37" s="67"/>
      <c r="K37" s="70">
        <v>957700</v>
      </c>
      <c r="L37" s="67"/>
      <c r="M37" s="70">
        <v>640323768177</v>
      </c>
      <c r="N37" s="67"/>
      <c r="O37" s="70">
        <v>584091114293</v>
      </c>
      <c r="P37" s="67"/>
      <c r="Q37" s="71">
        <v>56232653884</v>
      </c>
      <c r="R37" s="71"/>
    </row>
    <row r="38" spans="1:18" ht="21.75" customHeight="1">
      <c r="A38" s="69" t="s">
        <v>99</v>
      </c>
      <c r="C38" s="70">
        <v>1874200</v>
      </c>
      <c r="D38" s="67"/>
      <c r="E38" s="70">
        <v>1292225306903</v>
      </c>
      <c r="F38" s="67"/>
      <c r="G38" s="70">
        <v>1174827959030</v>
      </c>
      <c r="H38" s="67"/>
      <c r="I38" s="70">
        <v>117397347873</v>
      </c>
      <c r="J38" s="67"/>
      <c r="K38" s="70">
        <v>1874200</v>
      </c>
      <c r="L38" s="67"/>
      <c r="M38" s="70">
        <v>1292225306903</v>
      </c>
      <c r="N38" s="67"/>
      <c r="O38" s="70">
        <v>1133872868283</v>
      </c>
      <c r="P38" s="67"/>
      <c r="Q38" s="71">
        <v>158352438620</v>
      </c>
      <c r="R38" s="71"/>
    </row>
    <row r="39" spans="1:18" ht="21.75" customHeight="1">
      <c r="A39" s="69" t="s">
        <v>116</v>
      </c>
      <c r="C39" s="70">
        <v>420000</v>
      </c>
      <c r="D39" s="67"/>
      <c r="E39" s="70">
        <v>349775591681</v>
      </c>
      <c r="F39" s="67"/>
      <c r="G39" s="70">
        <v>388639546312</v>
      </c>
      <c r="H39" s="67"/>
      <c r="I39" s="70">
        <v>-38863954630</v>
      </c>
      <c r="J39" s="67"/>
      <c r="K39" s="70">
        <v>420000</v>
      </c>
      <c r="L39" s="67"/>
      <c r="M39" s="70">
        <v>349775591681</v>
      </c>
      <c r="N39" s="67"/>
      <c r="O39" s="70">
        <v>382866963436</v>
      </c>
      <c r="P39" s="67"/>
      <c r="Q39" s="71">
        <v>-33091371754</v>
      </c>
      <c r="R39" s="71"/>
    </row>
    <row r="40" spans="1:18" ht="21.75" customHeight="1">
      <c r="A40" s="69" t="s">
        <v>119</v>
      </c>
      <c r="C40" s="70">
        <v>1000000</v>
      </c>
      <c r="D40" s="67"/>
      <c r="E40" s="70">
        <v>880785328718</v>
      </c>
      <c r="F40" s="67"/>
      <c r="G40" s="70">
        <v>962125583125</v>
      </c>
      <c r="H40" s="67"/>
      <c r="I40" s="70">
        <v>-81340254406</v>
      </c>
      <c r="J40" s="67"/>
      <c r="K40" s="70">
        <v>1000000</v>
      </c>
      <c r="L40" s="67"/>
      <c r="M40" s="70">
        <v>880785328718</v>
      </c>
      <c r="N40" s="67"/>
      <c r="O40" s="70">
        <v>962320000000</v>
      </c>
      <c r="P40" s="67"/>
      <c r="Q40" s="71">
        <v>-81534671281</v>
      </c>
      <c r="R40" s="71"/>
    </row>
    <row r="41" spans="1:18" ht="21.75" customHeight="1">
      <c r="A41" s="69" t="s">
        <v>122</v>
      </c>
      <c r="C41" s="70">
        <v>990000</v>
      </c>
      <c r="D41" s="67"/>
      <c r="E41" s="70">
        <v>733701522491</v>
      </c>
      <c r="F41" s="67"/>
      <c r="G41" s="70">
        <v>982099962112</v>
      </c>
      <c r="H41" s="67"/>
      <c r="I41" s="70">
        <v>-248398439620</v>
      </c>
      <c r="J41" s="67"/>
      <c r="K41" s="70">
        <v>990000</v>
      </c>
      <c r="L41" s="67"/>
      <c r="M41" s="70">
        <v>733701522491</v>
      </c>
      <c r="N41" s="67"/>
      <c r="O41" s="70">
        <v>915516712514</v>
      </c>
      <c r="P41" s="67"/>
      <c r="Q41" s="71">
        <v>-181815190022</v>
      </c>
      <c r="R41" s="71"/>
    </row>
    <row r="42" spans="1:18" ht="21.75" customHeight="1">
      <c r="A42" s="69" t="s">
        <v>125</v>
      </c>
      <c r="C42" s="70">
        <v>1225000</v>
      </c>
      <c r="D42" s="67"/>
      <c r="E42" s="70">
        <v>1139778377718</v>
      </c>
      <c r="F42" s="67"/>
      <c r="G42" s="70">
        <v>1124346175312</v>
      </c>
      <c r="H42" s="67"/>
      <c r="I42" s="70">
        <v>15432202406</v>
      </c>
      <c r="J42" s="67"/>
      <c r="K42" s="70">
        <v>1225000</v>
      </c>
      <c r="L42" s="67"/>
      <c r="M42" s="70">
        <v>1139778377718</v>
      </c>
      <c r="N42" s="67"/>
      <c r="O42" s="70">
        <v>1055065143750</v>
      </c>
      <c r="P42" s="67"/>
      <c r="Q42" s="71">
        <v>84713233968</v>
      </c>
      <c r="R42" s="71"/>
    </row>
    <row r="43" spans="1:18" ht="21.75" customHeight="1">
      <c r="A43" s="69" t="s">
        <v>110</v>
      </c>
      <c r="C43" s="70">
        <v>500000</v>
      </c>
      <c r="D43" s="67"/>
      <c r="E43" s="70">
        <v>499909375000</v>
      </c>
      <c r="F43" s="67"/>
      <c r="G43" s="70">
        <v>522405296875</v>
      </c>
      <c r="H43" s="67"/>
      <c r="I43" s="70">
        <v>-22495921875</v>
      </c>
      <c r="J43" s="67"/>
      <c r="K43" s="70">
        <v>500000</v>
      </c>
      <c r="L43" s="67"/>
      <c r="M43" s="70">
        <v>499909375000</v>
      </c>
      <c r="N43" s="67"/>
      <c r="O43" s="70">
        <v>472414359375</v>
      </c>
      <c r="P43" s="67"/>
      <c r="Q43" s="71">
        <v>27495015625</v>
      </c>
      <c r="R43" s="71"/>
    </row>
    <row r="44" spans="1:18" ht="21.75" customHeight="1">
      <c r="A44" s="69" t="s">
        <v>107</v>
      </c>
      <c r="C44" s="70">
        <v>1000000</v>
      </c>
      <c r="D44" s="67"/>
      <c r="E44" s="70">
        <v>999818750000</v>
      </c>
      <c r="F44" s="67"/>
      <c r="G44" s="70">
        <v>999818750000</v>
      </c>
      <c r="H44" s="67"/>
      <c r="I44" s="70">
        <v>0</v>
      </c>
      <c r="J44" s="67"/>
      <c r="K44" s="70">
        <v>1000000</v>
      </c>
      <c r="L44" s="67"/>
      <c r="M44" s="70">
        <v>999818750000</v>
      </c>
      <c r="N44" s="67"/>
      <c r="O44" s="70">
        <v>999818750000</v>
      </c>
      <c r="P44" s="67"/>
      <c r="Q44" s="71">
        <v>0</v>
      </c>
      <c r="R44" s="71"/>
    </row>
    <row r="45" spans="1:18" ht="21.75" customHeight="1">
      <c r="A45" s="69" t="s">
        <v>87</v>
      </c>
      <c r="C45" s="70">
        <v>151609</v>
      </c>
      <c r="D45" s="67"/>
      <c r="E45" s="70">
        <v>117625744378</v>
      </c>
      <c r="F45" s="67"/>
      <c r="G45" s="70">
        <v>117163420740</v>
      </c>
      <c r="H45" s="67"/>
      <c r="I45" s="70">
        <v>462323638</v>
      </c>
      <c r="J45" s="67"/>
      <c r="K45" s="70">
        <v>151609</v>
      </c>
      <c r="L45" s="67"/>
      <c r="M45" s="70">
        <v>117625744378</v>
      </c>
      <c r="N45" s="67"/>
      <c r="O45" s="70">
        <v>100988122870</v>
      </c>
      <c r="P45" s="67"/>
      <c r="Q45" s="71">
        <v>16637621508</v>
      </c>
      <c r="R45" s="71"/>
    </row>
    <row r="46" spans="1:18" ht="21.75" customHeight="1">
      <c r="A46" s="69" t="s">
        <v>80</v>
      </c>
      <c r="C46" s="70">
        <v>500000</v>
      </c>
      <c r="D46" s="67"/>
      <c r="E46" s="70">
        <v>286643036531</v>
      </c>
      <c r="F46" s="67"/>
      <c r="G46" s="70">
        <v>284948343750</v>
      </c>
      <c r="H46" s="67"/>
      <c r="I46" s="70">
        <v>1694692781</v>
      </c>
      <c r="J46" s="67"/>
      <c r="K46" s="70">
        <v>500000</v>
      </c>
      <c r="L46" s="67"/>
      <c r="M46" s="70">
        <v>286643036531</v>
      </c>
      <c r="N46" s="67"/>
      <c r="O46" s="70">
        <v>266519165625</v>
      </c>
      <c r="P46" s="67"/>
      <c r="Q46" s="71">
        <v>20123870906</v>
      </c>
      <c r="R46" s="71"/>
    </row>
    <row r="47" spans="1:18" ht="21.75" customHeight="1">
      <c r="A47" s="69" t="s">
        <v>90</v>
      </c>
      <c r="C47" s="70">
        <v>50614</v>
      </c>
      <c r="D47" s="67"/>
      <c r="E47" s="70">
        <v>28556809479</v>
      </c>
      <c r="F47" s="67"/>
      <c r="G47" s="70">
        <v>28418658304</v>
      </c>
      <c r="H47" s="67"/>
      <c r="I47" s="70">
        <v>138151175</v>
      </c>
      <c r="J47" s="67"/>
      <c r="K47" s="70">
        <v>50614</v>
      </c>
      <c r="L47" s="67"/>
      <c r="M47" s="70">
        <v>28556809479</v>
      </c>
      <c r="N47" s="67"/>
      <c r="O47" s="70">
        <v>27267185070</v>
      </c>
      <c r="P47" s="67"/>
      <c r="Q47" s="71">
        <v>1289624409</v>
      </c>
      <c r="R47" s="71"/>
    </row>
    <row r="48" spans="1:18" ht="21.75" customHeight="1">
      <c r="A48" s="72" t="s">
        <v>127</v>
      </c>
      <c r="C48" s="73">
        <v>1579612</v>
      </c>
      <c r="D48" s="67"/>
      <c r="E48" s="73">
        <v>1499727680280</v>
      </c>
      <c r="F48" s="67"/>
      <c r="G48" s="73">
        <v>1499999555200</v>
      </c>
      <c r="H48" s="67"/>
      <c r="I48" s="73">
        <v>-271874919</v>
      </c>
      <c r="J48" s="67"/>
      <c r="K48" s="73">
        <v>1579612</v>
      </c>
      <c r="L48" s="67"/>
      <c r="M48" s="73">
        <v>1499727680280</v>
      </c>
      <c r="N48" s="67"/>
      <c r="O48" s="73">
        <v>1499999555200</v>
      </c>
      <c r="P48" s="67"/>
      <c r="Q48" s="74">
        <v>-271874919</v>
      </c>
      <c r="R48" s="74"/>
    </row>
    <row r="49" spans="1:18" ht="21.75" customHeight="1" thickBot="1">
      <c r="A49" s="75" t="s">
        <v>30</v>
      </c>
      <c r="C49" s="76">
        <v>301997077</v>
      </c>
      <c r="D49" s="67"/>
      <c r="E49" s="76">
        <v>17406024972281</v>
      </c>
      <c r="F49" s="67"/>
      <c r="G49" s="76">
        <v>17286481897713</v>
      </c>
      <c r="H49" s="67"/>
      <c r="I49" s="76">
        <v>119543074575</v>
      </c>
      <c r="J49" s="67"/>
      <c r="K49" s="76">
        <v>301997077</v>
      </c>
      <c r="L49" s="67"/>
      <c r="M49" s="76">
        <v>17406024972281</v>
      </c>
      <c r="N49" s="67"/>
      <c r="O49" s="76">
        <v>16311075827698</v>
      </c>
      <c r="P49" s="67"/>
      <c r="Q49" s="77">
        <f>SUM(Q8:Q48)</f>
        <v>1101723984879</v>
      </c>
      <c r="R49" s="77"/>
    </row>
    <row r="50" spans="1:18" ht="13.5" thickTop="1"/>
    <row r="52" spans="1:18">
      <c r="Q52" s="79">
        <f>Q49-'درآمد سرمایه گذاری در اوراق به'!N31-'درآمد سرمایه گذاری در صندوق'!Q32-'درآمد سرمایه گذاری در سهام'!Q21</f>
        <v>0</v>
      </c>
    </row>
    <row r="53" spans="1:18">
      <c r="G53" s="78"/>
      <c r="Q53" s="79"/>
    </row>
    <row r="54" spans="1:18">
      <c r="Q54" s="79">
        <f>Q49-'درآمد سرمایه گذاری در اوراق به'!N31-'درآمد سرمایه گذاری در صندوق'!Q32-'درآمد سرمایه گذاری در سهام'!Q21</f>
        <v>0</v>
      </c>
    </row>
    <row r="55" spans="1:18">
      <c r="Q55" s="79"/>
    </row>
  </sheetData>
  <autoFilter ref="A7:R7" xr:uid="{00000000-0001-0000-1400-000000000000}"/>
  <mergeCells count="3">
    <mergeCell ref="A1:Q1"/>
    <mergeCell ref="A2:Q2"/>
    <mergeCell ref="A3:Q3"/>
  </mergeCells>
  <pageMargins left="0.39" right="0.39" top="0.39" bottom="0.39" header="0" footer="0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26"/>
  <sheetViews>
    <sheetView rightToLeft="1" tabSelected="1" view="pageBreakPreview" zoomScale="85" zoomScaleNormal="100" zoomScaleSheetLayoutView="85" workbookViewId="0">
      <selection activeCell="A10" sqref="A10:AW10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9.28515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</row>
    <row r="2" spans="1:49" ht="21.75" customHeight="1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</row>
    <row r="3" spans="1:49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</row>
    <row r="4" spans="1:49" ht="14.45" customHeight="1"/>
    <row r="5" spans="1:49" ht="18" customHeight="1">
      <c r="A5" s="129" t="s">
        <v>31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</row>
    <row r="6" spans="1:49" ht="14.45" customHeight="1">
      <c r="I6" s="124" t="s">
        <v>7</v>
      </c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C6" s="124" t="s">
        <v>9</v>
      </c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124" t="s">
        <v>32</v>
      </c>
      <c r="B8" s="124"/>
      <c r="C8" s="124"/>
      <c r="D8" s="124"/>
      <c r="E8" s="124"/>
      <c r="F8" s="124"/>
      <c r="G8" s="124"/>
      <c r="I8" s="124" t="s">
        <v>33</v>
      </c>
      <c r="J8" s="124"/>
      <c r="K8" s="124"/>
      <c r="M8" s="124" t="s">
        <v>34</v>
      </c>
      <c r="N8" s="124"/>
      <c r="O8" s="124"/>
      <c r="Q8" s="124" t="s">
        <v>35</v>
      </c>
      <c r="R8" s="124"/>
      <c r="S8" s="124"/>
      <c r="T8" s="124"/>
      <c r="U8" s="124"/>
      <c r="W8" s="124" t="s">
        <v>36</v>
      </c>
      <c r="X8" s="124"/>
      <c r="Y8" s="124"/>
      <c r="Z8" s="124"/>
      <c r="AA8" s="124"/>
      <c r="AC8" s="124" t="s">
        <v>33</v>
      </c>
      <c r="AD8" s="124"/>
      <c r="AE8" s="124"/>
      <c r="AF8" s="124"/>
      <c r="AG8" s="124"/>
      <c r="AI8" s="124" t="s">
        <v>34</v>
      </c>
      <c r="AJ8" s="124"/>
      <c r="AK8" s="124"/>
      <c r="AM8" s="124" t="s">
        <v>35</v>
      </c>
      <c r="AN8" s="124"/>
      <c r="AO8" s="124"/>
      <c r="AQ8" s="124" t="s">
        <v>36</v>
      </c>
      <c r="AR8" s="124"/>
      <c r="AS8" s="124"/>
    </row>
    <row r="9" spans="1:49" ht="21.75" customHeight="1">
      <c r="A9" s="131" t="s">
        <v>37</v>
      </c>
      <c r="B9" s="131"/>
      <c r="C9" s="131"/>
      <c r="D9" s="131"/>
      <c r="E9" s="131"/>
      <c r="F9" s="131"/>
      <c r="G9" s="131"/>
      <c r="H9" s="22"/>
      <c r="I9" s="126">
        <v>50000000</v>
      </c>
      <c r="J9" s="126"/>
      <c r="K9" s="126"/>
      <c r="L9" s="22"/>
      <c r="M9" s="126">
        <v>12900</v>
      </c>
      <c r="N9" s="126"/>
      <c r="O9" s="126"/>
      <c r="P9" s="22"/>
      <c r="Q9" s="131" t="s">
        <v>38</v>
      </c>
      <c r="R9" s="131"/>
      <c r="S9" s="131"/>
      <c r="T9" s="131"/>
      <c r="U9" s="131"/>
      <c r="V9" s="22"/>
      <c r="W9" s="132">
        <v>0.29926374039477799</v>
      </c>
      <c r="X9" s="132"/>
      <c r="Y9" s="132"/>
      <c r="Z9" s="132"/>
      <c r="AA9" s="132"/>
      <c r="AB9" s="22"/>
      <c r="AC9" s="126">
        <v>50000000</v>
      </c>
      <c r="AD9" s="126"/>
      <c r="AE9" s="126"/>
      <c r="AF9" s="126"/>
      <c r="AG9" s="126"/>
      <c r="AH9" s="22"/>
      <c r="AI9" s="126">
        <v>12900</v>
      </c>
      <c r="AJ9" s="126"/>
      <c r="AK9" s="126"/>
      <c r="AL9" s="22"/>
      <c r="AM9" s="131" t="s">
        <v>38</v>
      </c>
      <c r="AN9" s="131"/>
      <c r="AO9" s="131"/>
      <c r="AP9" s="22"/>
      <c r="AQ9" s="132">
        <v>0.38</v>
      </c>
      <c r="AR9" s="132"/>
      <c r="AS9" s="132"/>
    </row>
    <row r="10" spans="1:49" ht="19.5" customHeight="1">
      <c r="A10" s="129" t="s">
        <v>39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</row>
    <row r="11" spans="1:49" ht="14.45" customHeight="1">
      <c r="C11" s="124" t="s">
        <v>7</v>
      </c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Y11" s="124" t="s">
        <v>9</v>
      </c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</row>
    <row r="12" spans="1:49" ht="14.45" customHeight="1">
      <c r="A12" s="2" t="s">
        <v>32</v>
      </c>
      <c r="C12" s="4" t="s">
        <v>40</v>
      </c>
      <c r="D12" s="3"/>
      <c r="E12" s="4" t="s">
        <v>41</v>
      </c>
      <c r="F12" s="3"/>
      <c r="G12" s="127" t="s">
        <v>42</v>
      </c>
      <c r="H12" s="127"/>
      <c r="I12" s="127"/>
      <c r="J12" s="3"/>
      <c r="K12" s="127" t="s">
        <v>43</v>
      </c>
      <c r="L12" s="127"/>
      <c r="M12" s="127"/>
      <c r="N12" s="3"/>
      <c r="O12" s="127" t="s">
        <v>34</v>
      </c>
      <c r="P12" s="127"/>
      <c r="Q12" s="127"/>
      <c r="R12" s="3"/>
      <c r="S12" s="127" t="s">
        <v>35</v>
      </c>
      <c r="T12" s="127"/>
      <c r="U12" s="127"/>
      <c r="V12" s="127"/>
      <c r="W12" s="127"/>
      <c r="Y12" s="127" t="s">
        <v>40</v>
      </c>
      <c r="Z12" s="127"/>
      <c r="AA12" s="127"/>
      <c r="AB12" s="127"/>
      <c r="AC12" s="127"/>
      <c r="AD12" s="3"/>
      <c r="AE12" s="127" t="s">
        <v>41</v>
      </c>
      <c r="AF12" s="127"/>
      <c r="AG12" s="127"/>
      <c r="AH12" s="127"/>
      <c r="AI12" s="127"/>
      <c r="AJ12" s="3"/>
      <c r="AK12" s="127" t="s">
        <v>42</v>
      </c>
      <c r="AL12" s="127"/>
      <c r="AM12" s="127"/>
      <c r="AN12" s="3"/>
      <c r="AO12" s="127" t="s">
        <v>43</v>
      </c>
      <c r="AP12" s="127"/>
      <c r="AQ12" s="127"/>
      <c r="AR12" s="3"/>
      <c r="AS12" s="127" t="s">
        <v>34</v>
      </c>
      <c r="AT12" s="127"/>
      <c r="AU12" s="3"/>
      <c r="AV12" s="4" t="s">
        <v>35</v>
      </c>
    </row>
    <row r="13" spans="1:49" ht="23.25" customHeight="1">
      <c r="A13" s="129" t="s">
        <v>44</v>
      </c>
      <c r="B13" s="129"/>
      <c r="C13" s="130"/>
      <c r="D13" s="129"/>
      <c r="E13" s="130"/>
      <c r="F13" s="129"/>
      <c r="G13" s="130"/>
      <c r="H13" s="130"/>
      <c r="I13" s="130"/>
      <c r="J13" s="129"/>
      <c r="K13" s="130"/>
      <c r="L13" s="130"/>
      <c r="M13" s="130"/>
      <c r="N13" s="129"/>
      <c r="O13" s="130"/>
      <c r="P13" s="130"/>
      <c r="Q13" s="130"/>
      <c r="R13" s="129"/>
      <c r="S13" s="130"/>
      <c r="T13" s="130"/>
      <c r="U13" s="130"/>
      <c r="V13" s="130"/>
      <c r="W13" s="130"/>
      <c r="X13" s="129"/>
      <c r="Y13" s="130"/>
      <c r="Z13" s="130"/>
      <c r="AA13" s="130"/>
      <c r="AB13" s="130"/>
      <c r="AC13" s="130"/>
      <c r="AD13" s="129"/>
      <c r="AE13" s="130"/>
      <c r="AF13" s="130"/>
      <c r="AG13" s="130"/>
      <c r="AH13" s="130"/>
      <c r="AI13" s="130"/>
      <c r="AJ13" s="129"/>
      <c r="AK13" s="130"/>
      <c r="AL13" s="130"/>
      <c r="AM13" s="130"/>
      <c r="AN13" s="129"/>
      <c r="AO13" s="130"/>
      <c r="AP13" s="130"/>
      <c r="AQ13" s="130"/>
      <c r="AR13" s="129"/>
      <c r="AS13" s="130"/>
      <c r="AT13" s="130"/>
      <c r="AU13" s="129"/>
      <c r="AV13" s="130"/>
      <c r="AW13" s="129"/>
    </row>
    <row r="14" spans="1:49" ht="14.45" customHeight="1">
      <c r="C14" s="124" t="s">
        <v>7</v>
      </c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O14" s="124" t="s">
        <v>9</v>
      </c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</row>
    <row r="15" spans="1:49" ht="14.45" customHeight="1">
      <c r="A15" s="2" t="s">
        <v>32</v>
      </c>
      <c r="C15" s="4" t="s">
        <v>41</v>
      </c>
      <c r="D15" s="3"/>
      <c r="E15" s="4" t="s">
        <v>43</v>
      </c>
      <c r="F15" s="3"/>
      <c r="G15" s="127" t="s">
        <v>34</v>
      </c>
      <c r="H15" s="127"/>
      <c r="I15" s="127"/>
      <c r="J15" s="3"/>
      <c r="K15" s="127" t="s">
        <v>35</v>
      </c>
      <c r="L15" s="127"/>
      <c r="M15" s="127"/>
      <c r="O15" s="127" t="s">
        <v>41</v>
      </c>
      <c r="P15" s="127"/>
      <c r="Q15" s="127"/>
      <c r="R15" s="127"/>
      <c r="S15" s="127"/>
      <c r="T15" s="3"/>
      <c r="U15" s="127" t="s">
        <v>43</v>
      </c>
      <c r="V15" s="127"/>
      <c r="W15" s="127"/>
      <c r="X15" s="127"/>
      <c r="Y15" s="127"/>
      <c r="Z15" s="3"/>
      <c r="AA15" s="127" t="s">
        <v>34</v>
      </c>
      <c r="AB15" s="127"/>
      <c r="AC15" s="127"/>
      <c r="AD15" s="127"/>
      <c r="AE15" s="127"/>
      <c r="AF15" s="3"/>
      <c r="AG15" s="127" t="s">
        <v>35</v>
      </c>
      <c r="AH15" s="127"/>
      <c r="AI15" s="127"/>
    </row>
    <row r="16" spans="1:49" ht="21.75" customHeight="1">
      <c r="A16" s="3"/>
      <c r="C16" s="3"/>
      <c r="E16" s="3"/>
      <c r="G16" s="3"/>
      <c r="H16" s="3"/>
      <c r="I16" s="3"/>
      <c r="K16" s="3"/>
      <c r="L16" s="3"/>
      <c r="M16" s="3"/>
      <c r="O16" s="3"/>
      <c r="P16" s="3"/>
      <c r="Q16" s="3"/>
      <c r="R16" s="3"/>
      <c r="S16" s="3"/>
      <c r="U16" s="3"/>
      <c r="V16" s="3"/>
      <c r="W16" s="3"/>
      <c r="X16" s="3"/>
      <c r="Y16" s="3"/>
      <c r="AA16" s="3"/>
      <c r="AB16" s="3"/>
      <c r="AC16" s="3"/>
      <c r="AD16" s="3"/>
      <c r="AE16" s="3"/>
      <c r="AG16" s="3"/>
      <c r="AH16" s="3"/>
      <c r="AI16" s="3"/>
    </row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</sheetData>
  <mergeCells count="45">
    <mergeCell ref="AM8:AO8"/>
    <mergeCell ref="AQ8:AS8"/>
    <mergeCell ref="A1:AW1"/>
    <mergeCell ref="A2:AW2"/>
    <mergeCell ref="A3:AW3"/>
    <mergeCell ref="A5:AW5"/>
    <mergeCell ref="I6:AA6"/>
    <mergeCell ref="AC6:AS6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13:AW13"/>
    <mergeCell ref="C14:M14"/>
    <mergeCell ref="O14:AI14"/>
    <mergeCell ref="G15:I15"/>
    <mergeCell ref="K15:M15"/>
    <mergeCell ref="O15:S15"/>
    <mergeCell ref="U15:Y15"/>
    <mergeCell ref="AA15:AE15"/>
    <mergeCell ref="AG15:AI15"/>
  </mergeCells>
  <pageMargins left="0.39" right="0.39" top="0.39" bottom="0.39" header="0" footer="0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35"/>
  <sheetViews>
    <sheetView rightToLeft="1" view="pageBreakPreview" topLeftCell="C7" zoomScaleNormal="100" zoomScaleSheetLayoutView="100" workbookViewId="0">
      <selection activeCell="AA28" sqref="AA9:AA28"/>
    </sheetView>
  </sheetViews>
  <sheetFormatPr defaultRowHeight="12.75"/>
  <cols>
    <col min="1" max="1" width="5.140625" customWidth="1"/>
    <col min="2" max="2" width="31.140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9.28515625" customWidth="1"/>
    <col min="8" max="8" width="1.28515625" customWidth="1"/>
    <col min="9" max="9" width="23.42578125" customWidth="1"/>
    <col min="10" max="10" width="1.28515625" customWidth="1"/>
    <col min="11" max="11" width="17.5703125" customWidth="1"/>
    <col min="12" max="12" width="1.28515625" customWidth="1"/>
    <col min="13" max="13" width="19.5703125" customWidth="1"/>
    <col min="14" max="14" width="1.28515625" customWidth="1"/>
    <col min="15" max="15" width="13" customWidth="1"/>
    <col min="16" max="16" width="1.28515625" customWidth="1"/>
    <col min="17" max="17" width="20" customWidth="1"/>
    <col min="18" max="18" width="1.28515625" customWidth="1"/>
    <col min="19" max="19" width="15.5703125" customWidth="1"/>
    <col min="20" max="20" width="1.28515625" customWidth="1"/>
    <col min="21" max="21" width="22.28515625" customWidth="1"/>
    <col min="22" max="22" width="1.28515625" customWidth="1"/>
    <col min="23" max="23" width="18.5703125" customWidth="1"/>
    <col min="24" max="24" width="1.28515625" customWidth="1"/>
    <col min="25" max="25" width="21.140625" customWidth="1"/>
    <col min="26" max="26" width="1.28515625" customWidth="1"/>
    <col min="27" max="27" width="20.85546875" customWidth="1"/>
    <col min="28" max="28" width="0.28515625" customWidth="1"/>
  </cols>
  <sheetData>
    <row r="1" spans="1:27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</row>
    <row r="2" spans="1:27" ht="21.75" customHeight="1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</row>
    <row r="3" spans="1:27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</row>
    <row r="4" spans="1:27" ht="14.45" customHeight="1"/>
    <row r="5" spans="1:27" ht="14.45" customHeight="1">
      <c r="A5" s="1" t="s">
        <v>45</v>
      </c>
      <c r="B5" s="129" t="s">
        <v>46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</row>
    <row r="6" spans="1:27" ht="14.45" customHeight="1">
      <c r="E6" s="124" t="s">
        <v>7</v>
      </c>
      <c r="F6" s="124"/>
      <c r="G6" s="124"/>
      <c r="H6" s="124"/>
      <c r="I6" s="124"/>
      <c r="K6" s="124" t="s">
        <v>8</v>
      </c>
      <c r="L6" s="124"/>
      <c r="M6" s="124"/>
      <c r="N6" s="124"/>
      <c r="O6" s="124"/>
      <c r="P6" s="124"/>
      <c r="Q6" s="124"/>
      <c r="S6" s="124" t="s">
        <v>9</v>
      </c>
      <c r="T6" s="124"/>
      <c r="U6" s="124"/>
      <c r="V6" s="124"/>
      <c r="W6" s="124"/>
      <c r="X6" s="124"/>
      <c r="Y6" s="124"/>
      <c r="Z6" s="124"/>
      <c r="AA6" s="124"/>
    </row>
    <row r="7" spans="1:27" ht="14.45" customHeight="1">
      <c r="E7" s="3"/>
      <c r="F7" s="3"/>
      <c r="G7" s="3"/>
      <c r="H7" s="3"/>
      <c r="I7" s="3"/>
      <c r="K7" s="127" t="s">
        <v>47</v>
      </c>
      <c r="L7" s="127"/>
      <c r="M7" s="127"/>
      <c r="N7" s="3"/>
      <c r="O7" s="127" t="s">
        <v>48</v>
      </c>
      <c r="P7" s="127"/>
      <c r="Q7" s="127"/>
      <c r="S7" s="3"/>
      <c r="T7" s="3"/>
      <c r="U7" s="3"/>
      <c r="V7" s="3"/>
      <c r="W7" s="3"/>
      <c r="X7" s="3"/>
      <c r="Y7" s="3"/>
      <c r="Z7" s="3"/>
      <c r="AA7" s="3"/>
    </row>
    <row r="8" spans="1:27" ht="19.5" customHeight="1">
      <c r="A8" s="124" t="s">
        <v>49</v>
      </c>
      <c r="B8" s="124"/>
      <c r="D8" s="124" t="s">
        <v>50</v>
      </c>
      <c r="E8" s="124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51</v>
      </c>
      <c r="W8" s="2" t="s">
        <v>14</v>
      </c>
      <c r="Y8" s="2" t="s">
        <v>15</v>
      </c>
      <c r="AA8" s="2" t="s">
        <v>18</v>
      </c>
    </row>
    <row r="9" spans="1:27" ht="21.75" customHeight="1">
      <c r="A9" s="125" t="s">
        <v>52</v>
      </c>
      <c r="B9" s="125"/>
      <c r="D9" s="126">
        <v>7100000</v>
      </c>
      <c r="E9" s="126"/>
      <c r="F9" s="22"/>
      <c r="G9" s="23">
        <v>80010582425</v>
      </c>
      <c r="H9" s="22"/>
      <c r="I9" s="23">
        <v>82170728652.625</v>
      </c>
      <c r="J9" s="22"/>
      <c r="K9" s="23">
        <v>0</v>
      </c>
      <c r="L9" s="22"/>
      <c r="M9" s="23">
        <v>0</v>
      </c>
      <c r="N9" s="22"/>
      <c r="O9" s="23">
        <v>0</v>
      </c>
      <c r="P9" s="22"/>
      <c r="Q9" s="23">
        <v>0</v>
      </c>
      <c r="R9" s="22"/>
      <c r="S9" s="23">
        <v>7100000</v>
      </c>
      <c r="T9" s="22"/>
      <c r="U9" s="23">
        <v>12472</v>
      </c>
      <c r="V9" s="22"/>
      <c r="W9" s="23">
        <v>80010582425</v>
      </c>
      <c r="X9" s="22"/>
      <c r="Y9" s="23">
        <v>88492645519</v>
      </c>
      <c r="AA9" s="85">
        <f>Y9/سهام!$AF$1</f>
        <v>2.9979649429064379E-3</v>
      </c>
    </row>
    <row r="10" spans="1:27" ht="21.75" customHeight="1">
      <c r="A10" s="120" t="s">
        <v>53</v>
      </c>
      <c r="B10" s="120"/>
      <c r="D10" s="121">
        <v>19893712</v>
      </c>
      <c r="E10" s="121"/>
      <c r="F10" s="22"/>
      <c r="G10" s="24">
        <v>345900240673</v>
      </c>
      <c r="H10" s="22"/>
      <c r="I10" s="24">
        <v>342560320861.08002</v>
      </c>
      <c r="J10" s="22"/>
      <c r="K10" s="24">
        <v>0</v>
      </c>
      <c r="L10" s="22"/>
      <c r="M10" s="24">
        <v>0</v>
      </c>
      <c r="N10" s="22"/>
      <c r="O10" s="24">
        <v>-680400</v>
      </c>
      <c r="P10" s="22"/>
      <c r="Q10" s="24">
        <v>12232656450</v>
      </c>
      <c r="R10" s="22"/>
      <c r="S10" s="24">
        <v>19213312</v>
      </c>
      <c r="T10" s="22"/>
      <c r="U10" s="24">
        <v>20090</v>
      </c>
      <c r="V10" s="22"/>
      <c r="W10" s="24">
        <v>334069843019</v>
      </c>
      <c r="X10" s="22"/>
      <c r="Y10" s="24">
        <v>385537068497</v>
      </c>
      <c r="AA10" s="86">
        <f>Y10/سهام!$AF$1</f>
        <v>1.3061273157403344E-2</v>
      </c>
    </row>
    <row r="11" spans="1:27" ht="21.75" customHeight="1">
      <c r="A11" s="120" t="s">
        <v>54</v>
      </c>
      <c r="B11" s="120"/>
      <c r="D11" s="121">
        <v>3000000</v>
      </c>
      <c r="E11" s="121"/>
      <c r="F11" s="22"/>
      <c r="G11" s="24">
        <v>30034800000</v>
      </c>
      <c r="H11" s="22"/>
      <c r="I11" s="24">
        <v>38054756250</v>
      </c>
      <c r="J11" s="22"/>
      <c r="K11" s="24">
        <v>0</v>
      </c>
      <c r="L11" s="22"/>
      <c r="M11" s="24">
        <v>0</v>
      </c>
      <c r="N11" s="22"/>
      <c r="O11" s="24">
        <v>-3000000</v>
      </c>
      <c r="P11" s="22"/>
      <c r="Q11" s="24">
        <v>44437168264</v>
      </c>
      <c r="R11" s="22"/>
      <c r="S11" s="24">
        <v>0</v>
      </c>
      <c r="T11" s="22"/>
      <c r="U11" s="24">
        <v>0</v>
      </c>
      <c r="V11" s="22"/>
      <c r="W11" s="24">
        <v>0</v>
      </c>
      <c r="X11" s="22"/>
      <c r="Y11" s="24">
        <v>0</v>
      </c>
      <c r="AA11" s="86">
        <f>Y11/سهام!$AF$1</f>
        <v>0</v>
      </c>
    </row>
    <row r="12" spans="1:27" ht="21.75" customHeight="1">
      <c r="A12" s="120" t="s">
        <v>55</v>
      </c>
      <c r="B12" s="120"/>
      <c r="D12" s="121">
        <v>2400000</v>
      </c>
      <c r="E12" s="121"/>
      <c r="F12" s="22"/>
      <c r="G12" s="24">
        <v>40943439350</v>
      </c>
      <c r="H12" s="22"/>
      <c r="I12" s="24">
        <v>41782324500</v>
      </c>
      <c r="J12" s="22"/>
      <c r="K12" s="24">
        <v>25678000</v>
      </c>
      <c r="L12" s="22"/>
      <c r="M12" s="24">
        <v>508297404724</v>
      </c>
      <c r="N12" s="22"/>
      <c r="O12" s="24">
        <v>0</v>
      </c>
      <c r="P12" s="22"/>
      <c r="Q12" s="24">
        <v>0</v>
      </c>
      <c r="R12" s="22"/>
      <c r="S12" s="24">
        <v>28078000</v>
      </c>
      <c r="T12" s="22"/>
      <c r="U12" s="24">
        <v>20380</v>
      </c>
      <c r="V12" s="22"/>
      <c r="W12" s="24">
        <v>549240844074</v>
      </c>
      <c r="X12" s="22"/>
      <c r="Y12" s="24">
        <v>571550117302</v>
      </c>
      <c r="AA12" s="86">
        <f>Y12/سهام!$AF$1</f>
        <v>1.9363046553033159E-2</v>
      </c>
    </row>
    <row r="13" spans="1:27" ht="21.75" customHeight="1">
      <c r="A13" s="120" t="s">
        <v>56</v>
      </c>
      <c r="B13" s="120"/>
      <c r="D13" s="121">
        <v>2000000</v>
      </c>
      <c r="E13" s="121"/>
      <c r="F13" s="22"/>
      <c r="G13" s="24">
        <v>20000000000</v>
      </c>
      <c r="H13" s="22"/>
      <c r="I13" s="24">
        <v>23112521250</v>
      </c>
      <c r="J13" s="22"/>
      <c r="K13" s="24">
        <v>0</v>
      </c>
      <c r="L13" s="22"/>
      <c r="M13" s="24">
        <v>0</v>
      </c>
      <c r="N13" s="22"/>
      <c r="O13" s="24">
        <v>0</v>
      </c>
      <c r="P13" s="22"/>
      <c r="Q13" s="24">
        <v>0</v>
      </c>
      <c r="R13" s="22"/>
      <c r="S13" s="24">
        <v>2000000</v>
      </c>
      <c r="T13" s="22"/>
      <c r="U13" s="24">
        <v>13550</v>
      </c>
      <c r="V13" s="22"/>
      <c r="W13" s="24">
        <v>20000000000</v>
      </c>
      <c r="X13" s="22"/>
      <c r="Y13" s="24">
        <v>27067818750</v>
      </c>
      <c r="AA13" s="86">
        <f>Y13/سهام!$AF$1</f>
        <v>9.1700695823386167E-4</v>
      </c>
    </row>
    <row r="14" spans="1:27" ht="21.75" customHeight="1">
      <c r="A14" s="120" t="s">
        <v>57</v>
      </c>
      <c r="B14" s="120"/>
      <c r="D14" s="121">
        <v>1000000</v>
      </c>
      <c r="E14" s="121"/>
      <c r="F14" s="22"/>
      <c r="G14" s="24">
        <v>10011600000</v>
      </c>
      <c r="H14" s="22"/>
      <c r="I14" s="24">
        <v>11516308125</v>
      </c>
      <c r="J14" s="22"/>
      <c r="K14" s="24">
        <v>0</v>
      </c>
      <c r="L14" s="22"/>
      <c r="M14" s="24">
        <v>0</v>
      </c>
      <c r="N14" s="22"/>
      <c r="O14" s="24">
        <v>0</v>
      </c>
      <c r="P14" s="22"/>
      <c r="Q14" s="24">
        <v>0</v>
      </c>
      <c r="R14" s="22"/>
      <c r="S14" s="24">
        <v>1000000</v>
      </c>
      <c r="T14" s="22"/>
      <c r="U14" s="24">
        <v>13560</v>
      </c>
      <c r="V14" s="22"/>
      <c r="W14" s="24">
        <v>10011600000</v>
      </c>
      <c r="X14" s="22"/>
      <c r="Y14" s="24">
        <v>13543897500</v>
      </c>
      <c r="AA14" s="86">
        <f>Y14/سهام!$AF$1</f>
        <v>4.5884185806830866E-4</v>
      </c>
    </row>
    <row r="15" spans="1:27" ht="21.75" customHeight="1">
      <c r="A15" s="120" t="s">
        <v>58</v>
      </c>
      <c r="B15" s="120"/>
      <c r="D15" s="121">
        <v>49622595</v>
      </c>
      <c r="E15" s="121"/>
      <c r="F15" s="22"/>
      <c r="G15" s="24">
        <v>999999992925</v>
      </c>
      <c r="H15" s="22"/>
      <c r="I15" s="24">
        <v>1006693584765</v>
      </c>
      <c r="J15" s="22"/>
      <c r="K15" s="24">
        <v>0</v>
      </c>
      <c r="L15" s="22"/>
      <c r="M15" s="24">
        <v>0</v>
      </c>
      <c r="N15" s="22"/>
      <c r="O15" s="24">
        <v>0</v>
      </c>
      <c r="P15" s="22"/>
      <c r="Q15" s="24">
        <v>0</v>
      </c>
      <c r="R15" s="22"/>
      <c r="S15" s="24">
        <v>49622595</v>
      </c>
      <c r="T15" s="22"/>
      <c r="U15" s="24">
        <v>20751</v>
      </c>
      <c r="V15" s="22"/>
      <c r="W15" s="24">
        <v>999999992925</v>
      </c>
      <c r="X15" s="22"/>
      <c r="Y15" s="24">
        <v>1029718468845</v>
      </c>
      <c r="AA15" s="86">
        <f>Y15/سهام!$AF$1</f>
        <v>3.4884931426282101E-2</v>
      </c>
    </row>
    <row r="16" spans="1:27" ht="21.75" customHeight="1">
      <c r="A16" s="120" t="s">
        <v>59</v>
      </c>
      <c r="B16" s="120"/>
      <c r="D16" s="121">
        <v>2000000</v>
      </c>
      <c r="E16" s="121"/>
      <c r="F16" s="22"/>
      <c r="G16" s="24">
        <v>20023200000</v>
      </c>
      <c r="H16" s="22"/>
      <c r="I16" s="24">
        <v>28566037500</v>
      </c>
      <c r="J16" s="22"/>
      <c r="K16" s="24">
        <v>0</v>
      </c>
      <c r="L16" s="22"/>
      <c r="M16" s="24">
        <v>0</v>
      </c>
      <c r="N16" s="22"/>
      <c r="O16" s="24">
        <v>0</v>
      </c>
      <c r="P16" s="22"/>
      <c r="Q16" s="24">
        <v>0</v>
      </c>
      <c r="R16" s="22"/>
      <c r="S16" s="24">
        <v>2000000</v>
      </c>
      <c r="T16" s="22"/>
      <c r="U16" s="24">
        <v>17500</v>
      </c>
      <c r="V16" s="22"/>
      <c r="W16" s="24">
        <v>20023200000</v>
      </c>
      <c r="X16" s="22"/>
      <c r="Y16" s="24">
        <v>34958437500</v>
      </c>
      <c r="AA16" s="86">
        <f>Y16/سهام!$AF$1</f>
        <v>1.1843263298223306E-3</v>
      </c>
    </row>
    <row r="17" spans="1:27" ht="21.75" customHeight="1">
      <c r="A17" s="120" t="s">
        <v>60</v>
      </c>
      <c r="B17" s="120"/>
      <c r="D17" s="121">
        <v>6270000</v>
      </c>
      <c r="E17" s="121"/>
      <c r="F17" s="22"/>
      <c r="G17" s="24">
        <v>59473957732</v>
      </c>
      <c r="H17" s="22"/>
      <c r="I17" s="24">
        <v>63878054625</v>
      </c>
      <c r="J17" s="22"/>
      <c r="K17" s="24">
        <v>0</v>
      </c>
      <c r="L17" s="22"/>
      <c r="M17" s="24">
        <v>0</v>
      </c>
      <c r="N17" s="22"/>
      <c r="O17" s="24">
        <v>-6270000</v>
      </c>
      <c r="P17" s="22"/>
      <c r="Q17" s="24">
        <v>74524397063</v>
      </c>
      <c r="R17" s="22"/>
      <c r="S17" s="24">
        <v>0</v>
      </c>
      <c r="T17" s="22"/>
      <c r="U17" s="24">
        <v>0</v>
      </c>
      <c r="V17" s="22"/>
      <c r="W17" s="24">
        <v>0</v>
      </c>
      <c r="X17" s="22"/>
      <c r="Y17" s="24">
        <v>0</v>
      </c>
      <c r="AA17" s="86">
        <f>Y17/سهام!$AF$1</f>
        <v>0</v>
      </c>
    </row>
    <row r="18" spans="1:27" ht="21.75" customHeight="1">
      <c r="A18" s="120" t="s">
        <v>61</v>
      </c>
      <c r="B18" s="120"/>
      <c r="D18" s="121">
        <v>579746</v>
      </c>
      <c r="E18" s="121"/>
      <c r="F18" s="22"/>
      <c r="G18" s="24">
        <v>188104350890</v>
      </c>
      <c r="H18" s="22"/>
      <c r="I18" s="24">
        <v>193530877731.453</v>
      </c>
      <c r="J18" s="22"/>
      <c r="K18" s="24">
        <v>0</v>
      </c>
      <c r="L18" s="22"/>
      <c r="M18" s="24">
        <v>0</v>
      </c>
      <c r="N18" s="22"/>
      <c r="O18" s="24">
        <v>0</v>
      </c>
      <c r="P18" s="22"/>
      <c r="Q18" s="24">
        <v>0</v>
      </c>
      <c r="R18" s="22"/>
      <c r="S18" s="24">
        <v>579746</v>
      </c>
      <c r="T18" s="22"/>
      <c r="U18" s="24">
        <v>391250</v>
      </c>
      <c r="V18" s="22"/>
      <c r="W18" s="24">
        <v>188104350890</v>
      </c>
      <c r="X18" s="22"/>
      <c r="Y18" s="24">
        <v>226556267073.28101</v>
      </c>
      <c r="AA18" s="86">
        <f>Y18/سهام!$AF$1</f>
        <v>7.6753016287168614E-3</v>
      </c>
    </row>
    <row r="19" spans="1:27" ht="21.75" customHeight="1">
      <c r="A19" s="120" t="s">
        <v>62</v>
      </c>
      <c r="B19" s="120"/>
      <c r="D19" s="121">
        <v>29371448</v>
      </c>
      <c r="E19" s="121"/>
      <c r="F19" s="22"/>
      <c r="G19" s="24">
        <v>354761760995</v>
      </c>
      <c r="H19" s="22"/>
      <c r="I19" s="24">
        <v>516845211458.96301</v>
      </c>
      <c r="J19" s="22"/>
      <c r="K19" s="24">
        <v>0</v>
      </c>
      <c r="L19" s="22"/>
      <c r="M19" s="24">
        <v>0</v>
      </c>
      <c r="N19" s="22"/>
      <c r="O19" s="24">
        <v>-14371448</v>
      </c>
      <c r="P19" s="22"/>
      <c r="Q19" s="24">
        <v>273269887494</v>
      </c>
      <c r="R19" s="22"/>
      <c r="S19" s="24">
        <v>15000000</v>
      </c>
      <c r="T19" s="22"/>
      <c r="U19" s="24">
        <v>19620</v>
      </c>
      <c r="V19" s="22"/>
      <c r="W19" s="24">
        <v>181176849096</v>
      </c>
      <c r="X19" s="22"/>
      <c r="Y19" s="24">
        <v>293946840000</v>
      </c>
      <c r="AA19" s="86">
        <f>Y19/سهام!$AF$1</f>
        <v>9.9583679098950526E-3</v>
      </c>
    </row>
    <row r="20" spans="1:27" ht="21.75" customHeight="1">
      <c r="A20" s="120" t="s">
        <v>63</v>
      </c>
      <c r="B20" s="120"/>
      <c r="D20" s="121">
        <v>5500000</v>
      </c>
      <c r="E20" s="121"/>
      <c r="F20" s="22"/>
      <c r="G20" s="24">
        <v>56680673400</v>
      </c>
      <c r="H20" s="22"/>
      <c r="I20" s="24">
        <v>84676327312.5</v>
      </c>
      <c r="J20" s="22"/>
      <c r="K20" s="24">
        <v>0</v>
      </c>
      <c r="L20" s="22"/>
      <c r="M20" s="24">
        <v>0</v>
      </c>
      <c r="N20" s="22"/>
      <c r="O20" s="24">
        <v>0</v>
      </c>
      <c r="P20" s="22"/>
      <c r="Q20" s="24">
        <v>0</v>
      </c>
      <c r="R20" s="22"/>
      <c r="S20" s="24">
        <v>5500000</v>
      </c>
      <c r="T20" s="22"/>
      <c r="U20" s="24">
        <v>17692</v>
      </c>
      <c r="V20" s="22"/>
      <c r="W20" s="24">
        <v>56680673400</v>
      </c>
      <c r="X20" s="22"/>
      <c r="Y20" s="24">
        <v>97190449125</v>
      </c>
      <c r="AA20" s="86">
        <f>Y20/سهام!$AF$1</f>
        <v>3.2926302242769056E-3</v>
      </c>
    </row>
    <row r="21" spans="1:27" ht="21.75" customHeight="1">
      <c r="A21" s="120" t="s">
        <v>64</v>
      </c>
      <c r="B21" s="120"/>
      <c r="D21" s="121">
        <v>6791000</v>
      </c>
      <c r="E21" s="121"/>
      <c r="F21" s="22"/>
      <c r="G21" s="24">
        <v>109829073089</v>
      </c>
      <c r="H21" s="22"/>
      <c r="I21" s="24">
        <v>173283658008.56299</v>
      </c>
      <c r="J21" s="22"/>
      <c r="K21" s="24">
        <v>0</v>
      </c>
      <c r="L21" s="22"/>
      <c r="M21" s="24">
        <v>0</v>
      </c>
      <c r="N21" s="22"/>
      <c r="O21" s="24">
        <v>0</v>
      </c>
      <c r="P21" s="22"/>
      <c r="Q21" s="24">
        <v>0</v>
      </c>
      <c r="R21" s="22"/>
      <c r="S21" s="24">
        <v>6791000</v>
      </c>
      <c r="T21" s="22"/>
      <c r="U21" s="24">
        <v>29907</v>
      </c>
      <c r="V21" s="22"/>
      <c r="W21" s="24">
        <v>109829073089</v>
      </c>
      <c r="X21" s="22"/>
      <c r="Y21" s="24">
        <v>202857257606.06299</v>
      </c>
      <c r="AA21" s="86">
        <f>Y21/سهام!$AF$1</f>
        <v>6.8724236138532112E-3</v>
      </c>
    </row>
    <row r="22" spans="1:27" ht="21.75" customHeight="1">
      <c r="A22" s="120" t="s">
        <v>65</v>
      </c>
      <c r="B22" s="120"/>
      <c r="D22" s="121">
        <v>21564</v>
      </c>
      <c r="E22" s="121"/>
      <c r="F22" s="22"/>
      <c r="G22" s="24">
        <v>39363632745</v>
      </c>
      <c r="H22" s="22"/>
      <c r="I22" s="24">
        <v>69253583868</v>
      </c>
      <c r="J22" s="22"/>
      <c r="K22" s="24">
        <v>0</v>
      </c>
      <c r="L22" s="22"/>
      <c r="M22" s="24">
        <v>0</v>
      </c>
      <c r="N22" s="22"/>
      <c r="O22" s="24">
        <v>0</v>
      </c>
      <c r="P22" s="22"/>
      <c r="Q22" s="24">
        <v>0</v>
      </c>
      <c r="R22" s="22"/>
      <c r="S22" s="24">
        <v>21564</v>
      </c>
      <c r="T22" s="22"/>
      <c r="U22" s="24">
        <v>3773013</v>
      </c>
      <c r="V22" s="22"/>
      <c r="W22" s="24">
        <v>39363632745</v>
      </c>
      <c r="X22" s="22"/>
      <c r="Y22" s="24">
        <v>81361252332</v>
      </c>
      <c r="AA22" s="86">
        <f>Y22/سهام!$AF$1</f>
        <v>2.756366710157057E-3</v>
      </c>
    </row>
    <row r="23" spans="1:27" ht="21.75" customHeight="1">
      <c r="A23" s="120" t="s">
        <v>66</v>
      </c>
      <c r="B23" s="120"/>
      <c r="D23" s="121">
        <v>4808154</v>
      </c>
      <c r="E23" s="121"/>
      <c r="F23" s="22"/>
      <c r="G23" s="24">
        <v>99999986892</v>
      </c>
      <c r="H23" s="22"/>
      <c r="I23" s="24">
        <v>108693129324</v>
      </c>
      <c r="J23" s="22"/>
      <c r="K23" s="24">
        <v>0</v>
      </c>
      <c r="L23" s="22"/>
      <c r="M23" s="24">
        <v>0</v>
      </c>
      <c r="N23" s="22"/>
      <c r="O23" s="24">
        <v>0</v>
      </c>
      <c r="P23" s="22"/>
      <c r="Q23" s="24">
        <v>0</v>
      </c>
      <c r="R23" s="22"/>
      <c r="S23" s="24">
        <v>4808154</v>
      </c>
      <c r="T23" s="22"/>
      <c r="U23" s="24">
        <v>26071</v>
      </c>
      <c r="V23" s="22"/>
      <c r="W23" s="24">
        <v>99999986892</v>
      </c>
      <c r="X23" s="22"/>
      <c r="Y23" s="24">
        <v>125353382934</v>
      </c>
      <c r="AA23" s="86">
        <f>Y23/سهام!$AF$1</f>
        <v>4.2467376278198183E-3</v>
      </c>
    </row>
    <row r="24" spans="1:27" ht="21.75" customHeight="1">
      <c r="A24" s="120" t="s">
        <v>67</v>
      </c>
      <c r="B24" s="120"/>
      <c r="D24" s="121">
        <v>130571</v>
      </c>
      <c r="E24" s="121"/>
      <c r="F24" s="22"/>
      <c r="G24" s="24">
        <v>99999758915</v>
      </c>
      <c r="H24" s="22"/>
      <c r="I24" s="24">
        <v>97678447677</v>
      </c>
      <c r="J24" s="22"/>
      <c r="K24" s="24">
        <v>0</v>
      </c>
      <c r="L24" s="22"/>
      <c r="M24" s="24">
        <v>0</v>
      </c>
      <c r="N24" s="22"/>
      <c r="O24" s="24">
        <v>0</v>
      </c>
      <c r="P24" s="22"/>
      <c r="Q24" s="24">
        <v>0</v>
      </c>
      <c r="R24" s="22"/>
      <c r="S24" s="24">
        <v>130571</v>
      </c>
      <c r="T24" s="22"/>
      <c r="U24" s="24">
        <v>880492</v>
      </c>
      <c r="V24" s="22"/>
      <c r="W24" s="24">
        <v>99999758915</v>
      </c>
      <c r="X24" s="22"/>
      <c r="Y24" s="24">
        <v>114966700932</v>
      </c>
      <c r="AA24" s="86">
        <f>Y24/سهام!$AF$1</f>
        <v>3.8948563123445399E-3</v>
      </c>
    </row>
    <row r="25" spans="1:27" ht="21.75" customHeight="1">
      <c r="A25" s="120" t="s">
        <v>68</v>
      </c>
      <c r="B25" s="120"/>
      <c r="D25" s="121">
        <v>10000</v>
      </c>
      <c r="E25" s="121"/>
      <c r="F25" s="22"/>
      <c r="G25" s="24">
        <v>10000000000</v>
      </c>
      <c r="H25" s="22"/>
      <c r="I25" s="24">
        <v>10659530000</v>
      </c>
      <c r="J25" s="22"/>
      <c r="K25" s="24">
        <v>0</v>
      </c>
      <c r="L25" s="22"/>
      <c r="M25" s="24">
        <v>0</v>
      </c>
      <c r="N25" s="22"/>
      <c r="O25" s="24">
        <v>0</v>
      </c>
      <c r="P25" s="22"/>
      <c r="Q25" s="24">
        <v>0</v>
      </c>
      <c r="R25" s="22"/>
      <c r="S25" s="24">
        <v>10000</v>
      </c>
      <c r="T25" s="22"/>
      <c r="U25" s="24">
        <v>1259051</v>
      </c>
      <c r="V25" s="22"/>
      <c r="W25" s="24">
        <v>10000000000</v>
      </c>
      <c r="X25" s="22"/>
      <c r="Y25" s="24">
        <v>12590510000</v>
      </c>
      <c r="AA25" s="86">
        <f>Y25/سهام!$AF$1</f>
        <v>4.2654287677735457E-4</v>
      </c>
    </row>
    <row r="26" spans="1:27" ht="21.75" customHeight="1">
      <c r="A26" s="120" t="s">
        <v>69</v>
      </c>
      <c r="B26" s="120"/>
      <c r="D26" s="121">
        <v>0</v>
      </c>
      <c r="E26" s="121"/>
      <c r="F26" s="22"/>
      <c r="G26" s="24">
        <v>0</v>
      </c>
      <c r="H26" s="22"/>
      <c r="I26" s="24">
        <v>0</v>
      </c>
      <c r="J26" s="22"/>
      <c r="K26" s="24">
        <v>2000000</v>
      </c>
      <c r="L26" s="22"/>
      <c r="M26" s="24">
        <v>20023200000</v>
      </c>
      <c r="N26" s="22"/>
      <c r="O26" s="24">
        <v>0</v>
      </c>
      <c r="P26" s="22"/>
      <c r="Q26" s="24">
        <v>0</v>
      </c>
      <c r="R26" s="22"/>
      <c r="S26" s="24">
        <v>2000000</v>
      </c>
      <c r="T26" s="22"/>
      <c r="U26" s="24">
        <v>10000</v>
      </c>
      <c r="V26" s="22"/>
      <c r="W26" s="24">
        <v>20023200000</v>
      </c>
      <c r="X26" s="22"/>
      <c r="Y26" s="24">
        <v>19976250000</v>
      </c>
      <c r="AA26" s="86">
        <f>Y26/سهام!$AF$1</f>
        <v>6.7675790275561749E-4</v>
      </c>
    </row>
    <row r="27" spans="1:27" ht="21.75" customHeight="1">
      <c r="A27" s="122" t="s">
        <v>70</v>
      </c>
      <c r="B27" s="122"/>
      <c r="D27" s="123">
        <v>0</v>
      </c>
      <c r="E27" s="123"/>
      <c r="F27" s="22"/>
      <c r="G27" s="25">
        <v>0</v>
      </c>
      <c r="H27" s="22"/>
      <c r="I27" s="25">
        <v>0</v>
      </c>
      <c r="J27" s="22"/>
      <c r="K27" s="25">
        <v>38194</v>
      </c>
      <c r="L27" s="22"/>
      <c r="M27" s="25">
        <v>99997812070</v>
      </c>
      <c r="N27" s="22"/>
      <c r="O27" s="25">
        <v>0</v>
      </c>
      <c r="P27" s="22"/>
      <c r="Q27" s="25">
        <v>0</v>
      </c>
      <c r="R27" s="22"/>
      <c r="S27" s="25">
        <v>38194</v>
      </c>
      <c r="T27" s="22"/>
      <c r="U27" s="25">
        <v>2851675</v>
      </c>
      <c r="V27" s="22"/>
      <c r="W27" s="25">
        <v>99997812070</v>
      </c>
      <c r="X27" s="22"/>
      <c r="Y27" s="25">
        <v>108916854950</v>
      </c>
      <c r="AA27" s="86">
        <f>Y27/سهام!$AF$1</f>
        <v>3.6898988714448304E-3</v>
      </c>
    </row>
    <row r="28" spans="1:27" ht="21.75" customHeight="1">
      <c r="A28" s="119" t="s">
        <v>30</v>
      </c>
      <c r="B28" s="119"/>
      <c r="D28" s="133">
        <v>140498790</v>
      </c>
      <c r="E28" s="133"/>
      <c r="F28" s="22"/>
      <c r="G28" s="26">
        <v>2565137050031</v>
      </c>
      <c r="H28" s="22"/>
      <c r="I28" s="26">
        <v>2892955401909.1802</v>
      </c>
      <c r="J28" s="22"/>
      <c r="K28" s="26">
        <v>27716194</v>
      </c>
      <c r="L28" s="22"/>
      <c r="M28" s="26">
        <v>628318416794</v>
      </c>
      <c r="N28" s="22"/>
      <c r="O28" s="26">
        <v>-24321848</v>
      </c>
      <c r="P28" s="22"/>
      <c r="Q28" s="26">
        <v>404464109271</v>
      </c>
      <c r="R28" s="22"/>
      <c r="S28" s="26">
        <v>143893136</v>
      </c>
      <c r="T28" s="22"/>
      <c r="U28" s="26"/>
      <c r="V28" s="22"/>
      <c r="W28" s="26">
        <v>2918531399540</v>
      </c>
      <c r="X28" s="22"/>
      <c r="Y28" s="26">
        <f>SUM(Y9:Y27)</f>
        <v>3434584218865.3442</v>
      </c>
      <c r="AA28" s="88">
        <f>SUM(AA9:AA27)</f>
        <v>0.11635727490379082</v>
      </c>
    </row>
    <row r="32" spans="1:27">
      <c r="Y32" s="31">
        <v>2918531399540</v>
      </c>
    </row>
    <row r="33" spans="25:25">
      <c r="Y33" s="31">
        <v>516052819325</v>
      </c>
    </row>
    <row r="34" spans="25:25">
      <c r="Y34" s="31">
        <f>Y32+Y33</f>
        <v>3434584218865</v>
      </c>
    </row>
    <row r="35" spans="25:25">
      <c r="Y35" s="31">
        <f>Y28-Y34</f>
        <v>0.34423828125</v>
      </c>
    </row>
  </sheetData>
  <mergeCells count="51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8:B28"/>
    <mergeCell ref="D28:E28"/>
    <mergeCell ref="A25:B25"/>
    <mergeCell ref="D25:E25"/>
    <mergeCell ref="A26:B26"/>
    <mergeCell ref="D26:E26"/>
    <mergeCell ref="A27:B27"/>
    <mergeCell ref="D27:E27"/>
  </mergeCells>
  <pageMargins left="0.39" right="0.39" top="0.39" bottom="0.39" header="0" footer="0"/>
  <pageSetup paperSize="9" scale="5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32"/>
  <sheetViews>
    <sheetView rightToLeft="1" view="pageBreakPreview" topLeftCell="C1" zoomScale="80" zoomScaleNormal="100" zoomScaleSheetLayoutView="80" workbookViewId="0">
      <selection activeCell="Z16" sqref="Z16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25.7109375" customWidth="1"/>
    <col min="19" max="19" width="1.28515625" customWidth="1"/>
    <col min="20" max="20" width="20.42578125" customWidth="1"/>
    <col min="21" max="21" width="1.28515625" customWidth="1"/>
    <col min="22" max="22" width="13" customWidth="1"/>
    <col min="23" max="23" width="1.28515625" customWidth="1"/>
    <col min="24" max="24" width="22.5703125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23.28515625" customWidth="1"/>
    <col min="35" max="35" width="1.28515625" customWidth="1"/>
    <col min="36" max="36" width="21.5703125" customWidth="1"/>
    <col min="37" max="37" width="1.28515625" customWidth="1"/>
    <col min="38" max="38" width="17" customWidth="1"/>
    <col min="39" max="39" width="0.28515625" customWidth="1"/>
  </cols>
  <sheetData>
    <row r="1" spans="1:38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</row>
    <row r="2" spans="1:38" ht="21.75" customHeight="1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</row>
    <row r="3" spans="1:38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</row>
    <row r="4" spans="1:38" ht="14.45" customHeight="1"/>
    <row r="5" spans="1:38" ht="14.45" customHeight="1">
      <c r="A5" s="1" t="s">
        <v>71</v>
      </c>
      <c r="B5" s="129" t="s">
        <v>72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</row>
    <row r="6" spans="1:38" ht="14.45" customHeight="1">
      <c r="A6" s="124" t="s">
        <v>73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 t="s">
        <v>7</v>
      </c>
      <c r="Q6" s="124"/>
      <c r="R6" s="124"/>
      <c r="S6" s="124"/>
      <c r="T6" s="124"/>
      <c r="V6" s="124" t="s">
        <v>8</v>
      </c>
      <c r="W6" s="124"/>
      <c r="X6" s="124"/>
      <c r="Y6" s="124"/>
      <c r="Z6" s="124"/>
      <c r="AA6" s="124"/>
      <c r="AB6" s="124"/>
      <c r="AD6" s="124" t="s">
        <v>9</v>
      </c>
      <c r="AE6" s="124"/>
      <c r="AF6" s="124"/>
      <c r="AG6" s="124"/>
      <c r="AH6" s="124"/>
      <c r="AI6" s="124"/>
      <c r="AJ6" s="124"/>
      <c r="AK6" s="124"/>
      <c r="AL6" s="124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27" t="s">
        <v>10</v>
      </c>
      <c r="W7" s="127"/>
      <c r="X7" s="127"/>
      <c r="Y7" s="3"/>
      <c r="Z7" s="127" t="s">
        <v>11</v>
      </c>
      <c r="AA7" s="127"/>
      <c r="AB7" s="127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124" t="s">
        <v>74</v>
      </c>
      <c r="B8" s="124"/>
      <c r="D8" s="2" t="s">
        <v>75</v>
      </c>
      <c r="F8" s="2" t="s">
        <v>76</v>
      </c>
      <c r="H8" s="2" t="s">
        <v>77</v>
      </c>
      <c r="J8" s="2" t="s">
        <v>78</v>
      </c>
      <c r="L8" s="2" t="s">
        <v>79</v>
      </c>
      <c r="N8" s="2" t="s">
        <v>36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125" t="s">
        <v>80</v>
      </c>
      <c r="B9" s="125"/>
      <c r="D9" s="36" t="s">
        <v>81</v>
      </c>
      <c r="E9" s="22"/>
      <c r="F9" s="36" t="s">
        <v>81</v>
      </c>
      <c r="G9" s="22"/>
      <c r="H9" s="36" t="s">
        <v>82</v>
      </c>
      <c r="I9" s="22"/>
      <c r="J9" s="36" t="s">
        <v>83</v>
      </c>
      <c r="K9" s="22"/>
      <c r="L9" s="27">
        <v>0</v>
      </c>
      <c r="M9" s="22"/>
      <c r="N9" s="27">
        <v>0</v>
      </c>
      <c r="O9" s="22"/>
      <c r="P9" s="23">
        <v>500000</v>
      </c>
      <c r="Q9" s="22"/>
      <c r="R9" s="23">
        <v>266519165625</v>
      </c>
      <c r="S9" s="22"/>
      <c r="T9" s="23">
        <v>284948343750</v>
      </c>
      <c r="U9" s="22"/>
      <c r="V9" s="23">
        <v>0</v>
      </c>
      <c r="W9" s="22"/>
      <c r="X9" s="23">
        <v>0</v>
      </c>
      <c r="Y9" s="22"/>
      <c r="Z9" s="23">
        <v>0</v>
      </c>
      <c r="AA9" s="22"/>
      <c r="AB9" s="23">
        <v>0</v>
      </c>
      <c r="AC9" s="22"/>
      <c r="AD9" s="23">
        <v>500000</v>
      </c>
      <c r="AE9" s="22"/>
      <c r="AF9" s="23">
        <v>573390</v>
      </c>
      <c r="AG9" s="22"/>
      <c r="AH9" s="23">
        <v>266519165625</v>
      </c>
      <c r="AI9" s="22"/>
      <c r="AJ9" s="23">
        <v>286643036531</v>
      </c>
      <c r="AK9" s="22"/>
      <c r="AL9" s="85">
        <f>AJ9/سهام!$AF$1</f>
        <v>9.7109287399898079E-3</v>
      </c>
    </row>
    <row r="10" spans="1:38" ht="21.75" customHeight="1">
      <c r="A10" s="120" t="s">
        <v>84</v>
      </c>
      <c r="B10" s="120"/>
      <c r="D10" s="37" t="s">
        <v>81</v>
      </c>
      <c r="E10" s="22"/>
      <c r="F10" s="37" t="s">
        <v>81</v>
      </c>
      <c r="G10" s="22"/>
      <c r="H10" s="37" t="s">
        <v>85</v>
      </c>
      <c r="I10" s="22"/>
      <c r="J10" s="37" t="s">
        <v>86</v>
      </c>
      <c r="K10" s="22"/>
      <c r="L10" s="28">
        <v>0</v>
      </c>
      <c r="M10" s="22"/>
      <c r="N10" s="28">
        <v>0</v>
      </c>
      <c r="O10" s="22"/>
      <c r="P10" s="24">
        <v>880000</v>
      </c>
      <c r="Q10" s="22"/>
      <c r="R10" s="24">
        <v>596660000000</v>
      </c>
      <c r="S10" s="22"/>
      <c r="T10" s="24">
        <v>728068013750</v>
      </c>
      <c r="U10" s="22"/>
      <c r="V10" s="24">
        <v>0</v>
      </c>
      <c r="W10" s="22"/>
      <c r="X10" s="24">
        <v>0</v>
      </c>
      <c r="Y10" s="22"/>
      <c r="Z10" s="24">
        <v>0</v>
      </c>
      <c r="AA10" s="22"/>
      <c r="AB10" s="24">
        <v>0</v>
      </c>
      <c r="AC10" s="22"/>
      <c r="AD10" s="24">
        <v>880000</v>
      </c>
      <c r="AE10" s="22"/>
      <c r="AF10" s="24">
        <v>751477</v>
      </c>
      <c r="AG10" s="22"/>
      <c r="AH10" s="24">
        <v>596660000000</v>
      </c>
      <c r="AI10" s="22"/>
      <c r="AJ10" s="24">
        <v>661179899418</v>
      </c>
      <c r="AK10" s="22"/>
      <c r="AL10" s="86">
        <f>AJ10/سهام!$AF$1</f>
        <v>2.2399535552183006E-2</v>
      </c>
    </row>
    <row r="11" spans="1:38" ht="21.75" customHeight="1">
      <c r="A11" s="120" t="s">
        <v>87</v>
      </c>
      <c r="B11" s="120"/>
      <c r="D11" s="37" t="s">
        <v>81</v>
      </c>
      <c r="E11" s="22"/>
      <c r="F11" s="37" t="s">
        <v>81</v>
      </c>
      <c r="G11" s="22"/>
      <c r="H11" s="37" t="s">
        <v>88</v>
      </c>
      <c r="I11" s="22"/>
      <c r="J11" s="37" t="s">
        <v>89</v>
      </c>
      <c r="K11" s="22"/>
      <c r="L11" s="28">
        <v>0</v>
      </c>
      <c r="M11" s="22"/>
      <c r="N11" s="28">
        <v>0</v>
      </c>
      <c r="O11" s="22"/>
      <c r="P11" s="24">
        <v>151609</v>
      </c>
      <c r="Q11" s="22"/>
      <c r="R11" s="24">
        <v>100988122870</v>
      </c>
      <c r="S11" s="22"/>
      <c r="T11" s="24">
        <v>117163420740</v>
      </c>
      <c r="U11" s="22"/>
      <c r="V11" s="24">
        <v>0</v>
      </c>
      <c r="W11" s="22"/>
      <c r="X11" s="24">
        <v>0</v>
      </c>
      <c r="Y11" s="22"/>
      <c r="Z11" s="24">
        <v>0</v>
      </c>
      <c r="AA11" s="22"/>
      <c r="AB11" s="24">
        <v>0</v>
      </c>
      <c r="AC11" s="22"/>
      <c r="AD11" s="24">
        <v>151609</v>
      </c>
      <c r="AE11" s="22"/>
      <c r="AF11" s="24">
        <v>775990</v>
      </c>
      <c r="AG11" s="22"/>
      <c r="AH11" s="24">
        <v>100988122870</v>
      </c>
      <c r="AI11" s="22"/>
      <c r="AJ11" s="24">
        <v>117625744378</v>
      </c>
      <c r="AK11" s="22"/>
      <c r="AL11" s="86">
        <f>AJ11/سهام!$AF$1</f>
        <v>3.9849397196833058E-3</v>
      </c>
    </row>
    <row r="12" spans="1:38" ht="21.75" customHeight="1">
      <c r="A12" s="120" t="s">
        <v>90</v>
      </c>
      <c r="B12" s="120"/>
      <c r="D12" s="37" t="s">
        <v>81</v>
      </c>
      <c r="E12" s="22"/>
      <c r="F12" s="37" t="s">
        <v>81</v>
      </c>
      <c r="G12" s="22"/>
      <c r="H12" s="37" t="s">
        <v>91</v>
      </c>
      <c r="I12" s="22"/>
      <c r="J12" s="37" t="s">
        <v>92</v>
      </c>
      <c r="K12" s="22"/>
      <c r="L12" s="28">
        <v>0</v>
      </c>
      <c r="M12" s="22"/>
      <c r="N12" s="28">
        <v>0</v>
      </c>
      <c r="O12" s="22"/>
      <c r="P12" s="24">
        <v>50614</v>
      </c>
      <c r="Q12" s="22"/>
      <c r="R12" s="24">
        <v>27267185070</v>
      </c>
      <c r="S12" s="22"/>
      <c r="T12" s="24">
        <v>28418658304</v>
      </c>
      <c r="U12" s="22"/>
      <c r="V12" s="24">
        <v>0</v>
      </c>
      <c r="W12" s="22"/>
      <c r="X12" s="24">
        <v>0</v>
      </c>
      <c r="Y12" s="22"/>
      <c r="Z12" s="24">
        <v>0</v>
      </c>
      <c r="AA12" s="22"/>
      <c r="AB12" s="24">
        <v>0</v>
      </c>
      <c r="AC12" s="22"/>
      <c r="AD12" s="24">
        <v>50614</v>
      </c>
      <c r="AE12" s="22"/>
      <c r="AF12" s="24">
        <v>564310</v>
      </c>
      <c r="AG12" s="22"/>
      <c r="AH12" s="24">
        <v>27267185070</v>
      </c>
      <c r="AI12" s="22"/>
      <c r="AJ12" s="24">
        <v>28556809479</v>
      </c>
      <c r="AK12" s="22"/>
      <c r="AL12" s="86">
        <f>AJ12/سهام!$AF$1</f>
        <v>9.6745117288779309E-4</v>
      </c>
    </row>
    <row r="13" spans="1:38" ht="21.75" customHeight="1">
      <c r="A13" s="120" t="s">
        <v>93</v>
      </c>
      <c r="B13" s="120"/>
      <c r="D13" s="37" t="s">
        <v>81</v>
      </c>
      <c r="E13" s="22"/>
      <c r="F13" s="37" t="s">
        <v>81</v>
      </c>
      <c r="G13" s="22"/>
      <c r="H13" s="37" t="s">
        <v>94</v>
      </c>
      <c r="I13" s="22"/>
      <c r="J13" s="37" t="s">
        <v>95</v>
      </c>
      <c r="K13" s="22"/>
      <c r="L13" s="28">
        <v>0</v>
      </c>
      <c r="M13" s="22"/>
      <c r="N13" s="28">
        <v>0</v>
      </c>
      <c r="O13" s="22"/>
      <c r="P13" s="24">
        <v>100164</v>
      </c>
      <c r="Q13" s="22"/>
      <c r="R13" s="24">
        <v>55337569797</v>
      </c>
      <c r="S13" s="22"/>
      <c r="T13" s="24">
        <v>96397386286</v>
      </c>
      <c r="U13" s="22"/>
      <c r="V13" s="24">
        <v>0</v>
      </c>
      <c r="W13" s="22"/>
      <c r="X13" s="24">
        <v>0</v>
      </c>
      <c r="Y13" s="22"/>
      <c r="Z13" s="24">
        <v>0</v>
      </c>
      <c r="AA13" s="22"/>
      <c r="AB13" s="24">
        <v>0</v>
      </c>
      <c r="AC13" s="22"/>
      <c r="AD13" s="24">
        <v>100164</v>
      </c>
      <c r="AE13" s="22"/>
      <c r="AF13" s="24">
        <v>983970</v>
      </c>
      <c r="AG13" s="22"/>
      <c r="AH13" s="24">
        <v>55337569797</v>
      </c>
      <c r="AI13" s="22"/>
      <c r="AJ13" s="24">
        <v>98540507375</v>
      </c>
      <c r="AK13" s="22"/>
      <c r="AL13" s="86">
        <f>AJ13/سهام!$AF$1</f>
        <v>3.3383676669835158E-3</v>
      </c>
    </row>
    <row r="14" spans="1:38" ht="21.75" customHeight="1">
      <c r="A14" s="120" t="s">
        <v>96</v>
      </c>
      <c r="B14" s="120"/>
      <c r="D14" s="37" t="s">
        <v>81</v>
      </c>
      <c r="E14" s="22"/>
      <c r="F14" s="37" t="s">
        <v>81</v>
      </c>
      <c r="G14" s="22"/>
      <c r="H14" s="37" t="s">
        <v>97</v>
      </c>
      <c r="I14" s="22"/>
      <c r="J14" s="37" t="s">
        <v>98</v>
      </c>
      <c r="K14" s="22"/>
      <c r="L14" s="28">
        <v>0</v>
      </c>
      <c r="M14" s="22"/>
      <c r="N14" s="28">
        <v>0</v>
      </c>
      <c r="O14" s="22"/>
      <c r="P14" s="24">
        <v>957700</v>
      </c>
      <c r="Q14" s="22"/>
      <c r="R14" s="24">
        <v>591265672000</v>
      </c>
      <c r="S14" s="22"/>
      <c r="T14" s="24">
        <v>722894143683</v>
      </c>
      <c r="U14" s="22"/>
      <c r="V14" s="24">
        <v>0</v>
      </c>
      <c r="W14" s="22"/>
      <c r="X14" s="24">
        <v>0</v>
      </c>
      <c r="Y14" s="22"/>
      <c r="Z14" s="24">
        <v>0</v>
      </c>
      <c r="AA14" s="22"/>
      <c r="AB14" s="24">
        <v>0</v>
      </c>
      <c r="AC14" s="22"/>
      <c r="AD14" s="24">
        <v>957700</v>
      </c>
      <c r="AE14" s="22"/>
      <c r="AF14" s="24">
        <v>668727</v>
      </c>
      <c r="AG14" s="22"/>
      <c r="AH14" s="24">
        <v>591265672000</v>
      </c>
      <c r="AI14" s="22"/>
      <c r="AJ14" s="24">
        <v>640323768177</v>
      </c>
      <c r="AK14" s="22"/>
      <c r="AL14" s="86">
        <f>AJ14/سهام!$AF$1</f>
        <v>2.1692968922397381E-2</v>
      </c>
    </row>
    <row r="15" spans="1:38" ht="21.75" customHeight="1">
      <c r="A15" s="120" t="s">
        <v>99</v>
      </c>
      <c r="B15" s="120"/>
      <c r="D15" s="37" t="s">
        <v>81</v>
      </c>
      <c r="E15" s="22"/>
      <c r="F15" s="37" t="s">
        <v>81</v>
      </c>
      <c r="G15" s="22"/>
      <c r="H15" s="37" t="s">
        <v>100</v>
      </c>
      <c r="I15" s="22"/>
      <c r="J15" s="37" t="s">
        <v>101</v>
      </c>
      <c r="K15" s="22"/>
      <c r="L15" s="28">
        <v>0</v>
      </c>
      <c r="M15" s="22"/>
      <c r="N15" s="28">
        <v>0</v>
      </c>
      <c r="O15" s="22"/>
      <c r="P15" s="24">
        <v>1874200</v>
      </c>
      <c r="Q15" s="22"/>
      <c r="R15" s="24">
        <v>1186679465856</v>
      </c>
      <c r="S15" s="22"/>
      <c r="T15" s="24">
        <v>1174827959030</v>
      </c>
      <c r="U15" s="22"/>
      <c r="V15" s="24">
        <v>0</v>
      </c>
      <c r="W15" s="22"/>
      <c r="X15" s="24">
        <v>0</v>
      </c>
      <c r="Y15" s="22"/>
      <c r="Z15" s="24">
        <v>0</v>
      </c>
      <c r="AA15" s="22"/>
      <c r="AB15" s="24">
        <v>0</v>
      </c>
      <c r="AC15" s="22"/>
      <c r="AD15" s="24">
        <v>1874200</v>
      </c>
      <c r="AE15" s="22"/>
      <c r="AF15" s="24">
        <v>689606</v>
      </c>
      <c r="AG15" s="22"/>
      <c r="AH15" s="24">
        <v>1186679465856</v>
      </c>
      <c r="AI15" s="22"/>
      <c r="AJ15" s="24">
        <v>1292225306903</v>
      </c>
      <c r="AK15" s="22"/>
      <c r="AL15" s="86">
        <f>AJ15/سهام!$AF$1</f>
        <v>4.377817100744176E-2</v>
      </c>
    </row>
    <row r="16" spans="1:38" ht="21.75" customHeight="1">
      <c r="A16" s="120" t="s">
        <v>102</v>
      </c>
      <c r="B16" s="120"/>
      <c r="D16" s="37" t="s">
        <v>81</v>
      </c>
      <c r="E16" s="22"/>
      <c r="F16" s="37" t="s">
        <v>81</v>
      </c>
      <c r="G16" s="22"/>
      <c r="H16" s="37" t="s">
        <v>103</v>
      </c>
      <c r="I16" s="22"/>
      <c r="J16" s="37" t="s">
        <v>101</v>
      </c>
      <c r="K16" s="22"/>
      <c r="L16" s="28">
        <v>18</v>
      </c>
      <c r="M16" s="22"/>
      <c r="N16" s="28">
        <v>18</v>
      </c>
      <c r="O16" s="22"/>
      <c r="P16" s="24">
        <v>1200000</v>
      </c>
      <c r="Q16" s="22"/>
      <c r="R16" s="24">
        <v>983888000000</v>
      </c>
      <c r="S16" s="22"/>
      <c r="T16" s="24">
        <v>1091802075000</v>
      </c>
      <c r="U16" s="22"/>
      <c r="V16" s="24">
        <v>0</v>
      </c>
      <c r="W16" s="22"/>
      <c r="X16" s="24">
        <v>0</v>
      </c>
      <c r="Y16" s="22"/>
      <c r="Z16" s="24">
        <v>0</v>
      </c>
      <c r="AA16" s="22"/>
      <c r="AB16" s="24">
        <v>0</v>
      </c>
      <c r="AC16" s="22"/>
      <c r="AD16" s="24">
        <v>1200000</v>
      </c>
      <c r="AE16" s="22"/>
      <c r="AF16" s="24">
        <v>1000000</v>
      </c>
      <c r="AG16" s="22"/>
      <c r="AH16" s="24">
        <v>983888000000</v>
      </c>
      <c r="AI16" s="22"/>
      <c r="AJ16" s="24">
        <v>1199782500000</v>
      </c>
      <c r="AK16" s="22"/>
      <c r="AL16" s="86">
        <f>AJ16/سهام!$AF$1</f>
        <v>4.0646382001771682E-2</v>
      </c>
    </row>
    <row r="17" spans="1:38" ht="21.75" customHeight="1">
      <c r="A17" s="120" t="s">
        <v>104</v>
      </c>
      <c r="B17" s="120"/>
      <c r="D17" s="37" t="s">
        <v>81</v>
      </c>
      <c r="E17" s="22"/>
      <c r="F17" s="37" t="s">
        <v>81</v>
      </c>
      <c r="G17" s="22"/>
      <c r="H17" s="37" t="s">
        <v>105</v>
      </c>
      <c r="I17" s="22"/>
      <c r="J17" s="37" t="s">
        <v>106</v>
      </c>
      <c r="K17" s="22"/>
      <c r="L17" s="28">
        <v>18</v>
      </c>
      <c r="M17" s="22"/>
      <c r="N17" s="28">
        <v>18</v>
      </c>
      <c r="O17" s="22"/>
      <c r="P17" s="24">
        <v>2045000</v>
      </c>
      <c r="Q17" s="22"/>
      <c r="R17" s="24">
        <v>1782380650000</v>
      </c>
      <c r="S17" s="22"/>
      <c r="T17" s="24">
        <v>1942397876562</v>
      </c>
      <c r="U17" s="22"/>
      <c r="V17" s="24">
        <v>0</v>
      </c>
      <c r="W17" s="22"/>
      <c r="X17" s="24">
        <v>0</v>
      </c>
      <c r="Y17" s="22"/>
      <c r="Z17" s="24">
        <v>0</v>
      </c>
      <c r="AA17" s="22"/>
      <c r="AB17" s="24">
        <v>0</v>
      </c>
      <c r="AC17" s="22"/>
      <c r="AD17" s="24">
        <v>2045000</v>
      </c>
      <c r="AE17" s="22"/>
      <c r="AF17" s="24">
        <v>950000</v>
      </c>
      <c r="AG17" s="22"/>
      <c r="AH17" s="24">
        <v>1782380650000</v>
      </c>
      <c r="AI17" s="22"/>
      <c r="AJ17" s="24">
        <v>1942397876562</v>
      </c>
      <c r="AK17" s="22"/>
      <c r="AL17" s="86">
        <f>AJ17/سهام!$AF$1</f>
        <v>6.5804798861601344E-2</v>
      </c>
    </row>
    <row r="18" spans="1:38" ht="21.75" customHeight="1">
      <c r="A18" s="120" t="s">
        <v>107</v>
      </c>
      <c r="B18" s="120"/>
      <c r="D18" s="37" t="s">
        <v>81</v>
      </c>
      <c r="E18" s="22"/>
      <c r="F18" s="37" t="s">
        <v>81</v>
      </c>
      <c r="G18" s="22"/>
      <c r="H18" s="37" t="s">
        <v>108</v>
      </c>
      <c r="I18" s="22"/>
      <c r="J18" s="37" t="s">
        <v>109</v>
      </c>
      <c r="K18" s="22"/>
      <c r="L18" s="28">
        <v>26</v>
      </c>
      <c r="M18" s="22"/>
      <c r="N18" s="28">
        <v>26</v>
      </c>
      <c r="O18" s="22"/>
      <c r="P18" s="24">
        <v>1000000</v>
      </c>
      <c r="Q18" s="22"/>
      <c r="R18" s="24">
        <v>1000000000000</v>
      </c>
      <c r="S18" s="22"/>
      <c r="T18" s="24">
        <v>999818750000</v>
      </c>
      <c r="U18" s="22"/>
      <c r="V18" s="24">
        <v>0</v>
      </c>
      <c r="W18" s="22"/>
      <c r="X18" s="24">
        <v>0</v>
      </c>
      <c r="Y18" s="22"/>
      <c r="Z18" s="24">
        <v>0</v>
      </c>
      <c r="AA18" s="22"/>
      <c r="AB18" s="24">
        <v>0</v>
      </c>
      <c r="AC18" s="22"/>
      <c r="AD18" s="24">
        <v>1000000</v>
      </c>
      <c r="AE18" s="22"/>
      <c r="AF18" s="24">
        <v>1000000</v>
      </c>
      <c r="AG18" s="22"/>
      <c r="AH18" s="24">
        <v>1000000000000</v>
      </c>
      <c r="AI18" s="22"/>
      <c r="AJ18" s="24">
        <v>999818750000</v>
      </c>
      <c r="AK18" s="22"/>
      <c r="AL18" s="86">
        <f>AJ18/سهام!$AF$1</f>
        <v>3.3871985001476403E-2</v>
      </c>
    </row>
    <row r="19" spans="1:38" ht="21.75" customHeight="1">
      <c r="A19" s="120" t="s">
        <v>110</v>
      </c>
      <c r="B19" s="120"/>
      <c r="D19" s="37" t="s">
        <v>81</v>
      </c>
      <c r="E19" s="22"/>
      <c r="F19" s="37" t="s">
        <v>81</v>
      </c>
      <c r="G19" s="22"/>
      <c r="H19" s="37" t="s">
        <v>111</v>
      </c>
      <c r="I19" s="22"/>
      <c r="J19" s="37" t="s">
        <v>112</v>
      </c>
      <c r="K19" s="22"/>
      <c r="L19" s="28">
        <v>23</v>
      </c>
      <c r="M19" s="22"/>
      <c r="N19" s="28">
        <v>23</v>
      </c>
      <c r="O19" s="22"/>
      <c r="P19" s="24">
        <v>500000</v>
      </c>
      <c r="Q19" s="22"/>
      <c r="R19" s="24">
        <v>500000000000</v>
      </c>
      <c r="S19" s="22"/>
      <c r="T19" s="24">
        <v>522405296875</v>
      </c>
      <c r="U19" s="22"/>
      <c r="V19" s="24">
        <v>0</v>
      </c>
      <c r="W19" s="22"/>
      <c r="X19" s="24">
        <v>0</v>
      </c>
      <c r="Y19" s="22"/>
      <c r="Z19" s="24">
        <v>0</v>
      </c>
      <c r="AA19" s="22"/>
      <c r="AB19" s="24">
        <v>0</v>
      </c>
      <c r="AC19" s="22"/>
      <c r="AD19" s="24">
        <v>500000</v>
      </c>
      <c r="AE19" s="22"/>
      <c r="AF19" s="24">
        <v>1000000</v>
      </c>
      <c r="AG19" s="22"/>
      <c r="AH19" s="24">
        <v>500000000000</v>
      </c>
      <c r="AI19" s="22"/>
      <c r="AJ19" s="24">
        <v>499909375000</v>
      </c>
      <c r="AK19" s="22"/>
      <c r="AL19" s="86">
        <f>AJ19/سهام!$AF$1</f>
        <v>1.6935992500738201E-2</v>
      </c>
    </row>
    <row r="20" spans="1:38" ht="21.75" customHeight="1">
      <c r="A20" s="120" t="s">
        <v>113</v>
      </c>
      <c r="B20" s="120"/>
      <c r="D20" s="37" t="s">
        <v>81</v>
      </c>
      <c r="E20" s="22"/>
      <c r="F20" s="37" t="s">
        <v>81</v>
      </c>
      <c r="G20" s="22"/>
      <c r="H20" s="37" t="s">
        <v>114</v>
      </c>
      <c r="I20" s="22"/>
      <c r="J20" s="37" t="s">
        <v>115</v>
      </c>
      <c r="K20" s="22"/>
      <c r="L20" s="28">
        <v>18</v>
      </c>
      <c r="M20" s="22"/>
      <c r="N20" s="28">
        <v>18</v>
      </c>
      <c r="O20" s="22"/>
      <c r="P20" s="24">
        <v>225000</v>
      </c>
      <c r="Q20" s="22"/>
      <c r="R20" s="24">
        <v>169126661999</v>
      </c>
      <c r="S20" s="22"/>
      <c r="T20" s="24">
        <v>177897750187</v>
      </c>
      <c r="U20" s="22"/>
      <c r="V20" s="24">
        <v>0</v>
      </c>
      <c r="W20" s="22"/>
      <c r="X20" s="24">
        <v>0</v>
      </c>
      <c r="Y20" s="22"/>
      <c r="Z20" s="24">
        <v>0</v>
      </c>
      <c r="AA20" s="22"/>
      <c r="AB20" s="24">
        <v>0</v>
      </c>
      <c r="AC20" s="22"/>
      <c r="AD20" s="24">
        <v>225000</v>
      </c>
      <c r="AE20" s="22"/>
      <c r="AF20" s="24">
        <v>711720</v>
      </c>
      <c r="AG20" s="22"/>
      <c r="AH20" s="24">
        <v>169126661999</v>
      </c>
      <c r="AI20" s="22"/>
      <c r="AJ20" s="24">
        <v>160107975168</v>
      </c>
      <c r="AK20" s="22"/>
      <c r="AL20" s="86">
        <f>AJ20/سهام!$AF$1</f>
        <v>5.4241580621560183E-3</v>
      </c>
    </row>
    <row r="21" spans="1:38" ht="21.75" customHeight="1">
      <c r="A21" s="120" t="s">
        <v>116</v>
      </c>
      <c r="B21" s="120"/>
      <c r="D21" s="37" t="s">
        <v>81</v>
      </c>
      <c r="E21" s="22"/>
      <c r="F21" s="37" t="s">
        <v>81</v>
      </c>
      <c r="G21" s="22"/>
      <c r="H21" s="37" t="s">
        <v>117</v>
      </c>
      <c r="I21" s="22"/>
      <c r="J21" s="37" t="s">
        <v>118</v>
      </c>
      <c r="K21" s="22"/>
      <c r="L21" s="28">
        <v>20.5</v>
      </c>
      <c r="M21" s="22"/>
      <c r="N21" s="28">
        <v>20.5</v>
      </c>
      <c r="O21" s="22"/>
      <c r="P21" s="24">
        <v>420000</v>
      </c>
      <c r="Q21" s="22"/>
      <c r="R21" s="24">
        <v>382866963436</v>
      </c>
      <c r="S21" s="22"/>
      <c r="T21" s="24">
        <v>388639546312</v>
      </c>
      <c r="U21" s="22"/>
      <c r="V21" s="24">
        <v>0</v>
      </c>
      <c r="W21" s="22"/>
      <c r="X21" s="24">
        <v>0</v>
      </c>
      <c r="Y21" s="22"/>
      <c r="Z21" s="24">
        <v>0</v>
      </c>
      <c r="AA21" s="22"/>
      <c r="AB21" s="24">
        <v>0</v>
      </c>
      <c r="AC21" s="22"/>
      <c r="AD21" s="24">
        <v>420000</v>
      </c>
      <c r="AE21" s="22"/>
      <c r="AF21" s="24">
        <v>832950</v>
      </c>
      <c r="AG21" s="22"/>
      <c r="AH21" s="24">
        <v>382866963436</v>
      </c>
      <c r="AI21" s="22"/>
      <c r="AJ21" s="24">
        <v>349775591681</v>
      </c>
      <c r="AK21" s="22"/>
      <c r="AL21" s="86">
        <f>AJ21/سهام!$AF$1</f>
        <v>1.1849741360923035E-2</v>
      </c>
    </row>
    <row r="22" spans="1:38" ht="21.75" customHeight="1">
      <c r="A22" s="120" t="s">
        <v>119</v>
      </c>
      <c r="B22" s="120"/>
      <c r="D22" s="37" t="s">
        <v>81</v>
      </c>
      <c r="E22" s="22"/>
      <c r="F22" s="37" t="s">
        <v>81</v>
      </c>
      <c r="G22" s="22"/>
      <c r="H22" s="37" t="s">
        <v>120</v>
      </c>
      <c r="I22" s="22"/>
      <c r="J22" s="37" t="s">
        <v>121</v>
      </c>
      <c r="K22" s="22"/>
      <c r="L22" s="28">
        <v>20.5</v>
      </c>
      <c r="M22" s="22"/>
      <c r="N22" s="28">
        <v>20.5</v>
      </c>
      <c r="O22" s="22"/>
      <c r="P22" s="24">
        <v>1000000</v>
      </c>
      <c r="Q22" s="22"/>
      <c r="R22" s="24">
        <v>962320000000</v>
      </c>
      <c r="S22" s="22"/>
      <c r="T22" s="24">
        <v>962125583125</v>
      </c>
      <c r="U22" s="22"/>
      <c r="V22" s="24">
        <v>0</v>
      </c>
      <c r="W22" s="22"/>
      <c r="X22" s="24">
        <v>0</v>
      </c>
      <c r="Y22" s="22"/>
      <c r="Z22" s="24">
        <v>0</v>
      </c>
      <c r="AA22" s="22"/>
      <c r="AB22" s="24">
        <v>0</v>
      </c>
      <c r="AC22" s="22"/>
      <c r="AD22" s="24">
        <v>1000000</v>
      </c>
      <c r="AE22" s="22"/>
      <c r="AF22" s="24">
        <v>880945</v>
      </c>
      <c r="AG22" s="22"/>
      <c r="AH22" s="24">
        <v>962320000000</v>
      </c>
      <c r="AI22" s="22"/>
      <c r="AJ22" s="24">
        <v>880785328718</v>
      </c>
      <c r="AK22" s="22"/>
      <c r="AL22" s="86">
        <f>AJ22/سهام!$AF$1</f>
        <v>2.9839355827100223E-2</v>
      </c>
    </row>
    <row r="23" spans="1:38" ht="21.75" customHeight="1">
      <c r="A23" s="120" t="s">
        <v>122</v>
      </c>
      <c r="B23" s="120"/>
      <c r="D23" s="37" t="s">
        <v>81</v>
      </c>
      <c r="E23" s="22"/>
      <c r="F23" s="37" t="s">
        <v>81</v>
      </c>
      <c r="G23" s="22"/>
      <c r="H23" s="37" t="s">
        <v>123</v>
      </c>
      <c r="I23" s="22"/>
      <c r="J23" s="37" t="s">
        <v>124</v>
      </c>
      <c r="K23" s="22"/>
      <c r="L23" s="28">
        <v>20.5</v>
      </c>
      <c r="M23" s="22"/>
      <c r="N23" s="28">
        <v>20.5</v>
      </c>
      <c r="O23" s="22"/>
      <c r="P23" s="24">
        <v>990000</v>
      </c>
      <c r="Q23" s="22"/>
      <c r="R23" s="24">
        <v>959260500000</v>
      </c>
      <c r="S23" s="22"/>
      <c r="T23" s="24">
        <v>982099962112</v>
      </c>
      <c r="U23" s="22"/>
      <c r="V23" s="24">
        <v>0</v>
      </c>
      <c r="W23" s="22"/>
      <c r="X23" s="24">
        <v>0</v>
      </c>
      <c r="Y23" s="22"/>
      <c r="Z23" s="24">
        <v>0</v>
      </c>
      <c r="AA23" s="22"/>
      <c r="AB23" s="24">
        <v>0</v>
      </c>
      <c r="AC23" s="22"/>
      <c r="AD23" s="24">
        <v>990000</v>
      </c>
      <c r="AE23" s="22"/>
      <c r="AF23" s="24">
        <v>741247</v>
      </c>
      <c r="AG23" s="22"/>
      <c r="AH23" s="24">
        <v>959260500000</v>
      </c>
      <c r="AI23" s="22"/>
      <c r="AJ23" s="24">
        <v>733701522491</v>
      </c>
      <c r="AK23" s="22"/>
      <c r="AL23" s="86">
        <f>AJ23/سهام!$AF$1</f>
        <v>2.4856432193710663E-2</v>
      </c>
    </row>
    <row r="24" spans="1:38" ht="21.75" customHeight="1">
      <c r="A24" s="120" t="s">
        <v>125</v>
      </c>
      <c r="B24" s="120"/>
      <c r="D24" s="37" t="s">
        <v>81</v>
      </c>
      <c r="E24" s="22"/>
      <c r="F24" s="37" t="s">
        <v>81</v>
      </c>
      <c r="G24" s="22"/>
      <c r="H24" s="37" t="s">
        <v>123</v>
      </c>
      <c r="I24" s="22"/>
      <c r="J24" s="37" t="s">
        <v>126</v>
      </c>
      <c r="K24" s="22"/>
      <c r="L24" s="28">
        <v>20.5</v>
      </c>
      <c r="M24" s="22"/>
      <c r="N24" s="28">
        <v>20.5</v>
      </c>
      <c r="O24" s="22"/>
      <c r="P24" s="24">
        <v>1225000</v>
      </c>
      <c r="Q24" s="22"/>
      <c r="R24" s="24">
        <v>1142082296625</v>
      </c>
      <c r="S24" s="22"/>
      <c r="T24" s="24">
        <v>1124346175312</v>
      </c>
      <c r="U24" s="22"/>
      <c r="V24" s="24">
        <v>0</v>
      </c>
      <c r="W24" s="22"/>
      <c r="X24" s="24">
        <v>0</v>
      </c>
      <c r="Y24" s="22"/>
      <c r="Z24" s="24">
        <v>0</v>
      </c>
      <c r="AA24" s="22"/>
      <c r="AB24" s="24">
        <v>0</v>
      </c>
      <c r="AC24" s="22"/>
      <c r="AD24" s="24">
        <v>1225000</v>
      </c>
      <c r="AE24" s="22"/>
      <c r="AF24" s="24">
        <v>930600</v>
      </c>
      <c r="AG24" s="22"/>
      <c r="AH24" s="24">
        <v>1142082296625</v>
      </c>
      <c r="AI24" s="22"/>
      <c r="AJ24" s="24">
        <v>1139778377718</v>
      </c>
      <c r="AK24" s="22"/>
      <c r="AL24" s="86">
        <f>AJ24/سهام!$AF$1</f>
        <v>3.8613554821882667E-2</v>
      </c>
    </row>
    <row r="25" spans="1:38" ht="21.75" customHeight="1">
      <c r="A25" s="122" t="s">
        <v>127</v>
      </c>
      <c r="B25" s="122"/>
      <c r="D25" s="38" t="s">
        <v>81</v>
      </c>
      <c r="E25" s="22"/>
      <c r="F25" s="38" t="s">
        <v>81</v>
      </c>
      <c r="G25" s="22"/>
      <c r="H25" s="38" t="s">
        <v>128</v>
      </c>
      <c r="I25" s="22"/>
      <c r="J25" s="38" t="s">
        <v>129</v>
      </c>
      <c r="K25" s="22"/>
      <c r="L25" s="29">
        <v>23</v>
      </c>
      <c r="M25" s="22"/>
      <c r="N25" s="29">
        <v>23</v>
      </c>
      <c r="O25" s="22"/>
      <c r="P25" s="25">
        <v>0</v>
      </c>
      <c r="Q25" s="22"/>
      <c r="R25" s="25">
        <v>0</v>
      </c>
      <c r="S25" s="22"/>
      <c r="T25" s="25">
        <v>0</v>
      </c>
      <c r="U25" s="22"/>
      <c r="V25" s="25">
        <v>1579612</v>
      </c>
      <c r="W25" s="22"/>
      <c r="X25" s="25">
        <v>1499999555200</v>
      </c>
      <c r="Y25" s="22"/>
      <c r="Z25" s="25">
        <v>0</v>
      </c>
      <c r="AA25" s="22"/>
      <c r="AB25" s="25">
        <v>0</v>
      </c>
      <c r="AC25" s="22"/>
      <c r="AD25" s="25">
        <v>1579612</v>
      </c>
      <c r="AE25" s="22"/>
      <c r="AF25" s="25">
        <v>949600</v>
      </c>
      <c r="AG25" s="22"/>
      <c r="AH25" s="25">
        <v>1499999555200</v>
      </c>
      <c r="AI25" s="22"/>
      <c r="AJ25" s="25">
        <v>1499727680280</v>
      </c>
      <c r="AK25" s="22"/>
      <c r="AL25" s="86">
        <f>AJ25/سهام!$AF$1</f>
        <v>5.0807962435934675E-2</v>
      </c>
    </row>
    <row r="26" spans="1:38" ht="21.75" customHeight="1">
      <c r="A26" s="119" t="s">
        <v>30</v>
      </c>
      <c r="B26" s="119"/>
      <c r="D26" s="26"/>
      <c r="E26" s="22"/>
      <c r="F26" s="26"/>
      <c r="G26" s="22"/>
      <c r="H26" s="26"/>
      <c r="I26" s="22"/>
      <c r="J26" s="26"/>
      <c r="K26" s="22"/>
      <c r="L26" s="26"/>
      <c r="M26" s="22"/>
      <c r="N26" s="26"/>
      <c r="O26" s="22"/>
      <c r="P26" s="26">
        <v>13119287</v>
      </c>
      <c r="Q26" s="22"/>
      <c r="R26" s="26">
        <v>10706642253278</v>
      </c>
      <c r="S26" s="22"/>
      <c r="T26" s="26">
        <v>11344250941028</v>
      </c>
      <c r="U26" s="22"/>
      <c r="V26" s="26">
        <v>1579612</v>
      </c>
      <c r="W26" s="22"/>
      <c r="X26" s="26">
        <v>1499999555200</v>
      </c>
      <c r="Y26" s="22"/>
      <c r="Z26" s="26">
        <v>0</v>
      </c>
      <c r="AA26" s="22"/>
      <c r="AB26" s="26">
        <v>0</v>
      </c>
      <c r="AC26" s="22"/>
      <c r="AD26" s="26">
        <v>14698899</v>
      </c>
      <c r="AE26" s="22"/>
      <c r="AF26" s="26"/>
      <c r="AG26" s="22"/>
      <c r="AH26" s="26">
        <v>12206641808478</v>
      </c>
      <c r="AI26" s="22"/>
      <c r="AJ26" s="26">
        <v>12530880049879</v>
      </c>
      <c r="AK26" s="22"/>
      <c r="AL26" s="87">
        <f>SUM(AL9:AL25)</f>
        <v>0.42452272584886147</v>
      </c>
    </row>
    <row r="29" spans="1:38">
      <c r="AJ29" s="31">
        <v>324238241401</v>
      </c>
    </row>
    <row r="30" spans="1:38">
      <c r="AJ30" s="31">
        <v>12206641808478</v>
      </c>
    </row>
    <row r="31" spans="1:38">
      <c r="AJ31" s="31">
        <f>AJ29+AJ30</f>
        <v>12530880049879</v>
      </c>
    </row>
    <row r="32" spans="1:38">
      <c r="AJ32" s="31">
        <f>AJ26-AJ31</f>
        <v>0</v>
      </c>
    </row>
  </sheetData>
  <mergeCells count="29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21:B21"/>
    <mergeCell ref="A22:B22"/>
    <mergeCell ref="A23:B23"/>
    <mergeCell ref="A24:B24"/>
    <mergeCell ref="A25:B25"/>
  </mergeCells>
  <pageMargins left="0.39" right="0.39" top="0.39" bottom="0.39" header="0" footer="0"/>
  <pageSetup paperSize="9" scale="4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6"/>
  <sheetViews>
    <sheetView rightToLeft="1" view="pageBreakPreview" zoomScale="85" zoomScaleNormal="100" zoomScaleSheetLayoutView="85" workbookViewId="0">
      <selection activeCell="R15" sqref="R15"/>
    </sheetView>
  </sheetViews>
  <sheetFormatPr defaultRowHeight="12.75"/>
  <cols>
    <col min="1" max="1" width="38" customWidth="1"/>
    <col min="2" max="2" width="1.28515625" customWidth="1"/>
    <col min="3" max="3" width="15.5703125" customWidth="1"/>
    <col min="4" max="4" width="1.28515625" customWidth="1"/>
    <col min="5" max="5" width="16.5703125" customWidth="1"/>
    <col min="6" max="6" width="1.28515625" customWidth="1"/>
    <col min="7" max="7" width="14.28515625" customWidth="1"/>
    <col min="8" max="8" width="1.28515625" customWidth="1"/>
    <col min="9" max="9" width="13" customWidth="1"/>
    <col min="10" max="10" width="1.28515625" customWidth="1"/>
    <col min="11" max="11" width="28.7109375" customWidth="1"/>
    <col min="12" max="12" width="1.28515625" customWidth="1"/>
    <col min="13" max="13" width="33.7109375" customWidth="1"/>
    <col min="14" max="14" width="0.28515625" customWidth="1"/>
    <col min="16" max="16" width="19.5703125" customWidth="1"/>
  </cols>
  <sheetData>
    <row r="1" spans="1:16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6" ht="21.75" customHeight="1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1:16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6" ht="14.45" customHeight="1">
      <c r="A4" s="129" t="s">
        <v>130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1:16" ht="14.45" customHeight="1">
      <c r="A5" s="129" t="s">
        <v>131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</row>
    <row r="6" spans="1:16" ht="14.45" customHeight="1"/>
    <row r="7" spans="1:16" ht="14.45" customHeight="1">
      <c r="C7" s="124" t="s">
        <v>9</v>
      </c>
      <c r="D7" s="124"/>
      <c r="E7" s="124"/>
      <c r="F7" s="124"/>
      <c r="G7" s="124"/>
      <c r="H7" s="124"/>
      <c r="I7" s="124"/>
      <c r="J7" s="124"/>
      <c r="K7" s="124"/>
      <c r="L7" s="124"/>
      <c r="M7" s="124"/>
    </row>
    <row r="8" spans="1:16" ht="27.75" customHeight="1">
      <c r="A8" s="2" t="s">
        <v>132</v>
      </c>
      <c r="C8" s="4" t="s">
        <v>13</v>
      </c>
      <c r="D8" s="3"/>
      <c r="E8" s="4" t="s">
        <v>133</v>
      </c>
      <c r="F8" s="3"/>
      <c r="G8" s="4" t="s">
        <v>134</v>
      </c>
      <c r="H8" s="3"/>
      <c r="I8" s="4" t="s">
        <v>135</v>
      </c>
      <c r="J8" s="3"/>
      <c r="K8" s="4" t="s">
        <v>136</v>
      </c>
      <c r="L8" s="3"/>
      <c r="M8" s="4" t="s">
        <v>137</v>
      </c>
    </row>
    <row r="9" spans="1:16" ht="21.75" customHeight="1">
      <c r="A9" s="36" t="s">
        <v>113</v>
      </c>
      <c r="B9" s="22"/>
      <c r="C9" s="23">
        <v>225000</v>
      </c>
      <c r="D9" s="22"/>
      <c r="E9" s="23">
        <v>790800</v>
      </c>
      <c r="F9" s="22"/>
      <c r="G9" s="23">
        <v>711720</v>
      </c>
      <c r="H9" s="22"/>
      <c r="I9" s="27" t="s">
        <v>138</v>
      </c>
      <c r="J9" s="22"/>
      <c r="K9" s="23">
        <v>160107975168</v>
      </c>
      <c r="L9" s="22"/>
      <c r="M9" s="36" t="s">
        <v>139</v>
      </c>
      <c r="P9" s="39">
        <v>160137000000</v>
      </c>
    </row>
    <row r="10" spans="1:16" ht="21.75" customHeight="1">
      <c r="A10" s="37" t="s">
        <v>84</v>
      </c>
      <c r="B10" s="22"/>
      <c r="C10" s="24">
        <v>880000</v>
      </c>
      <c r="D10" s="22"/>
      <c r="E10" s="24">
        <v>840100</v>
      </c>
      <c r="F10" s="22"/>
      <c r="G10" s="24">
        <v>751477</v>
      </c>
      <c r="H10" s="22"/>
      <c r="I10" s="28" t="s">
        <v>140</v>
      </c>
      <c r="J10" s="22"/>
      <c r="K10" s="24">
        <v>661179899418</v>
      </c>
      <c r="L10" s="22"/>
      <c r="M10" s="37" t="s">
        <v>139</v>
      </c>
      <c r="P10" s="39">
        <v>661299760000</v>
      </c>
    </row>
    <row r="11" spans="1:16" ht="21.75" customHeight="1">
      <c r="A11" s="37" t="s">
        <v>96</v>
      </c>
      <c r="B11" s="22"/>
      <c r="C11" s="24">
        <v>957700</v>
      </c>
      <c r="D11" s="22"/>
      <c r="E11" s="24">
        <v>756360</v>
      </c>
      <c r="F11" s="22"/>
      <c r="G11" s="24">
        <v>668727</v>
      </c>
      <c r="H11" s="22"/>
      <c r="I11" s="28" t="s">
        <v>141</v>
      </c>
      <c r="J11" s="22"/>
      <c r="K11" s="24">
        <v>640323768177</v>
      </c>
      <c r="L11" s="22"/>
      <c r="M11" s="37" t="s">
        <v>139</v>
      </c>
      <c r="P11" s="39">
        <v>640439847900</v>
      </c>
    </row>
    <row r="12" spans="1:16" ht="21.75" customHeight="1">
      <c r="A12" s="37" t="s">
        <v>99</v>
      </c>
      <c r="B12" s="22"/>
      <c r="C12" s="24">
        <v>1874200</v>
      </c>
      <c r="D12" s="22"/>
      <c r="E12" s="24">
        <v>783990</v>
      </c>
      <c r="F12" s="22"/>
      <c r="G12" s="24">
        <v>689606</v>
      </c>
      <c r="H12" s="22"/>
      <c r="I12" s="28" t="s">
        <v>142</v>
      </c>
      <c r="J12" s="22"/>
      <c r="K12" s="24">
        <v>1292225306903</v>
      </c>
      <c r="L12" s="22"/>
      <c r="M12" s="37" t="s">
        <v>139</v>
      </c>
      <c r="P12" s="39">
        <v>1292459565200</v>
      </c>
    </row>
    <row r="13" spans="1:16" ht="21.75" customHeight="1">
      <c r="A13" s="37" t="s">
        <v>116</v>
      </c>
      <c r="B13" s="22"/>
      <c r="C13" s="24">
        <v>420000</v>
      </c>
      <c r="D13" s="22"/>
      <c r="E13" s="24">
        <v>925500</v>
      </c>
      <c r="F13" s="22"/>
      <c r="G13" s="24">
        <v>832950</v>
      </c>
      <c r="H13" s="22"/>
      <c r="I13" s="28" t="s">
        <v>138</v>
      </c>
      <c r="J13" s="22"/>
      <c r="K13" s="24">
        <v>349775591681</v>
      </c>
      <c r="L13" s="22"/>
      <c r="M13" s="37" t="s">
        <v>139</v>
      </c>
      <c r="P13" s="39">
        <v>349839000000</v>
      </c>
    </row>
    <row r="14" spans="1:16" ht="21.75" customHeight="1">
      <c r="A14" s="37" t="s">
        <v>119</v>
      </c>
      <c r="B14" s="22"/>
      <c r="C14" s="24">
        <v>1000000</v>
      </c>
      <c r="D14" s="22"/>
      <c r="E14" s="24">
        <v>967760</v>
      </c>
      <c r="F14" s="22"/>
      <c r="G14" s="24">
        <v>880945</v>
      </c>
      <c r="H14" s="22"/>
      <c r="I14" s="28" t="s">
        <v>143</v>
      </c>
      <c r="J14" s="22"/>
      <c r="K14" s="24">
        <v>880785328718</v>
      </c>
      <c r="L14" s="22"/>
      <c r="M14" s="37" t="s">
        <v>139</v>
      </c>
      <c r="P14" s="39">
        <v>880945000000</v>
      </c>
    </row>
    <row r="15" spans="1:16" ht="21.75" customHeight="1">
      <c r="A15" s="38" t="s">
        <v>122</v>
      </c>
      <c r="B15" s="22"/>
      <c r="C15" s="25">
        <v>990000</v>
      </c>
      <c r="D15" s="22"/>
      <c r="E15" s="25">
        <v>998500</v>
      </c>
      <c r="F15" s="22"/>
      <c r="G15" s="25">
        <v>741247</v>
      </c>
      <c r="H15" s="22"/>
      <c r="I15" s="29" t="s">
        <v>144</v>
      </c>
      <c r="J15" s="22"/>
      <c r="K15" s="25">
        <v>733701522491</v>
      </c>
      <c r="L15" s="22"/>
      <c r="M15" s="38" t="s">
        <v>139</v>
      </c>
      <c r="P15" s="39">
        <v>733834530000</v>
      </c>
    </row>
    <row r="16" spans="1:16" ht="21.75" customHeight="1" thickBot="1">
      <c r="A16" s="9" t="s">
        <v>30</v>
      </c>
      <c r="B16" s="22"/>
      <c r="C16" s="26">
        <v>6346900</v>
      </c>
      <c r="D16" s="22"/>
      <c r="E16" s="26"/>
      <c r="F16" s="22"/>
      <c r="G16" s="26"/>
      <c r="H16" s="22"/>
      <c r="I16" s="26"/>
      <c r="J16" s="22"/>
      <c r="K16" s="26">
        <v>4718099392556</v>
      </c>
      <c r="L16" s="22"/>
      <c r="M16" s="2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9" scale="8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85"/>
  <sheetViews>
    <sheetView rightToLeft="1" view="pageBreakPreview" topLeftCell="A58" zoomScaleNormal="100" zoomScaleSheetLayoutView="100" workbookViewId="0">
      <selection activeCell="L68" sqref="L68"/>
    </sheetView>
  </sheetViews>
  <sheetFormatPr defaultRowHeight="12.75"/>
  <cols>
    <col min="1" max="1" width="5.140625" customWidth="1"/>
    <col min="2" max="2" width="78.7109375" customWidth="1"/>
    <col min="3" max="3" width="1.28515625" customWidth="1"/>
    <col min="4" max="4" width="29.85546875" customWidth="1"/>
    <col min="5" max="5" width="1.28515625" customWidth="1"/>
    <col min="6" max="6" width="25.28515625" customWidth="1"/>
    <col min="7" max="7" width="1.28515625" customWidth="1"/>
    <col min="8" max="8" width="28.42578125" customWidth="1"/>
    <col min="9" max="9" width="1.28515625" customWidth="1"/>
    <col min="10" max="10" width="22.140625" customWidth="1"/>
    <col min="11" max="11" width="1.28515625" customWidth="1"/>
    <col min="12" max="12" width="29.42578125" style="90" customWidth="1"/>
    <col min="13" max="13" width="0.28515625" customWidth="1"/>
  </cols>
  <sheetData>
    <row r="1" spans="1:12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21.75" customHeight="1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4.45" customHeight="1"/>
    <row r="5" spans="1:12" ht="14.45" customHeight="1">
      <c r="A5" s="1" t="s">
        <v>145</v>
      </c>
      <c r="B5" s="129" t="s">
        <v>146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2" ht="14.45" customHeight="1">
      <c r="D6" s="2" t="s">
        <v>7</v>
      </c>
      <c r="F6" s="124" t="s">
        <v>8</v>
      </c>
      <c r="G6" s="124"/>
      <c r="H6" s="124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124" t="s">
        <v>147</v>
      </c>
      <c r="B8" s="124"/>
      <c r="D8" s="2" t="s">
        <v>148</v>
      </c>
      <c r="F8" s="2" t="s">
        <v>149</v>
      </c>
      <c r="H8" s="2" t="s">
        <v>150</v>
      </c>
      <c r="J8" s="2" t="s">
        <v>148</v>
      </c>
      <c r="L8" s="91" t="s">
        <v>18</v>
      </c>
    </row>
    <row r="9" spans="1:12" ht="21.75" customHeight="1">
      <c r="A9" s="125" t="s">
        <v>151</v>
      </c>
      <c r="B9" s="125"/>
      <c r="D9" s="23">
        <v>6405650893</v>
      </c>
      <c r="E9" s="22"/>
      <c r="F9" s="23">
        <v>2652216826893</v>
      </c>
      <c r="G9" s="22"/>
      <c r="H9" s="23">
        <v>2620585784350</v>
      </c>
      <c r="I9" s="22"/>
      <c r="J9" s="23">
        <v>38036693436</v>
      </c>
      <c r="K9" s="22"/>
      <c r="L9" s="85">
        <f>J9/سهام!$AF$1</f>
        <v>1.288611870471471E-3</v>
      </c>
    </row>
    <row r="10" spans="1:12" ht="21.75" customHeight="1">
      <c r="A10" s="120" t="s">
        <v>152</v>
      </c>
      <c r="B10" s="120"/>
      <c r="D10" s="24">
        <v>912128</v>
      </c>
      <c r="E10" s="22"/>
      <c r="F10" s="24">
        <v>0</v>
      </c>
      <c r="G10" s="22"/>
      <c r="H10" s="24">
        <v>0</v>
      </c>
      <c r="I10" s="22"/>
      <c r="J10" s="24">
        <v>912128</v>
      </c>
      <c r="K10" s="22"/>
      <c r="L10" s="85">
        <f>J10/سهام!$AF$1</f>
        <v>3.0901186775529734E-8</v>
      </c>
    </row>
    <row r="11" spans="1:12" ht="21.75" customHeight="1">
      <c r="A11" s="120" t="s">
        <v>153</v>
      </c>
      <c r="B11" s="120"/>
      <c r="D11" s="24">
        <v>3209696</v>
      </c>
      <c r="E11" s="22"/>
      <c r="F11" s="24">
        <v>0</v>
      </c>
      <c r="G11" s="22"/>
      <c r="H11" s="24">
        <v>0</v>
      </c>
      <c r="I11" s="22"/>
      <c r="J11" s="24">
        <v>3209696</v>
      </c>
      <c r="K11" s="22"/>
      <c r="L11" s="85">
        <f>J11/سهام!$AF$1</f>
        <v>1.0873848362145519E-7</v>
      </c>
    </row>
    <row r="12" spans="1:12" ht="21.75" customHeight="1">
      <c r="A12" s="120" t="s">
        <v>154</v>
      </c>
      <c r="B12" s="120"/>
      <c r="D12" s="24">
        <v>954641</v>
      </c>
      <c r="E12" s="22"/>
      <c r="F12" s="24">
        <v>0</v>
      </c>
      <c r="G12" s="22"/>
      <c r="H12" s="24">
        <v>0</v>
      </c>
      <c r="I12" s="22"/>
      <c r="J12" s="24">
        <v>954641</v>
      </c>
      <c r="K12" s="22"/>
      <c r="L12" s="85">
        <f>J12/سهام!$AF$1</f>
        <v>3.2341447521157646E-8</v>
      </c>
    </row>
    <row r="13" spans="1:12" ht="21.75" customHeight="1">
      <c r="A13" s="120" t="s">
        <v>155</v>
      </c>
      <c r="B13" s="120"/>
      <c r="D13" s="24">
        <v>5500</v>
      </c>
      <c r="E13" s="22"/>
      <c r="F13" s="24">
        <v>0</v>
      </c>
      <c r="G13" s="22"/>
      <c r="H13" s="24">
        <v>0</v>
      </c>
      <c r="I13" s="22"/>
      <c r="J13" s="24">
        <v>5500</v>
      </c>
      <c r="K13" s="22"/>
      <c r="L13" s="85">
        <f>J13/سهام!$AF$1</f>
        <v>1.8632968976439002E-10</v>
      </c>
    </row>
    <row r="14" spans="1:12" ht="21.75" customHeight="1">
      <c r="A14" s="120" t="s">
        <v>156</v>
      </c>
      <c r="B14" s="120"/>
      <c r="D14" s="24">
        <v>1946102</v>
      </c>
      <c r="E14" s="22"/>
      <c r="F14" s="24">
        <v>0</v>
      </c>
      <c r="G14" s="22"/>
      <c r="H14" s="24">
        <v>0</v>
      </c>
      <c r="I14" s="22"/>
      <c r="J14" s="24">
        <v>1946102</v>
      </c>
      <c r="K14" s="22"/>
      <c r="L14" s="85">
        <f>J14/سهام!$AF$1</f>
        <v>6.5930287619974348E-8</v>
      </c>
    </row>
    <row r="15" spans="1:12" ht="21.75" customHeight="1">
      <c r="A15" s="120" t="s">
        <v>157</v>
      </c>
      <c r="B15" s="120"/>
      <c r="D15" s="24">
        <v>473142</v>
      </c>
      <c r="E15" s="22"/>
      <c r="F15" s="24">
        <v>0</v>
      </c>
      <c r="G15" s="22"/>
      <c r="H15" s="24">
        <v>0</v>
      </c>
      <c r="I15" s="22"/>
      <c r="J15" s="24">
        <v>473142</v>
      </c>
      <c r="K15" s="22"/>
      <c r="L15" s="85">
        <f>J15/سهام!$AF$1</f>
        <v>1.6029164013546002E-8</v>
      </c>
    </row>
    <row r="16" spans="1:12" ht="21.75" customHeight="1">
      <c r="A16" s="120" t="s">
        <v>158</v>
      </c>
      <c r="B16" s="120"/>
      <c r="D16" s="24">
        <v>12401881</v>
      </c>
      <c r="E16" s="22"/>
      <c r="F16" s="24">
        <v>4028112752069</v>
      </c>
      <c r="G16" s="22"/>
      <c r="H16" s="24">
        <v>3997866559891</v>
      </c>
      <c r="I16" s="22"/>
      <c r="J16" s="24">
        <v>30258594059</v>
      </c>
      <c r="K16" s="22"/>
      <c r="L16" s="85">
        <f>J16/سهام!$AF$1</f>
        <v>1.0251044443127426E-3</v>
      </c>
    </row>
    <row r="17" spans="1:12" ht="21.75" customHeight="1">
      <c r="A17" s="120" t="s">
        <v>159</v>
      </c>
      <c r="B17" s="120"/>
      <c r="D17" s="24">
        <v>1059424</v>
      </c>
      <c r="E17" s="22"/>
      <c r="F17" s="24">
        <v>0</v>
      </c>
      <c r="G17" s="22"/>
      <c r="H17" s="24">
        <v>0</v>
      </c>
      <c r="I17" s="22"/>
      <c r="J17" s="24">
        <v>1059424</v>
      </c>
      <c r="K17" s="22"/>
      <c r="L17" s="85">
        <f>J17/سهام!$AF$1</f>
        <v>3.589129913617257E-8</v>
      </c>
    </row>
    <row r="18" spans="1:12" ht="21.75" customHeight="1">
      <c r="A18" s="120" t="s">
        <v>160</v>
      </c>
      <c r="B18" s="120"/>
      <c r="D18" s="24">
        <v>31657653482</v>
      </c>
      <c r="E18" s="22"/>
      <c r="F18" s="24">
        <v>2543800759642</v>
      </c>
      <c r="G18" s="22"/>
      <c r="H18" s="24">
        <v>2568457130000</v>
      </c>
      <c r="I18" s="22"/>
      <c r="J18" s="24">
        <v>7001283124</v>
      </c>
      <c r="K18" s="22"/>
      <c r="L18" s="85">
        <f>J18/سهام!$AF$1</f>
        <v>2.371903477177417E-4</v>
      </c>
    </row>
    <row r="19" spans="1:12" ht="21.75" customHeight="1">
      <c r="A19" s="120" t="s">
        <v>161</v>
      </c>
      <c r="B19" s="120"/>
      <c r="D19" s="24">
        <v>520371</v>
      </c>
      <c r="E19" s="22"/>
      <c r="F19" s="24">
        <v>0</v>
      </c>
      <c r="G19" s="22"/>
      <c r="H19" s="24">
        <v>0</v>
      </c>
      <c r="I19" s="22"/>
      <c r="J19" s="24">
        <v>520371</v>
      </c>
      <c r="K19" s="22"/>
      <c r="L19" s="85">
        <f>J19/سهام!$AF$1</f>
        <v>1.7629193998615526E-8</v>
      </c>
    </row>
    <row r="20" spans="1:12" ht="21.75" customHeight="1">
      <c r="A20" s="120" t="s">
        <v>162</v>
      </c>
      <c r="B20" s="120"/>
      <c r="D20" s="24">
        <v>248</v>
      </c>
      <c r="E20" s="22"/>
      <c r="F20" s="24">
        <v>0</v>
      </c>
      <c r="G20" s="22"/>
      <c r="H20" s="24">
        <v>0</v>
      </c>
      <c r="I20" s="22"/>
      <c r="J20" s="24">
        <v>248</v>
      </c>
      <c r="K20" s="22"/>
      <c r="L20" s="85">
        <f>J20/سهام!$AF$1</f>
        <v>8.4017751021034041E-12</v>
      </c>
    </row>
    <row r="21" spans="1:12" ht="21.75" customHeight="1">
      <c r="A21" s="120" t="s">
        <v>163</v>
      </c>
      <c r="B21" s="120"/>
      <c r="D21" s="24">
        <v>451320</v>
      </c>
      <c r="E21" s="22"/>
      <c r="F21" s="24">
        <v>0</v>
      </c>
      <c r="G21" s="22"/>
      <c r="H21" s="24">
        <v>0</v>
      </c>
      <c r="I21" s="22"/>
      <c r="J21" s="24">
        <v>451320</v>
      </c>
      <c r="K21" s="22"/>
      <c r="L21" s="85">
        <f>J21/سهام!$AF$1</f>
        <v>1.5289875560811726E-8</v>
      </c>
    </row>
    <row r="22" spans="1:12" ht="21.75" customHeight="1">
      <c r="A22" s="120" t="s">
        <v>164</v>
      </c>
      <c r="B22" s="120"/>
      <c r="D22" s="24">
        <v>598162</v>
      </c>
      <c r="E22" s="22"/>
      <c r="F22" s="24">
        <v>0</v>
      </c>
      <c r="G22" s="22"/>
      <c r="H22" s="24">
        <v>0</v>
      </c>
      <c r="I22" s="22"/>
      <c r="J22" s="24">
        <v>598162</v>
      </c>
      <c r="K22" s="22"/>
      <c r="L22" s="85">
        <f>J22/سهام!$AF$1</f>
        <v>2.0264607252517648E-8</v>
      </c>
    </row>
    <row r="23" spans="1:12" ht="21.75" customHeight="1">
      <c r="A23" s="120" t="s">
        <v>165</v>
      </c>
      <c r="B23" s="120"/>
      <c r="D23" s="24">
        <v>161080</v>
      </c>
      <c r="E23" s="22"/>
      <c r="F23" s="24">
        <v>0</v>
      </c>
      <c r="G23" s="22"/>
      <c r="H23" s="24">
        <v>0</v>
      </c>
      <c r="I23" s="22"/>
      <c r="J23" s="24">
        <v>161080</v>
      </c>
      <c r="K23" s="22"/>
      <c r="L23" s="85">
        <f>J23/سهام!$AF$1</f>
        <v>5.4570884413178078E-9</v>
      </c>
    </row>
    <row r="24" spans="1:12" ht="21.75" customHeight="1">
      <c r="A24" s="120" t="s">
        <v>166</v>
      </c>
      <c r="B24" s="120"/>
      <c r="D24" s="24">
        <v>161136</v>
      </c>
      <c r="E24" s="22"/>
      <c r="F24" s="24">
        <v>0</v>
      </c>
      <c r="G24" s="22"/>
      <c r="H24" s="24">
        <v>0</v>
      </c>
      <c r="I24" s="22"/>
      <c r="J24" s="24">
        <v>161136</v>
      </c>
      <c r="K24" s="22"/>
      <c r="L24" s="85">
        <f>J24/سهام!$AF$1</f>
        <v>5.4589856163408635E-9</v>
      </c>
    </row>
    <row r="25" spans="1:12" ht="21.75" customHeight="1">
      <c r="A25" s="120" t="s">
        <v>167</v>
      </c>
      <c r="B25" s="120"/>
      <c r="D25" s="24">
        <v>1214459051</v>
      </c>
      <c r="E25" s="22"/>
      <c r="F25" s="24">
        <v>9631110602651</v>
      </c>
      <c r="G25" s="22"/>
      <c r="H25" s="24">
        <v>9601709841897</v>
      </c>
      <c r="I25" s="22"/>
      <c r="J25" s="24">
        <v>30615219805</v>
      </c>
      <c r="K25" s="22"/>
      <c r="L25" s="85">
        <f>J25/سهام!$AF$1</f>
        <v>1.0371862560607744E-3</v>
      </c>
    </row>
    <row r="26" spans="1:12" ht="21.75" customHeight="1">
      <c r="A26" s="120" t="s">
        <v>168</v>
      </c>
      <c r="B26" s="120"/>
      <c r="D26" s="24">
        <v>6002330</v>
      </c>
      <c r="E26" s="22"/>
      <c r="F26" s="24">
        <v>0</v>
      </c>
      <c r="G26" s="22"/>
      <c r="H26" s="24">
        <v>0</v>
      </c>
      <c r="I26" s="22"/>
      <c r="J26" s="24">
        <v>6002330</v>
      </c>
      <c r="K26" s="22"/>
      <c r="L26" s="85">
        <f>J26/سهام!$AF$1</f>
        <v>2.0334768850245294E-7</v>
      </c>
    </row>
    <row r="27" spans="1:12" ht="21.75" customHeight="1">
      <c r="A27" s="120" t="s">
        <v>169</v>
      </c>
      <c r="B27" s="120"/>
      <c r="D27" s="24">
        <v>268777</v>
      </c>
      <c r="E27" s="22"/>
      <c r="F27" s="24">
        <v>0</v>
      </c>
      <c r="G27" s="22"/>
      <c r="H27" s="24">
        <v>0</v>
      </c>
      <c r="I27" s="22"/>
      <c r="J27" s="24">
        <v>268777</v>
      </c>
      <c r="K27" s="22"/>
      <c r="L27" s="85">
        <f>J27/سهام!$AF$1</f>
        <v>9.105660913782447E-9</v>
      </c>
    </row>
    <row r="28" spans="1:12" ht="21.75" customHeight="1">
      <c r="A28" s="120" t="s">
        <v>170</v>
      </c>
      <c r="B28" s="120"/>
      <c r="D28" s="24">
        <v>12719339533</v>
      </c>
      <c r="E28" s="22"/>
      <c r="F28" s="24">
        <v>2465049180</v>
      </c>
      <c r="G28" s="22"/>
      <c r="H28" s="24">
        <v>12700300000</v>
      </c>
      <c r="I28" s="22"/>
      <c r="J28" s="24">
        <v>2484088713</v>
      </c>
      <c r="K28" s="22"/>
      <c r="L28" s="85">
        <f>J28/سهام!$AF$1</f>
        <v>8.4156268952820517E-5</v>
      </c>
    </row>
    <row r="29" spans="1:12" ht="21.75" customHeight="1">
      <c r="A29" s="120" t="s">
        <v>171</v>
      </c>
      <c r="B29" s="120"/>
      <c r="D29" s="24">
        <v>74165118</v>
      </c>
      <c r="E29" s="22"/>
      <c r="F29" s="24">
        <v>1651149981732</v>
      </c>
      <c r="G29" s="22"/>
      <c r="H29" s="24">
        <v>1650937781114</v>
      </c>
      <c r="I29" s="22"/>
      <c r="J29" s="24">
        <v>286365736</v>
      </c>
      <c r="K29" s="22"/>
      <c r="L29" s="85">
        <f>J29/سهام!$AF$1</f>
        <v>9.7015343178238565E-6</v>
      </c>
    </row>
    <row r="30" spans="1:12" ht="21.75" customHeight="1">
      <c r="A30" s="120" t="s">
        <v>172</v>
      </c>
      <c r="B30" s="120"/>
      <c r="D30" s="24">
        <v>1179999</v>
      </c>
      <c r="E30" s="22"/>
      <c r="F30" s="24">
        <v>0</v>
      </c>
      <c r="G30" s="22"/>
      <c r="H30" s="24">
        <v>0</v>
      </c>
      <c r="I30" s="22"/>
      <c r="J30" s="24">
        <v>1179999</v>
      </c>
      <c r="K30" s="22"/>
      <c r="L30" s="85">
        <f>J30/سهام!$AF$1</f>
        <v>3.9976154107689171E-8</v>
      </c>
    </row>
    <row r="31" spans="1:12" ht="21.75" customHeight="1">
      <c r="A31" s="120" t="s">
        <v>173</v>
      </c>
      <c r="B31" s="120"/>
      <c r="D31" s="24">
        <v>1444723</v>
      </c>
      <c r="E31" s="22"/>
      <c r="F31" s="24">
        <v>2494136191711</v>
      </c>
      <c r="G31" s="22"/>
      <c r="H31" s="24">
        <v>2085252800000</v>
      </c>
      <c r="I31" s="22"/>
      <c r="J31" s="24">
        <v>408884836434</v>
      </c>
      <c r="K31" s="22"/>
      <c r="L31" s="85">
        <f>J31/سهام!$AF$1</f>
        <v>1.3852251767656469E-2</v>
      </c>
    </row>
    <row r="32" spans="1:12" ht="21.75" customHeight="1">
      <c r="A32" s="120" t="s">
        <v>174</v>
      </c>
      <c r="B32" s="120"/>
      <c r="D32" s="24">
        <v>1517380000000</v>
      </c>
      <c r="E32" s="22"/>
      <c r="F32" s="24">
        <v>0</v>
      </c>
      <c r="G32" s="22"/>
      <c r="H32" s="24">
        <v>17380000000</v>
      </c>
      <c r="I32" s="22"/>
      <c r="J32" s="24">
        <v>1500000000000</v>
      </c>
      <c r="K32" s="22"/>
      <c r="L32" s="85">
        <f>J32/سهام!$AF$1</f>
        <v>5.0817188117560912E-2</v>
      </c>
    </row>
    <row r="33" spans="1:12" ht="21.75" customHeight="1">
      <c r="A33" s="120" t="s">
        <v>175</v>
      </c>
      <c r="B33" s="120"/>
      <c r="D33" s="24">
        <v>227440000000</v>
      </c>
      <c r="E33" s="22"/>
      <c r="F33" s="24">
        <v>0</v>
      </c>
      <c r="G33" s="22"/>
      <c r="H33" s="24">
        <v>227440000000</v>
      </c>
      <c r="I33" s="22"/>
      <c r="J33" s="24">
        <v>0</v>
      </c>
      <c r="K33" s="22"/>
      <c r="L33" s="85">
        <f>J33/سهام!$AF$1</f>
        <v>0</v>
      </c>
    </row>
    <row r="34" spans="1:12" ht="21.75" customHeight="1">
      <c r="A34" s="120" t="s">
        <v>176</v>
      </c>
      <c r="B34" s="120"/>
      <c r="D34" s="24">
        <v>136858000000</v>
      </c>
      <c r="E34" s="22"/>
      <c r="F34" s="24">
        <v>0</v>
      </c>
      <c r="G34" s="22"/>
      <c r="H34" s="24">
        <v>136858000000</v>
      </c>
      <c r="I34" s="22"/>
      <c r="J34" s="24">
        <v>0</v>
      </c>
      <c r="K34" s="22"/>
      <c r="L34" s="85">
        <f>J34/سهام!$AF$1</f>
        <v>0</v>
      </c>
    </row>
    <row r="35" spans="1:12" ht="21.75" customHeight="1">
      <c r="A35" s="120" t="s">
        <v>177</v>
      </c>
      <c r="B35" s="120"/>
      <c r="D35" s="24">
        <v>508000000000</v>
      </c>
      <c r="E35" s="22"/>
      <c r="F35" s="24">
        <v>0</v>
      </c>
      <c r="G35" s="22"/>
      <c r="H35" s="24">
        <v>0</v>
      </c>
      <c r="I35" s="22"/>
      <c r="J35" s="24">
        <v>508000000000</v>
      </c>
      <c r="K35" s="22"/>
      <c r="L35" s="85">
        <f>J35/سهام!$AF$1</f>
        <v>1.7210087709147295E-2</v>
      </c>
    </row>
    <row r="36" spans="1:12" ht="21.75" customHeight="1">
      <c r="A36" s="120" t="s">
        <v>178</v>
      </c>
      <c r="B36" s="120"/>
      <c r="D36" s="24">
        <v>202923000000</v>
      </c>
      <c r="E36" s="22"/>
      <c r="F36" s="24">
        <v>0</v>
      </c>
      <c r="G36" s="22"/>
      <c r="H36" s="24">
        <v>202923000000</v>
      </c>
      <c r="I36" s="22"/>
      <c r="J36" s="24">
        <v>0</v>
      </c>
      <c r="K36" s="22"/>
      <c r="L36" s="85">
        <f>J36/سهام!$AF$1</f>
        <v>0</v>
      </c>
    </row>
    <row r="37" spans="1:12" ht="21.75" customHeight="1">
      <c r="A37" s="120" t="s">
        <v>179</v>
      </c>
      <c r="B37" s="120"/>
      <c r="D37" s="24">
        <v>315000000000</v>
      </c>
      <c r="E37" s="22"/>
      <c r="F37" s="24">
        <v>0</v>
      </c>
      <c r="G37" s="22"/>
      <c r="H37" s="24">
        <v>0</v>
      </c>
      <c r="I37" s="22"/>
      <c r="J37" s="24">
        <v>315000000000</v>
      </c>
      <c r="K37" s="22"/>
      <c r="L37" s="85">
        <f>J37/سهام!$AF$1</f>
        <v>1.0671609504687792E-2</v>
      </c>
    </row>
    <row r="38" spans="1:12" ht="21.75" customHeight="1">
      <c r="A38" s="120" t="s">
        <v>180</v>
      </c>
      <c r="B38" s="120"/>
      <c r="D38" s="24">
        <v>74643000000</v>
      </c>
      <c r="E38" s="22"/>
      <c r="F38" s="24">
        <v>0</v>
      </c>
      <c r="G38" s="22"/>
      <c r="H38" s="24">
        <v>0</v>
      </c>
      <c r="I38" s="22"/>
      <c r="J38" s="24">
        <v>74643000000</v>
      </c>
      <c r="K38" s="22"/>
      <c r="L38" s="85">
        <f>J38/سهام!$AF$1</f>
        <v>2.5287649151060662E-3</v>
      </c>
    </row>
    <row r="39" spans="1:12" ht="21.75" customHeight="1">
      <c r="A39" s="120" t="s">
        <v>181</v>
      </c>
      <c r="B39" s="120"/>
      <c r="D39" s="24">
        <v>168240000000</v>
      </c>
      <c r="E39" s="22"/>
      <c r="F39" s="24">
        <v>0</v>
      </c>
      <c r="G39" s="22"/>
      <c r="H39" s="24">
        <v>168240000000</v>
      </c>
      <c r="I39" s="22"/>
      <c r="J39" s="24">
        <v>0</v>
      </c>
      <c r="K39" s="22"/>
      <c r="L39" s="85">
        <f>J39/سهام!$AF$1</f>
        <v>0</v>
      </c>
    </row>
    <row r="40" spans="1:12" ht="21.75" customHeight="1">
      <c r="A40" s="120" t="s">
        <v>182</v>
      </c>
      <c r="B40" s="120"/>
      <c r="D40" s="24">
        <v>34307000000</v>
      </c>
      <c r="E40" s="22"/>
      <c r="F40" s="24">
        <v>0</v>
      </c>
      <c r="G40" s="22"/>
      <c r="H40" s="24">
        <v>0</v>
      </c>
      <c r="I40" s="22"/>
      <c r="J40" s="24">
        <v>34307000000</v>
      </c>
      <c r="K40" s="22"/>
      <c r="L40" s="85">
        <f>J40/سهام!$AF$1</f>
        <v>1.1622568484994415E-3</v>
      </c>
    </row>
    <row r="41" spans="1:12" ht="21.75" customHeight="1">
      <c r="A41" s="120" t="s">
        <v>183</v>
      </c>
      <c r="B41" s="120"/>
      <c r="D41" s="24">
        <v>641500000000</v>
      </c>
      <c r="E41" s="22"/>
      <c r="F41" s="24">
        <v>0</v>
      </c>
      <c r="G41" s="22"/>
      <c r="H41" s="24">
        <v>494330000000</v>
      </c>
      <c r="I41" s="22"/>
      <c r="J41" s="24">
        <v>147170000000</v>
      </c>
      <c r="K41" s="22"/>
      <c r="L41" s="85">
        <f>J41/سهام!$AF$1</f>
        <v>4.9858437168409601E-3</v>
      </c>
    </row>
    <row r="42" spans="1:12" ht="21.75" customHeight="1">
      <c r="A42" s="120" t="s">
        <v>184</v>
      </c>
      <c r="B42" s="120"/>
      <c r="D42" s="24">
        <v>366515000000</v>
      </c>
      <c r="E42" s="22"/>
      <c r="F42" s="24">
        <v>0</v>
      </c>
      <c r="G42" s="22"/>
      <c r="H42" s="24">
        <v>0</v>
      </c>
      <c r="I42" s="22"/>
      <c r="J42" s="24">
        <v>366515000000</v>
      </c>
      <c r="K42" s="22"/>
      <c r="L42" s="85">
        <f>J42/سهام!$AF$1</f>
        <v>1.2416841135271892E-2</v>
      </c>
    </row>
    <row r="43" spans="1:12" ht="21.75" customHeight="1">
      <c r="A43" s="120" t="s">
        <v>185</v>
      </c>
      <c r="B43" s="120"/>
      <c r="D43" s="24">
        <v>314212000000</v>
      </c>
      <c r="E43" s="22"/>
      <c r="F43" s="24">
        <v>0</v>
      </c>
      <c r="G43" s="22"/>
      <c r="H43" s="24">
        <v>0</v>
      </c>
      <c r="I43" s="22"/>
      <c r="J43" s="24">
        <v>314212000000</v>
      </c>
      <c r="K43" s="22"/>
      <c r="L43" s="85">
        <f>J43/سهام!$AF$1</f>
        <v>1.0644913541863367E-2</v>
      </c>
    </row>
    <row r="44" spans="1:12" ht="21.75" customHeight="1">
      <c r="A44" s="120" t="s">
        <v>186</v>
      </c>
      <c r="B44" s="120"/>
      <c r="D44" s="24">
        <v>90781000000</v>
      </c>
      <c r="E44" s="22"/>
      <c r="F44" s="24">
        <v>0</v>
      </c>
      <c r="G44" s="22"/>
      <c r="H44" s="24">
        <v>90781000000</v>
      </c>
      <c r="I44" s="22"/>
      <c r="J44" s="24">
        <v>0</v>
      </c>
      <c r="K44" s="22"/>
      <c r="L44" s="85">
        <f>J44/سهام!$AF$1</f>
        <v>0</v>
      </c>
    </row>
    <row r="45" spans="1:12" ht="21.75" customHeight="1">
      <c r="A45" s="120" t="s">
        <v>187</v>
      </c>
      <c r="B45" s="120"/>
      <c r="D45" s="24">
        <v>435388000000</v>
      </c>
      <c r="E45" s="22"/>
      <c r="F45" s="24">
        <v>0</v>
      </c>
      <c r="G45" s="22"/>
      <c r="H45" s="24">
        <v>435388000000</v>
      </c>
      <c r="I45" s="22"/>
      <c r="J45" s="24">
        <v>0</v>
      </c>
      <c r="K45" s="22"/>
      <c r="L45" s="85">
        <f>J45/سهام!$AF$1</f>
        <v>0</v>
      </c>
    </row>
    <row r="46" spans="1:12" ht="21.75" customHeight="1">
      <c r="A46" s="120" t="s">
        <v>188</v>
      </c>
      <c r="B46" s="120"/>
      <c r="D46" s="24">
        <v>638187000000</v>
      </c>
      <c r="E46" s="22"/>
      <c r="F46" s="24">
        <v>0</v>
      </c>
      <c r="G46" s="22"/>
      <c r="H46" s="24">
        <v>0</v>
      </c>
      <c r="I46" s="22"/>
      <c r="J46" s="24">
        <v>638187000000</v>
      </c>
      <c r="K46" s="22"/>
      <c r="L46" s="85">
        <f>J46/سهام!$AF$1</f>
        <v>2.1620579222121232E-2</v>
      </c>
    </row>
    <row r="47" spans="1:12" ht="21.75" customHeight="1">
      <c r="A47" s="120" t="s">
        <v>189</v>
      </c>
      <c r="B47" s="120"/>
      <c r="D47" s="24">
        <v>138952000000</v>
      </c>
      <c r="E47" s="22"/>
      <c r="F47" s="24">
        <v>0</v>
      </c>
      <c r="G47" s="22"/>
      <c r="H47" s="24">
        <v>138952000000</v>
      </c>
      <c r="I47" s="22"/>
      <c r="J47" s="24">
        <v>0</v>
      </c>
      <c r="K47" s="22"/>
      <c r="L47" s="85">
        <f>J47/سهام!$AF$1</f>
        <v>0</v>
      </c>
    </row>
    <row r="48" spans="1:12" ht="21.75" customHeight="1">
      <c r="A48" s="120" t="s">
        <v>190</v>
      </c>
      <c r="B48" s="120"/>
      <c r="D48" s="24">
        <v>653168000000</v>
      </c>
      <c r="E48" s="22"/>
      <c r="F48" s="24">
        <v>0</v>
      </c>
      <c r="G48" s="22"/>
      <c r="H48" s="24">
        <v>653168000000</v>
      </c>
      <c r="I48" s="22"/>
      <c r="J48" s="24">
        <v>0</v>
      </c>
      <c r="K48" s="22"/>
      <c r="L48" s="85">
        <f>J48/سهام!$AF$1</f>
        <v>0</v>
      </c>
    </row>
    <row r="49" spans="1:12" ht="21.75" customHeight="1">
      <c r="A49" s="120" t="s">
        <v>191</v>
      </c>
      <c r="B49" s="120"/>
      <c r="D49" s="24">
        <v>207274000000</v>
      </c>
      <c r="E49" s="22"/>
      <c r="F49" s="24">
        <v>0</v>
      </c>
      <c r="G49" s="22"/>
      <c r="H49" s="24">
        <v>0</v>
      </c>
      <c r="I49" s="22"/>
      <c r="J49" s="24">
        <v>207274000000</v>
      </c>
      <c r="K49" s="22"/>
      <c r="L49" s="85">
        <f>J49/سهام!$AF$1</f>
        <v>7.0220545665862135E-3</v>
      </c>
    </row>
    <row r="50" spans="1:12" ht="21.75" customHeight="1">
      <c r="A50" s="120" t="s">
        <v>192</v>
      </c>
      <c r="B50" s="120"/>
      <c r="D50" s="24">
        <v>406003735821</v>
      </c>
      <c r="E50" s="22"/>
      <c r="F50" s="24">
        <v>0</v>
      </c>
      <c r="G50" s="22"/>
      <c r="H50" s="24">
        <v>406003735821</v>
      </c>
      <c r="I50" s="22"/>
      <c r="J50" s="24">
        <v>0</v>
      </c>
      <c r="K50" s="22"/>
      <c r="L50" s="85">
        <f>J50/سهام!$AF$1</f>
        <v>0</v>
      </c>
    </row>
    <row r="51" spans="1:12" ht="21.75" customHeight="1">
      <c r="A51" s="120" t="s">
        <v>193</v>
      </c>
      <c r="B51" s="120"/>
      <c r="D51" s="24">
        <v>327578000000</v>
      </c>
      <c r="E51" s="22"/>
      <c r="F51" s="24">
        <v>0</v>
      </c>
      <c r="G51" s="22"/>
      <c r="H51" s="24">
        <v>327578000000</v>
      </c>
      <c r="I51" s="22"/>
      <c r="J51" s="24">
        <v>0</v>
      </c>
      <c r="K51" s="22"/>
      <c r="L51" s="85">
        <f>J51/سهام!$AF$1</f>
        <v>0</v>
      </c>
    </row>
    <row r="52" spans="1:12" ht="21.75" customHeight="1">
      <c r="A52" s="120" t="s">
        <v>194</v>
      </c>
      <c r="B52" s="120"/>
      <c r="D52" s="24">
        <v>405151000000</v>
      </c>
      <c r="E52" s="22"/>
      <c r="F52" s="24">
        <v>0</v>
      </c>
      <c r="G52" s="22"/>
      <c r="H52" s="24">
        <v>276500000000</v>
      </c>
      <c r="I52" s="22"/>
      <c r="J52" s="24">
        <v>128651000000</v>
      </c>
      <c r="K52" s="22"/>
      <c r="L52" s="85">
        <f>J52/سهام!$AF$1</f>
        <v>4.3584547123415524E-3</v>
      </c>
    </row>
    <row r="53" spans="1:12" ht="21.75" customHeight="1">
      <c r="A53" s="120" t="s">
        <v>195</v>
      </c>
      <c r="B53" s="120"/>
      <c r="D53" s="24">
        <v>229575000000</v>
      </c>
      <c r="E53" s="22"/>
      <c r="F53" s="24">
        <v>0</v>
      </c>
      <c r="G53" s="22"/>
      <c r="H53" s="24">
        <v>229575000000</v>
      </c>
      <c r="I53" s="22"/>
      <c r="J53" s="24">
        <v>0</v>
      </c>
      <c r="K53" s="22"/>
      <c r="L53" s="85">
        <f>J53/سهام!$AF$1</f>
        <v>0</v>
      </c>
    </row>
    <row r="54" spans="1:12" ht="21.75" customHeight="1">
      <c r="A54" s="120" t="s">
        <v>196</v>
      </c>
      <c r="B54" s="120"/>
      <c r="D54" s="24">
        <v>331831000000</v>
      </c>
      <c r="E54" s="22"/>
      <c r="F54" s="24">
        <v>0</v>
      </c>
      <c r="G54" s="22"/>
      <c r="H54" s="24">
        <v>331831000000</v>
      </c>
      <c r="I54" s="22"/>
      <c r="J54" s="24">
        <v>0</v>
      </c>
      <c r="K54" s="22"/>
      <c r="L54" s="85">
        <f>J54/سهام!$AF$1</f>
        <v>0</v>
      </c>
    </row>
    <row r="55" spans="1:12" ht="21.75" customHeight="1">
      <c r="A55" s="120" t="s">
        <v>197</v>
      </c>
      <c r="B55" s="120"/>
      <c r="D55" s="24">
        <v>29138000000</v>
      </c>
      <c r="E55" s="22"/>
      <c r="F55" s="24">
        <v>0</v>
      </c>
      <c r="G55" s="22"/>
      <c r="H55" s="24">
        <v>0</v>
      </c>
      <c r="I55" s="22"/>
      <c r="J55" s="24">
        <v>29138000000</v>
      </c>
      <c r="K55" s="22"/>
      <c r="L55" s="85">
        <f>J55/سهام!$AF$1</f>
        <v>9.8714081824632666E-4</v>
      </c>
    </row>
    <row r="56" spans="1:12" ht="21.75" customHeight="1">
      <c r="A56" s="120" t="s">
        <v>198</v>
      </c>
      <c r="B56" s="120"/>
      <c r="D56" s="24">
        <v>875000000000</v>
      </c>
      <c r="E56" s="22"/>
      <c r="F56" s="24">
        <v>0</v>
      </c>
      <c r="G56" s="22"/>
      <c r="H56" s="24">
        <v>875000000000</v>
      </c>
      <c r="I56" s="22"/>
      <c r="J56" s="24">
        <v>0</v>
      </c>
      <c r="K56" s="22"/>
      <c r="L56" s="85">
        <f>J56/سهام!$AF$1</f>
        <v>0</v>
      </c>
    </row>
    <row r="57" spans="1:12" ht="21.75" customHeight="1">
      <c r="A57" s="120" t="s">
        <v>199</v>
      </c>
      <c r="B57" s="120"/>
      <c r="D57" s="24">
        <v>1026000000000</v>
      </c>
      <c r="E57" s="22"/>
      <c r="F57" s="24">
        <v>0</v>
      </c>
      <c r="G57" s="22"/>
      <c r="H57" s="24">
        <v>470000000000</v>
      </c>
      <c r="I57" s="22"/>
      <c r="J57" s="24">
        <v>556000000000</v>
      </c>
      <c r="K57" s="22"/>
      <c r="L57" s="85">
        <f>J57/سهام!$AF$1</f>
        <v>1.8836237728909244E-2</v>
      </c>
    </row>
    <row r="58" spans="1:12" ht="21.75" customHeight="1">
      <c r="A58" s="120" t="s">
        <v>200</v>
      </c>
      <c r="B58" s="120"/>
      <c r="D58" s="24">
        <v>1000000000000</v>
      </c>
      <c r="E58" s="22"/>
      <c r="F58" s="24">
        <v>0</v>
      </c>
      <c r="G58" s="22"/>
      <c r="H58" s="24">
        <v>354000000000</v>
      </c>
      <c r="I58" s="22"/>
      <c r="J58" s="24">
        <v>646000000000</v>
      </c>
      <c r="K58" s="22"/>
      <c r="L58" s="85">
        <f>J58/سهام!$AF$1</f>
        <v>2.18852690159629E-2</v>
      </c>
    </row>
    <row r="59" spans="1:12" ht="21.75" customHeight="1">
      <c r="A59" s="120" t="s">
        <v>201</v>
      </c>
      <c r="B59" s="120"/>
      <c r="D59" s="24">
        <v>336073000000</v>
      </c>
      <c r="E59" s="22"/>
      <c r="F59" s="24">
        <v>0</v>
      </c>
      <c r="G59" s="22"/>
      <c r="H59" s="24">
        <v>0</v>
      </c>
      <c r="I59" s="22"/>
      <c r="J59" s="24">
        <v>336073000000</v>
      </c>
      <c r="K59" s="22"/>
      <c r="L59" s="85">
        <f>J59/سهام!$AF$1</f>
        <v>1.1385523241488699E-2</v>
      </c>
    </row>
    <row r="60" spans="1:12" ht="21.75" customHeight="1">
      <c r="A60" s="120" t="s">
        <v>202</v>
      </c>
      <c r="B60" s="120"/>
      <c r="D60" s="24">
        <v>190106000000</v>
      </c>
      <c r="E60" s="22"/>
      <c r="F60" s="24">
        <v>0</v>
      </c>
      <c r="G60" s="22"/>
      <c r="H60" s="24">
        <v>190106000000</v>
      </c>
      <c r="I60" s="22"/>
      <c r="J60" s="24">
        <v>0</v>
      </c>
      <c r="K60" s="22"/>
      <c r="L60" s="85">
        <f>J60/سهام!$AF$1</f>
        <v>0</v>
      </c>
    </row>
    <row r="61" spans="1:12" ht="21.75" customHeight="1">
      <c r="A61" s="120" t="s">
        <v>203</v>
      </c>
      <c r="B61" s="120"/>
      <c r="D61" s="24">
        <v>384369000000</v>
      </c>
      <c r="E61" s="22"/>
      <c r="F61" s="24">
        <v>0</v>
      </c>
      <c r="G61" s="22"/>
      <c r="H61" s="24">
        <v>384369000000</v>
      </c>
      <c r="I61" s="22"/>
      <c r="J61" s="24">
        <v>0</v>
      </c>
      <c r="K61" s="22"/>
      <c r="L61" s="85">
        <f>J61/سهام!$AF$1</f>
        <v>0</v>
      </c>
    </row>
    <row r="62" spans="1:12" ht="21.75" customHeight="1">
      <c r="A62" s="120" t="s">
        <v>204</v>
      </c>
      <c r="B62" s="120"/>
      <c r="D62" s="24">
        <v>298874000000</v>
      </c>
      <c r="E62" s="22"/>
      <c r="F62" s="24">
        <v>0</v>
      </c>
      <c r="G62" s="22"/>
      <c r="H62" s="24">
        <v>0</v>
      </c>
      <c r="I62" s="22"/>
      <c r="J62" s="24">
        <v>298874000000</v>
      </c>
      <c r="K62" s="22"/>
      <c r="L62" s="85">
        <f>J62/سهام!$AF$1</f>
        <v>1.0125290854298601E-2</v>
      </c>
    </row>
    <row r="63" spans="1:12" ht="21.75" customHeight="1">
      <c r="A63" s="120" t="s">
        <v>205</v>
      </c>
      <c r="B63" s="120"/>
      <c r="D63" s="24">
        <v>482221000000</v>
      </c>
      <c r="E63" s="22"/>
      <c r="F63" s="24">
        <v>0</v>
      </c>
      <c r="G63" s="22"/>
      <c r="H63" s="24">
        <v>482221000000</v>
      </c>
      <c r="I63" s="22"/>
      <c r="J63" s="24">
        <v>0</v>
      </c>
      <c r="K63" s="22"/>
      <c r="L63" s="85">
        <f>J63/سهام!$AF$1</f>
        <v>0</v>
      </c>
    </row>
    <row r="64" spans="1:12" ht="21.75" customHeight="1">
      <c r="A64" s="120" t="s">
        <v>206</v>
      </c>
      <c r="B64" s="120"/>
      <c r="D64" s="24">
        <v>296080000000</v>
      </c>
      <c r="E64" s="22"/>
      <c r="F64" s="24">
        <v>0</v>
      </c>
      <c r="G64" s="22"/>
      <c r="H64" s="24">
        <v>296080000000</v>
      </c>
      <c r="I64" s="22"/>
      <c r="J64" s="24">
        <v>0</v>
      </c>
      <c r="K64" s="22"/>
      <c r="L64" s="85">
        <f>J64/سهام!$AF$1</f>
        <v>0</v>
      </c>
    </row>
    <row r="65" spans="1:12" ht="21.75" customHeight="1">
      <c r="A65" s="120" t="s">
        <v>207</v>
      </c>
      <c r="B65" s="120"/>
      <c r="D65" s="24">
        <v>371623000000</v>
      </c>
      <c r="E65" s="22"/>
      <c r="F65" s="24">
        <v>0</v>
      </c>
      <c r="G65" s="22"/>
      <c r="H65" s="24">
        <v>371623000000</v>
      </c>
      <c r="I65" s="22"/>
      <c r="J65" s="24">
        <v>0</v>
      </c>
      <c r="K65" s="22"/>
      <c r="L65" s="85">
        <f>J65/سهام!$AF$1</f>
        <v>0</v>
      </c>
    </row>
    <row r="66" spans="1:12" ht="21.75" customHeight="1">
      <c r="A66" s="120" t="s">
        <v>208</v>
      </c>
      <c r="B66" s="120"/>
      <c r="D66" s="24">
        <v>451891000000</v>
      </c>
      <c r="E66" s="22"/>
      <c r="F66" s="24">
        <v>0</v>
      </c>
      <c r="G66" s="22"/>
      <c r="H66" s="24">
        <v>0</v>
      </c>
      <c r="I66" s="22"/>
      <c r="J66" s="24">
        <v>451891000000</v>
      </c>
      <c r="K66" s="22"/>
      <c r="L66" s="85">
        <f>J66/سهام!$AF$1</f>
        <v>1.5309219970421813E-2</v>
      </c>
    </row>
    <row r="67" spans="1:12" ht="21.75" customHeight="1">
      <c r="A67" s="120" t="s">
        <v>209</v>
      </c>
      <c r="B67" s="120"/>
      <c r="D67" s="24">
        <v>430524000000</v>
      </c>
      <c r="E67" s="22"/>
      <c r="F67" s="24">
        <v>0</v>
      </c>
      <c r="G67" s="22"/>
      <c r="H67" s="24">
        <v>430524000000</v>
      </c>
      <c r="I67" s="22"/>
      <c r="J67" s="24">
        <v>0</v>
      </c>
      <c r="K67" s="22"/>
      <c r="L67" s="85">
        <f>J67/سهام!$AF$1</f>
        <v>0</v>
      </c>
    </row>
    <row r="68" spans="1:12" ht="21.75" customHeight="1">
      <c r="A68" s="120" t="s">
        <v>210</v>
      </c>
      <c r="B68" s="120"/>
      <c r="D68" s="24">
        <v>120001000000</v>
      </c>
      <c r="E68" s="22"/>
      <c r="F68" s="24">
        <v>0</v>
      </c>
      <c r="G68" s="22"/>
      <c r="H68" s="24">
        <v>7500000000</v>
      </c>
      <c r="I68" s="22"/>
      <c r="J68" s="24">
        <v>112501000000</v>
      </c>
      <c r="K68" s="22"/>
      <c r="L68" s="85">
        <f>J68/سهام!$AF$1</f>
        <v>3.8113229869424802E-3</v>
      </c>
    </row>
    <row r="69" spans="1:12" ht="21.75" customHeight="1">
      <c r="A69" s="120" t="s">
        <v>211</v>
      </c>
      <c r="B69" s="120"/>
      <c r="D69" s="24">
        <v>291000000000</v>
      </c>
      <c r="E69" s="22"/>
      <c r="F69" s="24">
        <v>0</v>
      </c>
      <c r="G69" s="22"/>
      <c r="H69" s="24">
        <v>0</v>
      </c>
      <c r="I69" s="22"/>
      <c r="J69" s="24">
        <v>291000000000</v>
      </c>
      <c r="K69" s="22"/>
      <c r="L69" s="85">
        <f>J69/سهام!$AF$1</f>
        <v>9.8585344948068174E-3</v>
      </c>
    </row>
    <row r="70" spans="1:12" ht="21.75" customHeight="1">
      <c r="A70" s="120" t="s">
        <v>212</v>
      </c>
      <c r="B70" s="120"/>
      <c r="D70" s="24">
        <v>907000000000</v>
      </c>
      <c r="E70" s="22"/>
      <c r="F70" s="24">
        <v>0</v>
      </c>
      <c r="G70" s="22"/>
      <c r="H70" s="24">
        <v>0</v>
      </c>
      <c r="I70" s="22"/>
      <c r="J70" s="24">
        <v>907000000000</v>
      </c>
      <c r="K70" s="22"/>
      <c r="L70" s="85">
        <f>J70/سهام!$AF$1</f>
        <v>3.0727459748418499E-2</v>
      </c>
    </row>
    <row r="71" spans="1:12" ht="21.75" customHeight="1">
      <c r="A71" s="120" t="s">
        <v>213</v>
      </c>
      <c r="B71" s="120"/>
      <c r="D71" s="24">
        <v>154900000000</v>
      </c>
      <c r="E71" s="22"/>
      <c r="F71" s="24">
        <v>0</v>
      </c>
      <c r="G71" s="22"/>
      <c r="H71" s="24">
        <v>90000000000</v>
      </c>
      <c r="I71" s="22"/>
      <c r="J71" s="24">
        <v>64900000000</v>
      </c>
      <c r="K71" s="22"/>
      <c r="L71" s="85">
        <f>J71/سهام!$AF$1</f>
        <v>2.1986903392198021E-3</v>
      </c>
    </row>
    <row r="72" spans="1:12" ht="21.75" customHeight="1">
      <c r="A72" s="120" t="s">
        <v>214</v>
      </c>
      <c r="B72" s="120"/>
      <c r="D72" s="24">
        <v>569000000000</v>
      </c>
      <c r="E72" s="22"/>
      <c r="F72" s="24">
        <v>0</v>
      </c>
      <c r="G72" s="22"/>
      <c r="H72" s="24">
        <v>0</v>
      </c>
      <c r="I72" s="22"/>
      <c r="J72" s="24">
        <v>569000000000</v>
      </c>
      <c r="K72" s="22"/>
      <c r="L72" s="85">
        <f>J72/سهام!$AF$1</f>
        <v>1.9276653359261441E-2</v>
      </c>
    </row>
    <row r="73" spans="1:12" ht="21.75" customHeight="1">
      <c r="A73" s="120" t="s">
        <v>215</v>
      </c>
      <c r="B73" s="120"/>
      <c r="D73" s="24">
        <v>0</v>
      </c>
      <c r="E73" s="22"/>
      <c r="F73" s="24">
        <v>554000000000</v>
      </c>
      <c r="G73" s="22"/>
      <c r="H73" s="24">
        <v>0</v>
      </c>
      <c r="I73" s="22"/>
      <c r="J73" s="24">
        <v>554000000000</v>
      </c>
      <c r="K73" s="22"/>
      <c r="L73" s="85">
        <f>J73/سهام!$AF$1</f>
        <v>1.8768481478085831E-2</v>
      </c>
    </row>
    <row r="74" spans="1:12" ht="21.75" customHeight="1">
      <c r="A74" s="120" t="s">
        <v>216</v>
      </c>
      <c r="B74" s="120"/>
      <c r="D74" s="24">
        <v>0</v>
      </c>
      <c r="E74" s="22"/>
      <c r="F74" s="24">
        <v>355000000000</v>
      </c>
      <c r="G74" s="22"/>
      <c r="H74" s="24">
        <v>0</v>
      </c>
      <c r="I74" s="22"/>
      <c r="J74" s="24">
        <v>355000000000</v>
      </c>
      <c r="K74" s="22"/>
      <c r="L74" s="85">
        <f>J74/سهام!$AF$1</f>
        <v>1.2026734521156083E-2</v>
      </c>
    </row>
    <row r="75" spans="1:12" ht="21.75" customHeight="1">
      <c r="A75" s="120" t="s">
        <v>217</v>
      </c>
      <c r="B75" s="120"/>
      <c r="D75" s="24">
        <v>0</v>
      </c>
      <c r="E75" s="22"/>
      <c r="F75" s="24">
        <v>500000000000</v>
      </c>
      <c r="G75" s="22"/>
      <c r="H75" s="24">
        <v>0</v>
      </c>
      <c r="I75" s="22"/>
      <c r="J75" s="24">
        <v>500000000000</v>
      </c>
      <c r="K75" s="22"/>
      <c r="L75" s="85">
        <f>J75/سهام!$AF$1</f>
        <v>1.6939062705853637E-2</v>
      </c>
    </row>
    <row r="76" spans="1:12" ht="21.75" customHeight="1">
      <c r="A76" s="120" t="s">
        <v>218</v>
      </c>
      <c r="B76" s="120"/>
      <c r="D76" s="24">
        <v>0</v>
      </c>
      <c r="E76" s="22"/>
      <c r="F76" s="24">
        <v>611000000000</v>
      </c>
      <c r="G76" s="22"/>
      <c r="H76" s="24">
        <v>0</v>
      </c>
      <c r="I76" s="22"/>
      <c r="J76" s="24">
        <v>611000000000</v>
      </c>
      <c r="K76" s="22"/>
      <c r="L76" s="85">
        <f>J76/سهام!$AF$1</f>
        <v>2.0699534626553145E-2</v>
      </c>
    </row>
    <row r="77" spans="1:12" ht="21.75" customHeight="1">
      <c r="A77" s="120" t="s">
        <v>219</v>
      </c>
      <c r="B77" s="120"/>
      <c r="D77" s="24">
        <v>0</v>
      </c>
      <c r="E77" s="22"/>
      <c r="F77" s="24">
        <v>90000000000</v>
      </c>
      <c r="G77" s="22"/>
      <c r="H77" s="24">
        <v>0</v>
      </c>
      <c r="I77" s="22"/>
      <c r="J77" s="24">
        <v>90000000000</v>
      </c>
      <c r="K77" s="22"/>
      <c r="L77" s="85">
        <f>J77/سهام!$AF$1</f>
        <v>3.0490312870536549E-3</v>
      </c>
    </row>
    <row r="78" spans="1:12" ht="21.75" customHeight="1">
      <c r="A78" s="120" t="s">
        <v>220</v>
      </c>
      <c r="B78" s="120"/>
      <c r="D78" s="24">
        <v>0</v>
      </c>
      <c r="E78" s="22"/>
      <c r="F78" s="24">
        <v>129000000000</v>
      </c>
      <c r="G78" s="22"/>
      <c r="H78" s="24">
        <v>0</v>
      </c>
      <c r="I78" s="22"/>
      <c r="J78" s="24">
        <v>129000000000</v>
      </c>
      <c r="K78" s="22"/>
      <c r="L78" s="85">
        <f>J78/سهام!$AF$1</f>
        <v>4.3702781781102384E-3</v>
      </c>
    </row>
    <row r="79" spans="1:12" ht="21.75" customHeight="1">
      <c r="A79" s="122" t="s">
        <v>221</v>
      </c>
      <c r="B79" s="122"/>
      <c r="D79" s="25">
        <v>0</v>
      </c>
      <c r="E79" s="22"/>
      <c r="F79" s="25">
        <v>383000000000</v>
      </c>
      <c r="G79" s="22"/>
      <c r="H79" s="25">
        <v>0</v>
      </c>
      <c r="I79" s="22"/>
      <c r="J79" s="25">
        <v>383000000000</v>
      </c>
      <c r="K79" s="22"/>
      <c r="L79" s="85">
        <f>J79/سهام!$AF$1</f>
        <v>1.2975322032683886E-2</v>
      </c>
    </row>
    <row r="80" spans="1:12" ht="21.75" customHeight="1">
      <c r="A80" s="119" t="s">
        <v>30</v>
      </c>
      <c r="B80" s="119"/>
      <c r="D80" s="26">
        <v>16636809754558</v>
      </c>
      <c r="E80" s="22"/>
      <c r="F80" s="26">
        <v>25624992163878</v>
      </c>
      <c r="G80" s="22"/>
      <c r="H80" s="26">
        <v>30625880933073</v>
      </c>
      <c r="I80" s="22"/>
      <c r="J80" s="26">
        <v>11635920985363</v>
      </c>
      <c r="K80" s="22"/>
      <c r="L80" s="85">
        <f>SUM(L9:L79)</f>
        <v>0.39420319042284435</v>
      </c>
    </row>
    <row r="83" spans="10:10">
      <c r="J83" s="31">
        <v>11635920985363</v>
      </c>
    </row>
    <row r="84" spans="10:10">
      <c r="J84" s="31"/>
    </row>
    <row r="85" spans="10:10">
      <c r="J85" s="31">
        <f>J80-J83</f>
        <v>0</v>
      </c>
    </row>
  </sheetData>
  <mergeCells count="78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8:B78"/>
    <mergeCell ref="A79:B79"/>
    <mergeCell ref="A80:B80"/>
    <mergeCell ref="A73:B73"/>
    <mergeCell ref="A74:B74"/>
    <mergeCell ref="A75:B75"/>
    <mergeCell ref="A76:B76"/>
    <mergeCell ref="A77:B77"/>
  </mergeCells>
  <pageMargins left="0.39" right="0.39" top="0.39" bottom="0.39" header="0" footer="0"/>
  <pageSetup paperSize="9" scale="65" fitToHeight="0" orientation="landscape" r:id="rId1"/>
  <rowBreaks count="1" manualBreakCount="1">
    <brk id="40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P32"/>
  <sheetViews>
    <sheetView rightToLeft="1" view="pageBreakPreview" zoomScaleNormal="100" zoomScaleSheetLayoutView="100" workbookViewId="0">
      <selection activeCell="P10" sqref="P10"/>
    </sheetView>
  </sheetViews>
  <sheetFormatPr defaultRowHeight="12.75"/>
  <cols>
    <col min="1" max="1" width="2.5703125" customWidth="1"/>
    <col min="2" max="2" width="51.42578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20.140625" customWidth="1"/>
    <col min="9" max="9" width="1.28515625" customWidth="1"/>
    <col min="10" max="10" width="19.42578125" style="90" customWidth="1"/>
    <col min="11" max="11" width="0.28515625" customWidth="1"/>
    <col min="12" max="12" width="19.85546875" style="108" customWidth="1"/>
    <col min="14" max="14" width="27.28515625" customWidth="1"/>
    <col min="16" max="16" width="21.140625" customWidth="1"/>
  </cols>
  <sheetData>
    <row r="1" spans="1:16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6" ht="21.75" customHeight="1">
      <c r="A2" s="128" t="s">
        <v>222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6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6" ht="14.45" customHeight="1"/>
    <row r="5" spans="1:16" ht="29.1" customHeight="1">
      <c r="A5" s="1" t="s">
        <v>223</v>
      </c>
      <c r="B5" s="129" t="s">
        <v>224</v>
      </c>
      <c r="C5" s="129"/>
      <c r="D5" s="129"/>
      <c r="E5" s="129"/>
      <c r="F5" s="129"/>
      <c r="G5" s="129"/>
      <c r="H5" s="129"/>
      <c r="I5" s="129"/>
      <c r="J5" s="129"/>
    </row>
    <row r="6" spans="1:16" ht="14.45" customHeight="1"/>
    <row r="7" spans="1:16" ht="14.45" customHeight="1">
      <c r="A7" s="124" t="s">
        <v>225</v>
      </c>
      <c r="B7" s="124"/>
      <c r="D7" s="2" t="s">
        <v>226</v>
      </c>
      <c r="F7" s="2" t="s">
        <v>148</v>
      </c>
      <c r="H7" s="2" t="s">
        <v>227</v>
      </c>
      <c r="J7" s="91" t="s">
        <v>228</v>
      </c>
    </row>
    <row r="8" spans="1:16" ht="21.75" customHeight="1">
      <c r="A8" s="125" t="s">
        <v>229</v>
      </c>
      <c r="B8" s="125"/>
      <c r="D8" s="36" t="s">
        <v>230</v>
      </c>
      <c r="E8" s="22"/>
      <c r="F8" s="23">
        <f>'درآمد سرمایه گذاری در سهام'!U21</f>
        <v>524288166735</v>
      </c>
      <c r="G8" s="22"/>
      <c r="H8" s="27">
        <v>29.44</v>
      </c>
      <c r="I8" s="22"/>
      <c r="J8" s="85">
        <f>F8/سهام!$AF$1</f>
        <v>1.7761900264522425E-2</v>
      </c>
      <c r="L8" s="43"/>
      <c r="N8" s="42"/>
      <c r="O8" s="41"/>
    </row>
    <row r="9" spans="1:16" ht="21.75" customHeight="1">
      <c r="A9" s="120" t="s">
        <v>231</v>
      </c>
      <c r="B9" s="120"/>
      <c r="D9" s="37" t="s">
        <v>232</v>
      </c>
      <c r="E9" s="22"/>
      <c r="F9" s="24">
        <f>'درآمد سرمایه گذاری در صندوق'!U32</f>
        <v>551866349750</v>
      </c>
      <c r="G9" s="22"/>
      <c r="H9" s="28">
        <v>41.31</v>
      </c>
      <c r="I9" s="22"/>
      <c r="J9" s="86">
        <f>F9/سهام!$AF$1</f>
        <v>1.8696197407331611E-2</v>
      </c>
      <c r="L9" s="43"/>
      <c r="N9" s="39"/>
    </row>
    <row r="10" spans="1:16" ht="21.75" customHeight="1">
      <c r="A10" s="120" t="s">
        <v>233</v>
      </c>
      <c r="B10" s="120"/>
      <c r="D10" s="37" t="s">
        <v>234</v>
      </c>
      <c r="E10" s="22"/>
      <c r="F10" s="24">
        <f>'درآمد سرمایه گذاری در اوراق به'!R31</f>
        <v>1886754325221</v>
      </c>
      <c r="G10" s="22"/>
      <c r="H10" s="28">
        <v>-21.62</v>
      </c>
      <c r="I10" s="22"/>
      <c r="J10" s="86">
        <f>F10/سهام!$AF$1</f>
        <v>6.3919699650918177E-2</v>
      </c>
      <c r="L10" s="43"/>
      <c r="N10" s="39"/>
    </row>
    <row r="11" spans="1:16" ht="21.75" customHeight="1">
      <c r="A11" s="120" t="s">
        <v>235</v>
      </c>
      <c r="B11" s="120"/>
      <c r="D11" s="37" t="s">
        <v>236</v>
      </c>
      <c r="E11" s="22"/>
      <c r="F11" s="24">
        <f>'درآمد سپرده بانکی'!H165</f>
        <v>4309563934293</v>
      </c>
      <c r="G11" s="22"/>
      <c r="H11" s="28">
        <v>47.26</v>
      </c>
      <c r="I11" s="22"/>
      <c r="J11" s="86">
        <f>F11/سهام!$AF$1</f>
        <v>0.14599994743574887</v>
      </c>
      <c r="L11" s="43"/>
      <c r="N11" s="39"/>
    </row>
    <row r="12" spans="1:16" ht="21.75" customHeight="1">
      <c r="A12" s="122" t="s">
        <v>237</v>
      </c>
      <c r="B12" s="122"/>
      <c r="D12" s="38" t="s">
        <v>238</v>
      </c>
      <c r="E12" s="22"/>
      <c r="F12" s="25">
        <f>'سایر درآمدها'!F11</f>
        <v>993757183</v>
      </c>
      <c r="G12" s="22"/>
      <c r="H12" s="29">
        <v>0.13</v>
      </c>
      <c r="I12" s="22"/>
      <c r="J12" s="86">
        <f>F12/سهام!$AF$1</f>
        <v>3.3666630474458935E-5</v>
      </c>
      <c r="L12" s="43"/>
      <c r="N12" s="31"/>
    </row>
    <row r="13" spans="1:16" ht="21.75" customHeight="1">
      <c r="A13" s="119" t="s">
        <v>30</v>
      </c>
      <c r="B13" s="119"/>
      <c r="D13" s="26"/>
      <c r="E13" s="22"/>
      <c r="F13" s="26">
        <f>SUM(F8:F12)</f>
        <v>7273466533182</v>
      </c>
      <c r="G13" s="22"/>
      <c r="H13" s="30">
        <v>96.52</v>
      </c>
      <c r="I13" s="22"/>
      <c r="J13" s="87">
        <f>SUM(J8:J12)</f>
        <v>0.24641141138899555</v>
      </c>
    </row>
    <row r="14" spans="1:16" ht="13.5" thickTop="1"/>
    <row r="15" spans="1:16">
      <c r="F15" s="39"/>
      <c r="H15" s="39"/>
      <c r="J15" s="113"/>
      <c r="L15" s="109"/>
      <c r="N15" s="39"/>
      <c r="P15" s="40"/>
    </row>
    <row r="16" spans="1:16">
      <c r="F16" s="39"/>
      <c r="H16" s="39"/>
      <c r="J16" s="114"/>
      <c r="N16" s="42"/>
    </row>
    <row r="17" spans="4:16">
      <c r="F17" s="39"/>
      <c r="H17" s="31"/>
      <c r="N17" s="31"/>
    </row>
    <row r="18" spans="4:16" ht="15">
      <c r="F18" s="110">
        <v>7289671234016</v>
      </c>
      <c r="H18" s="31"/>
    </row>
    <row r="19" spans="4:16">
      <c r="F19" s="106"/>
      <c r="N19" s="31"/>
    </row>
    <row r="20" spans="4:16">
      <c r="D20" s="41" t="s">
        <v>431</v>
      </c>
      <c r="F20" s="111">
        <f>F18-F13</f>
        <v>16204700834</v>
      </c>
      <c r="H20" s="41"/>
      <c r="J20" s="115"/>
      <c r="L20" s="107"/>
    </row>
    <row r="21" spans="4:16">
      <c r="F21" s="108"/>
      <c r="N21" s="41"/>
    </row>
    <row r="22" spans="4:16">
      <c r="F22" s="116">
        <f>F20-'درآمد ناشی از فروش'!T34-'درآمد ناشی از فروش'!U34</f>
        <v>0</v>
      </c>
      <c r="P22" s="41"/>
    </row>
    <row r="23" spans="4:16">
      <c r="F23" s="108"/>
    </row>
    <row r="24" spans="4:16" ht="18.75">
      <c r="F24" s="33"/>
    </row>
    <row r="25" spans="4:16">
      <c r="F25" s="108"/>
    </row>
    <row r="26" spans="4:16" ht="18.75">
      <c r="F26" s="33"/>
    </row>
    <row r="27" spans="4:16">
      <c r="F27" s="108"/>
    </row>
    <row r="28" spans="4:16">
      <c r="F28" s="106"/>
    </row>
    <row r="29" spans="4:16">
      <c r="F29" s="108"/>
    </row>
    <row r="30" spans="4:16">
      <c r="F30" s="108"/>
    </row>
    <row r="31" spans="4:16">
      <c r="F31" s="108"/>
    </row>
    <row r="32" spans="4:16">
      <c r="F32" s="108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37"/>
  <sheetViews>
    <sheetView rightToLeft="1" view="pageBreakPreview" topLeftCell="A6" zoomScaleNormal="100" zoomScaleSheetLayoutView="100" workbookViewId="0">
      <selection activeCell="U22" sqref="U22:U37"/>
    </sheetView>
  </sheetViews>
  <sheetFormatPr defaultRowHeight="12.75"/>
  <cols>
    <col min="1" max="1" width="5.140625" customWidth="1"/>
    <col min="2" max="2" width="32.42578125" customWidth="1"/>
    <col min="3" max="3" width="1.28515625" customWidth="1"/>
    <col min="4" max="4" width="14.7109375" bestFit="1" customWidth="1"/>
    <col min="5" max="5" width="1.28515625" customWidth="1"/>
    <col min="6" max="6" width="17.140625" customWidth="1"/>
    <col min="7" max="7" width="1.28515625" customWidth="1"/>
    <col min="8" max="8" width="17.28515625" customWidth="1"/>
    <col min="9" max="9" width="1.28515625" customWidth="1"/>
    <col min="10" max="10" width="21.140625" customWidth="1"/>
    <col min="11" max="11" width="1.28515625" customWidth="1"/>
    <col min="12" max="12" width="15.5703125" customWidth="1"/>
    <col min="13" max="13" width="1.28515625" customWidth="1"/>
    <col min="14" max="14" width="18.7109375" customWidth="1"/>
    <col min="15" max="16" width="1.28515625" customWidth="1"/>
    <col min="17" max="17" width="19.140625" customWidth="1"/>
    <col min="18" max="18" width="1.28515625" customWidth="1"/>
    <col min="19" max="19" width="20.85546875" customWidth="1"/>
    <col min="20" max="20" width="1.28515625" customWidth="1"/>
    <col min="21" max="21" width="25.140625" customWidth="1"/>
    <col min="22" max="22" width="1.28515625" customWidth="1"/>
    <col min="23" max="23" width="15.5703125" style="90" customWidth="1"/>
    <col min="24" max="24" width="0.28515625" customWidth="1"/>
    <col min="25" max="25" width="22" customWidth="1"/>
    <col min="26" max="26" width="17.28515625" customWidth="1"/>
    <col min="27" max="27" width="15.42578125" bestFit="1" customWidth="1"/>
  </cols>
  <sheetData>
    <row r="1" spans="1:26" ht="29.1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pans="1:26" ht="21.75" customHeight="1">
      <c r="A2" s="128" t="s">
        <v>222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spans="1:26" ht="21.75" customHeight="1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</row>
    <row r="4" spans="1:26" ht="14.45" customHeight="1"/>
    <row r="5" spans="1:26" ht="14.45" customHeight="1">
      <c r="A5" s="1" t="s">
        <v>239</v>
      </c>
      <c r="B5" s="129" t="s">
        <v>240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</row>
    <row r="6" spans="1:26" ht="14.45" customHeight="1">
      <c r="D6" s="124" t="s">
        <v>241</v>
      </c>
      <c r="E6" s="124"/>
      <c r="F6" s="124"/>
      <c r="G6" s="124"/>
      <c r="H6" s="124"/>
      <c r="I6" s="124"/>
      <c r="J6" s="124"/>
      <c r="K6" s="124"/>
      <c r="L6" s="124"/>
      <c r="N6" s="124" t="s">
        <v>242</v>
      </c>
      <c r="O6" s="124"/>
      <c r="P6" s="124"/>
      <c r="Q6" s="124"/>
      <c r="R6" s="124"/>
      <c r="S6" s="124"/>
      <c r="T6" s="124"/>
      <c r="U6" s="124"/>
      <c r="V6" s="124"/>
      <c r="W6" s="124"/>
    </row>
    <row r="7" spans="1:26" ht="14.45" customHeight="1">
      <c r="D7" s="3"/>
      <c r="E7" s="3"/>
      <c r="F7" s="3"/>
      <c r="G7" s="3"/>
      <c r="H7" s="3"/>
      <c r="I7" s="3"/>
      <c r="J7" s="127" t="s">
        <v>30</v>
      </c>
      <c r="K7" s="127"/>
      <c r="L7" s="127"/>
      <c r="N7" s="3"/>
      <c r="O7" s="3"/>
      <c r="P7" s="3"/>
      <c r="Q7" s="3"/>
      <c r="R7" s="3"/>
      <c r="S7" s="3"/>
      <c r="T7" s="3"/>
      <c r="U7" s="127" t="s">
        <v>30</v>
      </c>
      <c r="V7" s="127"/>
      <c r="W7" s="127"/>
    </row>
    <row r="8" spans="1:26" ht="14.45" customHeight="1">
      <c r="A8" s="124" t="s">
        <v>243</v>
      </c>
      <c r="B8" s="124"/>
      <c r="D8" s="2" t="s">
        <v>244</v>
      </c>
      <c r="F8" s="2" t="s">
        <v>245</v>
      </c>
      <c r="H8" s="2" t="s">
        <v>246</v>
      </c>
      <c r="J8" s="4" t="s">
        <v>148</v>
      </c>
      <c r="K8" s="3"/>
      <c r="L8" s="4" t="s">
        <v>227</v>
      </c>
      <c r="N8" s="2" t="s">
        <v>244</v>
      </c>
      <c r="P8" s="124" t="s">
        <v>245</v>
      </c>
      <c r="Q8" s="124"/>
      <c r="S8" s="2" t="s">
        <v>246</v>
      </c>
      <c r="U8" s="4" t="s">
        <v>148</v>
      </c>
      <c r="V8" s="3"/>
      <c r="W8" s="105" t="s">
        <v>227</v>
      </c>
    </row>
    <row r="9" spans="1:26" ht="21.75" customHeight="1">
      <c r="A9" s="94" t="s">
        <v>24</v>
      </c>
      <c r="B9" s="94"/>
      <c r="D9" s="23"/>
      <c r="E9" s="22"/>
      <c r="F9" s="23"/>
      <c r="G9" s="22"/>
      <c r="H9" s="23"/>
      <c r="I9" s="22"/>
      <c r="J9" s="23">
        <f>D9+F9+H9</f>
        <v>0</v>
      </c>
      <c r="K9" s="22"/>
      <c r="L9" s="27">
        <f>J9/درآمد!$F$13</f>
        <v>0</v>
      </c>
      <c r="M9" s="22"/>
      <c r="N9" s="23">
        <v>0</v>
      </c>
      <c r="O9" s="22"/>
      <c r="P9" s="97"/>
      <c r="Q9" s="97">
        <v>0</v>
      </c>
      <c r="R9" s="22"/>
      <c r="S9" s="23">
        <v>5612473568</v>
      </c>
      <c r="T9" s="22"/>
      <c r="U9" s="23">
        <f>N9+Q9+S9</f>
        <v>5612473568</v>
      </c>
      <c r="V9" s="22"/>
      <c r="W9" s="85">
        <f>U9/درآمد!$F$13</f>
        <v>7.7163668003359218E-4</v>
      </c>
      <c r="Y9" s="31"/>
      <c r="Z9" s="31"/>
    </row>
    <row r="10" spans="1:26" ht="21.75" customHeight="1">
      <c r="A10" s="93" t="s">
        <v>29</v>
      </c>
      <c r="B10" s="93"/>
      <c r="D10" s="24"/>
      <c r="E10" s="22"/>
      <c r="F10" s="24"/>
      <c r="G10" s="22"/>
      <c r="H10" s="24"/>
      <c r="I10" s="22"/>
      <c r="J10" s="33">
        <f t="shared" ref="J10:J19" si="0">D10+F10+H10</f>
        <v>0</v>
      </c>
      <c r="K10" s="22"/>
      <c r="L10" s="43">
        <f>J10/درآمد!$F$13</f>
        <v>0</v>
      </c>
      <c r="M10" s="22"/>
      <c r="N10" s="24">
        <v>0</v>
      </c>
      <c r="O10" s="22"/>
      <c r="P10" s="95"/>
      <c r="Q10" s="95">
        <v>0</v>
      </c>
      <c r="R10" s="22"/>
      <c r="S10" s="24">
        <v>26121321157</v>
      </c>
      <c r="T10" s="22"/>
      <c r="U10" s="33">
        <f t="shared" ref="U10:U20" si="1">N10+Q10+S10</f>
        <v>26121321157</v>
      </c>
      <c r="V10" s="22"/>
      <c r="W10" s="86">
        <f>U10/درآمد!$F$13</f>
        <v>3.5913166078145728E-3</v>
      </c>
      <c r="Z10" s="31"/>
    </row>
    <row r="11" spans="1:26" ht="21.75" customHeight="1">
      <c r="A11" s="93" t="s">
        <v>28</v>
      </c>
      <c r="B11" s="93"/>
      <c r="D11" s="24"/>
      <c r="E11" s="22"/>
      <c r="F11" s="24"/>
      <c r="G11" s="22"/>
      <c r="H11" s="24"/>
      <c r="I11" s="22"/>
      <c r="J11" s="33">
        <f t="shared" si="0"/>
        <v>0</v>
      </c>
      <c r="K11" s="22"/>
      <c r="L11" s="43">
        <f>J11/درآمد!$F$13</f>
        <v>0</v>
      </c>
      <c r="M11" s="22"/>
      <c r="N11" s="24">
        <v>300292160</v>
      </c>
      <c r="O11" s="22"/>
      <c r="P11" s="95"/>
      <c r="Q11" s="95">
        <v>746263543</v>
      </c>
      <c r="R11" s="22"/>
      <c r="S11" s="24">
        <v>1141880620</v>
      </c>
      <c r="T11" s="22"/>
      <c r="U11" s="33">
        <f t="shared" si="1"/>
        <v>2188436323</v>
      </c>
      <c r="V11" s="22"/>
      <c r="W11" s="86">
        <f>U11/درآمد!$F$13</f>
        <v>3.008794105281463E-4</v>
      </c>
      <c r="Y11" s="31"/>
      <c r="Z11" s="31"/>
    </row>
    <row r="12" spans="1:26" ht="21.75" customHeight="1">
      <c r="A12" s="93" t="s">
        <v>25</v>
      </c>
      <c r="B12" s="93"/>
      <c r="D12" s="24"/>
      <c r="E12" s="22"/>
      <c r="F12" s="24"/>
      <c r="G12" s="22"/>
      <c r="H12" s="24"/>
      <c r="I12" s="22"/>
      <c r="J12" s="33">
        <f t="shared" si="0"/>
        <v>0</v>
      </c>
      <c r="K12" s="22"/>
      <c r="L12" s="43">
        <f>J12/درآمد!$F$13</f>
        <v>0</v>
      </c>
      <c r="M12" s="22"/>
      <c r="N12" s="24">
        <v>1650000000</v>
      </c>
      <c r="O12" s="22"/>
      <c r="P12" s="95"/>
      <c r="Q12" s="95">
        <v>0</v>
      </c>
      <c r="R12" s="22"/>
      <c r="S12" s="24">
        <v>-881776019</v>
      </c>
      <c r="T12" s="22"/>
      <c r="U12" s="33">
        <f t="shared" si="1"/>
        <v>768223981</v>
      </c>
      <c r="V12" s="22"/>
      <c r="W12" s="86">
        <f>U12/درآمد!$F$13</f>
        <v>1.0562006128650144E-4</v>
      </c>
      <c r="Y12" s="31"/>
      <c r="Z12" s="31"/>
    </row>
    <row r="13" spans="1:26" ht="21.75" customHeight="1">
      <c r="A13" s="93" t="s">
        <v>23</v>
      </c>
      <c r="B13" s="93"/>
      <c r="D13" s="24"/>
      <c r="E13" s="22"/>
      <c r="F13" s="24"/>
      <c r="G13" s="22"/>
      <c r="H13" s="24"/>
      <c r="I13" s="22"/>
      <c r="J13" s="33">
        <f t="shared" si="0"/>
        <v>0</v>
      </c>
      <c r="K13" s="22"/>
      <c r="L13" s="43">
        <f>J13/درآمد!$F$13</f>
        <v>0</v>
      </c>
      <c r="M13" s="22"/>
      <c r="N13" s="24">
        <v>0</v>
      </c>
      <c r="O13" s="22"/>
      <c r="P13" s="95"/>
      <c r="Q13" s="95">
        <v>0</v>
      </c>
      <c r="R13" s="22"/>
      <c r="S13" s="24">
        <v>-3009638275</v>
      </c>
      <c r="T13" s="22"/>
      <c r="U13" s="33">
        <f t="shared" si="1"/>
        <v>-3009638275</v>
      </c>
      <c r="V13" s="22"/>
      <c r="W13" s="86">
        <f>U13/درآمد!$F$13</f>
        <v>-4.1378320244821995E-4</v>
      </c>
      <c r="Y13" s="31"/>
      <c r="Z13" s="31"/>
    </row>
    <row r="14" spans="1:26" ht="21.75" customHeight="1">
      <c r="A14" s="93" t="s">
        <v>27</v>
      </c>
      <c r="B14" s="93"/>
      <c r="D14" s="24"/>
      <c r="E14" s="22"/>
      <c r="F14" s="24"/>
      <c r="G14" s="22"/>
      <c r="H14" s="24"/>
      <c r="I14" s="22"/>
      <c r="J14" s="33">
        <f t="shared" si="0"/>
        <v>0</v>
      </c>
      <c r="K14" s="22"/>
      <c r="L14" s="43">
        <f>J14/درآمد!$F$13</f>
        <v>0</v>
      </c>
      <c r="M14" s="22"/>
      <c r="N14" s="24">
        <v>21939000000</v>
      </c>
      <c r="O14" s="22"/>
      <c r="P14" s="95"/>
      <c r="Q14" s="95">
        <v>3241643667</v>
      </c>
      <c r="R14" s="22"/>
      <c r="S14" s="24">
        <v>-80383296</v>
      </c>
      <c r="T14" s="22"/>
      <c r="U14" s="33">
        <f>N14+Q14+S14</f>
        <v>25100260371</v>
      </c>
      <c r="V14" s="22"/>
      <c r="W14" s="86">
        <f>U14/درآمد!$F$13</f>
        <v>3.4509350192911555E-3</v>
      </c>
      <c r="Y14" s="31"/>
      <c r="Z14" s="31"/>
    </row>
    <row r="15" spans="1:26" ht="21.75" customHeight="1">
      <c r="A15" s="93" t="s">
        <v>26</v>
      </c>
      <c r="B15" s="93"/>
      <c r="D15" s="24"/>
      <c r="E15" s="22"/>
      <c r="F15" s="24"/>
      <c r="G15" s="22"/>
      <c r="H15" s="24"/>
      <c r="I15" s="22"/>
      <c r="J15" s="33">
        <f t="shared" si="0"/>
        <v>0</v>
      </c>
      <c r="K15" s="22"/>
      <c r="L15" s="43">
        <f>J15/درآمد!$F$13</f>
        <v>0</v>
      </c>
      <c r="M15" s="22"/>
      <c r="N15" s="24">
        <v>22749019200</v>
      </c>
      <c r="O15" s="22"/>
      <c r="P15" s="95"/>
      <c r="Q15" s="95">
        <v>-3453198043</v>
      </c>
      <c r="R15" s="22"/>
      <c r="S15" s="24">
        <v>-4168773179</v>
      </c>
      <c r="T15" s="22"/>
      <c r="U15" s="33">
        <f t="shared" si="1"/>
        <v>15127047978</v>
      </c>
      <c r="V15" s="22"/>
      <c r="W15" s="86">
        <f>U15/درآمد!$F$13</f>
        <v>2.0797576931150339E-3</v>
      </c>
      <c r="Y15" s="31"/>
      <c r="Z15" s="31"/>
    </row>
    <row r="16" spans="1:26" ht="21.75" customHeight="1">
      <c r="A16" s="93" t="s">
        <v>247</v>
      </c>
      <c r="B16" s="93"/>
      <c r="D16" s="24"/>
      <c r="E16" s="22"/>
      <c r="F16" s="24"/>
      <c r="G16" s="22"/>
      <c r="H16" s="24"/>
      <c r="I16" s="22"/>
      <c r="J16" s="33">
        <f t="shared" si="0"/>
        <v>0</v>
      </c>
      <c r="K16" s="22"/>
      <c r="L16" s="43">
        <f>J16/درآمد!$F$13</f>
        <v>0</v>
      </c>
      <c r="M16" s="22"/>
      <c r="N16" s="24">
        <v>0</v>
      </c>
      <c r="O16" s="22"/>
      <c r="P16" s="95"/>
      <c r="Q16" s="95">
        <v>0</v>
      </c>
      <c r="R16" s="22"/>
      <c r="S16" s="24">
        <v>-11628</v>
      </c>
      <c r="T16" s="22"/>
      <c r="U16" s="33">
        <f t="shared" si="1"/>
        <v>-11628</v>
      </c>
      <c r="V16" s="22"/>
      <c r="W16" s="86">
        <f>U16/درآمد!$F$13</f>
        <v>-1.5986874961137653E-9</v>
      </c>
    </row>
    <row r="17" spans="1:27" ht="21.75" customHeight="1">
      <c r="A17" s="93" t="s">
        <v>249</v>
      </c>
      <c r="B17" s="93"/>
      <c r="D17" s="24"/>
      <c r="E17" s="22"/>
      <c r="F17" s="24"/>
      <c r="G17" s="22"/>
      <c r="H17" s="24"/>
      <c r="I17" s="22"/>
      <c r="J17" s="33">
        <f t="shared" si="0"/>
        <v>0</v>
      </c>
      <c r="K17" s="22"/>
      <c r="L17" s="43">
        <f>J17/درآمد!$F$13</f>
        <v>0</v>
      </c>
      <c r="M17" s="22"/>
      <c r="N17" s="24">
        <v>108373150380</v>
      </c>
      <c r="O17" s="22"/>
      <c r="P17" s="95"/>
      <c r="Q17" s="95">
        <v>0</v>
      </c>
      <c r="R17" s="22"/>
      <c r="S17" s="24">
        <v>81446151128</v>
      </c>
      <c r="T17" s="22"/>
      <c r="U17" s="33">
        <f t="shared" si="1"/>
        <v>189819301508</v>
      </c>
      <c r="V17" s="22"/>
      <c r="W17" s="86">
        <f>U17/درآمد!$F$13</f>
        <v>2.6097501190392877E-2</v>
      </c>
    </row>
    <row r="18" spans="1:27" ht="21.75" customHeight="1">
      <c r="A18" s="93" t="s">
        <v>21</v>
      </c>
      <c r="B18" s="93"/>
      <c r="D18" s="24"/>
      <c r="E18" s="22"/>
      <c r="F18" s="24"/>
      <c r="G18" s="22"/>
      <c r="H18" s="24"/>
      <c r="I18" s="22"/>
      <c r="J18" s="33">
        <f t="shared" si="0"/>
        <v>0</v>
      </c>
      <c r="K18" s="22"/>
      <c r="L18" s="43">
        <f>J18/درآمد!$F$13</f>
        <v>0</v>
      </c>
      <c r="M18" s="22"/>
      <c r="N18" s="24">
        <v>49445343360</v>
      </c>
      <c r="O18" s="22"/>
      <c r="P18" s="95"/>
      <c r="Q18" s="95">
        <v>121707593594</v>
      </c>
      <c r="R18" s="22"/>
      <c r="S18" s="24">
        <v>0</v>
      </c>
      <c r="T18" s="22"/>
      <c r="U18" s="33">
        <f t="shared" si="1"/>
        <v>171152936954</v>
      </c>
      <c r="V18" s="22"/>
      <c r="W18" s="86">
        <f>U18/درآمد!$F$13</f>
        <v>2.3531136930814187E-2</v>
      </c>
      <c r="Y18" s="31"/>
    </row>
    <row r="19" spans="1:27" ht="21.75" customHeight="1">
      <c r="A19" s="93" t="s">
        <v>20</v>
      </c>
      <c r="B19" s="93"/>
      <c r="D19" s="24"/>
      <c r="E19" s="22"/>
      <c r="F19" s="24"/>
      <c r="G19" s="22"/>
      <c r="H19" s="24"/>
      <c r="I19" s="22"/>
      <c r="J19" s="33">
        <f t="shared" si="0"/>
        <v>0</v>
      </c>
      <c r="K19" s="22"/>
      <c r="L19" s="43">
        <f>J19/درآمد!$F$13</f>
        <v>0</v>
      </c>
      <c r="M19" s="22"/>
      <c r="N19" s="24">
        <v>9358560000</v>
      </c>
      <c r="O19" s="22"/>
      <c r="P19" s="95"/>
      <c r="Q19" s="95">
        <v>-8319840642</v>
      </c>
      <c r="R19" s="22"/>
      <c r="S19" s="24">
        <v>0</v>
      </c>
      <c r="T19" s="22"/>
      <c r="U19" s="33">
        <f t="shared" si="1"/>
        <v>1038719358</v>
      </c>
      <c r="V19" s="22"/>
      <c r="W19" s="86">
        <f>U19/درآمد!$F$13</f>
        <v>1.428093953909458E-4</v>
      </c>
      <c r="Y19" s="31"/>
    </row>
    <row r="20" spans="1:27" ht="21.75" customHeight="1">
      <c r="A20" s="92" t="s">
        <v>22</v>
      </c>
      <c r="B20" s="92"/>
      <c r="D20" s="25">
        <v>3728813550</v>
      </c>
      <c r="E20" s="22"/>
      <c r="F20" s="25"/>
      <c r="G20" s="22"/>
      <c r="H20" s="25"/>
      <c r="I20" s="22"/>
      <c r="J20" s="24">
        <f>D20+F20+H20</f>
        <v>3728813550</v>
      </c>
      <c r="K20" s="22"/>
      <c r="L20" s="43">
        <f>J20/درآمد!$F$13</f>
        <v>5.1265975212629684E-4</v>
      </c>
      <c r="M20" s="22"/>
      <c r="N20" s="25">
        <v>22870056440</v>
      </c>
      <c r="O20" s="22"/>
      <c r="P20" s="95"/>
      <c r="Q20" s="95">
        <v>67499039000</v>
      </c>
      <c r="R20" s="22"/>
      <c r="S20" s="25">
        <v>0</v>
      </c>
      <c r="T20" s="22"/>
      <c r="U20" s="33">
        <f t="shared" si="1"/>
        <v>90369095440</v>
      </c>
      <c r="V20" s="22"/>
      <c r="W20" s="86">
        <f>U20/درآمد!$F$13</f>
        <v>1.2424487694791837E-2</v>
      </c>
      <c r="Y20" s="31"/>
    </row>
    <row r="21" spans="1:27" ht="21.75" customHeight="1" thickBot="1">
      <c r="A21" s="119" t="s">
        <v>30</v>
      </c>
      <c r="B21" s="119"/>
      <c r="D21" s="26">
        <v>0</v>
      </c>
      <c r="E21" s="22"/>
      <c r="F21" s="26">
        <f>SUM(F9:F20)</f>
        <v>0</v>
      </c>
      <c r="G21" s="26">
        <f>SUM(G9:G20)</f>
        <v>0</v>
      </c>
      <c r="H21" s="26">
        <f>SUM(H9:H20)</f>
        <v>0</v>
      </c>
      <c r="I21" s="26">
        <f>SUM(I9:I20)</f>
        <v>0</v>
      </c>
      <c r="J21" s="26">
        <f>SUM(J9:J20)</f>
        <v>3728813550</v>
      </c>
      <c r="K21" s="22"/>
      <c r="L21" s="30"/>
      <c r="M21" s="22"/>
      <c r="N21" s="26">
        <f>SUM(N9:N20)</f>
        <v>236685421540</v>
      </c>
      <c r="O21" s="22"/>
      <c r="P21" s="22"/>
      <c r="Q21" s="26">
        <f>SUM(Q9:Q20)</f>
        <v>181421501119</v>
      </c>
      <c r="R21" s="22"/>
      <c r="S21" s="26">
        <f>SUM(S9:S20)</f>
        <v>106181244076</v>
      </c>
      <c r="T21" s="22"/>
      <c r="U21" s="26">
        <f>SUM(U9:U20)</f>
        <v>524288166735</v>
      </c>
      <c r="V21" s="22"/>
      <c r="W21" s="87">
        <f>SUM(W9:W20)</f>
        <v>7.2082295882323136E-2</v>
      </c>
      <c r="Y21" s="31"/>
      <c r="Z21" s="31"/>
      <c r="AA21" s="31"/>
    </row>
    <row r="22" spans="1:27" ht="13.5" thickTop="1">
      <c r="U22" s="31"/>
      <c r="Y22" s="31"/>
      <c r="Z22" s="31"/>
      <c r="AA22" s="31"/>
    </row>
    <row r="23" spans="1:27">
      <c r="U23" s="31"/>
    </row>
    <row r="25" spans="1:27">
      <c r="U25" s="31"/>
    </row>
    <row r="26" spans="1:27">
      <c r="U26" s="31"/>
    </row>
    <row r="27" spans="1:27">
      <c r="U27" s="31"/>
    </row>
    <row r="28" spans="1:27">
      <c r="U28" s="31"/>
    </row>
    <row r="29" spans="1:27">
      <c r="U29" s="31"/>
    </row>
    <row r="30" spans="1:27">
      <c r="U30" s="31"/>
    </row>
    <row r="31" spans="1:27">
      <c r="U31" s="31"/>
    </row>
    <row r="33" spans="21:21">
      <c r="U33" s="31"/>
    </row>
    <row r="34" spans="21:21">
      <c r="U34" s="31"/>
    </row>
    <row r="35" spans="21:21">
      <c r="U35" s="31"/>
    </row>
    <row r="36" spans="21:21">
      <c r="U36" s="31"/>
    </row>
    <row r="37" spans="21:21">
      <c r="U37" s="31"/>
    </row>
  </sheetData>
  <mergeCells count="11">
    <mergeCell ref="A1:W1"/>
    <mergeCell ref="A2:W2"/>
    <mergeCell ref="A3:W3"/>
    <mergeCell ref="B5:W5"/>
    <mergeCell ref="D6:L6"/>
    <mergeCell ref="N6:W6"/>
    <mergeCell ref="A21:B21"/>
    <mergeCell ref="J7:L7"/>
    <mergeCell ref="U7:W7"/>
    <mergeCell ref="A8:B8"/>
    <mergeCell ref="P8:Q8"/>
  </mergeCells>
  <pageMargins left="0.39" right="0.39" top="0.39" bottom="0.39" header="0" footer="0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اعمال اختیار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Mr Gholipour</dc:creator>
  <dc:description/>
  <cp:lastModifiedBy>Nazanin Firouzi</cp:lastModifiedBy>
  <cp:lastPrinted>2024-12-28T16:43:52Z</cp:lastPrinted>
  <dcterms:created xsi:type="dcterms:W3CDTF">2024-12-23T14:11:21Z</dcterms:created>
  <dcterms:modified xsi:type="dcterms:W3CDTF">2024-12-30T11:08:31Z</dcterms:modified>
</cp:coreProperties>
</file>