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yaseri\Desktop\"/>
    </mc:Choice>
  </mc:AlternateContent>
  <xr:revisionPtr revIDLastSave="0" documentId="13_ncr:1_{6F4C1035-A578-49DC-A318-AEFD83697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درآمد سود سهام" sheetId="15" r:id="rId14"/>
    <sheet name="سایر درآمدها" sheetId="14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ناشی از تغییر قیمت اوراق" sheetId="21" r:id="rId20"/>
    <sheet name="درآمد اعمال اختیار" sheetId="20" state="hidden" r:id="rId21"/>
  </sheets>
  <definedNames>
    <definedName name="_xlnm._FilterDatabase" localSheetId="19" hidden="1">'درآمد ناشی از تغییر قیمت اوراق'!$A$8:$R$48</definedName>
    <definedName name="_xlnm._FilterDatabase" localSheetId="18" hidden="1">'درآمد ناشی از فروش'!$A$7:$V$39</definedName>
    <definedName name="_xlnm.Print_Area" localSheetId="4">اوراق!$A$1:$AM$26</definedName>
    <definedName name="_xlnm.Print_Area" localSheetId="2">'اوراق مشتقه'!$A$1:$AV$18</definedName>
    <definedName name="_xlnm.Print_Area" localSheetId="5">'تعدیل قیمت'!$A$1:$N$17</definedName>
    <definedName name="_xlnm.Print_Area" localSheetId="7">درآمد!$A$1:$K$13</definedName>
    <definedName name="_xlnm.Print_Area" localSheetId="20">'درآمد اعمال اختیار'!$A$1:$Z$10</definedName>
    <definedName name="_xlnm.Print_Area" localSheetId="12">'درآمد سپرده بانکی'!$A$1:$K$184</definedName>
    <definedName name="_xlnm.Print_Area" localSheetId="10">'درآمد سرمایه گذاری در اوراق به'!$A$1:$S$31</definedName>
    <definedName name="_xlnm.Print_Area" localSheetId="8">'درآمد سرمایه گذاری در سهام'!$A$1:$X$26</definedName>
    <definedName name="_xlnm.Print_Area" localSheetId="9">'درآمد سرمایه گذاری در صندوق'!$A$1:$X$33</definedName>
    <definedName name="_xlnm.Print_Area" localSheetId="13">'درآمد سود سهام'!$A$1:$T$15</definedName>
    <definedName name="_xlnm.Print_Area" localSheetId="15">'درآمد سود صندوق'!$A$1:$L$7</definedName>
    <definedName name="_xlnm.Print_Area" localSheetId="19">'درآمد ناشی از تغییر قیمت اوراق'!$A$1:$S$48</definedName>
    <definedName name="_xlnm.Print_Area" localSheetId="18">'درآمد ناشی از فروش'!$A$1:$S$39</definedName>
    <definedName name="_xlnm.Print_Area" localSheetId="14">'سایر درآمدها'!$A$1:$G$11</definedName>
    <definedName name="_xlnm.Print_Area" localSheetId="6">سپرده!$A$1:$M$81</definedName>
    <definedName name="_xlnm.Print_Area" localSheetId="1">سهام!$A$1:$AC$21</definedName>
    <definedName name="_xlnm.Print_Area" localSheetId="16">'سود اوراق بهادار'!$A$1:$U$20</definedName>
    <definedName name="_xlnm.Print_Area" localSheetId="17">'سود سپرده بانکی'!$A$1:$N$184</definedName>
    <definedName name="_xlnm.Print_Area" localSheetId="0">'صورت وضعیت'!$A$1:$C$26</definedName>
    <definedName name="_xlnm.Print_Area" localSheetId="11">'مبالغ تخصیصی اوراق'!$A$1:$I$11</definedName>
    <definedName name="_xlnm.Print_Area" localSheetId="3">'واحدهای صندوق'!$A$1:$AB$27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9" l="1"/>
  <c r="S18" i="15" s="1"/>
  <c r="U9" i="9"/>
  <c r="T24" i="17"/>
  <c r="Q48" i="21"/>
  <c r="S10" i="9"/>
  <c r="U10" i="9" s="1"/>
  <c r="U11" i="9"/>
  <c r="S12" i="9"/>
  <c r="U12" i="9" s="1"/>
  <c r="S13" i="9"/>
  <c r="U13" i="9" s="1"/>
  <c r="U14" i="9"/>
  <c r="U15" i="9"/>
  <c r="U16" i="9"/>
  <c r="U17" i="9"/>
  <c r="U18" i="9"/>
  <c r="U19" i="9"/>
  <c r="U20" i="9"/>
  <c r="U21" i="9"/>
  <c r="U22" i="9"/>
  <c r="U23" i="9"/>
  <c r="U24" i="9"/>
  <c r="U25" i="9"/>
  <c r="S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9" i="9"/>
  <c r="S10" i="10"/>
  <c r="U10" i="10" s="1"/>
  <c r="U11" i="10"/>
  <c r="S12" i="10"/>
  <c r="U12" i="10" s="1"/>
  <c r="S13" i="10"/>
  <c r="U13" i="10" s="1"/>
  <c r="U14" i="10"/>
  <c r="S15" i="10"/>
  <c r="U15" i="10" s="1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S9" i="10"/>
  <c r="U9" i="10" s="1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9" i="10"/>
  <c r="P10" i="11"/>
  <c r="P11" i="11"/>
  <c r="R11" i="11" s="1"/>
  <c r="P12" i="11"/>
  <c r="R12" i="11" s="1"/>
  <c r="P13" i="11"/>
  <c r="R13" i="11" s="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P9" i="11"/>
  <c r="R9" i="11" s="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9" i="11"/>
  <c r="S26" i="9" l="1"/>
  <c r="S33" i="10"/>
  <c r="P31" i="11"/>
  <c r="U26" i="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8" i="19"/>
  <c r="T44" i="19"/>
  <c r="U39" i="19"/>
  <c r="T39" i="19"/>
  <c r="AL26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9" i="5"/>
  <c r="AJ26" i="5"/>
  <c r="AH26" i="5"/>
  <c r="AA27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9" i="4"/>
  <c r="AB21" i="2"/>
  <c r="AB10" i="2"/>
  <c r="AB11" i="2"/>
  <c r="AB12" i="2"/>
  <c r="AB13" i="2"/>
  <c r="AB14" i="2"/>
  <c r="AB15" i="2"/>
  <c r="AB16" i="2"/>
  <c r="AB17" i="2"/>
  <c r="AB18" i="2"/>
  <c r="AB19" i="2"/>
  <c r="AB20" i="2"/>
  <c r="AB9" i="2"/>
  <c r="F12" i="8" l="1"/>
  <c r="J33" i="10"/>
  <c r="H33" i="10"/>
  <c r="F33" i="10"/>
  <c r="R10" i="11" l="1"/>
  <c r="Q33" i="10"/>
  <c r="Q51" i="21" s="1"/>
  <c r="Q44" i="19"/>
  <c r="R31" i="11" l="1"/>
  <c r="F10" i="8" s="1"/>
  <c r="U33" i="10"/>
  <c r="F9" i="8" s="1"/>
  <c r="Q39" i="19" l="1"/>
  <c r="T45" i="19" s="1"/>
  <c r="T5" i="19"/>
  <c r="F11" i="8"/>
  <c r="M28" i="21" l="1"/>
  <c r="F8" i="8"/>
  <c r="F13" i="8" s="1"/>
  <c r="F18" i="8" s="1"/>
  <c r="F21" i="8" s="1"/>
  <c r="M16" i="21"/>
  <c r="W13" i="10" l="1"/>
  <c r="W17" i="10"/>
  <c r="W21" i="10"/>
  <c r="W25" i="10"/>
  <c r="W29" i="10"/>
  <c r="W10" i="10"/>
  <c r="W12" i="10"/>
  <c r="W20" i="10"/>
  <c r="W32" i="10"/>
  <c r="W14" i="10"/>
  <c r="W18" i="10"/>
  <c r="W22" i="10"/>
  <c r="W26" i="10"/>
  <c r="W30" i="10"/>
  <c r="W11" i="10"/>
  <c r="W24" i="10"/>
  <c r="W15" i="10"/>
  <c r="W19" i="10"/>
  <c r="W23" i="10"/>
  <c r="W27" i="10"/>
  <c r="W31" i="10"/>
  <c r="W9" i="10"/>
  <c r="W16" i="10"/>
  <c r="W28" i="10"/>
  <c r="M190" i="18"/>
  <c r="M191" i="18" s="1"/>
  <c r="K20" i="17"/>
  <c r="M20" i="17"/>
  <c r="N20" i="17"/>
  <c r="J20" i="17"/>
  <c r="T20" i="17"/>
  <c r="W33" i="10" l="1"/>
  <c r="L9" i="7"/>
  <c r="L81" i="7" s="1"/>
  <c r="Y27" i="4"/>
  <c r="I27" i="4"/>
  <c r="J21" i="2"/>
  <c r="Z21" i="2"/>
  <c r="V39" i="19"/>
</calcChain>
</file>

<file path=xl/sharedStrings.xml><?xml version="1.0" encoding="utf-8"?>
<sst xmlns="http://schemas.openxmlformats.org/spreadsheetml/2006/main" count="1215" uniqueCount="498">
  <si>
    <t>صندوق سرمایه گذاری آوای فردای زاگرس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</si>
  <si>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</si>
  <si>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</si>
  <si>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</si>
  <si>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</si>
  <si>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</si>
  <si>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</si>
  <si>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</si>
  <si>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</si>
  <si>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</si>
  <si>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</si>
  <si>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</si>
  <si>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</si>
  <si>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</si>
  <si>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</si>
  <si>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</si>
  <si>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</si>
  <si>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</si>
  <si>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</si>
  <si>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امتیاز تسهیلات مسکن سال1403</t>
  </si>
  <si>
    <t>بیمه کوثر</t>
  </si>
  <si>
    <t>پالایش نفت تبریز</t>
  </si>
  <si>
    <t>داروسازی‌ امین‌</t>
  </si>
  <si>
    <t>گروه توسعه مالی مهرآیندگان</t>
  </si>
  <si>
    <t>گروه مدیریت سرمایه گذاری امید</t>
  </si>
  <si>
    <t>مدیریت سرمایه گذاری کوثربهمن</t>
  </si>
  <si>
    <t>بانک‌پارسیان‌</t>
  </si>
  <si>
    <t>بیمه پارسیان</t>
  </si>
  <si>
    <t>پالایش نفت بندرعباس</t>
  </si>
  <si>
    <t>پالایش نفت تهران</t>
  </si>
  <si>
    <t>سرمایه گذاری تامین اجتماعی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</si>
  <si>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</si>
  <si>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</si>
  <si>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</si>
  <si>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</si>
  <si>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</si>
  <si>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</si>
  <si>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</si>
  <si>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</si>
  <si>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</si>
  <si>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</si>
  <si>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</si>
  <si>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</si>
  <si>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</si>
  <si>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</si>
  <si>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</si>
  <si>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</si>
  <si>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</si>
  <si>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</si>
  <si>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</si>
  <si>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</si>
  <si>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</si>
  <si>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</si>
  <si>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ص.س.صندوق در صندوق خوشه گندم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</si>
  <si>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</si>
  <si>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</si>
  <si>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</si>
  <si>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دایا1-بخشی</t>
  </si>
  <si>
    <t>صندوق س صنایع دایا2-بخشی</t>
  </si>
  <si>
    <t>صندوق س. اهرمی کاریزما-واحد عادی</t>
  </si>
  <si>
    <t>صندوق س. پرتو پایش پیشرو-س</t>
  </si>
  <si>
    <t>صندوق س.آرمان آتیه درخشان مس-س</t>
  </si>
  <si>
    <t>صندوق س.پشتوانه طلا دنای زاگرس</t>
  </si>
  <si>
    <t>صندوق س.زرین نهال ثنا-س</t>
  </si>
  <si>
    <t>صندوق س.سپند کاریزما-س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</si>
  <si>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</si>
  <si>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</si>
  <si>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</si>
  <si>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صبا</t>
  </si>
  <si>
    <t>طلوع بامداد مهرگان</t>
  </si>
  <si>
    <t>صندوق س.سهامی درخشان آمیتیس-س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</si>
  <si>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</si>
  <si>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</si>
  <si>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</si>
  <si>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</si>
  <si>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</si>
  <si>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</si>
  <si>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</si>
  <si>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</si>
  <si>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</si>
  <si>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خزانه-م13بودجه02-051021</t>
  </si>
  <si>
    <t>بله</t>
  </si>
  <si>
    <t>1402/12/29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</si>
  <si>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</si>
  <si>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</si>
  <si>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</si>
  <si>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</si>
  <si>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</si>
  <si>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</si>
  <si>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</si>
  <si>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</si>
  <si>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</si>
  <si>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</si>
  <si>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اسنادخزانه-م2بودجه00-031024</t>
  </si>
  <si>
    <t>1400/02/22</t>
  </si>
  <si>
    <t>1403/10/24</t>
  </si>
  <si>
    <t>اسنادخزانه-م5بودجه01-041015</t>
  </si>
  <si>
    <t>1401/12/08</t>
  </si>
  <si>
    <t>1404/10/14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</si>
  <si>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</si>
  <si>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</si>
  <si>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</si>
  <si>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</si>
  <si>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</si>
  <si>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</si>
  <si>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</si>
  <si>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</si>
  <si>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</si>
  <si>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</si>
  <si>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</si>
  <si>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داروساز پارس حیان060929</t>
  </si>
  <si>
    <t>1402/09/29</t>
  </si>
  <si>
    <t>1406/09/29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</si>
  <si>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</si>
  <si>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</si>
  <si>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</si>
  <si>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</si>
  <si>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</si>
  <si>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</si>
  <si>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دولت141-ش.خ040302</t>
  </si>
  <si>
    <t>1402/08/02</t>
  </si>
  <si>
    <t>1404/03/02</t>
  </si>
  <si>
    <t>مرابحه عام دولت142-ش.خ031009</t>
  </si>
  <si>
    <t>1402/08/09</t>
  </si>
  <si>
    <t>1403/10/09</t>
  </si>
  <si>
    <t>مرابحه عام دولت143-ش.خ041009</t>
  </si>
  <si>
    <t>1404/10/09</t>
  </si>
  <si>
    <t>مرابحه عام دولت191-ش.خ060328</t>
  </si>
  <si>
    <t>1403/09/28</t>
  </si>
  <si>
    <t>1406/03/28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</si>
  <si>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</si>
  <si>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</si>
  <si>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</si>
  <si>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</si>
  <si>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</si>
  <si>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</si>
  <si>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</si>
  <si>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</si>
  <si>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</si>
  <si>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</si>
  <si>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-9.92%</t>
  </si>
  <si>
    <t>-10.06%</t>
  </si>
  <si>
    <t>-8.65%</t>
  </si>
  <si>
    <t>-10.02%</t>
  </si>
  <si>
    <t>-8.15%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</si>
  <si>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</si>
  <si>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</si>
  <si>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</si>
  <si>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</si>
  <si>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</si>
  <si>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</si>
  <si>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290-8100-14527997-1</t>
  </si>
  <si>
    <t>0.00%</t>
  </si>
  <si>
    <t>حساب جاری بانک آینده بلوار دریا 0100750407000</t>
  </si>
  <si>
    <t>سپرده کوتاه مدت بانک دی فرشته 0205364536008</t>
  </si>
  <si>
    <t>سپرده کوتاه مدت بانک آینده بلوار دریا 0203629431004</t>
  </si>
  <si>
    <t>حساب جاری بانک دی فرشته 0105362922004</t>
  </si>
  <si>
    <t>قرض الحسنه بانک آینده بلوار دریا 0302795060004</t>
  </si>
  <si>
    <t>سپرده کوتاه مدت بانک گردشگری میدان سرو 147-9967-823519-1</t>
  </si>
  <si>
    <t>سپرده کوتاه مدت موسسه اعتباری ملل جنت آباد 0414-10-277-000000082</t>
  </si>
  <si>
    <t>سپرده کوتاه مدت بانک اقتصاد نوین غدیر 101-850-6730034-1</t>
  </si>
  <si>
    <t>سپرده کوتاه مدت بانک گردشگری قیطریه 133-9098-823519-1</t>
  </si>
  <si>
    <t>سپرده کوتاه مدت بانک رفاه بازار 327894908</t>
  </si>
  <si>
    <t>سپرده کوتاه مدت بانک سامان جام جم 821.841.3837417.1</t>
  </si>
  <si>
    <t>سپرده کوتاه مدت بانک سامان جام جم 821.810.3837417.1</t>
  </si>
  <si>
    <t>سپرده کوتاه مدت بانک ملت مستقل مرکزی 9554863739</t>
  </si>
  <si>
    <t>سپرده کوتاه مدت بانک شهر بلوار اندرزگو 7001001361439</t>
  </si>
  <si>
    <t>سپرده کوتاه مدت بانک اقتصاد نوین جنت آباد 174-850-6730034-1</t>
  </si>
  <si>
    <t>سپرده کوتاه مدت بانک خاورمیانه بخارست 1007-10810-707074758</t>
  </si>
  <si>
    <t>0.16%</t>
  </si>
  <si>
    <t>قرض الحسنه بانک آینده مطهری 0303521532001</t>
  </si>
  <si>
    <t>سپرده کوتاه مدت بانک آینده مطهری 0203807818001</t>
  </si>
  <si>
    <t>قرض الحسنه بانک تجارت نفت شمالی 0000356061403</t>
  </si>
  <si>
    <t>0.01%</t>
  </si>
  <si>
    <t>سپرده کوتاه مدت بانک صادرات مستقل فردوسی 0218367478005</t>
  </si>
  <si>
    <t>سپرده کوتاه مدت بانک پارسیان یوسف آباد 470-01499700-604</t>
  </si>
  <si>
    <t>سپرده کوتاه مدت بانک مسکن مستقل مرکزی 420221713324</t>
  </si>
  <si>
    <t>سپرده بلند مدت بانک گردشگری پیروزی 134-1405-823519-26</t>
  </si>
  <si>
    <t>0.60%</t>
  </si>
  <si>
    <t>سپرده بلند مدت بانک مسکن مستقل مرکزی 5600877334005</t>
  </si>
  <si>
    <t>4.38%</t>
  </si>
  <si>
    <t>سپرده بلند مدت بانک تجارت نفت شمالی 0479602859465</t>
  </si>
  <si>
    <t>سپرده بلند مدت بانک گردشگری پیروزی 134-1405-823519-52</t>
  </si>
  <si>
    <t>0.63%</t>
  </si>
  <si>
    <t>سپرده بلند مدت بانک گردشگری پیروزی 134-1405-823519-53</t>
  </si>
  <si>
    <t>0.22%</t>
  </si>
  <si>
    <t>سپرده بلند مدت بانک گردشگری پیروزی 134-1405-823519-55</t>
  </si>
  <si>
    <t>0.10%</t>
  </si>
  <si>
    <t>سپرده بلند مدت بانک گردشگری پیروزی 134-1405-823519-57</t>
  </si>
  <si>
    <t>0.43%</t>
  </si>
  <si>
    <t>سپرده بلند مدت بانک گردشگری پیروزی 134-1405-823519-58</t>
  </si>
  <si>
    <t>1.07%</t>
  </si>
  <si>
    <t>سپرده بلند مدت بانک گردشگری پیروزی 134-1405-823519-59</t>
  </si>
  <si>
    <t>0.92%</t>
  </si>
  <si>
    <t>سپرده بلند مدت بانک گردشگری پیروزی 134-1405-823519-61</t>
  </si>
  <si>
    <t>1.86%</t>
  </si>
  <si>
    <t>سپرده بلند مدت بانک پاسارگاد جهان کودک 290.303.14527997.12</t>
  </si>
  <si>
    <t>سپرده بلند مدت بانک پاسارگاد جهان کودک 290-303-14527997-13</t>
  </si>
  <si>
    <t>0.38%</t>
  </si>
  <si>
    <t>سپرده بلند مدت بانک پاسارگاد جهان کودک 290-303-14527997-15</t>
  </si>
  <si>
    <t>0.09%</t>
  </si>
  <si>
    <t>سپرده بلند مدت بانک پاسارگاد جهان کودک 290-303-14527997-17</t>
  </si>
  <si>
    <t>0.55%</t>
  </si>
  <si>
    <t>سپرده بلند مدت موسسه اعتباری ملل دادمان 0516-60-345-000000863</t>
  </si>
  <si>
    <t>سپرده بلند مدت بانک گردشگری پیروزی 134-1405-823519-62</t>
  </si>
  <si>
    <t>سپرده بلند مدت بانک پاسارگاد جهان کودک 290-303-14527997-18</t>
  </si>
  <si>
    <t>0.37%</t>
  </si>
  <si>
    <t>سپرده بلند مدت بانک پاسارگاد جهان کودک 290-303-14527997-19</t>
  </si>
  <si>
    <t>0.24%</t>
  </si>
  <si>
    <t>سپرده بلند مدت موسسه اعتباری ملل جنت آباد 60345000000892</t>
  </si>
  <si>
    <t>سپرده بلند مدت بانک پاسارگاد جهان کودک 290-303-14527997-20</t>
  </si>
  <si>
    <t>0.85%</t>
  </si>
  <si>
    <t>سپرده بلند مدت بانک پاسارگاد جهان کودک 290-303-14527997-21</t>
  </si>
  <si>
    <t>1.63%</t>
  </si>
  <si>
    <t>سپرده بلند مدت بانک صادرات کارگر نبش بلوار کشاورز 04-07493642-00-7</t>
  </si>
  <si>
    <t>سپرده بلند مدت موسسه اعتباری ملل جنت آباد 60345000000902</t>
  </si>
  <si>
    <t>سپرده بلند مدت موسسه اعتباری ملل جنت آباد 60345000000908</t>
  </si>
  <si>
    <t>سپرده بلند مدت بانک گردشگری پیروزی 134-1405-823519-63</t>
  </si>
  <si>
    <t>1.04%</t>
  </si>
  <si>
    <t>سپرده بلند مدت بانک گردشگری پیروزی 134-1405-823519-64</t>
  </si>
  <si>
    <t>1.46%</t>
  </si>
  <si>
    <t>سپرده بلند مدت موسسه اعتباری ملل جنت آباد 60345000000910</t>
  </si>
  <si>
    <t>سپرده بلند مدت بانک پاسارگاد جهان کودک 290.303.14527997.22</t>
  </si>
  <si>
    <t>0.26%</t>
  </si>
  <si>
    <t>سپرده بلند مدت بانک پاسارگاد جهان کودک 290.303.14527997.23</t>
  </si>
  <si>
    <t>سپرده بلند مدت بانک گردشگری پیروزی 134-1405-823519-65</t>
  </si>
  <si>
    <t>1.12%</t>
  </si>
  <si>
    <t>سپرده بلند مدت بانک گردشگری پیروزی 134-1405-823519-66</t>
  </si>
  <si>
    <t>1.21%</t>
  </si>
  <si>
    <t>سپرده بلند مدت موسسه اعتباری ملل جنت آباد 60345000000931</t>
  </si>
  <si>
    <t>1.27%</t>
  </si>
  <si>
    <t>سپرده بلند مدت موسسه اعتباری ملل جنت آباد 60345000000936</t>
  </si>
  <si>
    <t>1.50%</t>
  </si>
  <si>
    <t>سپرده بلند مدت موسسه اعتباری ملل جنت آباد 0414-60-345-000000946</t>
  </si>
  <si>
    <t>4.29%</t>
  </si>
  <si>
    <t>سپرده بلند مدت بانک پاسارگاد جهان کودک 290.303.14527997.24</t>
  </si>
  <si>
    <t>1.20%</t>
  </si>
  <si>
    <t>سپرده بلند مدت بانک گردشگری پیروزی 134.1405.823519.67</t>
  </si>
  <si>
    <t>0.66%</t>
  </si>
  <si>
    <t>سپرده بلند مدت موسسه اعتباری ملل جنت آباد 0414-60-345-000000949</t>
  </si>
  <si>
    <t>2.95%</t>
  </si>
  <si>
    <t>سپرده بلند مدت بانک گردشگری پیروزی 134.1405.823519.68</t>
  </si>
  <si>
    <t>1.82%</t>
  </si>
  <si>
    <t>سپرده بلند مدت بانک پاسارگاد جهان کودک 290-303-14527997-25</t>
  </si>
  <si>
    <t>1.72%</t>
  </si>
  <si>
    <t>سپرده بلند مدت بانک پارسیان یوسف آباد 40109414260604</t>
  </si>
  <si>
    <t>سپرده بلند مدت بانک پاسارگاد جهان کودک 290.303.14527997.26</t>
  </si>
  <si>
    <t>4.05%</t>
  </si>
  <si>
    <t>سپرده کوتاه مدت بانک ملت ولیعصر بهشتی 2681932254</t>
  </si>
  <si>
    <t>سپرده بلند مدت بانک ملت ولیعصر بهشتی 2682500008</t>
  </si>
  <si>
    <t>2.92%</t>
  </si>
  <si>
    <t>سپرده بلند مدت بانک گردشگری پیروزی 134.1405.823519.70</t>
  </si>
  <si>
    <t>0.71%</t>
  </si>
  <si>
    <t>سپرده بلند مدت بانک ملت ولیعصر بهشتی 2687361520</t>
  </si>
  <si>
    <t>2.58%</t>
  </si>
  <si>
    <t>سپرده بلند مدت موسسه اعتباری ملل جنت آباد 60345000000963</t>
  </si>
  <si>
    <t>1.61%</t>
  </si>
  <si>
    <t>سپرده بلند مدت بانک ملت ولیعصر بهشتی 2701476155</t>
  </si>
  <si>
    <t>0.34%</t>
  </si>
  <si>
    <t>سپرده بلند مدت بانک تجارت نفت شمالی 0479604610767</t>
  </si>
  <si>
    <t>2.72%</t>
  </si>
  <si>
    <t>سپرده بلند مدت بانک تجارت نفت شمالی 0479604618523</t>
  </si>
  <si>
    <t>0.98%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</si>
  <si>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</si>
  <si>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</si>
  <si>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</si>
  <si>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</si>
  <si>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</si>
  <si>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</si>
  <si>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</si>
  <si>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</si>
  <si>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</si>
  <si>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</si>
  <si>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</si>
  <si>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</si>
  <si>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</si>
  <si>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</si>
  <si>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</si>
  <si>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</si>
  <si>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</si>
  <si>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</si>
  <si>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</si>
  <si>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</si>
  <si>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</si>
  <si>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</si>
  <si>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</si>
  <si>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</si>
  <si>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</si>
  <si>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سپه‌</t>
  </si>
  <si>
    <t>ملی‌ صنایع‌ مس‌ ایران‌</t>
  </si>
  <si>
    <t>ح . معدنی و صنعتی گل گهر</t>
  </si>
  <si>
    <t>امتیازتسهیلات مسکن سال1402</t>
  </si>
  <si>
    <t>قنداصفهان‌</t>
  </si>
  <si>
    <t>ذوب آهن اصفهان</t>
  </si>
  <si>
    <t>معدنی و صنعتی گل گهر</t>
  </si>
  <si>
    <t>-2-2</t>
  </si>
  <si>
    <t>درآمد حاصل از سرمایه­گذاری در واحدهای صندوق</t>
  </si>
  <si>
    <t>درآمد سود صندوق</t>
  </si>
  <si>
    <t>صندوق س. ویستا -س</t>
  </si>
  <si>
    <t>صندوق اهرمی موج-واحدهای عادی</t>
  </si>
  <si>
    <t>صندوق س پترو اندیشه صبا-بخشی</t>
  </si>
  <si>
    <t>صندوق س. مروارید بها بازار-س</t>
  </si>
  <si>
    <t>صندوق س.انارنماد ارزش-درسهام</t>
  </si>
  <si>
    <t>صندوق س. مشترک آریان-س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</si>
  <si>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</si>
  <si>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</si>
  <si>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</si>
  <si>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</si>
  <si>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</si>
  <si>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اسنادخزانه-م6بودجه01-030814</t>
  </si>
  <si>
    <t>مرابحه عام دولت76-ش.خ030406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</si>
  <si>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</si>
  <si>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</si>
  <si>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</si>
  <si>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</si>
  <si>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</si>
  <si>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</si>
  <si>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</si>
  <si>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</si>
  <si>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صندوق­ سرمایه­گذاری اختصاصی بازارگردانی تحت مدیریت مدیر صندوق یا اشخاص تحت کنترل یا وابسته *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</si>
  <si>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</si>
  <si>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</si>
  <si>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</si>
  <si>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</si>
  <si>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</si>
  <si>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</si>
  <si>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شهر اندرزگو 7001001779347</t>
  </si>
  <si>
    <t>سپرده بلند مدت بانک اقتصاد نوین پارک ساعی 152-283-6730034-1</t>
  </si>
  <si>
    <t>سپرده بلند مدت بانک اقتصاد نوین پارک ساعی 152-283-6730034-2</t>
  </si>
  <si>
    <t>سپرده بلند مدت بانک اقتصاد نوین پارک ساعی 152-283-6730034-3</t>
  </si>
  <si>
    <t>سپرده بلند مدت بانک اقتصاد نوین پارک ساعی 152-283-6730034-4</t>
  </si>
  <si>
    <t>سپرده بلند مدت بانک آینده مطهری 0405144378004</t>
  </si>
  <si>
    <t>سپرده بلند مدت بانک گردشگری پیروزی 134-1405-823519-12</t>
  </si>
  <si>
    <t>سپرده بلند مدت بانک گردشگری پیروزی 134-1405-823519-14</t>
  </si>
  <si>
    <t>سپرده بلند مدت بانک گردشگری پیروزی 134-1405-823519-15</t>
  </si>
  <si>
    <t>سپرده بلند مدت بانک گردشگری پیروزی 134-1405-823519-16</t>
  </si>
  <si>
    <t>سپرده بلند مدت بانک گردشگری پیروزی 134-1405-823519-17</t>
  </si>
  <si>
    <t>سپرده بلند مدت بانک گردشگری پیروزی 134-1405-823519-18</t>
  </si>
  <si>
    <t>سپرده بلند مدت بانک گردشگری پیروزی 134-1405-823519-19</t>
  </si>
  <si>
    <t>سپرده بلند مدت بانک گردشگری پیروزی 134-1405-823519-22</t>
  </si>
  <si>
    <t>سپرده بلند مدت بانک گردشگری پیروزی 134-1405-823519-23</t>
  </si>
  <si>
    <t>سپرده بلند مدت بانک گردشگری پیروزی 134-1405-823519-24</t>
  </si>
  <si>
    <t>سپرده بلند مدت بانک مسکن مستقل مرکزی 5600928336553</t>
  </si>
  <si>
    <t>سپرده بلند مدت بانک مسکن مستقل مرکزی 5600928336595</t>
  </si>
  <si>
    <t>سپرده بلند مدت بانک گردشگری پیروزی 134-1405-823519-27</t>
  </si>
  <si>
    <t>سپرده بلند مدت بانک گردشگری پیروزی 134-1405-823519-29</t>
  </si>
  <si>
    <t>سپرده بلند مدت بانک گردشگری پیروزی 134-1405-823519-30</t>
  </si>
  <si>
    <t>سپرده بلند مدت بانک اقتصاد نوین صنعتگران 214-283-6730034-1</t>
  </si>
  <si>
    <t>سپرده بلند مدت بانک اقتصاد نوین صنعتگران 214-283-6730034-2</t>
  </si>
  <si>
    <t>سپرده بلند مدت بانک اقتصاد نوین صنعتگران 214-283-6730034-3</t>
  </si>
  <si>
    <t>سپرده بلند مدت بانک اقتصاد نوین صنعتگران 214-283-6730034-4</t>
  </si>
  <si>
    <t>سپرده بلند مدت بانک اقتصاد نوین صنعتگران 214-283-6730034-5</t>
  </si>
  <si>
    <t>سپرده بلند مدت بانک پاسارگاد جهان کودک 290.313.14527997.1</t>
  </si>
  <si>
    <t>سپرده بلند مدت بانک پاسارگاد جهان کودک 290-313-14527997-2</t>
  </si>
  <si>
    <t>سپرده بلند مدت بانک پاسارگاد جهان کودک 290-313-14527997-3</t>
  </si>
  <si>
    <t>سپرده بلند مدت بانک گردشگری پیروزی 134-1405-823519-31</t>
  </si>
  <si>
    <t>سپرده بلند مدت بانک تجارت نفت شمالی 0479602161340</t>
  </si>
  <si>
    <t>سپرده بلند مدت بانک تجارت نفت شمالی 0479602178986</t>
  </si>
  <si>
    <t>سپرده بلند مدت بانک پاسارگاد جهان کودک 290-307-14527997-23</t>
  </si>
  <si>
    <t>سپرده بلند مدت بانک گردشگری پیروزی 134-1405-823519-32</t>
  </si>
  <si>
    <t>سپرده بلند مدت بانک تجارت نفت شمالی 0479602301831</t>
  </si>
  <si>
    <t>سپرده بلند مدت بانک گردشگری پیروزی 134-1405-823519-33</t>
  </si>
  <si>
    <t>سپرده بلند مدت بانک گردشگری پیروزی 134-1405-823519-34</t>
  </si>
  <si>
    <t>سپرده بلند مدت بانک تجارت نفت شمالی 0479602323816</t>
  </si>
  <si>
    <t>سپرده بلند مدت بانک گردشگری پیروزی 134-1405-823519-35</t>
  </si>
  <si>
    <t>سپرده بلند مدت بانک تجارت نفت شمالی 0479602340785</t>
  </si>
  <si>
    <t>سپرده بلند مدت بانک تجارت نفت شمالی 0479602356877</t>
  </si>
  <si>
    <t>سپرده بلند مدت بانک تجارت نفت شمالی 0479602376507</t>
  </si>
  <si>
    <t>سپرده بلند مدت بانک تجارت نفت شمالی 0479602383964</t>
  </si>
  <si>
    <t>سپرده بلند مدت بانک تجارت نفت شمالی 0479602393434</t>
  </si>
  <si>
    <t>سپرده بلند مدت بانک گردشگری پیروزی 134-1405-823519-36</t>
  </si>
  <si>
    <t>سپرده بلند مدت بانک تجارت نفت شمالی 0479602430736</t>
  </si>
  <si>
    <t>سپرده بلند مدت بانک پاسارگاد جهان کودک 290-307-14527997-24</t>
  </si>
  <si>
    <t>سپرده بلند مدت بانک پاسارگاد جهان کودک 290-307-14527997-25</t>
  </si>
  <si>
    <t>سپرده بلند مدت بانک گردشگری پیروزی 134-1405-823519-37</t>
  </si>
  <si>
    <t>سپرده بلند مدت بانک گردشگری پیروزی 134-1405-823519-38</t>
  </si>
  <si>
    <t>سپرده بلند مدت بانک تجارت نفت شمالی 0479602619013</t>
  </si>
  <si>
    <t>سپرده بلند مدت بانک تجارت نفت شمالی 0479602662710</t>
  </si>
  <si>
    <t>سپرده بلند مدت بانک تجارت نفت شمالی 0479602689203</t>
  </si>
  <si>
    <t>سپرده بلند مدت بانک گردشگری پیروزی 134-1405-823519-39</t>
  </si>
  <si>
    <t>سپرده بلند مدت بانک تجارت نفت شمالی 0479602749385</t>
  </si>
  <si>
    <t>سپرده بلند مدت بانک گردشگری پیروزی 134-1405-823519-40</t>
  </si>
  <si>
    <t>سپرده بلند مدت بانک گردشگری پیروزی 134-1405-823519-41</t>
  </si>
  <si>
    <t>سپرده بلند مدت بانک تجارت نفت شمالی 0479602794335</t>
  </si>
  <si>
    <t>سپرده بلند مدت بانک پاسارگاد جهان کودک 290-307-14527997-27</t>
  </si>
  <si>
    <t>سپرده بلند مدت بانک گردشگری پیروزی 134.1405.823519.42</t>
  </si>
  <si>
    <t>سپرده بلند مدت بانک گردشگری پیروزی 134-1405-823519-43</t>
  </si>
  <si>
    <t>سپرده بلند مدت بانک مسکن مستقل مرکزی 5600887335216</t>
  </si>
  <si>
    <t>سپرده بلند مدت بانک تجارت نفت شمالی 0479602877800</t>
  </si>
  <si>
    <t>سپرده بلند مدت بانک مسکن مستقل مرکزی 5600887335232</t>
  </si>
  <si>
    <t>سپرده بلند مدت بانک مسکن مستقل مرکزی 5600887335273</t>
  </si>
  <si>
    <t>سپرده بلند مدت بانک تجارت نفت شمالی 0479602954078</t>
  </si>
  <si>
    <t>سپرده بلند مدت بانک گردشگری پیروزی 134-1405-823519-44</t>
  </si>
  <si>
    <t>سپرده بلند مدت بانک تجارت نفت شمالی 0479602970360</t>
  </si>
  <si>
    <t>سپرده بلند مدت بانک تجارت نفت شمالی 0479603005638</t>
  </si>
  <si>
    <t>سپرده بلند مدت بانک گردشگری پیروزی 134-1405-823519-45</t>
  </si>
  <si>
    <t>سپرده بلند مدت بانک تجارت نفت شمالی 0479603020854</t>
  </si>
  <si>
    <t>سپرده بلند مدت بانک گردشگری پیروزی 134-1405-823519-46</t>
  </si>
  <si>
    <t>سپرده بلند مدت بانک گردشگری پیروزی 134-1405-823519-47</t>
  </si>
  <si>
    <t>سپرده بلند مدت بانک گردشگری پیروزی 134-1405-823519-48</t>
  </si>
  <si>
    <t>سپرده بلند مدت بانک تجارت نفت شمالی 0479603062350</t>
  </si>
  <si>
    <t>سپرده بلند مدت بانک مسکن مستقل مرکزی 5600887335810</t>
  </si>
  <si>
    <t>سپرده بلند مدت بانک تجارت نفت شمالی 0479603087801</t>
  </si>
  <si>
    <t>سپرده بلند مدت بانک گردشگری پیروزی 134-1405-823519-49</t>
  </si>
  <si>
    <t>سپرده بلند مدت بانک گردشگری پیروزی 134-1405-823519-50</t>
  </si>
  <si>
    <t>سپرده بلند مدت بانک گردشگری پیروزی 134-1405-823519-51</t>
  </si>
  <si>
    <t>سپرده بلند مدت بانک مسکن مستقل مرکزی 5600887336032</t>
  </si>
  <si>
    <t>سپرده بلند مدت بانک مسکن مستقل مرکزی 5600887336123</t>
  </si>
  <si>
    <t>سپرده بلند مدت بانک مسکن مستقل مرکزی 5600887336180</t>
  </si>
  <si>
    <t>سپرده بلند مدت بانک پاسارگاد جهان کودک 290-303-14527997-5</t>
  </si>
  <si>
    <t>سپرده بلند مدت بانک مسکن مستقل مرکزی 5600887336693</t>
  </si>
  <si>
    <t>سپرده بلند مدت بانک صادرات کارگر نبش بلوار کشاورز 04-07348130-00-8</t>
  </si>
  <si>
    <t>سپرده بلند مدت بانک صادرات کارگر نبش بلوار کشاورز 04-07352128-00-8</t>
  </si>
  <si>
    <t>سپرده بلند مدت بانک گردشگری پیروزی 134-1405-823519-54</t>
  </si>
  <si>
    <t>سپرده بلند مدت بانک صادرات کارگر نبش بلوار کشاورز 04-07365887-00-7</t>
  </si>
  <si>
    <t>سپرده بلند مدت بانک پاسارگاد جهان کودک 290-303-14527997-6</t>
  </si>
  <si>
    <t>سپرده بلند مدت بانک صادرات کارگر نبش بلوار کشاورز 04-07367980-00-0</t>
  </si>
  <si>
    <t>سپرده بلند مدت بانک صادرات کارگر نبش بلوار کشاورز 04-07376066-00-0</t>
  </si>
  <si>
    <t>سپرده بلند مدت بانک گردشگری پیروزی 134-1405-823519-56</t>
  </si>
  <si>
    <t>سپرده بلند مدت بانک پاسارگاد جهان کودک 290-303-14527997-7</t>
  </si>
  <si>
    <t>سپرده بلند مدت بانک پاسارگاد جهان کودک 290-303-14527997-8</t>
  </si>
  <si>
    <t>سپرده بلند مدت بانک صادرات شهدای خدمت 02-18367478-00-5</t>
  </si>
  <si>
    <t>سپرده بلند مدت بانک پاسارگاد جهان کودک 290-303-14527997-9</t>
  </si>
  <si>
    <t>سپرده بلند مدت بانک گردشگری پیروزی 134-1405-823519-60</t>
  </si>
  <si>
    <t>سپرده بلند مدت بانک صادرات کارگر نبش بلوار کشاورز  0407416001002</t>
  </si>
  <si>
    <t>سپرده بلند مدت بانک صادرات کارگر نبش بلوار کشاورز 04-07417856-007</t>
  </si>
  <si>
    <t>سپرده بلند مدت بانک پاسارگاد جهان کودک 290-303-14527997-11</t>
  </si>
  <si>
    <t>سپرده بلند مدت بانک صادرات کارگر نبش بلوار کشاورز 04-07428670-00-4</t>
  </si>
  <si>
    <t>سپرده بلند مدت بانک صادرات کارگر نبش بلوار کشاورز 04-07430264-00-2</t>
  </si>
  <si>
    <t>سپرده بلند مدت بانک صادرات کارگر نبش بلوار کشاورز 04-07433149-00-9</t>
  </si>
  <si>
    <t>سپرده بلند مدت بانک پاسارگاد جهان کودک 290-303-14527997-14</t>
  </si>
  <si>
    <t>سپرده بلند مدت موسسه اعتباری ملل جنت آباد 60345000000864</t>
  </si>
  <si>
    <t>سپرده بلند مدت موسسه اعتباری ملل دادمان 60345000000866</t>
  </si>
  <si>
    <t>سپرده بلند مدت موسسه اعتباری ملل جنت آباد 60345000000870</t>
  </si>
  <si>
    <t>سپرده بلند مدت بانک مسکن مستقل مرکزی 5600887338947</t>
  </si>
  <si>
    <t>سپرده بلند مدت بانک مسکن مستقل مرکزی 5600887339077</t>
  </si>
  <si>
    <t>سپرده بلند مدت بانک مسکن مستقل مرکزی 5600887339101</t>
  </si>
  <si>
    <t>سپرده بلند مدت موسسه اعتباری ملل جنت آباد 60345000000889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</si>
  <si>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</si>
  <si>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</si>
  <si>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</si>
  <si>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</si>
  <si>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</si>
  <si>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</si>
  <si>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</si>
  <si>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</si>
  <si>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</si>
  <si>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</si>
  <si>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1403/02/30</t>
  </si>
  <si>
    <t>1403/04/28</t>
  </si>
  <si>
    <t>1403/04/06</t>
  </si>
  <si>
    <t>1403/04/24</t>
  </si>
  <si>
    <t>1403/04/31</t>
  </si>
  <si>
    <t>1403/03/23</t>
  </si>
  <si>
    <t>1403/04/16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</si>
  <si>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</si>
  <si>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</si>
  <si>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</si>
  <si>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</si>
  <si>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</si>
  <si>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</si>
  <si>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</si>
  <si>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</si>
  <si>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</si>
  <si>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</si>
  <si>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</si>
  <si>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</si>
  <si>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</si>
  <si>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</si>
  <si>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</si>
  <si>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</si>
  <si>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</si>
  <si>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</si>
  <si>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</si>
  <si>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</si>
  <si>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</si>
  <si>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</si>
  <si>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</si>
  <si>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</si>
  <si>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</si>
  <si>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کگل1</t>
  </si>
  <si>
    <t>ظکگل3071</t>
  </si>
  <si>
    <t>درآمد ناشی از تغییر قیمت اوراق بهادار</t>
  </si>
  <si>
    <t>سود و زیان ناشی از تغییر قیمت</t>
  </si>
  <si>
    <t>بهای تمام شده هر ورقه (ریال)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</si>
  <si>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</si>
  <si>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حیان07</t>
  </si>
  <si>
    <t>شرکت داروسازی کوثر</t>
  </si>
  <si>
    <t>سهامدار عمده</t>
  </si>
  <si>
    <t>هامین403</t>
  </si>
  <si>
    <t>صندوق سرمایه‌گذاری اختصاصی بازارگردانی افتخار حافظ</t>
  </si>
  <si>
    <t>انتخاب04</t>
  </si>
  <si>
    <t>سود  ترجیحی داروسازی امین</t>
  </si>
  <si>
    <t>1404/07/19</t>
  </si>
  <si>
    <t>مالیات</t>
  </si>
  <si>
    <t xml:space="preserve">کارمزد </t>
  </si>
  <si>
    <t xml:space="preserve">مالیات </t>
  </si>
  <si>
    <t>کارمزد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</si>
</sst>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-_ ;_ * #,##0.00\-_ ;_ * &quot;-&quot;??_-_ ;_ @_ "/>
    <numFmt numFmtId="165" formatCode="_ * #,##0_-_ ;_ * #,##0\-_ ;_ * &quot;-&quot;??_-_ ;_ @_ "/>
    <numFmt numFmtId="166" formatCode="[$-3000401]#,##0"/>
    <numFmt numFmtId="167" formatCode="0.0%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sz val="10"/>
      <color rgb="FF333333"/>
      <name val="IRANSans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IRANSans"/>
    </font>
    <font>
      <b/>
      <sz val="10"/>
      <color rgb="FF333333"/>
      <name val="IRANSans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sz val="9"/>
      <color theme="1"/>
      <name val="B Mitra"/>
      <charset val="178"/>
    </font>
    <font>
      <sz val="11"/>
      <color theme="1"/>
      <name val="B Mitra"/>
      <charset val="178"/>
    </font>
    <font>
      <b/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" fontId="8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11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 wrapText="1" readingOrder="2"/>
    </xf>
    <xf numFmtId="0" fontId="14" fillId="0" borderId="7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 wrapText="1"/>
    </xf>
    <xf numFmtId="0" fontId="15" fillId="0" borderId="7" xfId="0" applyFont="1" applyBorder="1" applyAlignment="1">
      <alignment horizontal="center" vertical="center" wrapText="1" readingOrder="2"/>
    </xf>
    <xf numFmtId="0" fontId="17" fillId="0" borderId="7" xfId="0" applyFont="1" applyBorder="1" applyAlignment="1">
      <alignment horizontal="center" vertical="center" wrapText="1" readingOrder="2"/>
    </xf>
    <xf numFmtId="0" fontId="18" fillId="0" borderId="7" xfId="0" applyFont="1" applyBorder="1" applyAlignment="1">
      <alignment horizontal="center" vertical="center" wrapText="1" readingOrder="2"/>
    </xf>
    <xf numFmtId="165" fontId="18" fillId="0" borderId="7" xfId="1" applyNumberFormat="1" applyFont="1" applyBorder="1" applyAlignment="1">
      <alignment horizontal="center" vertical="center" wrapText="1" readingOrder="2"/>
    </xf>
    <xf numFmtId="9" fontId="18" fillId="0" borderId="7" xfId="0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0" fontId="0" fillId="0" borderId="0" xfId="0"/>
    <xf numFmtId="3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19" fillId="0" borderId="0" xfId="0" applyNumberFormat="1" applyFont="1"/>
    <xf numFmtId="3" fontId="20" fillId="0" borderId="0" xfId="0" applyNumberFormat="1" applyFont="1"/>
    <xf numFmtId="166" fontId="0" fillId="0" borderId="0" xfId="0" applyNumberFormat="1" applyAlignment="1">
      <alignment horizontal="left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5" fillId="0" borderId="0" xfId="0" applyNumberFormat="1" applyFont="1" applyAlignment="1">
      <alignment vertical="top"/>
    </xf>
    <xf numFmtId="3" fontId="5" fillId="0" borderId="2" xfId="0" applyNumberFormat="1" applyFont="1" applyBorder="1" applyAlignment="1">
      <alignment vertical="top"/>
    </xf>
    <xf numFmtId="3" fontId="5" fillId="0" borderId="4" xfId="0" applyNumberFormat="1" applyFont="1" applyBorder="1" applyAlignment="1">
      <alignment vertical="top"/>
    </xf>
    <xf numFmtId="0" fontId="9" fillId="0" borderId="0" xfId="0" applyFont="1" applyAlignment="1">
      <alignment horizontal="left"/>
    </xf>
    <xf numFmtId="4" fontId="5" fillId="0" borderId="8" xfId="0" applyNumberFormat="1" applyFont="1" applyBorder="1" applyAlignment="1">
      <alignment horizontal="center" vertical="top"/>
    </xf>
    <xf numFmtId="165" fontId="0" fillId="0" borderId="0" xfId="1" applyNumberFormat="1" applyFont="1" applyAlignment="1">
      <alignment horizontal="left"/>
    </xf>
    <xf numFmtId="167" fontId="0" fillId="0" borderId="0" xfId="2" applyNumberFormat="1" applyFont="1" applyAlignment="1">
      <alignment horizontal="left"/>
    </xf>
    <xf numFmtId="167" fontId="0" fillId="0" borderId="2" xfId="2" applyNumberFormat="1" applyFont="1" applyBorder="1" applyAlignment="1">
      <alignment horizontal="left"/>
    </xf>
    <xf numFmtId="167" fontId="4" fillId="0" borderId="1" xfId="2" applyNumberFormat="1" applyFont="1" applyBorder="1" applyAlignment="1">
      <alignment horizontal="center" vertical="center"/>
    </xf>
    <xf numFmtId="167" fontId="5" fillId="0" borderId="2" xfId="2" applyNumberFormat="1" applyFont="1" applyBorder="1" applyAlignment="1">
      <alignment horizontal="center" vertical="top"/>
    </xf>
    <xf numFmtId="167" fontId="5" fillId="0" borderId="0" xfId="2" applyNumberFormat="1" applyFont="1" applyBorder="1" applyAlignment="1">
      <alignment horizontal="center" vertical="top"/>
    </xf>
    <xf numFmtId="167" fontId="5" fillId="0" borderId="5" xfId="2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8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1</xdr:col>
      <xdr:colOff>2095501</xdr:colOff>
      <xdr:row>26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7327F8-AC41-5A51-449F-F61B1DB16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867124" y="57150"/>
          <a:ext cx="6943725" cy="7324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1:C26"/>
  <sheetViews>
    <sheetView rightToLeft="1" tabSelected="1" view="pageBreakPreview" topLeftCell="A13" zoomScaleNormal="100" zoomScaleSheetLayoutView="100" workbookViewId="0">
      <selection activeCell="I25" sqref="I25"/>
    </sheetView>
  </sheetViews>
  <sheetFormatPr defaultRowHeight="12.75"/>
  <cols>
    <col min="1" max="1" width="72.7109375" customWidth="1"/>
    <col min="2" max="2" width="31.5703125" customWidth="1"/>
    <col min="3" max="3" width="15.85546875" hidden="1" customWidth="1"/>
  </cols>
  <sheetData>
    <row r="21" spans="1:3" ht="29.1" customHeight="1">
      <c r="A21" s="72" t="s">
        <v>0</v>
      </c>
      <c r="B21" s="72"/>
      <c r="C21" s="72"/>
    </row>
    <row r="22" spans="1:3" ht="21.75" customHeight="1">
      <c r="A22" s="72" t="s">
        <v>1</v>
      </c>
      <c r="B22" s="72"/>
      <c r="C22" s="72"/>
    </row>
    <row r="23" spans="1:3" ht="21.75" customHeight="1">
      <c r="A23" s="72" t="s">
        <v>2</v>
      </c>
      <c r="B23" s="72"/>
      <c r="C23" s="72"/>
    </row>
    <row r="24" spans="1:3" ht="7.35" customHeight="1"/>
    <row r="25" spans="1:3" ht="123.6" customHeight="1">
      <c r="B25" s="73"/>
    </row>
    <row r="26" spans="1:3" ht="123.6" customHeight="1">
      <c r="B26" s="73"/>
    </row>
  </sheetData>
  <mergeCells count="4">
    <mergeCell ref="A21:C21"/>
    <mergeCell ref="A22:C22"/>
    <mergeCell ref="A23:C23"/>
    <mergeCell ref="B25:B26"/>
  </mergeCells>
  <pageMargins left="0.39370078740157483" right="0.39370078740157483" top="0.39370078740157483" bottom="0.39370078740157483" header="0" footer="0"/>
  <pageSetup paperSize="9" scale="9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Z37"/>
  <sheetViews>
    <sheetView rightToLeft="1" topLeftCell="C16" workbookViewId="0">
      <selection activeCell="U7" sqref="U1:V1048576"/>
    </sheetView>
  </sheetViews>
  <sheetFormatPr defaultRowHeight="12.75"/>
  <cols>
    <col min="1" max="1" width="5.140625" customWidth="1"/>
    <col min="2" max="2" width="29.42578125" customWidth="1"/>
    <col min="3" max="3" width="1.28515625" customWidth="1"/>
    <col min="4" max="4" width="16.140625" customWidth="1"/>
    <col min="5" max="5" width="1.28515625" customWidth="1"/>
    <col min="6" max="6" width="16.140625" customWidth="1"/>
    <col min="7" max="7" width="1.28515625" customWidth="1"/>
    <col min="8" max="8" width="16.7109375" customWidth="1"/>
    <col min="9" max="9" width="1.28515625" customWidth="1"/>
    <col min="10" max="10" width="17" customWidth="1"/>
    <col min="11" max="11" width="1.28515625" customWidth="1"/>
    <col min="12" max="12" width="15.5703125" customWidth="1"/>
    <col min="13" max="13" width="1.28515625" customWidth="1"/>
    <col min="14" max="14" width="15.140625" customWidth="1"/>
    <col min="15" max="16" width="1.28515625" customWidth="1"/>
    <col min="17" max="17" width="16.85546875" customWidth="1"/>
    <col min="18" max="18" width="1.28515625" customWidth="1"/>
    <col min="19" max="19" width="18.42578125" customWidth="1"/>
    <col min="20" max="20" width="1.28515625" customWidth="1"/>
    <col min="21" max="21" width="17.5703125" customWidth="1"/>
    <col min="22" max="22" width="1.28515625" customWidth="1"/>
    <col min="23" max="23" width="17.140625" customWidth="1"/>
    <col min="24" max="24" width="0.28515625" customWidth="1"/>
    <col min="26" max="26" width="19.28515625" style="65" bestFit="1" customWidth="1"/>
    <col min="27" max="27" width="25.5703125" bestFit="1" customWidth="1"/>
  </cols>
  <sheetData>
    <row r="1" spans="1:23" ht="29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21.75" customHeight="1">
      <c r="A2" s="19" t="s">
        <v>263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21.7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4.45" customHeight="1"/>
    <row r="5" spans="1:23" ht="14.45" customHeight="1">
      <c r="A5" s="1" t="s">
        <v>295</v>
      </c>
      <c r="B5" s="1" t="s">
        <v>296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45" customHeight="1">
      <c r="D6" s="2" t="s">
        <v>282</v>
      </c>
      <c r="E6" s="2"/>
      <c r="F6" s="2"/>
      <c r="G6" s="2"/>
      <c r="H6" s="2"/>
      <c r="I6" s="2"/>
      <c r="J6" s="2"/>
      <c r="K6" s="2"/>
      <c r="L6" s="2"/>
      <c r="N6" s="2" t="s">
        <v>283</v>
      </c>
      <c r="O6" s="2"/>
      <c r="P6" s="2"/>
      <c r="Q6" s="2"/>
      <c r="R6" s="2"/>
      <c r="S6" s="2"/>
      <c r="T6" s="2"/>
      <c r="U6" s="2"/>
      <c r="V6" s="2"/>
      <c r="W6" s="2"/>
    </row>
    <row r="7" spans="1:23" ht="14.45" customHeight="1">
      <c r="D7" s="3"/>
      <c r="E7" s="3"/>
      <c r="F7" s="3"/>
      <c r="G7" s="3"/>
      <c r="H7" s="3"/>
      <c r="I7" s="3"/>
      <c r="J7" s="4" t="s">
        <v>31</v>
      </c>
      <c r="K7" s="4"/>
      <c r="L7" s="4"/>
      <c r="N7" s="3"/>
      <c r="O7" s="3"/>
      <c r="P7" s="3"/>
      <c r="Q7" s="3"/>
      <c r="R7" s="3"/>
      <c r="S7" s="3"/>
      <c r="T7" s="3"/>
      <c r="U7" s="4" t="s">
        <v>31</v>
      </c>
      <c r="V7" s="4"/>
      <c r="W7" s="4"/>
    </row>
    <row r="8" spans="1:23" ht="22.5" customHeight="1">
      <c r="A8" s="58" t="s">
        <v>50</v>
      </c>
      <c r="B8" s="58"/>
      <c r="D8" s="2" t="s">
        <v>297</v>
      </c>
      <c r="F8" s="2" t="s">
        <v>286</v>
      </c>
      <c r="H8" s="2" t="s">
        <v>287</v>
      </c>
      <c r="J8" s="4" t="s">
        <v>148</v>
      </c>
      <c r="K8" s="3"/>
      <c r="L8" s="4" t="s">
        <v>268</v>
      </c>
      <c r="N8" s="2" t="s">
        <v>297</v>
      </c>
      <c r="P8" s="2" t="s">
        <v>286</v>
      </c>
      <c r="Q8" s="2"/>
      <c r="S8" s="2" t="s">
        <v>287</v>
      </c>
      <c r="U8" s="4" t="s">
        <v>148</v>
      </c>
      <c r="V8" s="3"/>
      <c r="W8" s="4" t="s">
        <v>268</v>
      </c>
    </row>
    <row r="9" spans="1:23" ht="21.75" customHeight="1">
      <c r="A9" s="5" t="s">
        <v>64</v>
      </c>
      <c r="B9" s="56"/>
      <c r="D9" s="21">
        <v>0</v>
      </c>
      <c r="E9" s="22"/>
      <c r="F9" s="21">
        <v>6871113851</v>
      </c>
      <c r="G9" s="22"/>
      <c r="H9" s="21">
        <f>SUMIFS('درآمد ناشی از فروش'!I:I,'درآمد ناشی از فروش'!A:A,$A9)</f>
        <v>0</v>
      </c>
      <c r="I9" s="22"/>
      <c r="J9" s="21">
        <v>6871113851</v>
      </c>
      <c r="K9" s="22"/>
      <c r="L9" s="23">
        <v>0.46</v>
      </c>
      <c r="M9" s="22"/>
      <c r="N9" s="21">
        <v>0</v>
      </c>
      <c r="O9" s="22"/>
      <c r="P9" s="21">
        <v>6732631358</v>
      </c>
      <c r="Q9" s="21">
        <v>47243147062</v>
      </c>
      <c r="R9" s="22"/>
      <c r="S9" s="21">
        <f>SUMIFS('درآمد ناشی از فروش'!Q:Q,'درآمد ناشی از فروش'!A:A,'درآمد سرمایه گذاری در اوراق به'!$A9)</f>
        <v>0</v>
      </c>
      <c r="T9" s="22"/>
      <c r="U9" s="21">
        <f>N9+Q9+S9</f>
        <v>47243147062</v>
      </c>
      <c r="V9" s="22"/>
      <c r="W9" s="23">
        <f>U9/درآمد!$F$13</f>
        <v>5.8868351847152266E-3</v>
      </c>
    </row>
    <row r="10" spans="1:23" ht="21.75" customHeight="1">
      <c r="A10" s="7" t="s">
        <v>65</v>
      </c>
      <c r="B10" s="57"/>
      <c r="D10" s="24">
        <v>0</v>
      </c>
      <c r="E10" s="22"/>
      <c r="F10" s="24">
        <v>6533913564</v>
      </c>
      <c r="G10" s="22"/>
      <c r="H10" s="24">
        <f>SUMIFS('درآمد ناشی از فروش'!I:I,'درآمد ناشی از فروش'!A:A,$A10)</f>
        <v>0</v>
      </c>
      <c r="I10" s="22"/>
      <c r="J10" s="24">
        <v>6533913564</v>
      </c>
      <c r="K10" s="22"/>
      <c r="L10" s="25">
        <v>0.12</v>
      </c>
      <c r="M10" s="22"/>
      <c r="N10" s="24">
        <v>0</v>
      </c>
      <c r="O10" s="22"/>
      <c r="P10" s="24">
        <v>5961671586</v>
      </c>
      <c r="Q10" s="24">
        <v>22224526883</v>
      </c>
      <c r="R10" s="22"/>
      <c r="S10" s="24">
        <f>SUMIFS('درآمد ناشی از فروش'!Q:Q,'درآمد ناشی از فروش'!A:A,'درآمد سرمایه گذاری در اوراق به'!$A10)</f>
        <v>0</v>
      </c>
      <c r="T10" s="22"/>
      <c r="U10" s="24">
        <f t="shared" ref="U10:U32" si="0">N10+Q10+S10</f>
        <v>22224526883</v>
      </c>
      <c r="V10" s="22"/>
      <c r="W10" s="25">
        <f>U10/درآمد!$F$13</f>
        <v>2.7693355535099093E-3</v>
      </c>
    </row>
    <row r="11" spans="1:23" ht="21.75" customHeight="1">
      <c r="A11" s="7" t="s">
        <v>60</v>
      </c>
      <c r="B11" s="57"/>
      <c r="D11" s="24">
        <v>0</v>
      </c>
      <c r="E11" s="22"/>
      <c r="F11" s="24">
        <v>1551277047</v>
      </c>
      <c r="G11" s="22"/>
      <c r="H11" s="24">
        <f>SUMIFS('درآمد ناشی از فروش'!I:I,'درآمد ناشی از فروش'!A:A,$A11)</f>
        <v>1879643891</v>
      </c>
      <c r="I11" s="22"/>
      <c r="J11" s="24">
        <v>3430920938</v>
      </c>
      <c r="K11" s="22"/>
      <c r="L11" s="25">
        <v>4.87</v>
      </c>
      <c r="M11" s="22"/>
      <c r="N11" s="24">
        <v>0</v>
      </c>
      <c r="O11" s="22"/>
      <c r="P11" s="24">
        <v>0</v>
      </c>
      <c r="Q11" s="24">
        <v>6732631358</v>
      </c>
      <c r="R11" s="22"/>
      <c r="S11" s="24">
        <v>1083076455</v>
      </c>
      <c r="T11" s="22"/>
      <c r="U11" s="24">
        <f t="shared" si="0"/>
        <v>7815707813</v>
      </c>
      <c r="V11" s="22"/>
      <c r="W11" s="25">
        <f>U11/درآمد!$F$13</f>
        <v>9.7389328629273386E-4</v>
      </c>
    </row>
    <row r="12" spans="1:23" ht="21.75" customHeight="1">
      <c r="A12" s="7" t="s">
        <v>70</v>
      </c>
      <c r="B12" s="57"/>
      <c r="D12" s="24"/>
      <c r="E12" s="22"/>
      <c r="F12" s="24">
        <v>-117375000</v>
      </c>
      <c r="G12" s="22"/>
      <c r="H12" s="24">
        <f>SUMIFS('درآمد ناشی از فروش'!I:I,'درآمد ناشی از فروش'!A:A,$A12)</f>
        <v>0</v>
      </c>
      <c r="I12" s="22"/>
      <c r="J12" s="24">
        <v>-117375000</v>
      </c>
      <c r="K12" s="22"/>
      <c r="L12" s="25"/>
      <c r="M12" s="22"/>
      <c r="N12" s="24"/>
      <c r="O12" s="22"/>
      <c r="P12" s="24"/>
      <c r="Q12" s="24">
        <v>-117375000</v>
      </c>
      <c r="R12" s="22"/>
      <c r="S12" s="24">
        <f>SUMIFS('درآمد ناشی از فروش'!Q:Q,'درآمد ناشی از فروش'!A:A,'درآمد سرمایه گذاری در اوراق به'!$A12)</f>
        <v>0</v>
      </c>
      <c r="T12" s="22"/>
      <c r="U12" s="24">
        <f t="shared" si="0"/>
        <v>-117375000</v>
      </c>
      <c r="V12" s="22"/>
      <c r="W12" s="25">
        <f>U12/درآمد!$F$13</f>
        <v>-1.4625767392234733E-5</v>
      </c>
    </row>
    <row r="13" spans="1:23" ht="21.75" customHeight="1">
      <c r="A13" s="7" t="s">
        <v>67</v>
      </c>
      <c r="B13" s="57"/>
      <c r="D13" s="24"/>
      <c r="E13" s="22"/>
      <c r="F13" s="24">
        <v>7044592733</v>
      </c>
      <c r="G13" s="22"/>
      <c r="H13" s="24">
        <f>SUMIFS('درآمد ناشی از فروش'!I:I,'درآمد ناشی از فروش'!A:A,$A13)</f>
        <v>0</v>
      </c>
      <c r="I13" s="22"/>
      <c r="J13" s="24">
        <v>7044592733</v>
      </c>
      <c r="K13" s="22"/>
      <c r="L13" s="25"/>
      <c r="M13" s="22"/>
      <c r="N13" s="24"/>
      <c r="O13" s="22"/>
      <c r="P13" s="24"/>
      <c r="Q13" s="24">
        <v>17196413390</v>
      </c>
      <c r="R13" s="22"/>
      <c r="S13" s="24">
        <f>SUMIFS('درآمد ناشی از فروش'!Q:Q,'درآمد ناشی از فروش'!A:A,'درآمد سرمایه گذاری در اوراق به'!$A13)</f>
        <v>0</v>
      </c>
      <c r="T13" s="22"/>
      <c r="U13" s="24">
        <f t="shared" si="0"/>
        <v>17196413390</v>
      </c>
      <c r="V13" s="22"/>
      <c r="W13" s="25">
        <f>U13/درآمد!$F$13</f>
        <v>2.142796525860283E-3</v>
      </c>
    </row>
    <row r="14" spans="1:23" ht="21.75" customHeight="1">
      <c r="A14" s="7" t="s">
        <v>69</v>
      </c>
      <c r="B14" s="57"/>
      <c r="D14" s="24"/>
      <c r="E14" s="22"/>
      <c r="F14" s="24">
        <v>826700000</v>
      </c>
      <c r="G14" s="22"/>
      <c r="H14" s="24">
        <f>SUMIFS('درآمد ناشی از فروش'!I:I,'درآمد ناشی از فروش'!A:A,$A14)</f>
        <v>0</v>
      </c>
      <c r="I14" s="22"/>
      <c r="J14" s="24">
        <v>826700000</v>
      </c>
      <c r="K14" s="22"/>
      <c r="L14" s="25"/>
      <c r="M14" s="22"/>
      <c r="N14" s="24"/>
      <c r="O14" s="22"/>
      <c r="P14" s="24"/>
      <c r="Q14" s="24">
        <v>3117690000</v>
      </c>
      <c r="R14" s="22"/>
      <c r="S14" s="24"/>
      <c r="T14" s="22"/>
      <c r="U14" s="24">
        <f t="shared" si="0"/>
        <v>3117690000</v>
      </c>
      <c r="V14" s="22"/>
      <c r="W14" s="25">
        <f>U14/درآمد!$F$13</f>
        <v>3.8848654944490993E-4</v>
      </c>
    </row>
    <row r="15" spans="1:23" ht="21.75" customHeight="1">
      <c r="A15" s="7" t="s">
        <v>61</v>
      </c>
      <c r="B15" s="57"/>
      <c r="D15" s="24"/>
      <c r="E15" s="22"/>
      <c r="F15" s="24">
        <v>8304843405</v>
      </c>
      <c r="G15" s="22"/>
      <c r="H15" s="24">
        <f>SUMIFS('درآمد ناشی از فروش'!I:I,'درآمد ناشی از فروش'!A:A,$A15)</f>
        <v>0</v>
      </c>
      <c r="I15" s="22"/>
      <c r="J15" s="24">
        <v>8304843405</v>
      </c>
      <c r="K15" s="22"/>
      <c r="L15" s="25"/>
      <c r="M15" s="22"/>
      <c r="N15" s="24"/>
      <c r="O15" s="22"/>
      <c r="P15" s="24"/>
      <c r="Q15" s="24">
        <v>46756759588</v>
      </c>
      <c r="R15" s="22"/>
      <c r="S15" s="24">
        <f>SUMIFS('درآمد ناشی از فروش'!Q:Q,'درآمد ناشی از فروش'!A:A,'درآمد سرمایه گذاری در اوراق به'!$A15)</f>
        <v>0</v>
      </c>
      <c r="T15" s="22"/>
      <c r="U15" s="24">
        <f t="shared" si="0"/>
        <v>46756759588</v>
      </c>
      <c r="V15" s="22"/>
      <c r="W15" s="25">
        <f>U15/درآمد!$F$13</f>
        <v>5.8262278146856581E-3</v>
      </c>
    </row>
    <row r="16" spans="1:23" ht="21.75" customHeight="1">
      <c r="A16" s="7" t="s">
        <v>62</v>
      </c>
      <c r="B16" s="57"/>
      <c r="D16" s="24"/>
      <c r="E16" s="22"/>
      <c r="F16" s="24">
        <v>-77399418946</v>
      </c>
      <c r="G16" s="22"/>
      <c r="H16" s="24">
        <f>SUMIFS('درآمد ناشی از فروش'!I:I,'درآمد ناشی از فروش'!A:A,$A16)</f>
        <v>78285188992</v>
      </c>
      <c r="I16" s="22"/>
      <c r="J16" s="24">
        <v>885770046</v>
      </c>
      <c r="K16" s="22"/>
      <c r="L16" s="25"/>
      <c r="M16" s="22"/>
      <c r="N16" s="24"/>
      <c r="O16" s="22"/>
      <c r="P16" s="24"/>
      <c r="Q16" s="24">
        <v>5961671586</v>
      </c>
      <c r="R16" s="22"/>
      <c r="S16" s="24">
        <v>176883729728</v>
      </c>
      <c r="T16" s="22"/>
      <c r="U16" s="24">
        <f t="shared" si="0"/>
        <v>182845401314</v>
      </c>
      <c r="V16" s="22"/>
      <c r="W16" s="25">
        <f>U16/درآمد!$F$13</f>
        <v>2.2783849272488818E-2</v>
      </c>
    </row>
    <row r="17" spans="1:23" ht="21.75" customHeight="1">
      <c r="A17" s="7" t="s">
        <v>55</v>
      </c>
      <c r="B17" s="57"/>
      <c r="D17" s="24"/>
      <c r="E17" s="22"/>
      <c r="F17" s="24">
        <v>19939494442</v>
      </c>
      <c r="G17" s="22"/>
      <c r="H17" s="24">
        <f>SUMIFS('درآمد ناشی از فروش'!I:I,'درآمد ناشی از فروش'!A:A,$A17)</f>
        <v>5727162650</v>
      </c>
      <c r="I17" s="22"/>
      <c r="J17" s="24">
        <v>25666657092</v>
      </c>
      <c r="K17" s="22"/>
      <c r="L17" s="25"/>
      <c r="M17" s="22"/>
      <c r="N17" s="24"/>
      <c r="O17" s="22"/>
      <c r="P17" s="24"/>
      <c r="Q17" s="24">
        <v>72297112893</v>
      </c>
      <c r="R17" s="22"/>
      <c r="S17" s="24">
        <v>6141663986</v>
      </c>
      <c r="T17" s="22"/>
      <c r="U17" s="24">
        <f t="shared" si="0"/>
        <v>78438776879</v>
      </c>
      <c r="V17" s="22"/>
      <c r="W17" s="25">
        <f>U17/درآمد!$F$13</f>
        <v>9.7740345487851241E-3</v>
      </c>
    </row>
    <row r="18" spans="1:23" ht="21.75" customHeight="1">
      <c r="A18" s="7" t="s">
        <v>56</v>
      </c>
      <c r="B18" s="57"/>
      <c r="D18" s="24"/>
      <c r="E18" s="22"/>
      <c r="F18" s="24">
        <v>21313939605</v>
      </c>
      <c r="G18" s="22"/>
      <c r="H18" s="24">
        <f>SUMIFS('درآمد ناشی از فروش'!I:I,'درآمد ناشی از فروش'!A:A,$A18)</f>
        <v>0</v>
      </c>
      <c r="I18" s="22"/>
      <c r="J18" s="24">
        <v>21313939605</v>
      </c>
      <c r="K18" s="22"/>
      <c r="L18" s="25"/>
      <c r="M18" s="22"/>
      <c r="N18" s="24"/>
      <c r="O18" s="22"/>
      <c r="P18" s="24"/>
      <c r="Q18" s="24">
        <v>43623212833</v>
      </c>
      <c r="R18" s="22"/>
      <c r="S18" s="24"/>
      <c r="T18" s="22"/>
      <c r="U18" s="24">
        <f t="shared" si="0"/>
        <v>43623212833</v>
      </c>
      <c r="V18" s="22"/>
      <c r="W18" s="25">
        <f>U18/درآمد!$F$13</f>
        <v>5.4357653997649169E-3</v>
      </c>
    </row>
    <row r="19" spans="1:23" ht="21.75" customHeight="1">
      <c r="A19" s="7" t="s">
        <v>54</v>
      </c>
      <c r="B19" s="57"/>
      <c r="D19" s="24">
        <v>0</v>
      </c>
      <c r="E19" s="22"/>
      <c r="F19" s="24">
        <v>239715000</v>
      </c>
      <c r="G19" s="22"/>
      <c r="H19" s="24">
        <f>SUMIFS('درآمد ناشی از فروش'!I:I,'درآمد ناشی از فروش'!A:A,$A19)</f>
        <v>0</v>
      </c>
      <c r="I19" s="22"/>
      <c r="J19" s="24">
        <v>239715000</v>
      </c>
      <c r="K19" s="22"/>
      <c r="L19" s="25">
        <v>3.41</v>
      </c>
      <c r="M19" s="22"/>
      <c r="N19" s="24">
        <v>0</v>
      </c>
      <c r="O19" s="22"/>
      <c r="P19" s="24">
        <v>72297112893</v>
      </c>
      <c r="Q19" s="24">
        <v>192765000</v>
      </c>
      <c r="R19" s="22"/>
      <c r="S19" s="24"/>
      <c r="T19" s="22"/>
      <c r="U19" s="24">
        <f t="shared" si="0"/>
        <v>192765000</v>
      </c>
      <c r="V19" s="22"/>
      <c r="W19" s="25">
        <f>U19/درآمد!$F$13</f>
        <v>2.4019902461036237E-5</v>
      </c>
    </row>
    <row r="20" spans="1:23" ht="21.75" customHeight="1">
      <c r="A20" s="7" t="s">
        <v>63</v>
      </c>
      <c r="B20" s="57"/>
      <c r="D20" s="24">
        <v>0</v>
      </c>
      <c r="E20" s="22"/>
      <c r="F20" s="24">
        <v>-240119522</v>
      </c>
      <c r="G20" s="22"/>
      <c r="H20" s="24">
        <f>SUMIFS('درآمد ناشی از فروش'!I:I,'درآمد ناشی از فروش'!A:A,$A20)</f>
        <v>13568340322</v>
      </c>
      <c r="I20" s="22"/>
      <c r="J20" s="24">
        <v>13328220800</v>
      </c>
      <c r="K20" s="22"/>
      <c r="L20" s="25">
        <v>1.77</v>
      </c>
      <c r="M20" s="22"/>
      <c r="N20" s="24">
        <v>0</v>
      </c>
      <c r="O20" s="22"/>
      <c r="P20" s="24">
        <v>6665170697</v>
      </c>
      <c r="Q20" s="24">
        <v>6665170697</v>
      </c>
      <c r="R20" s="22"/>
      <c r="S20" s="24">
        <v>13568340322</v>
      </c>
      <c r="T20" s="22"/>
      <c r="U20" s="24">
        <f t="shared" si="0"/>
        <v>20233511019</v>
      </c>
      <c r="V20" s="22"/>
      <c r="W20" s="25">
        <f>U20/درآمد!$F$13</f>
        <v>2.521240687472736E-3</v>
      </c>
    </row>
    <row r="21" spans="1:23" ht="21.75" customHeight="1">
      <c r="A21" s="7" t="s">
        <v>58</v>
      </c>
      <c r="B21" s="57"/>
      <c r="D21" s="24">
        <v>0</v>
      </c>
      <c r="E21" s="22"/>
      <c r="F21" s="24">
        <v>1927708125</v>
      </c>
      <c r="G21" s="22"/>
      <c r="H21" s="24">
        <f>SUMIFS('درآمد ناشی از فروش'!I:I,'درآمد ناشی از فروش'!A:A,$A21)</f>
        <v>0</v>
      </c>
      <c r="I21" s="22"/>
      <c r="J21" s="24">
        <v>1927708125</v>
      </c>
      <c r="K21" s="22"/>
      <c r="L21" s="25">
        <v>0</v>
      </c>
      <c r="M21" s="22"/>
      <c r="N21" s="24">
        <v>0</v>
      </c>
      <c r="O21" s="22"/>
      <c r="P21" s="24">
        <v>0</v>
      </c>
      <c r="Q21" s="24">
        <v>5460005625</v>
      </c>
      <c r="R21" s="22"/>
      <c r="S21" s="24"/>
      <c r="T21" s="22"/>
      <c r="U21" s="24">
        <f t="shared" si="0"/>
        <v>5460005625</v>
      </c>
      <c r="V21" s="22"/>
      <c r="W21" s="25">
        <f>U21/درآمد!$F$13</f>
        <v>6.8035588695670481E-4</v>
      </c>
    </row>
    <row r="22" spans="1:23" ht="21.75" customHeight="1">
      <c r="A22" s="7" t="s">
        <v>68</v>
      </c>
      <c r="B22" s="57"/>
      <c r="D22" s="24">
        <v>0</v>
      </c>
      <c r="E22" s="22"/>
      <c r="F22" s="24">
        <v>11239049396</v>
      </c>
      <c r="G22" s="22"/>
      <c r="H22" s="24">
        <f>SUMIFS('درآمد ناشی از فروش'!I:I,'درآمد ناشی از فروش'!A:A,$A22)</f>
        <v>0</v>
      </c>
      <c r="I22" s="22"/>
      <c r="J22" s="24">
        <v>11239049396</v>
      </c>
      <c r="K22" s="22"/>
      <c r="L22" s="25">
        <v>0</v>
      </c>
      <c r="M22" s="22"/>
      <c r="N22" s="24">
        <v>0</v>
      </c>
      <c r="O22" s="22"/>
      <c r="P22" s="24">
        <v>0</v>
      </c>
      <c r="Q22" s="24">
        <v>33490416932</v>
      </c>
      <c r="R22" s="22"/>
      <c r="S22" s="24"/>
      <c r="T22" s="22"/>
      <c r="U22" s="24">
        <f t="shared" si="0"/>
        <v>33490416932</v>
      </c>
      <c r="V22" s="22"/>
      <c r="W22" s="25">
        <f>U22/درآمد!$F$13</f>
        <v>4.1731463081268721E-3</v>
      </c>
    </row>
    <row r="23" spans="1:23" ht="21.75" customHeight="1">
      <c r="A23" s="7" t="s">
        <v>66</v>
      </c>
      <c r="B23" s="7"/>
      <c r="D23" s="24"/>
      <c r="E23" s="22"/>
      <c r="F23" s="24">
        <v>11015480814</v>
      </c>
      <c r="G23" s="22"/>
      <c r="H23" s="24">
        <f>SUMIFS('درآمد ناشی از فروش'!I:I,'درآمد ناشی از فروش'!A:A,$A23)</f>
        <v>0</v>
      </c>
      <c r="I23" s="22"/>
      <c r="J23" s="24">
        <v>11015480814</v>
      </c>
      <c r="K23" s="22"/>
      <c r="L23" s="25"/>
      <c r="M23" s="22"/>
      <c r="N23" s="24"/>
      <c r="O23" s="22"/>
      <c r="P23" s="24"/>
      <c r="Q23" s="24">
        <v>36368876856</v>
      </c>
      <c r="R23" s="22"/>
      <c r="S23" s="24"/>
      <c r="T23" s="22"/>
      <c r="U23" s="24">
        <f t="shared" si="0"/>
        <v>36368876856</v>
      </c>
      <c r="V23" s="22"/>
      <c r="W23" s="25">
        <f>U23/درآمد!$F$13</f>
        <v>4.5318230731645178E-3</v>
      </c>
    </row>
    <row r="24" spans="1:23" ht="21.75" customHeight="1">
      <c r="A24" s="7" t="s">
        <v>57</v>
      </c>
      <c r="B24" s="7"/>
      <c r="D24" s="24"/>
      <c r="E24" s="22"/>
      <c r="F24" s="24">
        <v>918907500</v>
      </c>
      <c r="G24" s="22"/>
      <c r="H24" s="24">
        <f>SUMIFS('درآمد ناشی از فروش'!I:I,'درآمد ناشی از فروش'!A:A,$A24)</f>
        <v>0</v>
      </c>
      <c r="I24" s="22"/>
      <c r="J24" s="24">
        <v>918907500</v>
      </c>
      <c r="K24" s="22"/>
      <c r="L24" s="25"/>
      <c r="M24" s="22"/>
      <c r="N24" s="24"/>
      <c r="O24" s="22"/>
      <c r="P24" s="24"/>
      <c r="Q24" s="24">
        <v>4115107500</v>
      </c>
      <c r="R24" s="22"/>
      <c r="S24" s="24"/>
      <c r="T24" s="22"/>
      <c r="U24" s="24">
        <f t="shared" si="0"/>
        <v>4115107500</v>
      </c>
      <c r="V24" s="22"/>
      <c r="W24" s="25">
        <f>U24/درآمد!$F$13</f>
        <v>5.1277192834113387E-4</v>
      </c>
    </row>
    <row r="25" spans="1:23" ht="21.75" customHeight="1">
      <c r="A25" s="7" t="s">
        <v>53</v>
      </c>
      <c r="B25" s="7"/>
      <c r="D25" s="24"/>
      <c r="E25" s="22"/>
      <c r="F25" s="24">
        <v>0</v>
      </c>
      <c r="G25" s="22"/>
      <c r="H25" s="24">
        <f>SUMIFS('درآمد ناشی از فروش'!I:I,'درآمد ناشی از فروش'!A:A,$A25)</f>
        <v>10100643729</v>
      </c>
      <c r="I25" s="22"/>
      <c r="J25" s="24">
        <v>10100643729</v>
      </c>
      <c r="K25" s="22"/>
      <c r="L25" s="25"/>
      <c r="M25" s="22"/>
      <c r="N25" s="24"/>
      <c r="O25" s="22"/>
      <c r="P25" s="24"/>
      <c r="Q25" s="24">
        <v>0</v>
      </c>
      <c r="R25" s="22"/>
      <c r="S25" s="24">
        <v>10100643729</v>
      </c>
      <c r="T25" s="22"/>
      <c r="U25" s="24">
        <f t="shared" si="0"/>
        <v>10100643729</v>
      </c>
      <c r="V25" s="22"/>
      <c r="W25" s="25">
        <f>U25/درآمد!$F$13</f>
        <v>1.2586127002529367E-3</v>
      </c>
    </row>
    <row r="26" spans="1:23" ht="21.75" customHeight="1">
      <c r="A26" s="7" t="s">
        <v>59</v>
      </c>
      <c r="B26" s="7"/>
      <c r="D26" s="24"/>
      <c r="E26" s="22"/>
      <c r="F26" s="24">
        <v>0</v>
      </c>
      <c r="G26" s="22"/>
      <c r="H26" s="24">
        <f>SUMIFS('درآمد ناشی از فروش'!I:I,'درآمد ناشی از فروش'!A:A,$A26)</f>
        <v>36668120349</v>
      </c>
      <c r="I26" s="22"/>
      <c r="J26" s="24">
        <v>36668120349</v>
      </c>
      <c r="K26" s="22"/>
      <c r="L26" s="25"/>
      <c r="M26" s="22"/>
      <c r="N26" s="24"/>
      <c r="O26" s="22"/>
      <c r="P26" s="24"/>
      <c r="Q26" s="24">
        <v>0</v>
      </c>
      <c r="R26" s="22"/>
      <c r="S26" s="24">
        <v>36668120349</v>
      </c>
      <c r="T26" s="22"/>
      <c r="U26" s="24">
        <f t="shared" si="0"/>
        <v>36668120349</v>
      </c>
      <c r="V26" s="22"/>
      <c r="W26" s="25">
        <f>U26/درآمد!$F$13</f>
        <v>4.5691109600421139E-3</v>
      </c>
    </row>
    <row r="27" spans="1:23" ht="21.75" customHeight="1">
      <c r="A27" s="7" t="s">
        <v>298</v>
      </c>
      <c r="B27" s="7"/>
      <c r="D27" s="24"/>
      <c r="E27" s="22"/>
      <c r="F27" s="24">
        <v>0</v>
      </c>
      <c r="G27" s="22"/>
      <c r="H27" s="24">
        <f>SUMIFS('درآمد ناشی از فروش'!I:I,'درآمد ناشی از فروش'!A:A,$A27)</f>
        <v>0</v>
      </c>
      <c r="I27" s="22"/>
      <c r="J27" s="24">
        <v>0</v>
      </c>
      <c r="K27" s="22"/>
      <c r="L27" s="25"/>
      <c r="M27" s="22"/>
      <c r="N27" s="24"/>
      <c r="O27" s="22"/>
      <c r="P27" s="24"/>
      <c r="Q27" s="24">
        <v>0</v>
      </c>
      <c r="R27" s="22"/>
      <c r="S27" s="24">
        <v>-2867590687</v>
      </c>
      <c r="T27" s="22"/>
      <c r="U27" s="24">
        <f t="shared" si="0"/>
        <v>-2867590687</v>
      </c>
      <c r="V27" s="22"/>
      <c r="W27" s="25">
        <f>U27/درآمد!$F$13</f>
        <v>-3.5732238009968559E-4</v>
      </c>
    </row>
    <row r="28" spans="1:23" ht="21.75" customHeight="1">
      <c r="A28" s="7" t="s">
        <v>299</v>
      </c>
      <c r="B28" s="7"/>
      <c r="D28" s="24"/>
      <c r="E28" s="22"/>
      <c r="F28" s="24">
        <v>0</v>
      </c>
      <c r="G28" s="22"/>
      <c r="H28" s="24">
        <f>SUMIFS('درآمد ناشی از فروش'!I:I,'درآمد ناشی از فروش'!A:A,$A28)</f>
        <v>0</v>
      </c>
      <c r="I28" s="22"/>
      <c r="J28" s="24">
        <v>0</v>
      </c>
      <c r="K28" s="22"/>
      <c r="L28" s="25"/>
      <c r="M28" s="22"/>
      <c r="N28" s="24"/>
      <c r="O28" s="22"/>
      <c r="P28" s="24"/>
      <c r="Q28" s="24">
        <v>0</v>
      </c>
      <c r="R28" s="22"/>
      <c r="S28" s="24">
        <v>60626080493</v>
      </c>
      <c r="T28" s="22"/>
      <c r="U28" s="24">
        <f t="shared" si="0"/>
        <v>60626080493</v>
      </c>
      <c r="V28" s="22"/>
      <c r="W28" s="25">
        <f>U28/درآمد!$F$13</f>
        <v>7.5544447386029188E-3</v>
      </c>
    </row>
    <row r="29" spans="1:23" ht="21.75" customHeight="1">
      <c r="A29" s="7" t="s">
        <v>300</v>
      </c>
      <c r="B29" s="7"/>
      <c r="D29" s="24"/>
      <c r="E29" s="22"/>
      <c r="F29" s="24">
        <v>0</v>
      </c>
      <c r="G29" s="22"/>
      <c r="H29" s="24">
        <f>SUMIFS('درآمد ناشی از فروش'!I:I,'درآمد ناشی از فروش'!A:A,$A29)</f>
        <v>0</v>
      </c>
      <c r="I29" s="22"/>
      <c r="J29" s="24">
        <v>0</v>
      </c>
      <c r="K29" s="22"/>
      <c r="L29" s="25"/>
      <c r="M29" s="22"/>
      <c r="N29" s="24"/>
      <c r="O29" s="22"/>
      <c r="P29" s="24"/>
      <c r="Q29" s="24">
        <v>0</v>
      </c>
      <c r="R29" s="22"/>
      <c r="S29" s="24">
        <v>11266605139</v>
      </c>
      <c r="T29" s="22"/>
      <c r="U29" s="24">
        <f t="shared" si="0"/>
        <v>11266605139</v>
      </c>
      <c r="V29" s="22"/>
      <c r="W29" s="25">
        <f>U29/درآمد!$F$13</f>
        <v>1.4038998599631136E-3</v>
      </c>
    </row>
    <row r="30" spans="1:23" ht="21.75" customHeight="1">
      <c r="A30" s="7" t="s">
        <v>301</v>
      </c>
      <c r="B30" s="7"/>
      <c r="D30" s="24"/>
      <c r="E30" s="22"/>
      <c r="F30" s="24">
        <v>0</v>
      </c>
      <c r="G30" s="22"/>
      <c r="H30" s="24">
        <f>SUMIFS('درآمد ناشی از فروش'!I:I,'درآمد ناشی از فروش'!A:A,$A30)</f>
        <v>0</v>
      </c>
      <c r="I30" s="22"/>
      <c r="J30" s="24">
        <v>0</v>
      </c>
      <c r="K30" s="22"/>
      <c r="L30" s="25"/>
      <c r="M30" s="22"/>
      <c r="N30" s="24"/>
      <c r="O30" s="22"/>
      <c r="P30" s="24"/>
      <c r="Q30" s="24">
        <v>0</v>
      </c>
      <c r="R30" s="22"/>
      <c r="S30" s="24">
        <v>-1760107361</v>
      </c>
      <c r="T30" s="22"/>
      <c r="U30" s="24">
        <f t="shared" si="0"/>
        <v>-1760107361</v>
      </c>
      <c r="V30" s="22"/>
      <c r="W30" s="25">
        <f>U30/درآمد!$F$13</f>
        <v>-2.1932200934906179E-4</v>
      </c>
    </row>
    <row r="31" spans="1:23" ht="21.75" customHeight="1">
      <c r="A31" s="7" t="s">
        <v>302</v>
      </c>
      <c r="B31" s="57"/>
      <c r="D31" s="24">
        <v>0</v>
      </c>
      <c r="E31" s="22"/>
      <c r="F31" s="24">
        <v>0</v>
      </c>
      <c r="G31" s="22"/>
      <c r="H31" s="24">
        <f>SUMIFS('درآمد ناشی از فروش'!I:I,'درآمد ناشی از فروش'!A:A,$A31)</f>
        <v>0</v>
      </c>
      <c r="I31" s="22"/>
      <c r="J31" s="24">
        <v>0</v>
      </c>
      <c r="K31" s="22"/>
      <c r="L31" s="25">
        <v>0</v>
      </c>
      <c r="M31" s="22"/>
      <c r="N31" s="24">
        <v>0</v>
      </c>
      <c r="O31" s="22"/>
      <c r="P31" s="24">
        <v>0</v>
      </c>
      <c r="Q31" s="24">
        <v>0</v>
      </c>
      <c r="R31" s="22"/>
      <c r="S31" s="24">
        <v>-1432207668</v>
      </c>
      <c r="T31" s="22"/>
      <c r="U31" s="24">
        <f t="shared" si="0"/>
        <v>-1432207668</v>
      </c>
      <c r="V31" s="22"/>
      <c r="W31" s="25">
        <f>U31/درآمد!$F$13</f>
        <v>-1.7846335428790583E-4</v>
      </c>
    </row>
    <row r="32" spans="1:23" ht="21.75" customHeight="1">
      <c r="A32" s="7" t="s">
        <v>303</v>
      </c>
      <c r="B32" s="57"/>
      <c r="D32" s="24">
        <v>0</v>
      </c>
      <c r="E32" s="22"/>
      <c r="F32" s="24">
        <v>0</v>
      </c>
      <c r="G32" s="22"/>
      <c r="H32" s="24">
        <f>SUMIFS('درآمد ناشی از فروش'!I:I,'درآمد ناشی از فروش'!A:A,$A32)</f>
        <v>0</v>
      </c>
      <c r="I32" s="22"/>
      <c r="J32" s="24">
        <v>0</v>
      </c>
      <c r="K32" s="22"/>
      <c r="L32" s="25">
        <v>0</v>
      </c>
      <c r="M32" s="22"/>
      <c r="N32" s="24">
        <v>0</v>
      </c>
      <c r="O32" s="22"/>
      <c r="P32" s="24">
        <v>0</v>
      </c>
      <c r="Q32" s="24">
        <v>0</v>
      </c>
      <c r="R32" s="22"/>
      <c r="S32" s="24">
        <v>19491002776</v>
      </c>
      <c r="T32" s="22"/>
      <c r="U32" s="24">
        <f t="shared" si="0"/>
        <v>19491002776</v>
      </c>
      <c r="V32" s="22"/>
      <c r="W32" s="25">
        <f>U32/درآمد!$F$13</f>
        <v>2.4287188314647706E-3</v>
      </c>
    </row>
    <row r="33" spans="1:23" ht="21.75" customHeight="1" thickBot="1">
      <c r="A33" s="59" t="s">
        <v>31</v>
      </c>
      <c r="B33" s="59"/>
      <c r="D33" s="28">
        <v>0</v>
      </c>
      <c r="E33" s="22"/>
      <c r="F33" s="28">
        <f>SUM(F9:F32)</f>
        <v>19969822014</v>
      </c>
      <c r="G33" s="22"/>
      <c r="H33" s="28">
        <f>SUM(H9:H32)</f>
        <v>146229099933</v>
      </c>
      <c r="I33" s="22"/>
      <c r="J33" s="28">
        <f>SUM(J9:J32)</f>
        <v>166198921947</v>
      </c>
      <c r="K33" s="22"/>
      <c r="L33" s="29">
        <v>22.07</v>
      </c>
      <c r="M33" s="22"/>
      <c r="N33" s="28">
        <v>0</v>
      </c>
      <c r="O33" s="22"/>
      <c r="P33" s="22"/>
      <c r="Q33" s="28">
        <f>SUM(Q9:Q32)</f>
        <v>351328133203</v>
      </c>
      <c r="R33" s="22"/>
      <c r="S33" s="28">
        <f>SUM(S9:S32)</f>
        <v>329769357261</v>
      </c>
      <c r="T33" s="22"/>
      <c r="U33" s="28">
        <f>SUM(U9:U32)</f>
        <v>681097490464</v>
      </c>
      <c r="V33" s="22"/>
      <c r="W33" s="29">
        <f>SUM(W9:W32)</f>
        <v>8.4869635501267554E-2</v>
      </c>
    </row>
    <row r="34" spans="1:23" ht="13.5" thickTop="1"/>
    <row r="35" spans="1:23">
      <c r="F35" s="38"/>
      <c r="H35" s="36"/>
      <c r="J35" s="38"/>
    </row>
    <row r="36" spans="1:23">
      <c r="H36" s="37"/>
      <c r="Q36" s="36"/>
      <c r="S36" s="36"/>
      <c r="U36" s="37"/>
    </row>
    <row r="37" spans="1:23">
      <c r="S37" s="37"/>
    </row>
  </sheetData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31"/>
  <sheetViews>
    <sheetView rightToLeft="1" topLeftCell="A7" workbookViewId="0">
      <selection activeCell="U7" sqref="U1:V1048576"/>
    </sheetView>
  </sheetViews>
  <sheetFormatPr defaultRowHeight="12.75"/>
  <cols>
    <col min="1" max="1" width="5.140625" customWidth="1"/>
    <col min="2" max="2" width="25" customWidth="1"/>
    <col min="3" max="3" width="1.28515625" customWidth="1"/>
    <col min="4" max="4" width="16.28515625" customWidth="1"/>
    <col min="5" max="5" width="1.28515625" customWidth="1"/>
    <col min="6" max="6" width="17.140625" customWidth="1"/>
    <col min="7" max="7" width="1.28515625" customWidth="1"/>
    <col min="8" max="8" width="22.5703125" customWidth="1"/>
    <col min="9" max="9" width="1.28515625" customWidth="1"/>
    <col min="10" max="10" width="19.42578125" customWidth="1"/>
    <col min="11" max="11" width="1.28515625" customWidth="1"/>
    <col min="12" max="12" width="19" customWidth="1"/>
    <col min="13" max="13" width="1.28515625" customWidth="1"/>
    <col min="14" max="14" width="18.28515625" customWidth="1"/>
    <col min="15" max="15" width="1.28515625" customWidth="1"/>
    <col min="16" max="16" width="19.14062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4.45" customHeight="1"/>
    <row r="5" spans="1:18" ht="14.45" customHeight="1">
      <c r="A5" s="1" t="s">
        <v>304</v>
      </c>
      <c r="B5" s="74" t="s">
        <v>305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18" ht="14.45" customHeight="1">
      <c r="D6" s="75" t="s">
        <v>282</v>
      </c>
      <c r="E6" s="75"/>
      <c r="F6" s="75"/>
      <c r="G6" s="75"/>
      <c r="H6" s="75"/>
      <c r="I6" s="75"/>
      <c r="J6" s="75"/>
      <c r="L6" s="75" t="s">
        <v>283</v>
      </c>
      <c r="M6" s="75"/>
      <c r="N6" s="75"/>
      <c r="O6" s="75"/>
      <c r="P6" s="75"/>
      <c r="Q6" s="75"/>
      <c r="R6" s="75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75" t="s">
        <v>306</v>
      </c>
      <c r="B8" s="75"/>
      <c r="D8" s="2" t="s">
        <v>307</v>
      </c>
      <c r="F8" s="2" t="s">
        <v>286</v>
      </c>
      <c r="H8" s="2" t="s">
        <v>287</v>
      </c>
      <c r="J8" s="2" t="s">
        <v>31</v>
      </c>
      <c r="L8" s="2" t="s">
        <v>307</v>
      </c>
      <c r="N8" s="2" t="s">
        <v>286</v>
      </c>
      <c r="P8" s="2" t="s">
        <v>287</v>
      </c>
      <c r="R8" s="2" t="s">
        <v>31</v>
      </c>
    </row>
    <row r="9" spans="1:18" ht="21.75" customHeight="1">
      <c r="A9" s="7" t="s">
        <v>104</v>
      </c>
      <c r="B9" s="7"/>
      <c r="D9" s="24">
        <v>30416220629</v>
      </c>
      <c r="E9" s="22"/>
      <c r="F9" s="24">
        <v>0</v>
      </c>
      <c r="G9" s="22"/>
      <c r="H9" s="24">
        <f>SUMIFS('درآمد ناشی از فروش'!I:I,'درآمد ناشی از فروش'!A:A,'درآمد سرمایه گذاری در اوراق به'!$A9)</f>
        <v>0</v>
      </c>
      <c r="I9" s="22"/>
      <c r="J9" s="24">
        <v>30416220629</v>
      </c>
      <c r="K9" s="22"/>
      <c r="L9" s="24">
        <v>308564602985</v>
      </c>
      <c r="M9" s="22"/>
      <c r="N9" s="24">
        <v>194239787655</v>
      </c>
      <c r="O9" s="22"/>
      <c r="P9" s="24">
        <f>SUMIFS('درآمد ناشی از فروش'!Q:Q,'درآمد ناشی از فروش'!A:A,'درآمد سرمایه گذاری در اوراق به'!$A9)</f>
        <v>0</v>
      </c>
      <c r="Q9" s="22"/>
      <c r="R9" s="24">
        <f>L9+N9+P9</f>
        <v>502804390640</v>
      </c>
    </row>
    <row r="10" spans="1:18" ht="21.75" customHeight="1">
      <c r="A10" s="7" t="s">
        <v>102</v>
      </c>
      <c r="B10" s="7"/>
      <c r="D10" s="24">
        <v>16970163281</v>
      </c>
      <c r="E10" s="22"/>
      <c r="F10" s="24">
        <v>0</v>
      </c>
      <c r="G10" s="22"/>
      <c r="H10" s="24">
        <f>SUMIFS('درآمد ناشی از فروش'!I:I,'درآمد ناشی از فروش'!A:A,'درآمد سرمایه گذاری در اوراق به'!$A10)</f>
        <v>0</v>
      </c>
      <c r="I10" s="22"/>
      <c r="J10" s="24">
        <v>16970163281</v>
      </c>
      <c r="K10" s="22"/>
      <c r="L10" s="24">
        <v>130850684763</v>
      </c>
      <c r="M10" s="22"/>
      <c r="N10" s="24">
        <v>215894500000</v>
      </c>
      <c r="O10" s="22"/>
      <c r="P10" s="24">
        <f>SUMIFS('درآمد ناشی از فروش'!Q:Q,'درآمد ناشی از فروش'!A:A,'درآمد سرمایه گذاری در اوراق به'!$A10)</f>
        <v>0</v>
      </c>
      <c r="Q10" s="22"/>
      <c r="R10" s="24">
        <f t="shared" ref="R10:R30" si="0">L10+N10+P10</f>
        <v>346745184763</v>
      </c>
    </row>
    <row r="11" spans="1:18" ht="21.75" customHeight="1">
      <c r="A11" s="7" t="s">
        <v>113</v>
      </c>
      <c r="B11" s="7"/>
      <c r="D11" s="24">
        <v>3371126660</v>
      </c>
      <c r="E11" s="22"/>
      <c r="F11" s="24">
        <v>-3725324661</v>
      </c>
      <c r="G11" s="22"/>
      <c r="H11" s="24">
        <f>SUMIFS('درآمد ناشی از فروش'!I:I,'درآمد ناشی از فروش'!A:A,'درآمد سرمایه گذاری در اوراق به'!$A11)</f>
        <v>0</v>
      </c>
      <c r="I11" s="22"/>
      <c r="J11" s="24">
        <v>-354198001</v>
      </c>
      <c r="K11" s="22"/>
      <c r="L11" s="24">
        <v>24103429979</v>
      </c>
      <c r="M11" s="22"/>
      <c r="N11" s="24">
        <v>-12744011492</v>
      </c>
      <c r="O11" s="22"/>
      <c r="P11" s="24">
        <f>SUMIFS('درآمد ناشی از فروش'!Q:Q,'درآمد ناشی از فروش'!A:A,'درآمد سرمایه گذاری در اوراق به'!$A11)</f>
        <v>0</v>
      </c>
      <c r="Q11" s="22"/>
      <c r="R11" s="24">
        <f t="shared" si="0"/>
        <v>11359418487</v>
      </c>
    </row>
    <row r="12" spans="1:18" ht="21.75" customHeight="1">
      <c r="A12" s="7" t="s">
        <v>84</v>
      </c>
      <c r="B12" s="7"/>
      <c r="D12" s="24">
        <v>0</v>
      </c>
      <c r="E12" s="22"/>
      <c r="F12" s="24">
        <v>13355098950</v>
      </c>
      <c r="G12" s="22"/>
      <c r="H12" s="24">
        <f>SUMIFS('درآمد ناشی از فروش'!I:I,'درآمد ناشی از فروش'!A:A,'درآمد سرمایه گذاری در اوراق به'!$A12)</f>
        <v>0</v>
      </c>
      <c r="I12" s="22"/>
      <c r="J12" s="24">
        <v>13355098950</v>
      </c>
      <c r="K12" s="22"/>
      <c r="L12" s="24">
        <v>0</v>
      </c>
      <c r="M12" s="22"/>
      <c r="N12" s="24">
        <v>77563219118</v>
      </c>
      <c r="O12" s="22"/>
      <c r="P12" s="24">
        <f>SUMIFS('درآمد ناشی از فروش'!Q:Q,'درآمد ناشی از فروش'!A:A,'درآمد سرمایه گذاری در اوراق به'!$A12)</f>
        <v>0</v>
      </c>
      <c r="Q12" s="22"/>
      <c r="R12" s="24">
        <f t="shared" si="0"/>
        <v>77563219118</v>
      </c>
    </row>
    <row r="13" spans="1:18" ht="21.75" customHeight="1">
      <c r="A13" s="7" t="s">
        <v>96</v>
      </c>
      <c r="B13" s="7"/>
      <c r="D13" s="24">
        <v>0</v>
      </c>
      <c r="E13" s="22"/>
      <c r="F13" s="24">
        <v>14193414077</v>
      </c>
      <c r="G13" s="22"/>
      <c r="H13" s="24">
        <f>SUMIFS('درآمد ناشی از فروش'!I:I,'درآمد ناشی از فروش'!A:A,'درآمد سرمایه گذاری در اوراق به'!$A13)</f>
        <v>0</v>
      </c>
      <c r="I13" s="22"/>
      <c r="J13" s="24">
        <v>14193414077</v>
      </c>
      <c r="K13" s="22"/>
      <c r="L13" s="24">
        <v>0</v>
      </c>
      <c r="M13" s="22"/>
      <c r="N13" s="24">
        <v>70426067961</v>
      </c>
      <c r="O13" s="22"/>
      <c r="P13" s="24">
        <f>SUMIFS('درآمد ناشی از فروش'!Q:Q,'درآمد ناشی از فروش'!A:A,'درآمد سرمایه گذاری در اوراق به'!$A13)</f>
        <v>0</v>
      </c>
      <c r="Q13" s="22"/>
      <c r="R13" s="24">
        <f t="shared" si="0"/>
        <v>70426067961</v>
      </c>
    </row>
    <row r="14" spans="1:18" ht="21.75" customHeight="1">
      <c r="A14" s="7" t="s">
        <v>99</v>
      </c>
      <c r="B14" s="7"/>
      <c r="D14" s="24">
        <v>0</v>
      </c>
      <c r="E14" s="22"/>
      <c r="F14" s="24">
        <v>57443187535</v>
      </c>
      <c r="G14" s="22"/>
      <c r="H14" s="24">
        <f>SUMIFS('درآمد ناشی از فروش'!I:I,'درآمد ناشی از فروش'!A:A,'درآمد سرمایه گذاری در اوراق به'!$A14)</f>
        <v>0</v>
      </c>
      <c r="I14" s="22"/>
      <c r="J14" s="24">
        <v>57443187535</v>
      </c>
      <c r="K14" s="22"/>
      <c r="L14" s="24">
        <v>0</v>
      </c>
      <c r="M14" s="22"/>
      <c r="N14" s="24">
        <v>215795626155</v>
      </c>
      <c r="O14" s="22"/>
      <c r="P14" s="24">
        <v>1521480183</v>
      </c>
      <c r="Q14" s="22"/>
      <c r="R14" s="24">
        <f t="shared" si="0"/>
        <v>217317106338</v>
      </c>
    </row>
    <row r="15" spans="1:18" ht="21.75" customHeight="1">
      <c r="A15" s="7" t="s">
        <v>116</v>
      </c>
      <c r="B15" s="7"/>
      <c r="D15" s="24">
        <v>7146284229</v>
      </c>
      <c r="E15" s="22"/>
      <c r="F15" s="24">
        <v>3080141623</v>
      </c>
      <c r="G15" s="22"/>
      <c r="H15" s="24">
        <f>SUMIFS('درآمد ناشی از فروش'!I:I,'درآمد ناشی از فروش'!A:A,'درآمد سرمایه گذاری در اوراق به'!$A15)</f>
        <v>0</v>
      </c>
      <c r="I15" s="22"/>
      <c r="J15" s="24">
        <v>10226425852</v>
      </c>
      <c r="K15" s="22"/>
      <c r="L15" s="24">
        <v>50767289186</v>
      </c>
      <c r="M15" s="22"/>
      <c r="N15" s="24">
        <v>-30011230131</v>
      </c>
      <c r="O15" s="22"/>
      <c r="P15" s="24"/>
      <c r="Q15" s="22"/>
      <c r="R15" s="24">
        <f t="shared" si="0"/>
        <v>20756059055</v>
      </c>
    </row>
    <row r="16" spans="1:18" ht="21.75" customHeight="1">
      <c r="A16" s="7" t="s">
        <v>119</v>
      </c>
      <c r="B16" s="7"/>
      <c r="D16" s="24">
        <v>16468380008</v>
      </c>
      <c r="E16" s="22"/>
      <c r="F16" s="24">
        <v>-8384480036</v>
      </c>
      <c r="G16" s="22"/>
      <c r="H16" s="24">
        <f>SUMIFS('درآمد ناشی از فروش'!I:I,'درآمد ناشی از فروش'!A:A,'درآمد سرمایه گذاری در اوراق به'!$A16)</f>
        <v>0</v>
      </c>
      <c r="I16" s="22"/>
      <c r="J16" s="24">
        <v>8083899972</v>
      </c>
      <c r="K16" s="22"/>
      <c r="L16" s="24">
        <v>32362647996</v>
      </c>
      <c r="M16" s="22"/>
      <c r="N16" s="24">
        <v>-89919151318</v>
      </c>
      <c r="O16" s="22"/>
      <c r="P16" s="24"/>
      <c r="Q16" s="22"/>
      <c r="R16" s="24">
        <f t="shared" si="0"/>
        <v>-57556503322</v>
      </c>
    </row>
    <row r="17" spans="1:18" ht="21.75" customHeight="1">
      <c r="A17" s="7" t="s">
        <v>125</v>
      </c>
      <c r="B17" s="7"/>
      <c r="D17" s="24">
        <v>20009665156</v>
      </c>
      <c r="E17" s="22"/>
      <c r="F17" s="24">
        <v>-120150718733</v>
      </c>
      <c r="G17" s="22"/>
      <c r="H17" s="24">
        <f>SUMIFS('درآمد ناشی از فروش'!I:I,'درآمد ناشی از فروش'!A:A,'درآمد سرمایه گذاری در اوراق به'!$A17)</f>
        <v>0</v>
      </c>
      <c r="I17" s="22"/>
      <c r="J17" s="24">
        <v>-100141053577</v>
      </c>
      <c r="K17" s="22"/>
      <c r="L17" s="24">
        <v>197803751429</v>
      </c>
      <c r="M17" s="22"/>
      <c r="N17" s="24">
        <v>-35437484765</v>
      </c>
      <c r="O17" s="22"/>
      <c r="P17" s="24">
        <v>340738375</v>
      </c>
      <c r="Q17" s="22"/>
      <c r="R17" s="24">
        <f t="shared" si="0"/>
        <v>162707005039</v>
      </c>
    </row>
    <row r="18" spans="1:18" ht="21.75" customHeight="1">
      <c r="A18" s="7" t="s">
        <v>107</v>
      </c>
      <c r="B18" s="7"/>
      <c r="D18" s="24">
        <v>44818405476</v>
      </c>
      <c r="E18" s="22"/>
      <c r="F18" s="24">
        <v>0</v>
      </c>
      <c r="G18" s="22"/>
      <c r="H18" s="24">
        <f>SUMIFS('درآمد ناشی از فروش'!I:I,'درآمد ناشی از فروش'!A:A,'درآمد سرمایه گذاری در اوراق به'!$A18)</f>
        <v>0</v>
      </c>
      <c r="I18" s="22"/>
      <c r="J18" s="24">
        <v>44818405476</v>
      </c>
      <c r="K18" s="22"/>
      <c r="L18" s="24">
        <v>259172682853</v>
      </c>
      <c r="M18" s="22"/>
      <c r="N18" s="24">
        <v>0</v>
      </c>
      <c r="O18" s="22"/>
      <c r="P18" s="24"/>
      <c r="Q18" s="22"/>
      <c r="R18" s="24">
        <f t="shared" si="0"/>
        <v>259172682853</v>
      </c>
    </row>
    <row r="19" spans="1:18" ht="21.75" customHeight="1">
      <c r="A19" s="7" t="s">
        <v>87</v>
      </c>
      <c r="B19" s="7"/>
      <c r="D19" s="24">
        <v>0</v>
      </c>
      <c r="E19" s="22"/>
      <c r="F19" s="24">
        <v>713948964</v>
      </c>
      <c r="G19" s="22"/>
      <c r="H19" s="24">
        <f>SUMIFS('درآمد ناشی از فروش'!I:I,'درآمد ناشی از فروش'!A:A,'درآمد سرمایه گذاری در اوراق به'!$A19)</f>
        <v>0</v>
      </c>
      <c r="I19" s="22"/>
      <c r="J19" s="24">
        <v>713948964</v>
      </c>
      <c r="K19" s="22"/>
      <c r="L19" s="24">
        <v>0</v>
      </c>
      <c r="M19" s="22"/>
      <c r="N19" s="24">
        <v>17351570472</v>
      </c>
      <c r="O19" s="22"/>
      <c r="P19" s="24"/>
      <c r="Q19" s="22"/>
      <c r="R19" s="24">
        <f t="shared" si="0"/>
        <v>17351570472</v>
      </c>
    </row>
    <row r="20" spans="1:18" ht="21.75" customHeight="1">
      <c r="A20" s="7" t="s">
        <v>80</v>
      </c>
      <c r="B20" s="7"/>
      <c r="D20" s="24">
        <v>0</v>
      </c>
      <c r="E20" s="22"/>
      <c r="F20" s="24">
        <v>-3194420906</v>
      </c>
      <c r="G20" s="22"/>
      <c r="H20" s="24">
        <f>SUMIFS('درآمد ناشی از فروش'!I:I,'درآمد ناشی از فروش'!A:A,'درآمد سرمایه گذاری در اوراق به'!$A20)</f>
        <v>0</v>
      </c>
      <c r="I20" s="22"/>
      <c r="J20" s="24">
        <v>-3194420906</v>
      </c>
      <c r="K20" s="22"/>
      <c r="L20" s="24">
        <v>0</v>
      </c>
      <c r="M20" s="22"/>
      <c r="N20" s="24">
        <v>16929450000</v>
      </c>
      <c r="O20" s="22"/>
      <c r="P20" s="24"/>
      <c r="Q20" s="22"/>
      <c r="R20" s="24">
        <f t="shared" si="0"/>
        <v>16929450000</v>
      </c>
    </row>
    <row r="21" spans="1:18" ht="21.75" customHeight="1">
      <c r="A21" s="7" t="s">
        <v>90</v>
      </c>
      <c r="B21" s="7"/>
      <c r="D21" s="24">
        <v>0</v>
      </c>
      <c r="E21" s="22"/>
      <c r="F21" s="24">
        <v>-324882983</v>
      </c>
      <c r="G21" s="22"/>
      <c r="H21" s="24">
        <f>SUMIFS('درآمد ناشی از فروش'!I:I,'درآمد ناشی از فروش'!A:A,'درآمد سرمایه گذاری در اوراق به'!$A21)</f>
        <v>0</v>
      </c>
      <c r="I21" s="22"/>
      <c r="J21" s="24">
        <v>-324882983</v>
      </c>
      <c r="K21" s="22"/>
      <c r="L21" s="24">
        <v>0</v>
      </c>
      <c r="M21" s="22"/>
      <c r="N21" s="24">
        <v>964741425</v>
      </c>
      <c r="O21" s="22"/>
      <c r="P21" s="24"/>
      <c r="Q21" s="22"/>
      <c r="R21" s="24">
        <f t="shared" si="0"/>
        <v>964741425</v>
      </c>
    </row>
    <row r="22" spans="1:18" ht="21.75" customHeight="1">
      <c r="A22" s="9" t="s">
        <v>127</v>
      </c>
      <c r="B22" s="7"/>
      <c r="D22" s="24">
        <v>26979303697</v>
      </c>
      <c r="E22" s="22"/>
      <c r="F22" s="24">
        <v>-122157683881</v>
      </c>
      <c r="G22" s="22"/>
      <c r="H22" s="24">
        <f>SUMIFS('درآمد ناشی از فروش'!I:I,'درآمد ناشی از فروش'!A:A,'درآمد سرمایه گذاری در اوراق به'!$A22)</f>
        <v>0</v>
      </c>
      <c r="I22" s="22"/>
      <c r="J22" s="24">
        <v>-95178380184</v>
      </c>
      <c r="K22" s="22"/>
      <c r="L22" s="24">
        <v>28737559738</v>
      </c>
      <c r="M22" s="22"/>
      <c r="N22" s="24">
        <v>-122429558803</v>
      </c>
      <c r="O22" s="22"/>
      <c r="P22" s="24"/>
      <c r="Q22" s="22"/>
      <c r="R22" s="24">
        <f t="shared" si="0"/>
        <v>-93691999065</v>
      </c>
    </row>
    <row r="23" spans="1:18" ht="21.75" customHeight="1">
      <c r="A23" s="5" t="s">
        <v>19</v>
      </c>
      <c r="B23" s="7"/>
      <c r="D23" s="24">
        <v>0</v>
      </c>
      <c r="E23" s="22"/>
      <c r="F23" s="24">
        <v>0</v>
      </c>
      <c r="G23" s="22"/>
      <c r="H23" s="24">
        <f>SUMIFS('درآمد ناشی از فروش'!I:I,'درآمد ناشی از فروش'!A:A,'درآمد سرمایه گذاری در اوراق به'!$A23)</f>
        <v>-4639132460</v>
      </c>
      <c r="I23" s="22"/>
      <c r="J23" s="24">
        <v>-4639132460</v>
      </c>
      <c r="K23" s="22"/>
      <c r="L23" s="24">
        <v>0</v>
      </c>
      <c r="M23" s="22"/>
      <c r="N23" s="24">
        <v>0</v>
      </c>
      <c r="O23" s="22"/>
      <c r="P23" s="24">
        <v>-30428533519</v>
      </c>
      <c r="Q23" s="22"/>
      <c r="R23" s="24">
        <f t="shared" si="0"/>
        <v>-30428533519</v>
      </c>
    </row>
    <row r="24" spans="1:18" ht="21.75" customHeight="1">
      <c r="A24" s="7" t="s">
        <v>291</v>
      </c>
      <c r="B24" s="57"/>
      <c r="D24" s="24">
        <v>0</v>
      </c>
      <c r="E24" s="22"/>
      <c r="F24" s="24">
        <v>0</v>
      </c>
      <c r="G24" s="22"/>
      <c r="H24" s="24">
        <f>SUMIFS('درآمد ناشی از فروش'!I:I,'درآمد ناشی از فروش'!A:A,'درآمد سرمایه گذاری در اوراق به'!$A24)</f>
        <v>0</v>
      </c>
      <c r="I24" s="22"/>
      <c r="J24" s="24">
        <v>0</v>
      </c>
      <c r="K24" s="22"/>
      <c r="L24" s="24">
        <v>0</v>
      </c>
      <c r="M24" s="22"/>
      <c r="N24" s="24">
        <v>0</v>
      </c>
      <c r="O24" s="22"/>
      <c r="P24" s="24">
        <v>870697998</v>
      </c>
      <c r="Q24" s="22"/>
      <c r="R24" s="24">
        <f t="shared" si="0"/>
        <v>870697998</v>
      </c>
    </row>
    <row r="25" spans="1:18" ht="21.75" customHeight="1">
      <c r="A25" s="7" t="s">
        <v>110</v>
      </c>
      <c r="B25" s="57"/>
      <c r="D25" s="24">
        <v>348827778</v>
      </c>
      <c r="E25" s="22"/>
      <c r="F25" s="24">
        <v>0</v>
      </c>
      <c r="G25" s="22"/>
      <c r="H25" s="24">
        <f>SUMIFS('درآمد ناشی از فروش'!I:I,'درآمد ناشی از فروش'!A:A,'درآمد سرمایه گذاری در اوراق به'!$A25)</f>
        <v>27565640625</v>
      </c>
      <c r="I25" s="22"/>
      <c r="J25" s="24">
        <v>27914468403</v>
      </c>
      <c r="K25" s="22"/>
      <c r="L25" s="24">
        <v>104520847638</v>
      </c>
      <c r="M25" s="22"/>
      <c r="N25" s="24">
        <v>0</v>
      </c>
      <c r="O25" s="22"/>
      <c r="P25" s="24">
        <v>27565640625</v>
      </c>
      <c r="Q25" s="22"/>
      <c r="R25" s="24">
        <f t="shared" si="0"/>
        <v>132086488263</v>
      </c>
    </row>
    <row r="26" spans="1:18" ht="21.75" customHeight="1">
      <c r="A26" s="7" t="s">
        <v>93</v>
      </c>
      <c r="B26" s="57"/>
      <c r="D26" s="24">
        <v>0</v>
      </c>
      <c r="E26" s="22"/>
      <c r="F26" s="24">
        <v>0</v>
      </c>
      <c r="G26" s="22"/>
      <c r="H26" s="24">
        <f>SUMIFS('درآمد ناشی از فروش'!I:I,'درآمد ناشی از فروش'!A:A,'درآمد سرمایه گذاری در اوراق به'!$A26)</f>
        <v>19546594554</v>
      </c>
      <c r="I26" s="22"/>
      <c r="J26" s="24">
        <v>19546594554</v>
      </c>
      <c r="K26" s="22"/>
      <c r="L26" s="24">
        <v>0</v>
      </c>
      <c r="M26" s="22"/>
      <c r="N26" s="24">
        <v>0</v>
      </c>
      <c r="O26" s="22"/>
      <c r="P26" s="24">
        <v>19546594554</v>
      </c>
      <c r="Q26" s="22"/>
      <c r="R26" s="24">
        <f t="shared" si="0"/>
        <v>19546594554</v>
      </c>
    </row>
    <row r="27" spans="1:18" ht="21.75" customHeight="1">
      <c r="A27" s="7" t="s">
        <v>122</v>
      </c>
      <c r="B27" s="57"/>
      <c r="D27" s="24">
        <v>5152041484</v>
      </c>
      <c r="E27" s="22"/>
      <c r="F27" s="24">
        <v>0</v>
      </c>
      <c r="G27" s="22"/>
      <c r="H27" s="24">
        <f>SUMIFS('درآمد ناشی از فروش'!I:I,'درآمد ناشی از فروش'!A:A,'درآمد سرمایه گذاری در اوراق به'!$A27)</f>
        <v>74483287486</v>
      </c>
      <c r="I27" s="22"/>
      <c r="J27" s="24">
        <v>79635328970</v>
      </c>
      <c r="K27" s="22"/>
      <c r="L27" s="24">
        <v>160507129305</v>
      </c>
      <c r="M27" s="22"/>
      <c r="N27" s="24">
        <v>0</v>
      </c>
      <c r="O27" s="22"/>
      <c r="P27" s="24">
        <v>74863898488</v>
      </c>
      <c r="Q27" s="22"/>
      <c r="R27" s="24">
        <f t="shared" si="0"/>
        <v>235371027793</v>
      </c>
    </row>
    <row r="28" spans="1:18" ht="21.75" customHeight="1">
      <c r="A28" s="7" t="s">
        <v>308</v>
      </c>
      <c r="B28" s="57"/>
      <c r="D28" s="24">
        <v>0</v>
      </c>
      <c r="E28" s="22"/>
      <c r="F28" s="24">
        <v>0</v>
      </c>
      <c r="G28" s="22"/>
      <c r="H28" s="24">
        <f>SUMIFS('درآمد ناشی از فروش'!I:I,'درآمد ناشی از فروش'!A:A,'درآمد سرمایه گذاری در اوراق به'!$A28)</f>
        <v>0</v>
      </c>
      <c r="I28" s="22"/>
      <c r="J28" s="24">
        <v>0</v>
      </c>
      <c r="K28" s="22"/>
      <c r="L28" s="24">
        <v>0</v>
      </c>
      <c r="M28" s="22"/>
      <c r="N28" s="24">
        <v>0</v>
      </c>
      <c r="O28" s="22"/>
      <c r="P28" s="24">
        <v>5010132751</v>
      </c>
      <c r="Q28" s="22"/>
      <c r="R28" s="24">
        <f t="shared" si="0"/>
        <v>5010132751</v>
      </c>
    </row>
    <row r="29" spans="1:18" ht="21.75" customHeight="1">
      <c r="A29" s="7" t="s">
        <v>309</v>
      </c>
      <c r="B29" s="57"/>
      <c r="D29" s="24">
        <v>0</v>
      </c>
      <c r="E29" s="22"/>
      <c r="F29" s="24">
        <v>0</v>
      </c>
      <c r="G29" s="22"/>
      <c r="H29" s="24">
        <f>SUMIFS('درآمد ناشی از فروش'!I:I,'درآمد ناشی از فروش'!A:A,'درآمد سرمایه گذاری در اوراق به'!$A29)</f>
        <v>0</v>
      </c>
      <c r="I29" s="22"/>
      <c r="J29" s="24">
        <v>0</v>
      </c>
      <c r="K29" s="22"/>
      <c r="L29" s="24">
        <v>0</v>
      </c>
      <c r="M29" s="22"/>
      <c r="N29" s="24">
        <v>0</v>
      </c>
      <c r="O29" s="22"/>
      <c r="P29" s="24">
        <v>125905299819</v>
      </c>
      <c r="Q29" s="22"/>
      <c r="R29" s="24">
        <f t="shared" si="0"/>
        <v>125905299819</v>
      </c>
    </row>
    <row r="30" spans="1:18" ht="21.75" customHeight="1">
      <c r="A30" s="7" t="s">
        <v>310</v>
      </c>
      <c r="B30" s="57"/>
      <c r="D30" s="24">
        <v>0</v>
      </c>
      <c r="E30" s="22"/>
      <c r="F30" s="24">
        <v>0</v>
      </c>
      <c r="G30" s="22"/>
      <c r="H30" s="24">
        <f>SUMIFS('درآمد ناشی از فروش'!I:I,'درآمد ناشی از فروش'!A:A,'درآمد سرمایه گذاری در اوراق به'!$A30)</f>
        <v>0</v>
      </c>
      <c r="I30" s="22"/>
      <c r="J30" s="24">
        <v>0</v>
      </c>
      <c r="K30" s="22"/>
      <c r="L30" s="24">
        <v>37119311055</v>
      </c>
      <c r="M30" s="22"/>
      <c r="N30" s="24">
        <v>0</v>
      </c>
      <c r="O30" s="22"/>
      <c r="P30" s="24">
        <v>76123975000</v>
      </c>
      <c r="Q30" s="22"/>
      <c r="R30" s="24">
        <f t="shared" si="0"/>
        <v>113243286055</v>
      </c>
    </row>
    <row r="31" spans="1:18" ht="21.75" customHeight="1" thickBot="1">
      <c r="A31" s="59" t="s">
        <v>31</v>
      </c>
      <c r="B31" s="59"/>
      <c r="D31" s="28">
        <v>171680418398</v>
      </c>
      <c r="E31" s="22"/>
      <c r="F31" s="28">
        <v>-169151720051</v>
      </c>
      <c r="G31" s="22"/>
      <c r="H31" s="28">
        <v>116956390205</v>
      </c>
      <c r="I31" s="22"/>
      <c r="J31" s="28">
        <v>119485088552</v>
      </c>
      <c r="K31" s="22"/>
      <c r="L31" s="28">
        <v>1334509936927</v>
      </c>
      <c r="M31" s="22"/>
      <c r="N31" s="28">
        <v>518623526277</v>
      </c>
      <c r="O31" s="22"/>
      <c r="P31" s="28">
        <f>SUM(P9:P30)</f>
        <v>301319924274</v>
      </c>
      <c r="Q31" s="22"/>
      <c r="R31" s="28">
        <f>SUM(R9:R30)</f>
        <v>2154453387478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30"/>
  <sheetViews>
    <sheetView rightToLeft="1" zoomScaleNormal="100" workbookViewId="0">
      <selection activeCell="N8" sqref="N8"/>
    </sheetView>
  </sheetViews>
  <sheetFormatPr defaultRowHeight="12.75"/>
  <cols>
    <col min="1" max="1" width="22.140625" bestFit="1" customWidth="1"/>
    <col min="2" max="2" width="56" bestFit="1" customWidth="1"/>
    <col min="3" max="3" width="8.42578125" bestFit="1" customWidth="1"/>
    <col min="4" max="4" width="15.140625" customWidth="1"/>
    <col min="5" max="5" width="17.28515625" bestFit="1" customWidth="1"/>
    <col min="6" max="6" width="14.140625" bestFit="1" customWidth="1"/>
    <col min="7" max="7" width="6" bestFit="1" customWidth="1"/>
    <col min="8" max="8" width="12.14062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19"/>
      <c r="J1" s="19"/>
      <c r="K1" s="19"/>
      <c r="L1" s="19"/>
      <c r="M1" s="19"/>
      <c r="N1" s="19"/>
      <c r="O1" s="19"/>
      <c r="P1" s="19"/>
      <c r="Q1" s="19"/>
    </row>
    <row r="2" spans="1:17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9"/>
    </row>
    <row r="3" spans="1:17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19"/>
    </row>
    <row r="4" spans="1:17" ht="14.45" customHeight="1"/>
    <row r="5" spans="1:17" ht="14.45" customHeight="1">
      <c r="A5" s="1" t="s">
        <v>311</v>
      </c>
      <c r="B5" s="40" t="s">
        <v>312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29.1" customHeight="1">
      <c r="A6" s="41" t="s">
        <v>315</v>
      </c>
      <c r="B6" s="41" t="s">
        <v>316</v>
      </c>
      <c r="C6" s="41" t="s">
        <v>317</v>
      </c>
      <c r="D6" s="41" t="s">
        <v>44</v>
      </c>
      <c r="E6" s="41" t="s">
        <v>484</v>
      </c>
      <c r="F6" s="42" t="s">
        <v>313</v>
      </c>
      <c r="G6" s="41" t="s">
        <v>318</v>
      </c>
      <c r="H6" s="42" t="s">
        <v>314</v>
      </c>
      <c r="M6" s="43"/>
      <c r="Q6" s="43"/>
    </row>
    <row r="7" spans="1:17" ht="14.45" customHeight="1">
      <c r="A7" s="44" t="s">
        <v>485</v>
      </c>
      <c r="B7" s="45" t="s">
        <v>319</v>
      </c>
      <c r="C7" s="46" t="s">
        <v>486</v>
      </c>
      <c r="D7" s="47">
        <v>500000</v>
      </c>
      <c r="E7" s="47">
        <v>1000000</v>
      </c>
      <c r="F7" s="47">
        <v>17214000000</v>
      </c>
      <c r="G7" s="48">
        <v>0.23</v>
      </c>
      <c r="H7" s="48">
        <v>0.28999999999999998</v>
      </c>
      <c r="J7" s="49"/>
      <c r="K7" s="49"/>
      <c r="M7" s="43"/>
      <c r="O7" s="30"/>
      <c r="Q7" s="43"/>
    </row>
    <row r="8" spans="1:17" ht="14.45" customHeight="1">
      <c r="A8" s="44" t="s">
        <v>487</v>
      </c>
      <c r="B8" s="45" t="s">
        <v>488</v>
      </c>
      <c r="C8" s="46" t="s">
        <v>489</v>
      </c>
      <c r="D8" s="47">
        <v>500000</v>
      </c>
      <c r="E8" s="47">
        <v>9990</v>
      </c>
      <c r="F8" s="47">
        <v>44000000000</v>
      </c>
      <c r="G8" s="48">
        <v>0.3</v>
      </c>
      <c r="H8" s="48">
        <v>0.38140000000000002</v>
      </c>
    </row>
    <row r="9" spans="1:17" ht="14.45" customHeight="1">
      <c r="A9" s="44" t="s">
        <v>490</v>
      </c>
      <c r="B9" s="45" t="s">
        <v>319</v>
      </c>
      <c r="C9" s="46" t="s">
        <v>491</v>
      </c>
      <c r="D9" s="47">
        <v>1000000</v>
      </c>
      <c r="E9" s="47">
        <v>1000000</v>
      </c>
      <c r="F9" s="47">
        <v>46952000000</v>
      </c>
      <c r="G9" s="48">
        <v>0.26</v>
      </c>
      <c r="H9" s="48">
        <v>0.32</v>
      </c>
    </row>
    <row r="10" spans="1:17" ht="14.45" customHeight="1">
      <c r="A10" s="93" t="s">
        <v>320</v>
      </c>
      <c r="B10" s="93"/>
      <c r="C10" s="93"/>
      <c r="D10" s="93"/>
      <c r="E10" s="93"/>
      <c r="F10" s="93"/>
      <c r="G10" s="50"/>
      <c r="H10" s="50"/>
    </row>
    <row r="11" spans="1:17" ht="14.45" customHeight="1">
      <c r="A11" s="49"/>
      <c r="B11" s="49"/>
      <c r="D11" s="49"/>
      <c r="F11" s="30"/>
    </row>
    <row r="12" spans="1:17" ht="65.45" customHeight="1">
      <c r="A12" s="43"/>
      <c r="B12" s="43"/>
      <c r="D12" s="20"/>
      <c r="F12" s="30"/>
    </row>
    <row r="13" spans="1:17" ht="14.45" customHeight="1">
      <c r="A13" s="43"/>
      <c r="B13" s="43"/>
      <c r="D13" s="43"/>
      <c r="F13" s="30"/>
    </row>
    <row r="14" spans="1:17" ht="14.45" customHeight="1">
      <c r="A14" s="43"/>
      <c r="B14" s="43"/>
      <c r="D14" s="43"/>
      <c r="F14" s="30"/>
    </row>
    <row r="15" spans="1:17" ht="14.45" customHeight="1">
      <c r="A15" s="43"/>
      <c r="B15" s="43"/>
      <c r="D15" s="43"/>
      <c r="F15" s="30"/>
    </row>
    <row r="16" spans="1:17" ht="14.45" customHeight="1">
      <c r="A16" s="43"/>
      <c r="B16" s="43"/>
      <c r="D16" s="43"/>
      <c r="F16" s="30"/>
    </row>
    <row r="17" spans="1:10" ht="14.45" customHeight="1"/>
    <row r="18" spans="1:10" ht="14.4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</row>
    <row r="19" spans="1:10" ht="14.45" customHeight="1"/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</sheetData>
  <mergeCells count="6">
    <mergeCell ref="A10:F10"/>
    <mergeCell ref="A1:H1"/>
    <mergeCell ref="A2:H2"/>
    <mergeCell ref="I2:P2"/>
    <mergeCell ref="A3:H3"/>
    <mergeCell ref="I3:P3"/>
  </mergeCells>
  <pageMargins left="0.39" right="0.39" top="0.39" bottom="0.39" header="0" footer="0"/>
  <pageSetup paperSize="9" scale="9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86"/>
  <sheetViews>
    <sheetView rightToLeft="1" topLeftCell="A172" workbookViewId="0">
      <selection activeCell="H187" sqref="H187"/>
    </sheetView>
  </sheetViews>
  <sheetFormatPr defaultRowHeight="12.75"/>
  <cols>
    <col min="1" max="1" width="5.140625" customWidth="1"/>
    <col min="2" max="2" width="62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4.45" customHeight="1"/>
    <row r="5" spans="1:10" ht="14.45" customHeight="1">
      <c r="A5" s="1" t="s">
        <v>321</v>
      </c>
      <c r="B5" s="74" t="s">
        <v>322</v>
      </c>
      <c r="C5" s="74"/>
      <c r="D5" s="74"/>
      <c r="E5" s="74"/>
      <c r="F5" s="74"/>
      <c r="G5" s="74"/>
      <c r="H5" s="74"/>
      <c r="I5" s="74"/>
      <c r="J5" s="74"/>
    </row>
    <row r="6" spans="1:10" ht="14.45" customHeight="1">
      <c r="D6" s="75" t="s">
        <v>282</v>
      </c>
      <c r="E6" s="75"/>
      <c r="F6" s="75"/>
      <c r="H6" s="75" t="s">
        <v>283</v>
      </c>
      <c r="I6" s="75"/>
      <c r="J6" s="75"/>
    </row>
    <row r="7" spans="1:10" ht="36.4" customHeight="1">
      <c r="A7" s="75" t="s">
        <v>323</v>
      </c>
      <c r="B7" s="75"/>
      <c r="D7" s="15" t="s">
        <v>324</v>
      </c>
      <c r="E7" s="3"/>
      <c r="F7" s="15" t="s">
        <v>325</v>
      </c>
      <c r="H7" s="15" t="s">
        <v>324</v>
      </c>
      <c r="I7" s="3"/>
      <c r="J7" s="15" t="s">
        <v>325</v>
      </c>
    </row>
    <row r="8" spans="1:10" ht="21.75" customHeight="1">
      <c r="A8" s="77" t="s">
        <v>151</v>
      </c>
      <c r="B8" s="77"/>
      <c r="D8" s="21">
        <v>29090</v>
      </c>
      <c r="E8" s="22"/>
      <c r="F8" s="23"/>
      <c r="G8" s="22"/>
      <c r="H8" s="21">
        <v>31773</v>
      </c>
      <c r="I8" s="22"/>
      <c r="J8" s="23"/>
    </row>
    <row r="9" spans="1:10" ht="21.75" customHeight="1">
      <c r="A9" s="79" t="s">
        <v>154</v>
      </c>
      <c r="B9" s="79"/>
      <c r="D9" s="24">
        <v>39571</v>
      </c>
      <c r="E9" s="22"/>
      <c r="F9" s="25"/>
      <c r="G9" s="22"/>
      <c r="H9" s="24">
        <v>132153</v>
      </c>
      <c r="I9" s="22"/>
      <c r="J9" s="25"/>
    </row>
    <row r="10" spans="1:10" ht="21.75" customHeight="1">
      <c r="A10" s="79" t="s">
        <v>155</v>
      </c>
      <c r="B10" s="79"/>
      <c r="D10" s="24">
        <v>0</v>
      </c>
      <c r="E10" s="22"/>
      <c r="F10" s="25"/>
      <c r="G10" s="22"/>
      <c r="H10" s="24">
        <v>27757</v>
      </c>
      <c r="I10" s="22"/>
      <c r="J10" s="25"/>
    </row>
    <row r="11" spans="1:10" ht="21.75" customHeight="1">
      <c r="A11" s="79" t="s">
        <v>159</v>
      </c>
      <c r="B11" s="79"/>
      <c r="D11" s="24">
        <v>0</v>
      </c>
      <c r="E11" s="22"/>
      <c r="F11" s="25"/>
      <c r="G11" s="22"/>
      <c r="H11" s="24">
        <v>239191</v>
      </c>
      <c r="I11" s="22"/>
      <c r="J11" s="25"/>
    </row>
    <row r="12" spans="1:10" ht="21.75" customHeight="1">
      <c r="A12" s="79" t="s">
        <v>160</v>
      </c>
      <c r="B12" s="79"/>
      <c r="D12" s="24">
        <v>0</v>
      </c>
      <c r="E12" s="22"/>
      <c r="F12" s="25"/>
      <c r="G12" s="22"/>
      <c r="H12" s="24">
        <v>1275843</v>
      </c>
      <c r="I12" s="22"/>
      <c r="J12" s="25"/>
    </row>
    <row r="13" spans="1:10" ht="21.75" customHeight="1">
      <c r="A13" s="79" t="s">
        <v>161</v>
      </c>
      <c r="B13" s="79"/>
      <c r="D13" s="24">
        <v>3061</v>
      </c>
      <c r="E13" s="22"/>
      <c r="F13" s="25"/>
      <c r="G13" s="22"/>
      <c r="H13" s="24">
        <v>7877</v>
      </c>
      <c r="I13" s="22"/>
      <c r="J13" s="25"/>
    </row>
    <row r="14" spans="1:10" ht="21.75" customHeight="1">
      <c r="A14" s="79" t="s">
        <v>162</v>
      </c>
      <c r="B14" s="79"/>
      <c r="D14" s="24">
        <v>0</v>
      </c>
      <c r="E14" s="22"/>
      <c r="F14" s="25"/>
      <c r="G14" s="22"/>
      <c r="H14" s="24">
        <v>20804</v>
      </c>
      <c r="I14" s="22"/>
      <c r="J14" s="25"/>
    </row>
    <row r="15" spans="1:10" ht="21.75" customHeight="1">
      <c r="A15" s="79" t="s">
        <v>164</v>
      </c>
      <c r="B15" s="79"/>
      <c r="D15" s="24">
        <v>0</v>
      </c>
      <c r="E15" s="22"/>
      <c r="F15" s="25"/>
      <c r="G15" s="22"/>
      <c r="H15" s="24">
        <v>9422</v>
      </c>
      <c r="I15" s="22"/>
      <c r="J15" s="25"/>
    </row>
    <row r="16" spans="1:10" ht="21.75" customHeight="1">
      <c r="A16" s="79" t="s">
        <v>165</v>
      </c>
      <c r="B16" s="79"/>
      <c r="D16" s="24">
        <v>0</v>
      </c>
      <c r="E16" s="22"/>
      <c r="F16" s="25"/>
      <c r="G16" s="22"/>
      <c r="H16" s="24">
        <v>25723</v>
      </c>
      <c r="I16" s="22"/>
      <c r="J16" s="25"/>
    </row>
    <row r="17" spans="1:10" ht="21.75" customHeight="1">
      <c r="A17" s="79" t="s">
        <v>166</v>
      </c>
      <c r="B17" s="79"/>
      <c r="D17" s="24">
        <v>0</v>
      </c>
      <c r="E17" s="22"/>
      <c r="F17" s="25"/>
      <c r="G17" s="22"/>
      <c r="H17" s="24">
        <v>4702</v>
      </c>
      <c r="I17" s="22"/>
      <c r="J17" s="25"/>
    </row>
    <row r="18" spans="1:10" ht="21.75" customHeight="1">
      <c r="A18" s="79" t="s">
        <v>167</v>
      </c>
      <c r="B18" s="79"/>
      <c r="D18" s="24">
        <v>0</v>
      </c>
      <c r="E18" s="22"/>
      <c r="F18" s="25"/>
      <c r="G18" s="22"/>
      <c r="H18" s="24">
        <v>17627</v>
      </c>
      <c r="I18" s="22"/>
      <c r="J18" s="25"/>
    </row>
    <row r="19" spans="1:10" ht="21.75" customHeight="1">
      <c r="A19" s="79" t="s">
        <v>168</v>
      </c>
      <c r="B19" s="79"/>
      <c r="D19" s="24">
        <v>0</v>
      </c>
      <c r="E19" s="22"/>
      <c r="F19" s="25"/>
      <c r="G19" s="22"/>
      <c r="H19" s="24">
        <v>6167095</v>
      </c>
      <c r="I19" s="22"/>
      <c r="J19" s="25"/>
    </row>
    <row r="20" spans="1:10" ht="21.75" customHeight="1">
      <c r="A20" s="79" t="s">
        <v>326</v>
      </c>
      <c r="B20" s="79"/>
      <c r="D20" s="24">
        <v>0</v>
      </c>
      <c r="E20" s="22"/>
      <c r="F20" s="25"/>
      <c r="G20" s="22"/>
      <c r="H20" s="24">
        <v>907311493</v>
      </c>
      <c r="I20" s="22"/>
      <c r="J20" s="25"/>
    </row>
    <row r="21" spans="1:10" ht="21.75" customHeight="1">
      <c r="A21" s="79" t="s">
        <v>171</v>
      </c>
      <c r="B21" s="79"/>
      <c r="D21" s="24">
        <v>0</v>
      </c>
      <c r="E21" s="22"/>
      <c r="F21" s="25"/>
      <c r="G21" s="22"/>
      <c r="H21" s="24">
        <v>7824</v>
      </c>
      <c r="I21" s="22"/>
      <c r="J21" s="25"/>
    </row>
    <row r="22" spans="1:10" ht="21.75" customHeight="1">
      <c r="A22" s="79" t="s">
        <v>327</v>
      </c>
      <c r="B22" s="79"/>
      <c r="D22" s="24">
        <v>0</v>
      </c>
      <c r="E22" s="22"/>
      <c r="F22" s="25"/>
      <c r="G22" s="22"/>
      <c r="H22" s="24">
        <v>107715632</v>
      </c>
      <c r="I22" s="22"/>
      <c r="J22" s="25"/>
    </row>
    <row r="23" spans="1:10" ht="21.75" customHeight="1">
      <c r="A23" s="79" t="s">
        <v>328</v>
      </c>
      <c r="B23" s="79"/>
      <c r="D23" s="24">
        <v>0</v>
      </c>
      <c r="E23" s="22"/>
      <c r="F23" s="25"/>
      <c r="G23" s="22"/>
      <c r="H23" s="24">
        <v>58089065</v>
      </c>
      <c r="I23" s="22"/>
      <c r="J23" s="25"/>
    </row>
    <row r="24" spans="1:10" ht="21.75" customHeight="1">
      <c r="A24" s="79" t="s">
        <v>329</v>
      </c>
      <c r="B24" s="79"/>
      <c r="D24" s="24">
        <v>0</v>
      </c>
      <c r="E24" s="22"/>
      <c r="F24" s="25"/>
      <c r="G24" s="22"/>
      <c r="H24" s="24">
        <v>121024397</v>
      </c>
      <c r="I24" s="22"/>
      <c r="J24" s="25"/>
    </row>
    <row r="25" spans="1:10" ht="21.75" customHeight="1">
      <c r="A25" s="79" t="s">
        <v>330</v>
      </c>
      <c r="B25" s="79"/>
      <c r="D25" s="24">
        <v>0</v>
      </c>
      <c r="E25" s="22"/>
      <c r="F25" s="25"/>
      <c r="G25" s="22"/>
      <c r="H25" s="24">
        <v>27931844</v>
      </c>
      <c r="I25" s="22"/>
      <c r="J25" s="25"/>
    </row>
    <row r="26" spans="1:10" ht="21.75" customHeight="1">
      <c r="A26" s="79" t="s">
        <v>331</v>
      </c>
      <c r="B26" s="79"/>
      <c r="D26" s="24">
        <v>402513685</v>
      </c>
      <c r="E26" s="22"/>
      <c r="F26" s="25"/>
      <c r="G26" s="22"/>
      <c r="H26" s="24">
        <v>402513685</v>
      </c>
      <c r="I26" s="22"/>
      <c r="J26" s="25"/>
    </row>
    <row r="27" spans="1:10" ht="21.75" customHeight="1">
      <c r="A27" s="79" t="s">
        <v>332</v>
      </c>
      <c r="B27" s="79"/>
      <c r="D27" s="24">
        <v>0</v>
      </c>
      <c r="E27" s="22"/>
      <c r="F27" s="25"/>
      <c r="G27" s="22"/>
      <c r="H27" s="24">
        <v>3332162596</v>
      </c>
      <c r="I27" s="22"/>
      <c r="J27" s="25"/>
    </row>
    <row r="28" spans="1:10" ht="21.75" customHeight="1">
      <c r="A28" s="79" t="s">
        <v>333</v>
      </c>
      <c r="B28" s="79"/>
      <c r="D28" s="24">
        <v>0</v>
      </c>
      <c r="E28" s="22"/>
      <c r="F28" s="25"/>
      <c r="G28" s="22"/>
      <c r="H28" s="24">
        <v>3101128774</v>
      </c>
      <c r="I28" s="22"/>
      <c r="J28" s="25"/>
    </row>
    <row r="29" spans="1:10" ht="21.75" customHeight="1">
      <c r="A29" s="79" t="s">
        <v>334</v>
      </c>
      <c r="B29" s="79"/>
      <c r="D29" s="24">
        <v>0</v>
      </c>
      <c r="E29" s="22"/>
      <c r="F29" s="25"/>
      <c r="G29" s="22"/>
      <c r="H29" s="24">
        <v>16333688506</v>
      </c>
      <c r="I29" s="22"/>
      <c r="J29" s="25"/>
    </row>
    <row r="30" spans="1:10" ht="21.75" customHeight="1">
      <c r="A30" s="79" t="s">
        <v>335</v>
      </c>
      <c r="B30" s="79"/>
      <c r="D30" s="24">
        <v>0</v>
      </c>
      <c r="E30" s="22"/>
      <c r="F30" s="25"/>
      <c r="G30" s="22"/>
      <c r="H30" s="24">
        <v>878555191</v>
      </c>
      <c r="I30" s="22"/>
      <c r="J30" s="25"/>
    </row>
    <row r="31" spans="1:10" ht="21.75" customHeight="1">
      <c r="A31" s="79" t="s">
        <v>174</v>
      </c>
      <c r="B31" s="79"/>
      <c r="D31" s="24">
        <v>992872</v>
      </c>
      <c r="E31" s="22"/>
      <c r="F31" s="25"/>
      <c r="G31" s="22"/>
      <c r="H31" s="24">
        <v>1000587</v>
      </c>
      <c r="I31" s="22"/>
      <c r="J31" s="25"/>
    </row>
    <row r="32" spans="1:10" ht="21.75" customHeight="1">
      <c r="A32" s="79" t="s">
        <v>336</v>
      </c>
      <c r="B32" s="79"/>
      <c r="D32" s="24">
        <v>0</v>
      </c>
      <c r="E32" s="22"/>
      <c r="F32" s="25"/>
      <c r="G32" s="22"/>
      <c r="H32" s="24">
        <v>4214958907</v>
      </c>
      <c r="I32" s="22"/>
      <c r="J32" s="25"/>
    </row>
    <row r="33" spans="1:10" ht="21.75" customHeight="1">
      <c r="A33" s="79" t="s">
        <v>337</v>
      </c>
      <c r="B33" s="79"/>
      <c r="D33" s="24">
        <v>0</v>
      </c>
      <c r="E33" s="22"/>
      <c r="F33" s="25"/>
      <c r="G33" s="22"/>
      <c r="H33" s="24">
        <v>7752054863</v>
      </c>
      <c r="I33" s="22"/>
      <c r="J33" s="25"/>
    </row>
    <row r="34" spans="1:10" ht="21.75" customHeight="1">
      <c r="A34" s="79" t="s">
        <v>338</v>
      </c>
      <c r="B34" s="79"/>
      <c r="D34" s="24">
        <v>0</v>
      </c>
      <c r="E34" s="22"/>
      <c r="F34" s="25"/>
      <c r="G34" s="22"/>
      <c r="H34" s="24">
        <v>5208339399</v>
      </c>
      <c r="I34" s="22"/>
      <c r="J34" s="25"/>
    </row>
    <row r="35" spans="1:10" ht="21.75" customHeight="1">
      <c r="A35" s="79" t="s">
        <v>339</v>
      </c>
      <c r="B35" s="79"/>
      <c r="D35" s="24">
        <v>0</v>
      </c>
      <c r="E35" s="22"/>
      <c r="F35" s="25"/>
      <c r="G35" s="22"/>
      <c r="H35" s="24">
        <v>3327753425</v>
      </c>
      <c r="I35" s="22"/>
      <c r="J35" s="25"/>
    </row>
    <row r="36" spans="1:10" ht="21.75" customHeight="1">
      <c r="A36" s="79" t="s">
        <v>340</v>
      </c>
      <c r="B36" s="79"/>
      <c r="D36" s="24">
        <v>0</v>
      </c>
      <c r="E36" s="22"/>
      <c r="F36" s="25"/>
      <c r="G36" s="22"/>
      <c r="H36" s="24">
        <v>3069315069</v>
      </c>
      <c r="I36" s="22"/>
      <c r="J36" s="25"/>
    </row>
    <row r="37" spans="1:10" ht="21.75" customHeight="1">
      <c r="A37" s="79" t="s">
        <v>341</v>
      </c>
      <c r="B37" s="79"/>
      <c r="D37" s="24">
        <v>0</v>
      </c>
      <c r="E37" s="22"/>
      <c r="F37" s="25"/>
      <c r="G37" s="22"/>
      <c r="H37" s="24">
        <v>1407123288</v>
      </c>
      <c r="I37" s="22"/>
      <c r="J37" s="25"/>
    </row>
    <row r="38" spans="1:10" ht="21.75" customHeight="1">
      <c r="A38" s="79" t="s">
        <v>175</v>
      </c>
      <c r="B38" s="79"/>
      <c r="D38" s="24">
        <v>14547</v>
      </c>
      <c r="E38" s="22"/>
      <c r="F38" s="25"/>
      <c r="G38" s="22"/>
      <c r="H38" s="24">
        <v>52704</v>
      </c>
      <c r="I38" s="22"/>
      <c r="J38" s="25"/>
    </row>
    <row r="39" spans="1:10" ht="21.75" customHeight="1">
      <c r="A39" s="79" t="s">
        <v>342</v>
      </c>
      <c r="B39" s="79"/>
      <c r="D39" s="24">
        <v>0</v>
      </c>
      <c r="E39" s="22"/>
      <c r="F39" s="25"/>
      <c r="G39" s="22"/>
      <c r="H39" s="24">
        <v>37341901636</v>
      </c>
      <c r="I39" s="22"/>
      <c r="J39" s="25"/>
    </row>
    <row r="40" spans="1:10" ht="21.75" customHeight="1">
      <c r="A40" s="79" t="s">
        <v>176</v>
      </c>
      <c r="B40" s="79"/>
      <c r="D40" s="24">
        <v>300000</v>
      </c>
      <c r="E40" s="22"/>
      <c r="F40" s="25"/>
      <c r="G40" s="22"/>
      <c r="H40" s="24">
        <v>386978</v>
      </c>
      <c r="I40" s="22"/>
      <c r="J40" s="25"/>
    </row>
    <row r="41" spans="1:10" ht="21.75" customHeight="1">
      <c r="A41" s="79" t="s">
        <v>343</v>
      </c>
      <c r="B41" s="79"/>
      <c r="D41" s="24">
        <v>0</v>
      </c>
      <c r="E41" s="22"/>
      <c r="F41" s="25"/>
      <c r="G41" s="22"/>
      <c r="H41" s="24">
        <v>29340065576</v>
      </c>
      <c r="I41" s="22"/>
      <c r="J41" s="25"/>
    </row>
    <row r="42" spans="1:10" ht="21.75" customHeight="1">
      <c r="A42" s="79" t="s">
        <v>177</v>
      </c>
      <c r="B42" s="79"/>
      <c r="D42" s="24">
        <v>1257025568</v>
      </c>
      <c r="E42" s="22"/>
      <c r="F42" s="25"/>
      <c r="G42" s="22"/>
      <c r="H42" s="24">
        <v>29649829795</v>
      </c>
      <c r="I42" s="22"/>
      <c r="J42" s="25"/>
    </row>
    <row r="43" spans="1:10" ht="21.75" customHeight="1">
      <c r="A43" s="79" t="s">
        <v>344</v>
      </c>
      <c r="B43" s="79"/>
      <c r="D43" s="24">
        <v>0</v>
      </c>
      <c r="E43" s="22"/>
      <c r="F43" s="25"/>
      <c r="G43" s="22"/>
      <c r="H43" s="24">
        <v>6273830584</v>
      </c>
      <c r="I43" s="22"/>
      <c r="J43" s="25"/>
    </row>
    <row r="44" spans="1:10" ht="21.75" customHeight="1">
      <c r="A44" s="79" t="s">
        <v>345</v>
      </c>
      <c r="B44" s="79"/>
      <c r="D44" s="24">
        <v>0</v>
      </c>
      <c r="E44" s="22"/>
      <c r="F44" s="25"/>
      <c r="G44" s="22"/>
      <c r="H44" s="24">
        <v>5757260300</v>
      </c>
      <c r="I44" s="22"/>
      <c r="J44" s="25"/>
    </row>
    <row r="45" spans="1:10" ht="21.75" customHeight="1">
      <c r="A45" s="79" t="s">
        <v>346</v>
      </c>
      <c r="B45" s="79"/>
      <c r="D45" s="24">
        <v>0</v>
      </c>
      <c r="E45" s="22"/>
      <c r="F45" s="25"/>
      <c r="G45" s="22"/>
      <c r="H45" s="24">
        <v>7289874704</v>
      </c>
      <c r="I45" s="22"/>
      <c r="J45" s="25"/>
    </row>
    <row r="46" spans="1:10" ht="21.75" customHeight="1">
      <c r="A46" s="79" t="s">
        <v>347</v>
      </c>
      <c r="B46" s="79"/>
      <c r="D46" s="24">
        <v>0</v>
      </c>
      <c r="E46" s="22"/>
      <c r="F46" s="25"/>
      <c r="G46" s="22"/>
      <c r="H46" s="24">
        <v>71635293</v>
      </c>
      <c r="I46" s="22"/>
      <c r="J46" s="25"/>
    </row>
    <row r="47" spans="1:10" ht="21.75" customHeight="1">
      <c r="A47" s="79" t="s">
        <v>348</v>
      </c>
      <c r="B47" s="79"/>
      <c r="D47" s="24">
        <v>0</v>
      </c>
      <c r="E47" s="22"/>
      <c r="F47" s="25"/>
      <c r="G47" s="22"/>
      <c r="H47" s="24">
        <v>6340726</v>
      </c>
      <c r="I47" s="22"/>
      <c r="J47" s="25"/>
    </row>
    <row r="48" spans="1:10" ht="21.75" customHeight="1">
      <c r="A48" s="79" t="s">
        <v>349</v>
      </c>
      <c r="B48" s="79"/>
      <c r="D48" s="24">
        <v>0</v>
      </c>
      <c r="E48" s="22"/>
      <c r="F48" s="25"/>
      <c r="G48" s="22"/>
      <c r="H48" s="24">
        <v>15660018</v>
      </c>
      <c r="I48" s="22"/>
      <c r="J48" s="25"/>
    </row>
    <row r="49" spans="1:10" ht="21.75" customHeight="1">
      <c r="A49" s="79" t="s">
        <v>350</v>
      </c>
      <c r="B49" s="79"/>
      <c r="D49" s="24">
        <v>0</v>
      </c>
      <c r="E49" s="22"/>
      <c r="F49" s="25"/>
      <c r="G49" s="22"/>
      <c r="H49" s="24">
        <v>2843946365</v>
      </c>
      <c r="I49" s="22"/>
      <c r="J49" s="25"/>
    </row>
    <row r="50" spans="1:10" ht="21.75" customHeight="1">
      <c r="A50" s="79" t="s">
        <v>351</v>
      </c>
      <c r="B50" s="79"/>
      <c r="D50" s="24">
        <v>0</v>
      </c>
      <c r="E50" s="22"/>
      <c r="F50" s="25"/>
      <c r="G50" s="22"/>
      <c r="H50" s="24">
        <v>11448817750</v>
      </c>
      <c r="I50" s="22"/>
      <c r="J50" s="25"/>
    </row>
    <row r="51" spans="1:10" ht="21.75" customHeight="1">
      <c r="A51" s="79" t="s">
        <v>352</v>
      </c>
      <c r="B51" s="79"/>
      <c r="D51" s="24">
        <v>0</v>
      </c>
      <c r="E51" s="22"/>
      <c r="F51" s="25"/>
      <c r="G51" s="22"/>
      <c r="H51" s="24">
        <v>34842140728</v>
      </c>
      <c r="I51" s="22"/>
      <c r="J51" s="25"/>
    </row>
    <row r="52" spans="1:10" ht="21.75" customHeight="1">
      <c r="A52" s="79" t="s">
        <v>353</v>
      </c>
      <c r="B52" s="79"/>
      <c r="D52" s="24">
        <v>0</v>
      </c>
      <c r="E52" s="22"/>
      <c r="F52" s="25"/>
      <c r="G52" s="22"/>
      <c r="H52" s="24">
        <v>8215748550</v>
      </c>
      <c r="I52" s="22"/>
      <c r="J52" s="25"/>
    </row>
    <row r="53" spans="1:10" ht="21.75" customHeight="1">
      <c r="A53" s="79" t="s">
        <v>354</v>
      </c>
      <c r="B53" s="79"/>
      <c r="D53" s="24">
        <v>0</v>
      </c>
      <c r="E53" s="22"/>
      <c r="F53" s="25"/>
      <c r="G53" s="22"/>
      <c r="H53" s="24">
        <v>789047461</v>
      </c>
      <c r="I53" s="22"/>
      <c r="J53" s="25"/>
    </row>
    <row r="54" spans="1:10" ht="21.75" customHeight="1">
      <c r="A54" s="79" t="s">
        <v>355</v>
      </c>
      <c r="B54" s="79"/>
      <c r="D54" s="24">
        <v>0</v>
      </c>
      <c r="E54" s="22"/>
      <c r="F54" s="25"/>
      <c r="G54" s="22"/>
      <c r="H54" s="24">
        <v>26872808345</v>
      </c>
      <c r="I54" s="22"/>
      <c r="J54" s="25"/>
    </row>
    <row r="55" spans="1:10" ht="21.75" customHeight="1">
      <c r="A55" s="79" t="s">
        <v>356</v>
      </c>
      <c r="B55" s="79"/>
      <c r="D55" s="24">
        <v>0</v>
      </c>
      <c r="E55" s="22"/>
      <c r="F55" s="25"/>
      <c r="G55" s="22"/>
      <c r="H55" s="24">
        <v>52738646097</v>
      </c>
      <c r="I55" s="22"/>
      <c r="J55" s="25"/>
    </row>
    <row r="56" spans="1:10" ht="21.75" customHeight="1">
      <c r="A56" s="79" t="s">
        <v>357</v>
      </c>
      <c r="B56" s="79"/>
      <c r="D56" s="24">
        <v>0</v>
      </c>
      <c r="E56" s="22"/>
      <c r="F56" s="25"/>
      <c r="G56" s="22"/>
      <c r="H56" s="24">
        <v>18467755706</v>
      </c>
      <c r="I56" s="22"/>
      <c r="J56" s="25"/>
    </row>
    <row r="57" spans="1:10" ht="21.75" customHeight="1">
      <c r="A57" s="79" t="s">
        <v>358</v>
      </c>
      <c r="B57" s="79"/>
      <c r="D57" s="24">
        <v>0</v>
      </c>
      <c r="E57" s="22"/>
      <c r="F57" s="25"/>
      <c r="G57" s="22"/>
      <c r="H57" s="24">
        <v>95627517818</v>
      </c>
      <c r="I57" s="22"/>
      <c r="J57" s="25"/>
    </row>
    <row r="58" spans="1:10" ht="21.75" customHeight="1">
      <c r="A58" s="79" t="s">
        <v>359</v>
      </c>
      <c r="B58" s="79"/>
      <c r="D58" s="24">
        <v>0</v>
      </c>
      <c r="E58" s="22"/>
      <c r="F58" s="25"/>
      <c r="G58" s="22"/>
      <c r="H58" s="24">
        <v>372860615694</v>
      </c>
      <c r="I58" s="22"/>
      <c r="J58" s="25"/>
    </row>
    <row r="59" spans="1:10" ht="21.75" customHeight="1">
      <c r="A59" s="79" t="s">
        <v>360</v>
      </c>
      <c r="B59" s="79"/>
      <c r="D59" s="24">
        <v>0</v>
      </c>
      <c r="E59" s="22"/>
      <c r="F59" s="25"/>
      <c r="G59" s="22"/>
      <c r="H59" s="24">
        <v>117427370406</v>
      </c>
      <c r="I59" s="22"/>
      <c r="J59" s="25"/>
    </row>
    <row r="60" spans="1:10" ht="21.75" customHeight="1">
      <c r="A60" s="79" t="s">
        <v>361</v>
      </c>
      <c r="B60" s="79"/>
      <c r="D60" s="24">
        <v>0</v>
      </c>
      <c r="E60" s="22"/>
      <c r="F60" s="25"/>
      <c r="G60" s="22"/>
      <c r="H60" s="24">
        <v>91260448547</v>
      </c>
      <c r="I60" s="22"/>
      <c r="J60" s="25"/>
    </row>
    <row r="61" spans="1:10" ht="21.75" customHeight="1">
      <c r="A61" s="79" t="s">
        <v>362</v>
      </c>
      <c r="B61" s="79"/>
      <c r="D61" s="24">
        <v>0</v>
      </c>
      <c r="E61" s="22"/>
      <c r="F61" s="25"/>
      <c r="G61" s="22"/>
      <c r="H61" s="24">
        <v>58473331280</v>
      </c>
      <c r="I61" s="22"/>
      <c r="J61" s="25"/>
    </row>
    <row r="62" spans="1:10" ht="21.75" customHeight="1">
      <c r="A62" s="79" t="s">
        <v>363</v>
      </c>
      <c r="B62" s="79"/>
      <c r="D62" s="24">
        <v>0</v>
      </c>
      <c r="E62" s="22"/>
      <c r="F62" s="25"/>
      <c r="G62" s="22"/>
      <c r="H62" s="24">
        <v>28103436021</v>
      </c>
      <c r="I62" s="22"/>
      <c r="J62" s="25"/>
    </row>
    <row r="63" spans="1:10" ht="21.75" customHeight="1">
      <c r="A63" s="79" t="s">
        <v>364</v>
      </c>
      <c r="B63" s="79"/>
      <c r="D63" s="24">
        <v>0</v>
      </c>
      <c r="E63" s="22"/>
      <c r="F63" s="25"/>
      <c r="G63" s="22"/>
      <c r="H63" s="24">
        <v>5304866169</v>
      </c>
      <c r="I63" s="22"/>
      <c r="J63" s="25"/>
    </row>
    <row r="64" spans="1:10" ht="21.75" customHeight="1">
      <c r="A64" s="79" t="s">
        <v>365</v>
      </c>
      <c r="B64" s="79"/>
      <c r="D64" s="24">
        <v>0</v>
      </c>
      <c r="E64" s="22"/>
      <c r="F64" s="25"/>
      <c r="G64" s="22"/>
      <c r="H64" s="24">
        <v>2792921136</v>
      </c>
      <c r="I64" s="22"/>
      <c r="J64" s="25"/>
    </row>
    <row r="65" spans="1:10" ht="21.75" customHeight="1">
      <c r="A65" s="79" t="s">
        <v>366</v>
      </c>
      <c r="B65" s="79"/>
      <c r="D65" s="24">
        <v>0</v>
      </c>
      <c r="E65" s="22"/>
      <c r="F65" s="25"/>
      <c r="G65" s="22"/>
      <c r="H65" s="24">
        <v>3657344257</v>
      </c>
      <c r="I65" s="22"/>
      <c r="J65" s="25"/>
    </row>
    <row r="66" spans="1:10" ht="21.75" customHeight="1">
      <c r="A66" s="79" t="s">
        <v>367</v>
      </c>
      <c r="B66" s="79"/>
      <c r="D66" s="24">
        <v>0</v>
      </c>
      <c r="E66" s="22"/>
      <c r="F66" s="25"/>
      <c r="G66" s="22"/>
      <c r="H66" s="24">
        <v>26947501635</v>
      </c>
      <c r="I66" s="22"/>
      <c r="J66" s="25"/>
    </row>
    <row r="67" spans="1:10" ht="21.75" customHeight="1">
      <c r="A67" s="79" t="s">
        <v>368</v>
      </c>
      <c r="B67" s="79"/>
      <c r="D67" s="24">
        <v>0</v>
      </c>
      <c r="E67" s="22"/>
      <c r="F67" s="25"/>
      <c r="G67" s="22"/>
      <c r="H67" s="24">
        <v>5459087801</v>
      </c>
      <c r="I67" s="22"/>
      <c r="J67" s="25"/>
    </row>
    <row r="68" spans="1:10" ht="21.75" customHeight="1">
      <c r="A68" s="79" t="s">
        <v>369</v>
      </c>
      <c r="B68" s="79"/>
      <c r="D68" s="24">
        <v>0</v>
      </c>
      <c r="E68" s="22"/>
      <c r="F68" s="25"/>
      <c r="G68" s="22"/>
      <c r="H68" s="24">
        <v>38401018696</v>
      </c>
      <c r="I68" s="22"/>
      <c r="J68" s="25"/>
    </row>
    <row r="69" spans="1:10" ht="21.75" customHeight="1">
      <c r="A69" s="79" t="s">
        <v>370</v>
      </c>
      <c r="B69" s="79"/>
      <c r="D69" s="24">
        <v>0</v>
      </c>
      <c r="E69" s="22"/>
      <c r="F69" s="25"/>
      <c r="G69" s="22"/>
      <c r="H69" s="24">
        <v>2954952246</v>
      </c>
      <c r="I69" s="22"/>
      <c r="J69" s="25"/>
    </row>
    <row r="70" spans="1:10" ht="21.75" customHeight="1">
      <c r="A70" s="79" t="s">
        <v>371</v>
      </c>
      <c r="B70" s="79"/>
      <c r="D70" s="24">
        <v>0</v>
      </c>
      <c r="E70" s="22"/>
      <c r="F70" s="25"/>
      <c r="G70" s="22"/>
      <c r="H70" s="24">
        <v>83015721283</v>
      </c>
      <c r="I70" s="22"/>
      <c r="J70" s="25"/>
    </row>
    <row r="71" spans="1:10" ht="21.75" customHeight="1">
      <c r="A71" s="79" t="s">
        <v>372</v>
      </c>
      <c r="B71" s="79"/>
      <c r="D71" s="24">
        <v>0</v>
      </c>
      <c r="E71" s="22"/>
      <c r="F71" s="25"/>
      <c r="G71" s="22"/>
      <c r="H71" s="24">
        <v>36118175341</v>
      </c>
      <c r="I71" s="22"/>
      <c r="J71" s="25"/>
    </row>
    <row r="72" spans="1:10" ht="21.75" customHeight="1">
      <c r="A72" s="79" t="s">
        <v>373</v>
      </c>
      <c r="B72" s="79"/>
      <c r="D72" s="24">
        <v>0</v>
      </c>
      <c r="E72" s="22"/>
      <c r="F72" s="25"/>
      <c r="G72" s="22"/>
      <c r="H72" s="24">
        <v>19263133153</v>
      </c>
      <c r="I72" s="22"/>
      <c r="J72" s="25"/>
    </row>
    <row r="73" spans="1:10" ht="21.75" customHeight="1">
      <c r="A73" s="79" t="s">
        <v>179</v>
      </c>
      <c r="B73" s="79"/>
      <c r="D73" s="24">
        <v>38606774448</v>
      </c>
      <c r="E73" s="22"/>
      <c r="F73" s="25"/>
      <c r="G73" s="22"/>
      <c r="H73" s="24">
        <v>425363439902</v>
      </c>
      <c r="I73" s="22"/>
      <c r="J73" s="25"/>
    </row>
    <row r="74" spans="1:10" ht="21.75" customHeight="1">
      <c r="A74" s="79" t="s">
        <v>374</v>
      </c>
      <c r="B74" s="79"/>
      <c r="D74" s="24">
        <v>0</v>
      </c>
      <c r="E74" s="22"/>
      <c r="F74" s="25"/>
      <c r="G74" s="22"/>
      <c r="H74" s="24">
        <v>3581278445</v>
      </c>
      <c r="I74" s="22"/>
      <c r="J74" s="25"/>
    </row>
    <row r="75" spans="1:10" ht="21.75" customHeight="1">
      <c r="A75" s="79" t="s">
        <v>375</v>
      </c>
      <c r="B75" s="79"/>
      <c r="D75" s="24">
        <v>0</v>
      </c>
      <c r="E75" s="22"/>
      <c r="F75" s="25"/>
      <c r="G75" s="22"/>
      <c r="H75" s="24">
        <v>2806719210</v>
      </c>
      <c r="I75" s="22"/>
      <c r="J75" s="25"/>
    </row>
    <row r="76" spans="1:10" ht="21.75" customHeight="1">
      <c r="A76" s="79" t="s">
        <v>376</v>
      </c>
      <c r="B76" s="79"/>
      <c r="D76" s="24">
        <v>0</v>
      </c>
      <c r="E76" s="22"/>
      <c r="F76" s="25"/>
      <c r="G76" s="22"/>
      <c r="H76" s="24">
        <v>109917277375</v>
      </c>
      <c r="I76" s="22"/>
      <c r="J76" s="25"/>
    </row>
    <row r="77" spans="1:10" ht="21.75" customHeight="1">
      <c r="A77" s="79" t="s">
        <v>377</v>
      </c>
      <c r="B77" s="79"/>
      <c r="D77" s="24">
        <v>0</v>
      </c>
      <c r="E77" s="22"/>
      <c r="F77" s="25"/>
      <c r="G77" s="22"/>
      <c r="H77" s="24">
        <v>12800595739</v>
      </c>
      <c r="I77" s="22"/>
      <c r="J77" s="25"/>
    </row>
    <row r="78" spans="1:10" ht="21.75" customHeight="1">
      <c r="A78" s="79" t="s">
        <v>378</v>
      </c>
      <c r="B78" s="79"/>
      <c r="D78" s="24">
        <v>0</v>
      </c>
      <c r="E78" s="22"/>
      <c r="F78" s="25"/>
      <c r="G78" s="22"/>
      <c r="H78" s="24">
        <v>34158461651</v>
      </c>
      <c r="I78" s="22"/>
      <c r="J78" s="25"/>
    </row>
    <row r="79" spans="1:10" ht="21.75" customHeight="1">
      <c r="A79" s="79" t="s">
        <v>379</v>
      </c>
      <c r="B79" s="79"/>
      <c r="D79" s="24">
        <v>0</v>
      </c>
      <c r="E79" s="22"/>
      <c r="F79" s="25"/>
      <c r="G79" s="22"/>
      <c r="H79" s="24">
        <v>63191966134</v>
      </c>
      <c r="I79" s="22"/>
      <c r="J79" s="25"/>
    </row>
    <row r="80" spans="1:10" ht="21.75" customHeight="1">
      <c r="A80" s="79" t="s">
        <v>380</v>
      </c>
      <c r="B80" s="79"/>
      <c r="D80" s="24">
        <v>0</v>
      </c>
      <c r="E80" s="22"/>
      <c r="F80" s="25"/>
      <c r="G80" s="22"/>
      <c r="H80" s="24">
        <v>44845887869</v>
      </c>
      <c r="I80" s="22"/>
      <c r="J80" s="25"/>
    </row>
    <row r="81" spans="1:10" ht="21.75" customHeight="1">
      <c r="A81" s="79" t="s">
        <v>381</v>
      </c>
      <c r="B81" s="79"/>
      <c r="D81" s="24">
        <v>0</v>
      </c>
      <c r="E81" s="22"/>
      <c r="F81" s="25"/>
      <c r="G81" s="22"/>
      <c r="H81" s="24">
        <v>188618703336</v>
      </c>
      <c r="I81" s="22"/>
      <c r="J81" s="25"/>
    </row>
    <row r="82" spans="1:10" ht="21.75" customHeight="1">
      <c r="A82" s="79" t="s">
        <v>382</v>
      </c>
      <c r="B82" s="79"/>
      <c r="D82" s="24">
        <v>0</v>
      </c>
      <c r="E82" s="22"/>
      <c r="F82" s="25"/>
      <c r="G82" s="22"/>
      <c r="H82" s="24">
        <v>3048978737</v>
      </c>
      <c r="I82" s="22"/>
      <c r="J82" s="25"/>
    </row>
    <row r="83" spans="1:10" ht="21.75" customHeight="1">
      <c r="A83" s="79" t="s">
        <v>383</v>
      </c>
      <c r="B83" s="79"/>
      <c r="D83" s="24">
        <v>0</v>
      </c>
      <c r="E83" s="22"/>
      <c r="F83" s="25"/>
      <c r="G83" s="22"/>
      <c r="H83" s="24">
        <v>122352815414</v>
      </c>
      <c r="I83" s="22"/>
      <c r="J83" s="25"/>
    </row>
    <row r="84" spans="1:10" ht="21.75" customHeight="1">
      <c r="A84" s="79" t="s">
        <v>384</v>
      </c>
      <c r="B84" s="79"/>
      <c r="D84" s="24">
        <v>0</v>
      </c>
      <c r="E84" s="22"/>
      <c r="F84" s="25"/>
      <c r="G84" s="22"/>
      <c r="H84" s="24">
        <v>100612753976</v>
      </c>
      <c r="I84" s="22"/>
      <c r="J84" s="25"/>
    </row>
    <row r="85" spans="1:10" ht="21.75" customHeight="1">
      <c r="A85" s="79" t="s">
        <v>385</v>
      </c>
      <c r="B85" s="79"/>
      <c r="D85" s="24">
        <v>0</v>
      </c>
      <c r="E85" s="22"/>
      <c r="F85" s="25"/>
      <c r="G85" s="22"/>
      <c r="H85" s="24">
        <v>37695524806</v>
      </c>
      <c r="I85" s="22"/>
      <c r="J85" s="25"/>
    </row>
    <row r="86" spans="1:10" ht="21.75" customHeight="1">
      <c r="A86" s="79" t="s">
        <v>386</v>
      </c>
      <c r="B86" s="79"/>
      <c r="D86" s="24">
        <v>0</v>
      </c>
      <c r="E86" s="22"/>
      <c r="F86" s="25"/>
      <c r="G86" s="22"/>
      <c r="H86" s="24">
        <v>168274683218</v>
      </c>
      <c r="I86" s="22"/>
      <c r="J86" s="25"/>
    </row>
    <row r="87" spans="1:10" ht="21.75" customHeight="1">
      <c r="A87" s="79" t="s">
        <v>181</v>
      </c>
      <c r="B87" s="79"/>
      <c r="D87" s="24">
        <v>11620153005</v>
      </c>
      <c r="E87" s="22"/>
      <c r="F87" s="25"/>
      <c r="G87" s="22"/>
      <c r="H87" s="24">
        <v>225335203337</v>
      </c>
      <c r="I87" s="22"/>
      <c r="J87" s="25"/>
    </row>
    <row r="88" spans="1:10" ht="21.75" customHeight="1">
      <c r="A88" s="79" t="s">
        <v>387</v>
      </c>
      <c r="B88" s="79"/>
      <c r="D88" s="24">
        <v>0</v>
      </c>
      <c r="E88" s="22"/>
      <c r="F88" s="25"/>
      <c r="G88" s="22"/>
      <c r="H88" s="24">
        <v>10295576954</v>
      </c>
      <c r="I88" s="22"/>
      <c r="J88" s="25"/>
    </row>
    <row r="89" spans="1:10" ht="21.75" customHeight="1">
      <c r="A89" s="79" t="s">
        <v>388</v>
      </c>
      <c r="B89" s="79"/>
      <c r="D89" s="24">
        <v>0</v>
      </c>
      <c r="E89" s="22"/>
      <c r="F89" s="25"/>
      <c r="G89" s="22"/>
      <c r="H89" s="24">
        <v>2799167678</v>
      </c>
      <c r="I89" s="22"/>
      <c r="J89" s="25"/>
    </row>
    <row r="90" spans="1:10" ht="21.75" customHeight="1">
      <c r="A90" s="79" t="s">
        <v>389</v>
      </c>
      <c r="B90" s="79"/>
      <c r="D90" s="24">
        <v>0</v>
      </c>
      <c r="E90" s="22"/>
      <c r="F90" s="25"/>
      <c r="G90" s="22"/>
      <c r="H90" s="24">
        <v>23120725102</v>
      </c>
      <c r="I90" s="22"/>
      <c r="J90" s="25"/>
    </row>
    <row r="91" spans="1:10" ht="21.75" customHeight="1">
      <c r="A91" s="79" t="s">
        <v>390</v>
      </c>
      <c r="B91" s="79"/>
      <c r="D91" s="24">
        <v>0</v>
      </c>
      <c r="E91" s="22"/>
      <c r="F91" s="25"/>
      <c r="G91" s="22"/>
      <c r="H91" s="24">
        <v>24852866455</v>
      </c>
      <c r="I91" s="22"/>
      <c r="J91" s="25"/>
    </row>
    <row r="92" spans="1:10" ht="21.75" customHeight="1">
      <c r="A92" s="79" t="s">
        <v>391</v>
      </c>
      <c r="B92" s="79"/>
      <c r="D92" s="24">
        <v>0</v>
      </c>
      <c r="E92" s="22"/>
      <c r="F92" s="25"/>
      <c r="G92" s="22"/>
      <c r="H92" s="24">
        <v>7548505325</v>
      </c>
      <c r="I92" s="22"/>
      <c r="J92" s="25"/>
    </row>
    <row r="93" spans="1:10" ht="21.75" customHeight="1">
      <c r="A93" s="79" t="s">
        <v>392</v>
      </c>
      <c r="B93" s="79"/>
      <c r="D93" s="24">
        <v>0</v>
      </c>
      <c r="E93" s="22"/>
      <c r="F93" s="25"/>
      <c r="G93" s="22"/>
      <c r="H93" s="24">
        <v>82599557749</v>
      </c>
      <c r="I93" s="22"/>
      <c r="J93" s="25"/>
    </row>
    <row r="94" spans="1:10" ht="21.75" customHeight="1">
      <c r="A94" s="79" t="s">
        <v>393</v>
      </c>
      <c r="B94" s="79"/>
      <c r="D94" s="24">
        <v>0</v>
      </c>
      <c r="E94" s="22"/>
      <c r="F94" s="25"/>
      <c r="G94" s="22"/>
      <c r="H94" s="24">
        <v>18062118832</v>
      </c>
      <c r="I94" s="22"/>
      <c r="J94" s="25"/>
    </row>
    <row r="95" spans="1:10" ht="21.75" customHeight="1">
      <c r="A95" s="79" t="s">
        <v>394</v>
      </c>
      <c r="B95" s="79"/>
      <c r="D95" s="24">
        <v>0</v>
      </c>
      <c r="E95" s="22"/>
      <c r="F95" s="25"/>
      <c r="G95" s="22"/>
      <c r="H95" s="24">
        <v>73249454983</v>
      </c>
      <c r="I95" s="22"/>
      <c r="J95" s="25"/>
    </row>
    <row r="96" spans="1:10" ht="21.75" customHeight="1">
      <c r="A96" s="79" t="s">
        <v>395</v>
      </c>
      <c r="B96" s="79"/>
      <c r="D96" s="24">
        <v>0</v>
      </c>
      <c r="E96" s="22"/>
      <c r="F96" s="25"/>
      <c r="G96" s="22"/>
      <c r="H96" s="24">
        <v>9407013695</v>
      </c>
      <c r="I96" s="22"/>
      <c r="J96" s="25"/>
    </row>
    <row r="97" spans="1:10" ht="21.75" customHeight="1">
      <c r="A97" s="79" t="s">
        <v>396</v>
      </c>
      <c r="B97" s="79"/>
      <c r="D97" s="24">
        <v>0</v>
      </c>
      <c r="E97" s="22"/>
      <c r="F97" s="25"/>
      <c r="G97" s="22"/>
      <c r="H97" s="24">
        <v>20814554063</v>
      </c>
      <c r="I97" s="22"/>
      <c r="J97" s="25"/>
    </row>
    <row r="98" spans="1:10" ht="21.75" customHeight="1">
      <c r="A98" s="79" t="s">
        <v>397</v>
      </c>
      <c r="B98" s="79"/>
      <c r="D98" s="24">
        <v>0</v>
      </c>
      <c r="E98" s="22"/>
      <c r="F98" s="25"/>
      <c r="G98" s="22"/>
      <c r="H98" s="24">
        <v>28181082905</v>
      </c>
      <c r="I98" s="22"/>
      <c r="J98" s="25"/>
    </row>
    <row r="99" spans="1:10" ht="21.75" customHeight="1">
      <c r="A99" s="79" t="s">
        <v>398</v>
      </c>
      <c r="B99" s="79"/>
      <c r="D99" s="24">
        <v>0</v>
      </c>
      <c r="E99" s="22"/>
      <c r="F99" s="25"/>
      <c r="G99" s="22"/>
      <c r="H99" s="24">
        <v>6106086136</v>
      </c>
      <c r="I99" s="22"/>
      <c r="J99" s="25"/>
    </row>
    <row r="100" spans="1:10" ht="21.75" customHeight="1">
      <c r="A100" s="79" t="s">
        <v>399</v>
      </c>
      <c r="B100" s="79"/>
      <c r="D100" s="24">
        <v>0</v>
      </c>
      <c r="E100" s="22"/>
      <c r="F100" s="25"/>
      <c r="G100" s="22"/>
      <c r="H100" s="24">
        <v>19230218957</v>
      </c>
      <c r="I100" s="22"/>
      <c r="J100" s="25"/>
    </row>
    <row r="101" spans="1:10" ht="21.75" customHeight="1">
      <c r="A101" s="79" t="s">
        <v>400</v>
      </c>
      <c r="B101" s="79"/>
      <c r="D101" s="24">
        <v>0</v>
      </c>
      <c r="E101" s="22"/>
      <c r="F101" s="25"/>
      <c r="G101" s="22"/>
      <c r="H101" s="24">
        <v>31772570407</v>
      </c>
      <c r="I101" s="22"/>
      <c r="J101" s="25"/>
    </row>
    <row r="102" spans="1:10" ht="21.75" customHeight="1">
      <c r="A102" s="79" t="s">
        <v>401</v>
      </c>
      <c r="B102" s="79"/>
      <c r="D102" s="24">
        <v>0</v>
      </c>
      <c r="E102" s="22"/>
      <c r="F102" s="25"/>
      <c r="G102" s="22"/>
      <c r="H102" s="24">
        <v>27353688525</v>
      </c>
      <c r="I102" s="22"/>
      <c r="J102" s="25"/>
    </row>
    <row r="103" spans="1:10" ht="21.75" customHeight="1">
      <c r="A103" s="79" t="s">
        <v>402</v>
      </c>
      <c r="B103" s="79"/>
      <c r="D103" s="24">
        <v>0</v>
      </c>
      <c r="E103" s="22"/>
      <c r="F103" s="25"/>
      <c r="G103" s="22"/>
      <c r="H103" s="24">
        <v>5572131144</v>
      </c>
      <c r="I103" s="22"/>
      <c r="J103" s="25"/>
    </row>
    <row r="104" spans="1:10" ht="21.75" customHeight="1">
      <c r="A104" s="79" t="s">
        <v>403</v>
      </c>
      <c r="B104" s="79"/>
      <c r="D104" s="24">
        <v>0</v>
      </c>
      <c r="E104" s="22"/>
      <c r="F104" s="25"/>
      <c r="G104" s="22"/>
      <c r="H104" s="24">
        <v>10102568764</v>
      </c>
      <c r="I104" s="22"/>
      <c r="J104" s="25"/>
    </row>
    <row r="105" spans="1:10" ht="21.75" customHeight="1">
      <c r="A105" s="79" t="s">
        <v>404</v>
      </c>
      <c r="B105" s="79"/>
      <c r="D105" s="24">
        <v>0</v>
      </c>
      <c r="E105" s="22"/>
      <c r="F105" s="25"/>
      <c r="G105" s="22"/>
      <c r="H105" s="24">
        <v>2938932490</v>
      </c>
      <c r="I105" s="22"/>
      <c r="J105" s="25"/>
    </row>
    <row r="106" spans="1:10" ht="21.75" customHeight="1">
      <c r="A106" s="79" t="s">
        <v>405</v>
      </c>
      <c r="B106" s="79"/>
      <c r="D106" s="24">
        <v>0</v>
      </c>
      <c r="E106" s="22"/>
      <c r="F106" s="25"/>
      <c r="G106" s="22"/>
      <c r="H106" s="24">
        <v>1378782325</v>
      </c>
      <c r="I106" s="22"/>
      <c r="J106" s="25"/>
    </row>
    <row r="107" spans="1:10" ht="21.75" customHeight="1">
      <c r="A107" s="79" t="s">
        <v>406</v>
      </c>
      <c r="B107" s="79"/>
      <c r="D107" s="24">
        <v>0</v>
      </c>
      <c r="E107" s="22"/>
      <c r="F107" s="25"/>
      <c r="G107" s="22"/>
      <c r="H107" s="24">
        <v>44832029836</v>
      </c>
      <c r="I107" s="22"/>
      <c r="J107" s="25"/>
    </row>
    <row r="108" spans="1:10" ht="21.75" customHeight="1">
      <c r="A108" s="79" t="s">
        <v>407</v>
      </c>
      <c r="B108" s="79"/>
      <c r="D108" s="24">
        <v>0</v>
      </c>
      <c r="E108" s="22"/>
      <c r="F108" s="25"/>
      <c r="G108" s="22"/>
      <c r="H108" s="24">
        <v>26803646686</v>
      </c>
      <c r="I108" s="22"/>
      <c r="J108" s="25"/>
    </row>
    <row r="109" spans="1:10" ht="21.75" customHeight="1">
      <c r="A109" s="79" t="s">
        <v>182</v>
      </c>
      <c r="B109" s="79"/>
      <c r="D109" s="24">
        <v>6895987723</v>
      </c>
      <c r="E109" s="22"/>
      <c r="F109" s="25"/>
      <c r="G109" s="22"/>
      <c r="H109" s="24">
        <v>49515612686</v>
      </c>
      <c r="I109" s="22"/>
      <c r="J109" s="25"/>
    </row>
    <row r="110" spans="1:10" ht="21.75" customHeight="1">
      <c r="A110" s="79" t="s">
        <v>408</v>
      </c>
      <c r="B110" s="79"/>
      <c r="D110" s="24">
        <v>0</v>
      </c>
      <c r="E110" s="22"/>
      <c r="F110" s="25"/>
      <c r="G110" s="22"/>
      <c r="H110" s="24">
        <v>3242655737</v>
      </c>
      <c r="I110" s="22"/>
      <c r="J110" s="25"/>
    </row>
    <row r="111" spans="1:10" ht="21.75" customHeight="1">
      <c r="A111" s="79" t="s">
        <v>409</v>
      </c>
      <c r="B111" s="79"/>
      <c r="D111" s="24">
        <v>0</v>
      </c>
      <c r="E111" s="22"/>
      <c r="F111" s="25"/>
      <c r="G111" s="22"/>
      <c r="H111" s="24">
        <v>2414751781</v>
      </c>
      <c r="I111" s="22"/>
      <c r="J111" s="25"/>
    </row>
    <row r="112" spans="1:10" ht="21.75" customHeight="1">
      <c r="A112" s="79" t="s">
        <v>410</v>
      </c>
      <c r="B112" s="79"/>
      <c r="D112" s="24">
        <v>0</v>
      </c>
      <c r="E112" s="22"/>
      <c r="F112" s="25"/>
      <c r="G112" s="22"/>
      <c r="H112" s="24">
        <v>5509560923</v>
      </c>
      <c r="I112" s="22"/>
      <c r="J112" s="25"/>
    </row>
    <row r="113" spans="1:10" ht="21.75" customHeight="1">
      <c r="A113" s="79" t="s">
        <v>411</v>
      </c>
      <c r="B113" s="79"/>
      <c r="D113" s="24">
        <v>0</v>
      </c>
      <c r="E113" s="22"/>
      <c r="F113" s="25"/>
      <c r="G113" s="22"/>
      <c r="H113" s="24">
        <v>28444897800</v>
      </c>
      <c r="I113" s="22"/>
      <c r="J113" s="25"/>
    </row>
    <row r="114" spans="1:10" ht="21.75" customHeight="1">
      <c r="A114" s="79" t="s">
        <v>412</v>
      </c>
      <c r="B114" s="79"/>
      <c r="D114" s="24">
        <v>0</v>
      </c>
      <c r="E114" s="22"/>
      <c r="F114" s="25"/>
      <c r="G114" s="22"/>
      <c r="H114" s="24">
        <v>17374745900</v>
      </c>
      <c r="I114" s="22"/>
      <c r="J114" s="25"/>
    </row>
    <row r="115" spans="1:10" ht="21.75" customHeight="1">
      <c r="A115" s="79" t="s">
        <v>184</v>
      </c>
      <c r="B115" s="79"/>
      <c r="D115" s="24">
        <v>1844758805</v>
      </c>
      <c r="E115" s="22"/>
      <c r="F115" s="25"/>
      <c r="G115" s="22"/>
      <c r="H115" s="24">
        <v>9807416347</v>
      </c>
      <c r="I115" s="22"/>
      <c r="J115" s="25"/>
    </row>
    <row r="116" spans="1:10" ht="21.75" customHeight="1">
      <c r="A116" s="79" t="s">
        <v>413</v>
      </c>
      <c r="B116" s="79"/>
      <c r="D116" s="24">
        <v>0</v>
      </c>
      <c r="E116" s="22"/>
      <c r="F116" s="25"/>
      <c r="G116" s="22"/>
      <c r="H116" s="24">
        <v>15717764377</v>
      </c>
      <c r="I116" s="22"/>
      <c r="J116" s="25"/>
    </row>
    <row r="117" spans="1:10" ht="21.75" customHeight="1">
      <c r="A117" s="79" t="s">
        <v>414</v>
      </c>
      <c r="B117" s="79"/>
      <c r="D117" s="24">
        <v>0</v>
      </c>
      <c r="E117" s="22"/>
      <c r="F117" s="25"/>
      <c r="G117" s="22"/>
      <c r="H117" s="24">
        <v>10098505737</v>
      </c>
      <c r="I117" s="22"/>
      <c r="J117" s="25"/>
    </row>
    <row r="118" spans="1:10" ht="21.75" customHeight="1">
      <c r="A118" s="79" t="s">
        <v>186</v>
      </c>
      <c r="B118" s="79"/>
      <c r="D118" s="24">
        <v>900369352</v>
      </c>
      <c r="E118" s="22"/>
      <c r="F118" s="25"/>
      <c r="G118" s="22"/>
      <c r="H118" s="24">
        <v>4234268076</v>
      </c>
      <c r="I118" s="22"/>
      <c r="J118" s="25"/>
    </row>
    <row r="119" spans="1:10" ht="21.75" customHeight="1">
      <c r="A119" s="79" t="s">
        <v>415</v>
      </c>
      <c r="B119" s="79"/>
      <c r="D119" s="24">
        <v>0</v>
      </c>
      <c r="E119" s="22"/>
      <c r="F119" s="25"/>
      <c r="G119" s="22"/>
      <c r="H119" s="24">
        <v>14700821917</v>
      </c>
      <c r="I119" s="22"/>
      <c r="J119" s="25"/>
    </row>
    <row r="120" spans="1:10" ht="21.75" customHeight="1">
      <c r="A120" s="79" t="s">
        <v>416</v>
      </c>
      <c r="B120" s="79"/>
      <c r="D120" s="24">
        <v>0</v>
      </c>
      <c r="E120" s="22"/>
      <c r="F120" s="25"/>
      <c r="G120" s="22"/>
      <c r="H120" s="24">
        <v>3349118031</v>
      </c>
      <c r="I120" s="22"/>
      <c r="J120" s="25"/>
    </row>
    <row r="121" spans="1:10" ht="21.75" customHeight="1">
      <c r="A121" s="79" t="s">
        <v>417</v>
      </c>
      <c r="B121" s="79"/>
      <c r="D121" s="24">
        <v>0</v>
      </c>
      <c r="E121" s="22"/>
      <c r="F121" s="25"/>
      <c r="G121" s="22"/>
      <c r="H121" s="24">
        <v>2436578278</v>
      </c>
      <c r="I121" s="22"/>
      <c r="J121" s="25"/>
    </row>
    <row r="122" spans="1:10" ht="21.75" customHeight="1">
      <c r="A122" s="79" t="s">
        <v>418</v>
      </c>
      <c r="B122" s="79"/>
      <c r="D122" s="24">
        <v>0</v>
      </c>
      <c r="E122" s="22"/>
      <c r="F122" s="25"/>
      <c r="G122" s="22"/>
      <c r="H122" s="24">
        <v>16218753566</v>
      </c>
      <c r="I122" s="22"/>
      <c r="J122" s="25"/>
    </row>
    <row r="123" spans="1:10" ht="21.75" customHeight="1">
      <c r="A123" s="79" t="s">
        <v>419</v>
      </c>
      <c r="B123" s="79"/>
      <c r="D123" s="24">
        <v>0</v>
      </c>
      <c r="E123" s="22"/>
      <c r="F123" s="25"/>
      <c r="G123" s="22"/>
      <c r="H123" s="24">
        <v>33216217225</v>
      </c>
      <c r="I123" s="22"/>
      <c r="J123" s="25"/>
    </row>
    <row r="124" spans="1:10" ht="21.75" customHeight="1">
      <c r="A124" s="79" t="s">
        <v>420</v>
      </c>
      <c r="B124" s="79"/>
      <c r="D124" s="24">
        <v>0</v>
      </c>
      <c r="E124" s="22"/>
      <c r="F124" s="25"/>
      <c r="G124" s="22"/>
      <c r="H124" s="24">
        <v>21410651269</v>
      </c>
      <c r="I124" s="22"/>
      <c r="J124" s="25"/>
    </row>
    <row r="125" spans="1:10" ht="21.75" customHeight="1">
      <c r="A125" s="79" t="s">
        <v>188</v>
      </c>
      <c r="B125" s="79"/>
      <c r="D125" s="24">
        <v>4154061761</v>
      </c>
      <c r="E125" s="22"/>
      <c r="F125" s="25"/>
      <c r="G125" s="22"/>
      <c r="H125" s="24">
        <v>70520540381</v>
      </c>
      <c r="I125" s="22"/>
      <c r="J125" s="25"/>
    </row>
    <row r="126" spans="1:10" ht="21.75" customHeight="1">
      <c r="A126" s="79" t="s">
        <v>421</v>
      </c>
      <c r="B126" s="79"/>
      <c r="D126" s="24">
        <v>0</v>
      </c>
      <c r="E126" s="22"/>
      <c r="F126" s="25"/>
      <c r="G126" s="22"/>
      <c r="H126" s="24">
        <v>11675945900</v>
      </c>
      <c r="I126" s="22"/>
      <c r="J126" s="25"/>
    </row>
    <row r="127" spans="1:10" ht="21.75" customHeight="1">
      <c r="A127" s="79" t="s">
        <v>190</v>
      </c>
      <c r="B127" s="79"/>
      <c r="D127" s="24">
        <v>8684122089</v>
      </c>
      <c r="E127" s="22"/>
      <c r="F127" s="25"/>
      <c r="G127" s="22"/>
      <c r="H127" s="24">
        <v>36053538486</v>
      </c>
      <c r="I127" s="22"/>
      <c r="J127" s="25"/>
    </row>
    <row r="128" spans="1:10" ht="21.75" customHeight="1">
      <c r="A128" s="79" t="s">
        <v>192</v>
      </c>
      <c r="B128" s="79"/>
      <c r="D128" s="24">
        <v>8005949588</v>
      </c>
      <c r="E128" s="22"/>
      <c r="F128" s="25"/>
      <c r="G128" s="22"/>
      <c r="H128" s="24">
        <v>30508129420</v>
      </c>
      <c r="I128" s="22"/>
      <c r="J128" s="25"/>
    </row>
    <row r="129" spans="1:10" ht="21.75" customHeight="1">
      <c r="A129" s="79" t="s">
        <v>422</v>
      </c>
      <c r="B129" s="79"/>
      <c r="D129" s="24">
        <v>0</v>
      </c>
      <c r="E129" s="22"/>
      <c r="F129" s="25"/>
      <c r="G129" s="22"/>
      <c r="H129" s="24">
        <v>14664967206</v>
      </c>
      <c r="I129" s="22"/>
      <c r="J129" s="25"/>
    </row>
    <row r="130" spans="1:10" ht="21.75" customHeight="1">
      <c r="A130" s="79" t="s">
        <v>423</v>
      </c>
      <c r="B130" s="79"/>
      <c r="D130" s="24">
        <v>0</v>
      </c>
      <c r="E130" s="22"/>
      <c r="F130" s="25"/>
      <c r="G130" s="22"/>
      <c r="H130" s="24">
        <v>95227583558</v>
      </c>
      <c r="I130" s="22"/>
      <c r="J130" s="25"/>
    </row>
    <row r="131" spans="1:10" ht="21.75" customHeight="1">
      <c r="A131" s="79" t="s">
        <v>424</v>
      </c>
      <c r="B131" s="79"/>
      <c r="D131" s="24">
        <v>0</v>
      </c>
      <c r="E131" s="22"/>
      <c r="F131" s="25"/>
      <c r="G131" s="22"/>
      <c r="H131" s="24">
        <v>73933448358</v>
      </c>
      <c r="I131" s="22"/>
      <c r="J131" s="25"/>
    </row>
    <row r="132" spans="1:10" ht="21.75" customHeight="1">
      <c r="A132" s="79" t="s">
        <v>194</v>
      </c>
      <c r="B132" s="79"/>
      <c r="D132" s="24">
        <v>17237116049</v>
      </c>
      <c r="E132" s="22"/>
      <c r="F132" s="25"/>
      <c r="G132" s="22"/>
      <c r="H132" s="24">
        <v>60011266494</v>
      </c>
      <c r="I132" s="22"/>
      <c r="J132" s="25"/>
    </row>
    <row r="133" spans="1:10" ht="21.75" customHeight="1">
      <c r="A133" s="79" t="s">
        <v>425</v>
      </c>
      <c r="B133" s="79"/>
      <c r="D133" s="24">
        <v>79795082</v>
      </c>
      <c r="E133" s="22"/>
      <c r="F133" s="25"/>
      <c r="G133" s="22"/>
      <c r="H133" s="24">
        <v>6429458759</v>
      </c>
      <c r="I133" s="22"/>
      <c r="J133" s="25"/>
    </row>
    <row r="134" spans="1:10" ht="21.75" customHeight="1">
      <c r="A134" s="79" t="s">
        <v>426</v>
      </c>
      <c r="B134" s="79"/>
      <c r="D134" s="24">
        <v>0</v>
      </c>
      <c r="E134" s="22"/>
      <c r="F134" s="25"/>
      <c r="G134" s="22"/>
      <c r="H134" s="24">
        <v>30794455074</v>
      </c>
      <c r="I134" s="22"/>
      <c r="J134" s="25"/>
    </row>
    <row r="135" spans="1:10" ht="21.75" customHeight="1">
      <c r="A135" s="79" t="s">
        <v>196</v>
      </c>
      <c r="B135" s="79"/>
      <c r="D135" s="24">
        <v>5269436025</v>
      </c>
      <c r="E135" s="22"/>
      <c r="F135" s="25"/>
      <c r="G135" s="22"/>
      <c r="H135" s="24">
        <v>20459812995</v>
      </c>
      <c r="I135" s="22"/>
      <c r="J135" s="25"/>
    </row>
    <row r="136" spans="1:10" ht="21.75" customHeight="1">
      <c r="A136" s="79" t="s">
        <v>427</v>
      </c>
      <c r="B136" s="79"/>
      <c r="D136" s="24">
        <v>0</v>
      </c>
      <c r="E136" s="22"/>
      <c r="F136" s="25"/>
      <c r="G136" s="22"/>
      <c r="H136" s="24">
        <v>17878860004</v>
      </c>
      <c r="I136" s="22"/>
      <c r="J136" s="25"/>
    </row>
    <row r="137" spans="1:10" ht="21.75" customHeight="1">
      <c r="A137" s="79" t="s">
        <v>428</v>
      </c>
      <c r="B137" s="79"/>
      <c r="D137" s="24">
        <v>0</v>
      </c>
      <c r="E137" s="22"/>
      <c r="F137" s="25"/>
      <c r="G137" s="22"/>
      <c r="H137" s="24">
        <v>13850336162</v>
      </c>
      <c r="I137" s="22"/>
      <c r="J137" s="25"/>
    </row>
    <row r="138" spans="1:10" ht="21.75" customHeight="1">
      <c r="A138" s="79" t="s">
        <v>197</v>
      </c>
      <c r="B138" s="79"/>
      <c r="D138" s="24">
        <v>3622858201</v>
      </c>
      <c r="E138" s="22"/>
      <c r="F138" s="25"/>
      <c r="G138" s="22"/>
      <c r="H138" s="24">
        <v>26562769913</v>
      </c>
      <c r="I138" s="22"/>
      <c r="J138" s="25"/>
    </row>
    <row r="139" spans="1:10" ht="21.75" customHeight="1">
      <c r="A139" s="79" t="s">
        <v>429</v>
      </c>
      <c r="B139" s="79"/>
      <c r="D139" s="24">
        <v>0</v>
      </c>
      <c r="E139" s="22"/>
      <c r="F139" s="25"/>
      <c r="G139" s="22"/>
      <c r="H139" s="24">
        <v>8785098769</v>
      </c>
      <c r="I139" s="22"/>
      <c r="J139" s="25"/>
    </row>
    <row r="140" spans="1:10" ht="21.75" customHeight="1">
      <c r="A140" s="79" t="s">
        <v>430</v>
      </c>
      <c r="B140" s="79"/>
      <c r="D140" s="24">
        <v>0</v>
      </c>
      <c r="E140" s="22"/>
      <c r="F140" s="25"/>
      <c r="G140" s="22"/>
      <c r="H140" s="24">
        <v>11694192535</v>
      </c>
      <c r="I140" s="22"/>
      <c r="J140" s="25"/>
    </row>
    <row r="141" spans="1:10" ht="21.75" customHeight="1">
      <c r="A141" s="79" t="s">
        <v>199</v>
      </c>
      <c r="B141" s="79"/>
      <c r="D141" s="24">
        <v>740762598</v>
      </c>
      <c r="E141" s="22"/>
      <c r="F141" s="25"/>
      <c r="G141" s="22"/>
      <c r="H141" s="24">
        <v>2311453258</v>
      </c>
      <c r="I141" s="22"/>
      <c r="J141" s="25"/>
    </row>
    <row r="142" spans="1:10" ht="21.75" customHeight="1">
      <c r="A142" s="79" t="s">
        <v>431</v>
      </c>
      <c r="B142" s="79"/>
      <c r="D142" s="24">
        <v>0</v>
      </c>
      <c r="E142" s="22"/>
      <c r="F142" s="25"/>
      <c r="G142" s="22"/>
      <c r="H142" s="24">
        <v>30813239742</v>
      </c>
      <c r="I142" s="22"/>
      <c r="J142" s="25"/>
    </row>
    <row r="143" spans="1:10" ht="21.75" customHeight="1">
      <c r="A143" s="79" t="s">
        <v>201</v>
      </c>
      <c r="B143" s="79"/>
      <c r="D143" s="24">
        <v>8969015652</v>
      </c>
      <c r="E143" s="22"/>
      <c r="F143" s="25"/>
      <c r="G143" s="22"/>
      <c r="H143" s="24">
        <v>60069724360</v>
      </c>
      <c r="I143" s="22"/>
      <c r="J143" s="25"/>
    </row>
    <row r="144" spans="1:10" ht="21.75" customHeight="1">
      <c r="A144" s="79" t="s">
        <v>203</v>
      </c>
      <c r="B144" s="79"/>
      <c r="D144" s="24">
        <v>158574000</v>
      </c>
      <c r="E144" s="22"/>
      <c r="F144" s="25"/>
      <c r="G144" s="22"/>
      <c r="H144" s="24">
        <v>47955076994</v>
      </c>
      <c r="I144" s="22"/>
      <c r="J144" s="25"/>
    </row>
    <row r="145" spans="1:10" ht="21.75" customHeight="1">
      <c r="A145" s="79" t="s">
        <v>204</v>
      </c>
      <c r="B145" s="79"/>
      <c r="D145" s="24">
        <v>6786012355</v>
      </c>
      <c r="E145" s="22"/>
      <c r="F145" s="25"/>
      <c r="G145" s="22"/>
      <c r="H145" s="24">
        <v>22352438739</v>
      </c>
      <c r="I145" s="22"/>
      <c r="J145" s="25"/>
    </row>
    <row r="146" spans="1:10" ht="21.75" customHeight="1">
      <c r="A146" s="79" t="s">
        <v>432</v>
      </c>
      <c r="B146" s="79"/>
      <c r="D146" s="24">
        <v>0</v>
      </c>
      <c r="E146" s="22"/>
      <c r="F146" s="25"/>
      <c r="G146" s="22"/>
      <c r="H146" s="24">
        <v>8102916432</v>
      </c>
      <c r="I146" s="22"/>
      <c r="J146" s="25"/>
    </row>
    <row r="147" spans="1:10" ht="21.75" customHeight="1">
      <c r="A147" s="79" t="s">
        <v>433</v>
      </c>
      <c r="B147" s="79"/>
      <c r="D147" s="24">
        <v>0</v>
      </c>
      <c r="E147" s="22"/>
      <c r="F147" s="25"/>
      <c r="G147" s="22"/>
      <c r="H147" s="24">
        <v>12052265222</v>
      </c>
      <c r="I147" s="22"/>
      <c r="J147" s="25"/>
    </row>
    <row r="148" spans="1:10" ht="21.75" customHeight="1">
      <c r="A148" s="79" t="s">
        <v>205</v>
      </c>
      <c r="B148" s="79"/>
      <c r="D148" s="24">
        <v>5764525186</v>
      </c>
      <c r="E148" s="22"/>
      <c r="F148" s="25"/>
      <c r="G148" s="22"/>
      <c r="H148" s="24">
        <v>17249663025</v>
      </c>
      <c r="I148" s="22"/>
      <c r="J148" s="25"/>
    </row>
    <row r="149" spans="1:10" ht="21.75" customHeight="1">
      <c r="A149" s="79" t="s">
        <v>434</v>
      </c>
      <c r="B149" s="79"/>
      <c r="D149" s="24">
        <v>4817318191</v>
      </c>
      <c r="E149" s="22"/>
      <c r="F149" s="25"/>
      <c r="G149" s="22"/>
      <c r="H149" s="24">
        <v>12195562975</v>
      </c>
      <c r="I149" s="22"/>
      <c r="J149" s="25"/>
    </row>
    <row r="150" spans="1:10" ht="21.75" customHeight="1">
      <c r="A150" s="79" t="s">
        <v>435</v>
      </c>
      <c r="B150" s="79"/>
      <c r="D150" s="24">
        <v>2974521664</v>
      </c>
      <c r="E150" s="22"/>
      <c r="F150" s="25"/>
      <c r="G150" s="22"/>
      <c r="H150" s="24">
        <v>7925367566</v>
      </c>
      <c r="I150" s="22"/>
      <c r="J150" s="25"/>
    </row>
    <row r="151" spans="1:10" ht="21.75" customHeight="1">
      <c r="A151" s="79" t="s">
        <v>436</v>
      </c>
      <c r="B151" s="79"/>
      <c r="D151" s="24">
        <v>3695343372</v>
      </c>
      <c r="E151" s="22"/>
      <c r="F151" s="25"/>
      <c r="G151" s="22"/>
      <c r="H151" s="24">
        <v>9726601897</v>
      </c>
      <c r="I151" s="22"/>
      <c r="J151" s="25"/>
    </row>
    <row r="152" spans="1:10" ht="21.75" customHeight="1">
      <c r="A152" s="79" t="s">
        <v>207</v>
      </c>
      <c r="B152" s="79"/>
      <c r="D152" s="24">
        <v>7353500960</v>
      </c>
      <c r="E152" s="22"/>
      <c r="F152" s="25"/>
      <c r="G152" s="22"/>
      <c r="H152" s="24">
        <v>22298817339</v>
      </c>
      <c r="I152" s="22"/>
      <c r="J152" s="25"/>
    </row>
    <row r="153" spans="1:10" ht="21.75" customHeight="1">
      <c r="A153" s="79" t="s">
        <v>437</v>
      </c>
      <c r="B153" s="79"/>
      <c r="D153" s="24">
        <v>0</v>
      </c>
      <c r="E153" s="22"/>
      <c r="F153" s="25"/>
      <c r="G153" s="22"/>
      <c r="H153" s="24">
        <v>12039380219</v>
      </c>
      <c r="I153" s="22"/>
      <c r="J153" s="25"/>
    </row>
    <row r="154" spans="1:10" ht="21.75" customHeight="1">
      <c r="A154" s="79" t="s">
        <v>209</v>
      </c>
      <c r="B154" s="79"/>
      <c r="D154" s="24">
        <v>786430814</v>
      </c>
      <c r="E154" s="22"/>
      <c r="F154" s="25"/>
      <c r="G154" s="22"/>
      <c r="H154" s="24">
        <v>4328264797</v>
      </c>
      <c r="I154" s="22"/>
      <c r="J154" s="25"/>
    </row>
    <row r="155" spans="1:10" ht="21.75" customHeight="1">
      <c r="A155" s="79" t="s">
        <v>210</v>
      </c>
      <c r="B155" s="79"/>
      <c r="D155" s="24">
        <v>6952719515</v>
      </c>
      <c r="E155" s="22"/>
      <c r="F155" s="25"/>
      <c r="G155" s="22"/>
      <c r="H155" s="24">
        <v>15018553780</v>
      </c>
      <c r="I155" s="22"/>
      <c r="J155" s="25"/>
    </row>
    <row r="156" spans="1:10" ht="21.75" customHeight="1">
      <c r="A156" s="79" t="s">
        <v>212</v>
      </c>
      <c r="B156" s="79"/>
      <c r="D156" s="24">
        <v>20612235945</v>
      </c>
      <c r="E156" s="22"/>
      <c r="F156" s="25"/>
      <c r="G156" s="22"/>
      <c r="H156" s="24">
        <v>45058258849</v>
      </c>
      <c r="I156" s="22"/>
      <c r="J156" s="25"/>
    </row>
    <row r="157" spans="1:10" ht="21.75" customHeight="1">
      <c r="A157" s="79" t="s">
        <v>214</v>
      </c>
      <c r="B157" s="79"/>
      <c r="D157" s="24">
        <v>362485531</v>
      </c>
      <c r="E157" s="22"/>
      <c r="F157" s="25"/>
      <c r="G157" s="22"/>
      <c r="H157" s="24">
        <v>2659021043</v>
      </c>
      <c r="I157" s="22"/>
      <c r="J157" s="25"/>
    </row>
    <row r="158" spans="1:10" ht="21.75" customHeight="1">
      <c r="A158" s="79" t="s">
        <v>215</v>
      </c>
      <c r="B158" s="79"/>
      <c r="D158" s="24">
        <v>-631962936</v>
      </c>
      <c r="E158" s="22"/>
      <c r="F158" s="25"/>
      <c r="G158" s="22"/>
      <c r="H158" s="24">
        <v>18497005282</v>
      </c>
      <c r="I158" s="22"/>
      <c r="J158" s="25"/>
    </row>
    <row r="159" spans="1:10" ht="21.75" customHeight="1">
      <c r="A159" s="79" t="s">
        <v>216</v>
      </c>
      <c r="B159" s="79"/>
      <c r="D159" s="24">
        <v>3345191980</v>
      </c>
      <c r="E159" s="22"/>
      <c r="F159" s="25"/>
      <c r="G159" s="22"/>
      <c r="H159" s="24">
        <v>13940820380</v>
      </c>
      <c r="I159" s="22"/>
      <c r="J159" s="25"/>
    </row>
    <row r="160" spans="1:10" ht="21.75" customHeight="1">
      <c r="A160" s="79" t="s">
        <v>217</v>
      </c>
      <c r="B160" s="79"/>
      <c r="D160" s="24">
        <v>8502036082</v>
      </c>
      <c r="E160" s="22"/>
      <c r="F160" s="25"/>
      <c r="G160" s="22"/>
      <c r="H160" s="24">
        <v>15291653557</v>
      </c>
      <c r="I160" s="22"/>
      <c r="J160" s="25"/>
    </row>
    <row r="161" spans="1:10" ht="21.75" customHeight="1">
      <c r="A161" s="79" t="s">
        <v>219</v>
      </c>
      <c r="B161" s="79"/>
      <c r="D161" s="24">
        <v>12739726027</v>
      </c>
      <c r="E161" s="22"/>
      <c r="F161" s="25"/>
      <c r="G161" s="22"/>
      <c r="H161" s="24">
        <v>21537540230</v>
      </c>
      <c r="I161" s="22"/>
      <c r="J161" s="25"/>
    </row>
    <row r="162" spans="1:10" ht="21.75" customHeight="1">
      <c r="A162" s="79" t="s">
        <v>221</v>
      </c>
      <c r="B162" s="79"/>
      <c r="D162" s="24">
        <v>5671034732</v>
      </c>
      <c r="E162" s="22"/>
      <c r="F162" s="25"/>
      <c r="G162" s="22"/>
      <c r="H162" s="24">
        <v>16421963671</v>
      </c>
      <c r="I162" s="22"/>
      <c r="J162" s="25"/>
    </row>
    <row r="163" spans="1:10" ht="21.75" customHeight="1">
      <c r="A163" s="79" t="s">
        <v>222</v>
      </c>
      <c r="B163" s="79"/>
      <c r="D163" s="24">
        <v>2288030540</v>
      </c>
      <c r="E163" s="22"/>
      <c r="F163" s="25"/>
      <c r="G163" s="22"/>
      <c r="H163" s="24">
        <v>3183112507</v>
      </c>
      <c r="I163" s="22"/>
      <c r="J163" s="25"/>
    </row>
    <row r="164" spans="1:10" ht="21.75" customHeight="1">
      <c r="A164" s="79" t="s">
        <v>224</v>
      </c>
      <c r="B164" s="79"/>
      <c r="D164" s="24">
        <v>3378198965</v>
      </c>
      <c r="E164" s="22"/>
      <c r="F164" s="25"/>
      <c r="G164" s="22"/>
      <c r="H164" s="24">
        <v>4365084205</v>
      </c>
      <c r="I164" s="22"/>
      <c r="J164" s="25"/>
    </row>
    <row r="165" spans="1:10" ht="21.75" customHeight="1">
      <c r="A165" s="79" t="s">
        <v>225</v>
      </c>
      <c r="B165" s="79"/>
      <c r="D165" s="24">
        <v>10051635599</v>
      </c>
      <c r="E165" s="22"/>
      <c r="F165" s="25"/>
      <c r="G165" s="22"/>
      <c r="H165" s="24">
        <v>11809668383</v>
      </c>
      <c r="I165" s="22"/>
      <c r="J165" s="25"/>
    </row>
    <row r="166" spans="1:10" ht="21.75" customHeight="1">
      <c r="A166" s="79" t="s">
        <v>227</v>
      </c>
      <c r="B166" s="79"/>
      <c r="D166" s="24">
        <v>8918428400</v>
      </c>
      <c r="E166" s="22"/>
      <c r="F166" s="25"/>
      <c r="G166" s="22"/>
      <c r="H166" s="24">
        <v>8918428400</v>
      </c>
      <c r="I166" s="22"/>
      <c r="J166" s="25"/>
    </row>
    <row r="167" spans="1:10" ht="21.75" customHeight="1">
      <c r="A167" s="79" t="s">
        <v>229</v>
      </c>
      <c r="B167" s="79"/>
      <c r="D167" s="24">
        <v>9018749493</v>
      </c>
      <c r="E167" s="22"/>
      <c r="F167" s="25"/>
      <c r="G167" s="22"/>
      <c r="H167" s="24">
        <v>9018749493</v>
      </c>
      <c r="I167" s="22"/>
      <c r="J167" s="25"/>
    </row>
    <row r="168" spans="1:10" ht="21.75" customHeight="1">
      <c r="A168" s="79" t="s">
        <v>231</v>
      </c>
      <c r="B168" s="79"/>
      <c r="D168" s="24">
        <v>10235421404</v>
      </c>
      <c r="E168" s="22"/>
      <c r="F168" s="25"/>
      <c r="G168" s="22"/>
      <c r="H168" s="24">
        <v>10235421404</v>
      </c>
      <c r="I168" s="22"/>
      <c r="J168" s="25"/>
    </row>
    <row r="169" spans="1:10" ht="21.75" customHeight="1">
      <c r="A169" s="79" t="s">
        <v>233</v>
      </c>
      <c r="B169" s="79"/>
      <c r="D169" s="24">
        <v>23636909163</v>
      </c>
      <c r="E169" s="22"/>
      <c r="F169" s="25"/>
      <c r="G169" s="22"/>
      <c r="H169" s="24">
        <v>23636909163</v>
      </c>
      <c r="I169" s="22"/>
      <c r="J169" s="25"/>
    </row>
    <row r="170" spans="1:10" ht="21.75" customHeight="1">
      <c r="A170" s="79" t="s">
        <v>235</v>
      </c>
      <c r="B170" s="79"/>
      <c r="D170" s="24">
        <v>6309486320</v>
      </c>
      <c r="E170" s="22"/>
      <c r="F170" s="25"/>
      <c r="G170" s="22"/>
      <c r="H170" s="24">
        <v>6309486320</v>
      </c>
      <c r="I170" s="22"/>
      <c r="J170" s="25"/>
    </row>
    <row r="171" spans="1:10" ht="21.75" customHeight="1">
      <c r="A171" s="79" t="s">
        <v>237</v>
      </c>
      <c r="B171" s="79"/>
      <c r="D171" s="24">
        <v>3484469940</v>
      </c>
      <c r="E171" s="22"/>
      <c r="F171" s="25"/>
      <c r="G171" s="22"/>
      <c r="H171" s="24">
        <v>3484469940</v>
      </c>
      <c r="I171" s="22"/>
      <c r="J171" s="25"/>
    </row>
    <row r="172" spans="1:10" ht="21.75" customHeight="1">
      <c r="A172" s="79" t="s">
        <v>239</v>
      </c>
      <c r="B172" s="79"/>
      <c r="D172" s="24">
        <v>15466557360</v>
      </c>
      <c r="E172" s="22"/>
      <c r="F172" s="25"/>
      <c r="G172" s="22"/>
      <c r="H172" s="24">
        <v>15466557360</v>
      </c>
      <c r="I172" s="22"/>
      <c r="J172" s="25"/>
    </row>
    <row r="173" spans="1:10" ht="21.75" customHeight="1">
      <c r="A173" s="79" t="s">
        <v>241</v>
      </c>
      <c r="B173" s="79"/>
      <c r="D173" s="24">
        <v>8573756058</v>
      </c>
      <c r="E173" s="22"/>
      <c r="F173" s="25"/>
      <c r="G173" s="22"/>
      <c r="H173" s="24">
        <v>8573756058</v>
      </c>
      <c r="I173" s="22"/>
      <c r="J173" s="25"/>
    </row>
    <row r="174" spans="1:10" ht="21.75" customHeight="1">
      <c r="A174" s="79" t="s">
        <v>243</v>
      </c>
      <c r="B174" s="79"/>
      <c r="D174" s="24">
        <v>6765201630</v>
      </c>
      <c r="E174" s="22"/>
      <c r="F174" s="25"/>
      <c r="G174" s="22"/>
      <c r="H174" s="24">
        <v>6765201630</v>
      </c>
      <c r="I174" s="22"/>
      <c r="J174" s="25"/>
    </row>
    <row r="175" spans="1:10" ht="21.75" customHeight="1">
      <c r="A175" s="79" t="s">
        <v>245</v>
      </c>
      <c r="B175" s="79"/>
      <c r="D175" s="24">
        <v>3060109288</v>
      </c>
      <c r="E175" s="22"/>
      <c r="F175" s="25"/>
      <c r="G175" s="22"/>
      <c r="H175" s="24">
        <v>3060109288</v>
      </c>
      <c r="I175" s="22"/>
      <c r="J175" s="25"/>
    </row>
    <row r="176" spans="1:10" ht="21.75" customHeight="1">
      <c r="A176" s="79" t="s">
        <v>246</v>
      </c>
      <c r="B176" s="79"/>
      <c r="D176" s="24">
        <v>8495218360</v>
      </c>
      <c r="E176" s="22"/>
      <c r="F176" s="25"/>
      <c r="G176" s="22"/>
      <c r="H176" s="24">
        <v>8495218360</v>
      </c>
      <c r="I176" s="22"/>
      <c r="J176" s="25"/>
    </row>
    <row r="177" spans="1:10" ht="21.75" customHeight="1">
      <c r="A177" s="79" t="s">
        <v>248</v>
      </c>
      <c r="B177" s="79"/>
      <c r="D177" s="24">
        <v>100000</v>
      </c>
      <c r="E177" s="22"/>
      <c r="F177" s="25"/>
      <c r="G177" s="22"/>
      <c r="H177" s="24">
        <v>100000</v>
      </c>
      <c r="I177" s="22"/>
      <c r="J177" s="25"/>
    </row>
    <row r="178" spans="1:10" ht="21.75" customHeight="1">
      <c r="A178" s="79" t="s">
        <v>249</v>
      </c>
      <c r="B178" s="79"/>
      <c r="D178" s="24">
        <v>5355191254</v>
      </c>
      <c r="E178" s="22"/>
      <c r="F178" s="25"/>
      <c r="G178" s="22"/>
      <c r="H178" s="24">
        <v>5355191254</v>
      </c>
      <c r="I178" s="22"/>
      <c r="J178" s="25"/>
    </row>
    <row r="179" spans="1:10" ht="21.75" customHeight="1">
      <c r="A179" s="79" t="s">
        <v>251</v>
      </c>
      <c r="B179" s="79"/>
      <c r="D179" s="24">
        <v>1301375789</v>
      </c>
      <c r="E179" s="22"/>
      <c r="F179" s="25"/>
      <c r="G179" s="22"/>
      <c r="H179" s="24">
        <v>1301375789</v>
      </c>
      <c r="I179" s="22"/>
      <c r="J179" s="25"/>
    </row>
    <row r="180" spans="1:10" ht="21.75" customHeight="1">
      <c r="A180" s="79" t="s">
        <v>253</v>
      </c>
      <c r="B180" s="79"/>
      <c r="D180" s="24">
        <v>4059646554</v>
      </c>
      <c r="E180" s="22"/>
      <c r="F180" s="25"/>
      <c r="G180" s="22"/>
      <c r="H180" s="24">
        <v>4059646554</v>
      </c>
      <c r="I180" s="22"/>
      <c r="J180" s="25"/>
    </row>
    <row r="181" spans="1:10" ht="21.75" customHeight="1">
      <c r="A181" s="79" t="s">
        <v>255</v>
      </c>
      <c r="B181" s="79"/>
      <c r="D181" s="24">
        <v>1685342948</v>
      </c>
      <c r="E181" s="22"/>
      <c r="F181" s="25"/>
      <c r="G181" s="22"/>
      <c r="H181" s="24">
        <v>1685342948</v>
      </c>
      <c r="I181" s="22"/>
      <c r="J181" s="25"/>
    </row>
    <row r="182" spans="1:10" ht="21.75" customHeight="1">
      <c r="A182" s="79" t="s">
        <v>257</v>
      </c>
      <c r="B182" s="79"/>
      <c r="D182" s="24">
        <v>353678248</v>
      </c>
      <c r="E182" s="22"/>
      <c r="F182" s="25"/>
      <c r="G182" s="22"/>
      <c r="H182" s="24">
        <v>353678248</v>
      </c>
      <c r="I182" s="22"/>
      <c r="J182" s="25"/>
    </row>
    <row r="183" spans="1:10" ht="21.75" customHeight="1">
      <c r="A183" s="81" t="s">
        <v>259</v>
      </c>
      <c r="B183" s="81"/>
      <c r="D183" s="26">
        <v>713857704</v>
      </c>
      <c r="E183" s="22"/>
      <c r="F183" s="27"/>
      <c r="G183" s="22"/>
      <c r="H183" s="26">
        <v>713857704</v>
      </c>
      <c r="I183" s="22"/>
      <c r="J183" s="27"/>
    </row>
    <row r="184" spans="1:10" ht="21.75" customHeight="1">
      <c r="A184" s="83" t="s">
        <v>31</v>
      </c>
      <c r="B184" s="83"/>
      <c r="D184" s="28">
        <v>341333137207</v>
      </c>
      <c r="E184" s="22"/>
      <c r="F184" s="28"/>
      <c r="G184" s="22"/>
      <c r="H184" s="28">
        <v>4650897071500</v>
      </c>
      <c r="I184" s="22"/>
      <c r="J184" s="28"/>
    </row>
    <row r="185" spans="1:10" ht="13.5" thickTop="1"/>
    <row r="186" spans="1:10">
      <c r="H186" s="36">
        <v>4650897071500</v>
      </c>
    </row>
  </sheetData>
  <mergeCells count="184">
    <mergeCell ref="A181:B181"/>
    <mergeCell ref="A182:B182"/>
    <mergeCell ref="A183:B183"/>
    <mergeCell ref="A184:B184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J1"/>
    <mergeCell ref="A2:J2"/>
    <mergeCell ref="A3:J3"/>
    <mergeCell ref="B5:J5"/>
    <mergeCell ref="D6:F6"/>
    <mergeCell ref="H6:J6"/>
    <mergeCell ref="A7:B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18"/>
  <sheetViews>
    <sheetView rightToLeft="1" topLeftCell="A4" workbookViewId="0">
      <selection activeCell="S18" sqref="S18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6.85546875" customWidth="1"/>
    <col min="16" max="16" width="1.28515625" customWidth="1"/>
    <col min="17" max="17" width="13.7109375" customWidth="1"/>
    <col min="18" max="18" width="1.28515625" customWidth="1"/>
    <col min="19" max="19" width="19.5703125" customWidth="1"/>
    <col min="20" max="20" width="0.28515625" customWidth="1"/>
  </cols>
  <sheetData>
    <row r="1" spans="1:19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14.45" customHeight="1"/>
    <row r="5" spans="1:19" ht="14.45" customHeight="1">
      <c r="A5" s="74" t="s">
        <v>285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19" ht="14.45" customHeight="1">
      <c r="A6" s="75" t="s">
        <v>33</v>
      </c>
      <c r="C6" s="75" t="s">
        <v>441</v>
      </c>
      <c r="D6" s="75"/>
      <c r="E6" s="75"/>
      <c r="F6" s="75"/>
      <c r="G6" s="75"/>
      <c r="I6" s="75" t="s">
        <v>282</v>
      </c>
      <c r="J6" s="75"/>
      <c r="K6" s="75"/>
      <c r="L6" s="75"/>
      <c r="M6" s="75"/>
      <c r="O6" s="75" t="s">
        <v>283</v>
      </c>
      <c r="P6" s="75"/>
      <c r="Q6" s="75"/>
      <c r="R6" s="75"/>
      <c r="S6" s="75"/>
    </row>
    <row r="7" spans="1:19" ht="39.75" customHeight="1">
      <c r="A7" s="75"/>
      <c r="C7" s="15" t="s">
        <v>442</v>
      </c>
      <c r="D7" s="3"/>
      <c r="E7" s="15" t="s">
        <v>443</v>
      </c>
      <c r="F7" s="3"/>
      <c r="G7" s="15" t="s">
        <v>444</v>
      </c>
      <c r="I7" s="15" t="s">
        <v>445</v>
      </c>
      <c r="J7" s="3"/>
      <c r="K7" s="15" t="s">
        <v>446</v>
      </c>
      <c r="L7" s="3"/>
      <c r="M7" s="15" t="s">
        <v>447</v>
      </c>
      <c r="O7" s="15" t="s">
        <v>445</v>
      </c>
      <c r="P7" s="3"/>
      <c r="Q7" s="15" t="s">
        <v>446</v>
      </c>
      <c r="R7" s="3"/>
      <c r="S7" s="15" t="s">
        <v>447</v>
      </c>
    </row>
    <row r="8" spans="1:19" ht="21.75" customHeight="1">
      <c r="A8" s="5" t="s">
        <v>24</v>
      </c>
      <c r="C8" s="33" t="s">
        <v>448</v>
      </c>
      <c r="D8" s="22"/>
      <c r="E8" s="21">
        <v>10300000</v>
      </c>
      <c r="F8" s="22"/>
      <c r="G8" s="21">
        <v>2130</v>
      </c>
      <c r="H8" s="22"/>
      <c r="I8" s="21">
        <v>0</v>
      </c>
      <c r="J8" s="22"/>
      <c r="K8" s="21">
        <v>0</v>
      </c>
      <c r="L8" s="22"/>
      <c r="M8" s="21">
        <v>0</v>
      </c>
      <c r="N8" s="22"/>
      <c r="O8" s="21">
        <v>21939000000</v>
      </c>
      <c r="P8" s="22"/>
      <c r="Q8" s="21">
        <v>0</v>
      </c>
      <c r="R8" s="22"/>
      <c r="S8" s="21">
        <v>21939000000</v>
      </c>
    </row>
    <row r="9" spans="1:19" ht="21.75" customHeight="1">
      <c r="A9" s="7" t="s">
        <v>21</v>
      </c>
      <c r="C9" s="34" t="s">
        <v>449</v>
      </c>
      <c r="D9" s="22"/>
      <c r="E9" s="24">
        <v>29431752</v>
      </c>
      <c r="F9" s="22"/>
      <c r="G9" s="24">
        <v>1680</v>
      </c>
      <c r="H9" s="22"/>
      <c r="I9" s="24">
        <v>0</v>
      </c>
      <c r="J9" s="22"/>
      <c r="K9" s="24">
        <v>0</v>
      </c>
      <c r="L9" s="22"/>
      <c r="M9" s="24">
        <v>0</v>
      </c>
      <c r="N9" s="22"/>
      <c r="O9" s="24">
        <v>49445343360</v>
      </c>
      <c r="P9" s="22"/>
      <c r="Q9" s="24">
        <v>0</v>
      </c>
      <c r="R9" s="22"/>
      <c r="S9" s="24">
        <v>49445343360</v>
      </c>
    </row>
    <row r="10" spans="1:19" ht="21.75" customHeight="1">
      <c r="A10" s="7" t="s">
        <v>294</v>
      </c>
      <c r="C10" s="34" t="s">
        <v>450</v>
      </c>
      <c r="D10" s="22"/>
      <c r="E10" s="24">
        <v>285192501</v>
      </c>
      <c r="F10" s="22"/>
      <c r="G10" s="24">
        <v>380</v>
      </c>
      <c r="H10" s="22"/>
      <c r="I10" s="24">
        <v>0</v>
      </c>
      <c r="J10" s="22"/>
      <c r="K10" s="24">
        <v>0</v>
      </c>
      <c r="L10" s="22"/>
      <c r="M10" s="24">
        <v>0</v>
      </c>
      <c r="N10" s="22"/>
      <c r="O10" s="24">
        <v>108373150380</v>
      </c>
      <c r="P10" s="22"/>
      <c r="Q10" s="24">
        <v>0</v>
      </c>
      <c r="R10" s="22"/>
      <c r="S10" s="24">
        <v>108373150380</v>
      </c>
    </row>
    <row r="11" spans="1:19" ht="21.75" customHeight="1">
      <c r="A11" s="7" t="s">
        <v>292</v>
      </c>
      <c r="C11" s="34" t="s">
        <v>451</v>
      </c>
      <c r="D11" s="22"/>
      <c r="E11" s="24">
        <v>150000</v>
      </c>
      <c r="F11" s="22"/>
      <c r="G11" s="24">
        <v>11000</v>
      </c>
      <c r="H11" s="22"/>
      <c r="I11" s="24">
        <v>0</v>
      </c>
      <c r="J11" s="22"/>
      <c r="K11" s="24">
        <v>0</v>
      </c>
      <c r="L11" s="22"/>
      <c r="M11" s="24">
        <v>0</v>
      </c>
      <c r="N11" s="22"/>
      <c r="O11" s="24">
        <v>1650000000</v>
      </c>
      <c r="P11" s="22"/>
      <c r="Q11" s="24">
        <v>0</v>
      </c>
      <c r="R11" s="22"/>
      <c r="S11" s="24">
        <v>1650000000</v>
      </c>
    </row>
    <row r="12" spans="1:19" ht="21.75" customHeight="1">
      <c r="A12" s="7" t="s">
        <v>20</v>
      </c>
      <c r="C12" s="34" t="s">
        <v>452</v>
      </c>
      <c r="D12" s="22"/>
      <c r="E12" s="24">
        <v>24120000</v>
      </c>
      <c r="F12" s="22"/>
      <c r="G12" s="24">
        <v>388</v>
      </c>
      <c r="H12" s="22"/>
      <c r="I12" s="24">
        <v>0</v>
      </c>
      <c r="J12" s="22"/>
      <c r="K12" s="24">
        <v>0</v>
      </c>
      <c r="L12" s="22"/>
      <c r="M12" s="24">
        <v>0</v>
      </c>
      <c r="N12" s="22"/>
      <c r="O12" s="24">
        <v>9358560000</v>
      </c>
      <c r="P12" s="22"/>
      <c r="Q12" s="24">
        <v>0</v>
      </c>
      <c r="R12" s="22"/>
      <c r="S12" s="24">
        <v>9358560000</v>
      </c>
    </row>
    <row r="13" spans="1:19" ht="21.75" customHeight="1">
      <c r="A13" s="7" t="s">
        <v>25</v>
      </c>
      <c r="C13" s="34" t="s">
        <v>453</v>
      </c>
      <c r="D13" s="22"/>
      <c r="E13" s="24">
        <v>4692065</v>
      </c>
      <c r="F13" s="22"/>
      <c r="G13" s="24">
        <v>64</v>
      </c>
      <c r="H13" s="22"/>
      <c r="I13" s="24">
        <v>0</v>
      </c>
      <c r="J13" s="22"/>
      <c r="K13" s="24">
        <v>0</v>
      </c>
      <c r="L13" s="22"/>
      <c r="M13" s="24">
        <v>0</v>
      </c>
      <c r="N13" s="22"/>
      <c r="O13" s="24">
        <v>300292160</v>
      </c>
      <c r="P13" s="22"/>
      <c r="Q13" s="24">
        <v>0</v>
      </c>
      <c r="R13" s="22"/>
      <c r="S13" s="24">
        <v>300292160</v>
      </c>
    </row>
    <row r="14" spans="1:19" ht="21.75" customHeight="1">
      <c r="A14" s="9" t="s">
        <v>23</v>
      </c>
      <c r="C14" s="35" t="s">
        <v>454</v>
      </c>
      <c r="D14" s="22"/>
      <c r="E14" s="26">
        <v>33953760</v>
      </c>
      <c r="F14" s="22"/>
      <c r="G14" s="26">
        <v>670</v>
      </c>
      <c r="H14" s="22"/>
      <c r="I14" s="26">
        <v>0</v>
      </c>
      <c r="J14" s="22"/>
      <c r="K14" s="26">
        <v>0</v>
      </c>
      <c r="L14" s="22"/>
      <c r="M14" s="26">
        <v>0</v>
      </c>
      <c r="N14" s="22"/>
      <c r="O14" s="26">
        <v>22749019200</v>
      </c>
      <c r="P14" s="22"/>
      <c r="Q14" s="26">
        <v>0</v>
      </c>
      <c r="R14" s="22"/>
      <c r="S14" s="26">
        <v>22749019200</v>
      </c>
    </row>
    <row r="15" spans="1:19" ht="21.75" customHeight="1">
      <c r="A15" s="12" t="s">
        <v>31</v>
      </c>
      <c r="C15" s="28"/>
      <c r="D15" s="22"/>
      <c r="E15" s="28"/>
      <c r="F15" s="22"/>
      <c r="G15" s="28"/>
      <c r="H15" s="22"/>
      <c r="I15" s="28">
        <v>0</v>
      </c>
      <c r="J15" s="22"/>
      <c r="K15" s="28">
        <v>0</v>
      </c>
      <c r="L15" s="22"/>
      <c r="M15" s="28">
        <v>0</v>
      </c>
      <c r="N15" s="22"/>
      <c r="O15" s="28">
        <v>213815365100</v>
      </c>
      <c r="P15" s="22"/>
      <c r="Q15" s="28">
        <v>0</v>
      </c>
      <c r="R15" s="22"/>
      <c r="S15" s="28">
        <v>213815365100</v>
      </c>
    </row>
    <row r="18" spans="19:19">
      <c r="S18" s="36">
        <f>S15-'درآمد سرمایه گذاری در سهام'!N26</f>
        <v>-26598869990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4"/>
  <sheetViews>
    <sheetView rightToLeft="1" workbookViewId="0">
      <selection activeCell="F14" sqref="F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2" t="s">
        <v>0</v>
      </c>
      <c r="B1" s="72"/>
      <c r="C1" s="72"/>
      <c r="D1" s="72"/>
      <c r="E1" s="72"/>
      <c r="F1" s="72"/>
    </row>
    <row r="2" spans="1:6" ht="21.75" customHeight="1">
      <c r="A2" s="72" t="s">
        <v>263</v>
      </c>
      <c r="B2" s="72"/>
      <c r="C2" s="72"/>
      <c r="D2" s="72"/>
      <c r="E2" s="72"/>
      <c r="F2" s="72"/>
    </row>
    <row r="3" spans="1:6" ht="21.75" customHeight="1">
      <c r="A3" s="72" t="s">
        <v>2</v>
      </c>
      <c r="B3" s="72"/>
      <c r="C3" s="72"/>
      <c r="D3" s="72"/>
      <c r="E3" s="72"/>
      <c r="F3" s="72"/>
    </row>
    <row r="4" spans="1:6" ht="14.45" customHeight="1"/>
    <row r="5" spans="1:6" ht="29.1" customHeight="1">
      <c r="A5" s="1" t="s">
        <v>438</v>
      </c>
      <c r="B5" s="74" t="s">
        <v>278</v>
      </c>
      <c r="C5" s="74"/>
      <c r="D5" s="74"/>
      <c r="E5" s="74"/>
      <c r="F5" s="74"/>
    </row>
    <row r="6" spans="1:6" ht="14.45" customHeight="1">
      <c r="D6" s="2" t="s">
        <v>282</v>
      </c>
      <c r="F6" s="2" t="s">
        <v>9</v>
      </c>
    </row>
    <row r="7" spans="1:6" ht="14.45" customHeight="1">
      <c r="A7" s="75" t="s">
        <v>278</v>
      </c>
      <c r="B7" s="75"/>
      <c r="D7" s="4" t="s">
        <v>148</v>
      </c>
      <c r="F7" s="4" t="s">
        <v>148</v>
      </c>
    </row>
    <row r="8" spans="1:6" ht="21.75" customHeight="1">
      <c r="A8" s="77" t="s">
        <v>278</v>
      </c>
      <c r="B8" s="77"/>
      <c r="D8" s="6">
        <v>24405031</v>
      </c>
      <c r="F8" s="6">
        <v>49474301</v>
      </c>
    </row>
    <row r="9" spans="1:6" ht="21.75" customHeight="1">
      <c r="A9" s="79" t="s">
        <v>439</v>
      </c>
      <c r="B9" s="79"/>
      <c r="D9" s="8">
        <v>0</v>
      </c>
      <c r="F9" s="8">
        <v>321660290</v>
      </c>
    </row>
    <row r="10" spans="1:6" ht="21.75" customHeight="1">
      <c r="A10" s="81" t="s">
        <v>440</v>
      </c>
      <c r="B10" s="81"/>
      <c r="D10" s="11">
        <v>389756227</v>
      </c>
      <c r="F10" s="11">
        <v>1036783850</v>
      </c>
    </row>
    <row r="11" spans="1:6" ht="21.75" customHeight="1">
      <c r="A11" s="83" t="s">
        <v>31</v>
      </c>
      <c r="B11" s="83"/>
      <c r="D11" s="13">
        <v>414161258</v>
      </c>
      <c r="F11" s="13">
        <v>1407918441</v>
      </c>
    </row>
    <row r="14" spans="1:6">
      <c r="F14" s="36">
        <v>1407918441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14.45" customHeight="1"/>
    <row r="5" spans="1:11" ht="14.45" customHeight="1">
      <c r="A5" s="74" t="s">
        <v>297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14.45" customHeight="1">
      <c r="I6" s="2" t="s">
        <v>282</v>
      </c>
      <c r="K6" s="2" t="s">
        <v>283</v>
      </c>
    </row>
    <row r="7" spans="1:11" ht="29.1" customHeight="1">
      <c r="A7" s="2" t="s">
        <v>455</v>
      </c>
      <c r="C7" s="14" t="s">
        <v>456</v>
      </c>
      <c r="E7" s="14" t="s">
        <v>457</v>
      </c>
      <c r="G7" s="14" t="s">
        <v>458</v>
      </c>
      <c r="I7" s="15" t="s">
        <v>459</v>
      </c>
      <c r="K7" s="15" t="s">
        <v>459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25"/>
  <sheetViews>
    <sheetView rightToLeft="1" topLeftCell="A6" workbookViewId="0">
      <selection activeCell="T24" sqref="T24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5.7109375" customWidth="1"/>
    <col min="11" max="11" width="1.28515625" customWidth="1"/>
    <col min="12" max="12" width="10.42578125" customWidth="1"/>
    <col min="13" max="13" width="1.28515625" customWidth="1"/>
    <col min="14" max="14" width="17.42578125" customWidth="1"/>
    <col min="15" max="15" width="1.28515625" customWidth="1"/>
    <col min="16" max="16" width="17.28515625" customWidth="1"/>
    <col min="17" max="17" width="1.28515625" customWidth="1"/>
    <col min="18" max="18" width="10.42578125" customWidth="1"/>
    <col min="19" max="19" width="1.28515625" customWidth="1"/>
    <col min="20" max="20" width="18" customWidth="1"/>
    <col min="21" max="21" width="0.28515625" customWidth="1"/>
  </cols>
  <sheetData>
    <row r="1" spans="1:20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14.45" customHeight="1"/>
    <row r="5" spans="1:20" ht="14.45" customHeight="1">
      <c r="A5" s="74" t="s">
        <v>460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ht="14.45" customHeight="1">
      <c r="A6" s="75" t="s">
        <v>266</v>
      </c>
      <c r="J6" s="75" t="s">
        <v>282</v>
      </c>
      <c r="K6" s="75"/>
      <c r="L6" s="75"/>
      <c r="M6" s="75"/>
      <c r="N6" s="75"/>
      <c r="P6" s="75" t="s">
        <v>283</v>
      </c>
      <c r="Q6" s="75"/>
      <c r="R6" s="75"/>
      <c r="S6" s="75"/>
      <c r="T6" s="75"/>
    </row>
    <row r="7" spans="1:20" ht="29.1" customHeight="1">
      <c r="A7" s="75"/>
      <c r="C7" s="14" t="s">
        <v>461</v>
      </c>
      <c r="E7" s="94" t="s">
        <v>78</v>
      </c>
      <c r="F7" s="94"/>
      <c r="H7" s="14" t="s">
        <v>462</v>
      </c>
      <c r="J7" s="15" t="s">
        <v>463</v>
      </c>
      <c r="K7" s="3"/>
      <c r="L7" s="15" t="s">
        <v>446</v>
      </c>
      <c r="M7" s="3"/>
      <c r="N7" s="15" t="s">
        <v>464</v>
      </c>
      <c r="P7" s="15" t="s">
        <v>463</v>
      </c>
      <c r="Q7" s="3"/>
      <c r="R7" s="15" t="s">
        <v>446</v>
      </c>
      <c r="S7" s="3"/>
      <c r="T7" s="15" t="s">
        <v>464</v>
      </c>
    </row>
    <row r="8" spans="1:20" ht="21.75" customHeight="1">
      <c r="A8" s="5" t="s">
        <v>127</v>
      </c>
      <c r="C8" s="3"/>
      <c r="E8" s="33" t="s">
        <v>129</v>
      </c>
      <c r="F8" s="3"/>
      <c r="H8" s="23">
        <v>23</v>
      </c>
      <c r="J8" s="21">
        <v>26979303697</v>
      </c>
      <c r="K8" s="22"/>
      <c r="L8" s="21">
        <v>0</v>
      </c>
      <c r="M8" s="22"/>
      <c r="N8" s="21">
        <v>26979303697</v>
      </c>
      <c r="O8" s="22"/>
      <c r="P8" s="21">
        <v>28737559738</v>
      </c>
      <c r="Q8" s="22"/>
      <c r="R8" s="21">
        <v>0</v>
      </c>
      <c r="S8" s="22"/>
      <c r="T8" s="21">
        <v>28737559738</v>
      </c>
    </row>
    <row r="9" spans="1:20" ht="21.75" customHeight="1">
      <c r="A9" s="7" t="s">
        <v>107</v>
      </c>
      <c r="E9" s="34" t="s">
        <v>109</v>
      </c>
      <c r="H9" s="25">
        <v>26</v>
      </c>
      <c r="J9" s="24">
        <v>44818405476</v>
      </c>
      <c r="K9" s="22"/>
      <c r="L9" s="24">
        <v>0</v>
      </c>
      <c r="M9" s="22"/>
      <c r="N9" s="24">
        <v>44818405476</v>
      </c>
      <c r="O9" s="22"/>
      <c r="P9" s="24">
        <v>259172682853</v>
      </c>
      <c r="Q9" s="22"/>
      <c r="R9" s="24">
        <v>0</v>
      </c>
      <c r="S9" s="22"/>
      <c r="T9" s="24">
        <v>259172682853</v>
      </c>
    </row>
    <row r="10" spans="1:20" ht="21.75" customHeight="1">
      <c r="A10" s="7" t="s">
        <v>110</v>
      </c>
      <c r="E10" s="34" t="s">
        <v>112</v>
      </c>
      <c r="H10" s="25">
        <v>23</v>
      </c>
      <c r="J10" s="24">
        <v>348827778</v>
      </c>
      <c r="K10" s="22"/>
      <c r="L10" s="24">
        <v>0</v>
      </c>
      <c r="M10" s="22"/>
      <c r="N10" s="24">
        <v>348827778</v>
      </c>
      <c r="O10" s="22"/>
      <c r="P10" s="24">
        <v>104520847638</v>
      </c>
      <c r="Q10" s="22"/>
      <c r="R10" s="24">
        <v>0</v>
      </c>
      <c r="S10" s="22"/>
      <c r="T10" s="24">
        <v>104520847638</v>
      </c>
    </row>
    <row r="11" spans="1:20" ht="21.75" customHeight="1">
      <c r="A11" s="7" t="s">
        <v>122</v>
      </c>
      <c r="E11" s="34" t="s">
        <v>124</v>
      </c>
      <c r="H11" s="25">
        <v>20.5</v>
      </c>
      <c r="J11" s="24">
        <v>5152041484</v>
      </c>
      <c r="K11" s="22"/>
      <c r="L11" s="24">
        <v>0</v>
      </c>
      <c r="M11" s="22"/>
      <c r="N11" s="24">
        <v>5152041484</v>
      </c>
      <c r="O11" s="22"/>
      <c r="P11" s="24">
        <v>160507129305</v>
      </c>
      <c r="Q11" s="22"/>
      <c r="R11" s="24">
        <v>0</v>
      </c>
      <c r="S11" s="22"/>
      <c r="T11" s="24">
        <v>160507129305</v>
      </c>
    </row>
    <row r="12" spans="1:20" ht="21.75" customHeight="1">
      <c r="A12" s="7" t="s">
        <v>125</v>
      </c>
      <c r="E12" s="34" t="s">
        <v>126</v>
      </c>
      <c r="H12" s="25">
        <v>20.5</v>
      </c>
      <c r="J12" s="24">
        <v>20009665156</v>
      </c>
      <c r="K12" s="22"/>
      <c r="L12" s="24">
        <v>0</v>
      </c>
      <c r="M12" s="22"/>
      <c r="N12" s="24">
        <v>20009665156</v>
      </c>
      <c r="O12" s="22"/>
      <c r="P12" s="24">
        <v>197803751429</v>
      </c>
      <c r="Q12" s="22"/>
      <c r="R12" s="24">
        <v>0</v>
      </c>
      <c r="S12" s="22"/>
      <c r="T12" s="24">
        <v>197803751429</v>
      </c>
    </row>
    <row r="13" spans="1:20" ht="21.75" customHeight="1">
      <c r="A13" s="7" t="s">
        <v>119</v>
      </c>
      <c r="E13" s="34" t="s">
        <v>121</v>
      </c>
      <c r="H13" s="25">
        <v>20.5</v>
      </c>
      <c r="J13" s="24">
        <v>16468380008</v>
      </c>
      <c r="K13" s="22"/>
      <c r="L13" s="24">
        <v>0</v>
      </c>
      <c r="M13" s="22"/>
      <c r="N13" s="24">
        <v>16468380008</v>
      </c>
      <c r="O13" s="22"/>
      <c r="P13" s="24">
        <v>32362647996</v>
      </c>
      <c r="Q13" s="22"/>
      <c r="R13" s="24">
        <v>0</v>
      </c>
      <c r="S13" s="22"/>
      <c r="T13" s="24">
        <v>32362647996</v>
      </c>
    </row>
    <row r="14" spans="1:20" ht="21.75" customHeight="1">
      <c r="A14" s="7" t="s">
        <v>116</v>
      </c>
      <c r="E14" s="34" t="s">
        <v>118</v>
      </c>
      <c r="H14" s="25">
        <v>20.5</v>
      </c>
      <c r="J14" s="24">
        <v>7146284229</v>
      </c>
      <c r="K14" s="22"/>
      <c r="L14" s="24">
        <v>0</v>
      </c>
      <c r="M14" s="22"/>
      <c r="N14" s="24">
        <v>7146284229</v>
      </c>
      <c r="O14" s="22"/>
      <c r="P14" s="24">
        <v>50767289186</v>
      </c>
      <c r="Q14" s="22"/>
      <c r="R14" s="24">
        <v>0</v>
      </c>
      <c r="S14" s="22"/>
      <c r="T14" s="24">
        <v>50767289186</v>
      </c>
    </row>
    <row r="15" spans="1:20" ht="21.75" customHeight="1">
      <c r="A15" s="7" t="s">
        <v>113</v>
      </c>
      <c r="E15" s="34" t="s">
        <v>115</v>
      </c>
      <c r="H15" s="25">
        <v>18</v>
      </c>
      <c r="J15" s="24">
        <v>3371126660</v>
      </c>
      <c r="K15" s="22"/>
      <c r="L15" s="24">
        <v>0</v>
      </c>
      <c r="M15" s="22"/>
      <c r="N15" s="24">
        <v>3371126660</v>
      </c>
      <c r="O15" s="22"/>
      <c r="P15" s="24">
        <v>24103429979</v>
      </c>
      <c r="Q15" s="22"/>
      <c r="R15" s="24">
        <v>0</v>
      </c>
      <c r="S15" s="22"/>
      <c r="T15" s="24">
        <v>24103429979</v>
      </c>
    </row>
    <row r="16" spans="1:20" ht="21.75" customHeight="1">
      <c r="A16" s="7" t="s">
        <v>102</v>
      </c>
      <c r="E16" s="34" t="s">
        <v>101</v>
      </c>
      <c r="H16" s="25">
        <v>18</v>
      </c>
      <c r="J16" s="24">
        <v>16970163281</v>
      </c>
      <c r="K16" s="22"/>
      <c r="L16" s="24">
        <v>0</v>
      </c>
      <c r="M16" s="22"/>
      <c r="N16" s="24">
        <v>16970163281</v>
      </c>
      <c r="O16" s="22"/>
      <c r="P16" s="24">
        <v>130850684763</v>
      </c>
      <c r="Q16" s="22"/>
      <c r="R16" s="24">
        <v>0</v>
      </c>
      <c r="S16" s="22"/>
      <c r="T16" s="24">
        <v>130850684763</v>
      </c>
    </row>
    <row r="17" spans="1:20" ht="21.75" customHeight="1">
      <c r="A17" s="7" t="s">
        <v>104</v>
      </c>
      <c r="E17" s="34" t="s">
        <v>106</v>
      </c>
      <c r="H17" s="25">
        <v>18</v>
      </c>
      <c r="J17" s="24">
        <v>30416220629</v>
      </c>
      <c r="K17" s="22"/>
      <c r="L17" s="24">
        <v>0</v>
      </c>
      <c r="M17" s="22"/>
      <c r="N17" s="24">
        <v>30416220629</v>
      </c>
      <c r="O17" s="22"/>
      <c r="P17" s="24">
        <v>308564602985</v>
      </c>
      <c r="Q17" s="22"/>
      <c r="R17" s="24">
        <v>0</v>
      </c>
      <c r="S17" s="22"/>
      <c r="T17" s="24">
        <v>308564602985</v>
      </c>
    </row>
    <row r="18" spans="1:20" ht="21.75" customHeight="1">
      <c r="A18" s="7" t="s">
        <v>492</v>
      </c>
      <c r="E18" s="34" t="s">
        <v>493</v>
      </c>
      <c r="H18" s="25">
        <v>18</v>
      </c>
      <c r="J18" s="24">
        <v>3728813550</v>
      </c>
      <c r="K18" s="22"/>
      <c r="L18" s="24">
        <v>0</v>
      </c>
      <c r="M18" s="22"/>
      <c r="N18" s="24">
        <v>3728813550</v>
      </c>
      <c r="O18" s="22"/>
      <c r="P18" s="24">
        <v>26598869990</v>
      </c>
      <c r="Q18" s="22"/>
      <c r="R18" s="24">
        <v>0</v>
      </c>
      <c r="S18" s="22"/>
      <c r="T18" s="24">
        <v>26598869990</v>
      </c>
    </row>
    <row r="19" spans="1:20" ht="21.75" customHeight="1">
      <c r="A19" s="9" t="s">
        <v>310</v>
      </c>
      <c r="C19" s="10"/>
      <c r="E19" s="35" t="s">
        <v>450</v>
      </c>
      <c r="H19" s="27">
        <v>18</v>
      </c>
      <c r="J19" s="26">
        <v>0</v>
      </c>
      <c r="K19" s="22"/>
      <c r="L19" s="26">
        <v>0</v>
      </c>
      <c r="M19" s="22"/>
      <c r="N19" s="26">
        <v>0</v>
      </c>
      <c r="O19" s="22"/>
      <c r="P19" s="26">
        <v>37119311055</v>
      </c>
      <c r="Q19" s="22"/>
      <c r="R19" s="26">
        <v>0</v>
      </c>
      <c r="S19" s="22"/>
      <c r="T19" s="26">
        <v>37119311055</v>
      </c>
    </row>
    <row r="20" spans="1:20" ht="21.75" customHeight="1" thickBot="1">
      <c r="A20" s="12" t="s">
        <v>31</v>
      </c>
      <c r="C20" s="13"/>
      <c r="E20" s="13"/>
      <c r="H20" s="13"/>
      <c r="J20" s="13">
        <f>SUM(J8:J19)</f>
        <v>175409231948</v>
      </c>
      <c r="K20" s="13">
        <f t="shared" ref="K20:N20" si="0">SUM(K8:K19)</f>
        <v>0</v>
      </c>
      <c r="L20" s="28">
        <v>0</v>
      </c>
      <c r="M20" s="13">
        <f t="shared" si="0"/>
        <v>0</v>
      </c>
      <c r="N20" s="13">
        <f t="shared" si="0"/>
        <v>175409231948</v>
      </c>
      <c r="P20" s="13">
        <v>1334509936927</v>
      </c>
      <c r="R20" s="13">
        <v>0</v>
      </c>
      <c r="T20" s="13">
        <f>SUM(T8:T19)</f>
        <v>1361108806917</v>
      </c>
    </row>
    <row r="21" spans="1:20" ht="13.5" thickTop="1"/>
    <row r="22" spans="1:20">
      <c r="T22" s="36"/>
    </row>
    <row r="23" spans="1:20">
      <c r="N23" s="36"/>
      <c r="T23" s="36"/>
    </row>
    <row r="24" spans="1:20">
      <c r="T24" s="51">
        <f>T20-'درآمد سرمایه گذاری در اوراق به'!L31</f>
        <v>26598869990</v>
      </c>
    </row>
    <row r="25" spans="1:20">
      <c r="T25" s="36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91"/>
  <sheetViews>
    <sheetView rightToLeft="1" topLeftCell="A172" workbookViewId="0">
      <selection activeCell="K198" sqref="K198"/>
    </sheetView>
  </sheetViews>
  <sheetFormatPr defaultRowHeight="12.75"/>
  <cols>
    <col min="1" max="1" width="39" customWidth="1"/>
    <col min="2" max="2" width="22" customWidth="1"/>
    <col min="3" max="3" width="17.42578125" customWidth="1"/>
    <col min="4" max="4" width="1.28515625" customWidth="1"/>
    <col min="5" max="5" width="13" customWidth="1"/>
    <col min="6" max="6" width="1.28515625" customWidth="1"/>
    <col min="7" max="7" width="15.5703125" customWidth="1"/>
    <col min="8" max="8" width="1.28515625" customWidth="1"/>
    <col min="9" max="9" width="17.85546875" customWidth="1"/>
    <col min="10" max="10" width="1.28515625" customWidth="1"/>
    <col min="11" max="11" width="13.7109375" customWidth="1"/>
    <col min="12" max="12" width="1.28515625" customWidth="1"/>
    <col min="13" max="13" width="19.7109375" customWidth="1"/>
    <col min="14" max="14" width="0.28515625" customWidth="1"/>
  </cols>
  <sheetData>
    <row r="1" spans="1:13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4.45" customHeight="1"/>
    <row r="5" spans="1:13" ht="14.45" customHeight="1">
      <c r="A5" s="74" t="s">
        <v>465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14.45" customHeight="1">
      <c r="A6" s="75" t="s">
        <v>266</v>
      </c>
      <c r="C6" s="75" t="s">
        <v>282</v>
      </c>
      <c r="D6" s="75"/>
      <c r="E6" s="75"/>
      <c r="F6" s="75"/>
      <c r="G6" s="75"/>
      <c r="I6" s="75" t="s">
        <v>283</v>
      </c>
      <c r="J6" s="75"/>
      <c r="K6" s="75"/>
      <c r="L6" s="75"/>
      <c r="M6" s="75"/>
    </row>
    <row r="7" spans="1:13" ht="29.1" customHeight="1">
      <c r="A7" s="75"/>
      <c r="C7" s="15" t="s">
        <v>463</v>
      </c>
      <c r="D7" s="3"/>
      <c r="E7" s="15" t="s">
        <v>446</v>
      </c>
      <c r="F7" s="3"/>
      <c r="G7" s="15" t="s">
        <v>464</v>
      </c>
      <c r="I7" s="15" t="s">
        <v>463</v>
      </c>
      <c r="J7" s="3"/>
      <c r="K7" s="15" t="s">
        <v>446</v>
      </c>
      <c r="L7" s="3"/>
      <c r="M7" s="15" t="s">
        <v>464</v>
      </c>
    </row>
    <row r="8" spans="1:13" ht="21.75" customHeight="1">
      <c r="A8" s="5" t="s">
        <v>151</v>
      </c>
      <c r="C8" s="21">
        <v>29090</v>
      </c>
      <c r="D8" s="22"/>
      <c r="E8" s="21">
        <v>0</v>
      </c>
      <c r="F8" s="22"/>
      <c r="G8" s="21">
        <v>29090</v>
      </c>
      <c r="H8" s="22"/>
      <c r="I8" s="21">
        <v>31773</v>
      </c>
      <c r="J8" s="22"/>
      <c r="K8" s="21">
        <v>0</v>
      </c>
      <c r="L8" s="22"/>
      <c r="M8" s="21">
        <v>31773</v>
      </c>
    </row>
    <row r="9" spans="1:13" ht="21.75" customHeight="1">
      <c r="A9" s="7" t="s">
        <v>154</v>
      </c>
      <c r="C9" s="24">
        <v>39571</v>
      </c>
      <c r="D9" s="22"/>
      <c r="E9" s="24">
        <v>0</v>
      </c>
      <c r="F9" s="22"/>
      <c r="G9" s="24">
        <v>39571</v>
      </c>
      <c r="H9" s="22"/>
      <c r="I9" s="24">
        <v>132153</v>
      </c>
      <c r="J9" s="22"/>
      <c r="K9" s="24">
        <v>0</v>
      </c>
      <c r="L9" s="22"/>
      <c r="M9" s="24">
        <v>132153</v>
      </c>
    </row>
    <row r="10" spans="1:13" ht="21.75" customHeight="1">
      <c r="A10" s="7" t="s">
        <v>155</v>
      </c>
      <c r="C10" s="24">
        <v>0</v>
      </c>
      <c r="D10" s="22"/>
      <c r="E10" s="24">
        <v>0</v>
      </c>
      <c r="F10" s="22"/>
      <c r="G10" s="24">
        <v>0</v>
      </c>
      <c r="H10" s="22"/>
      <c r="I10" s="24">
        <v>27757</v>
      </c>
      <c r="J10" s="22"/>
      <c r="K10" s="24">
        <v>0</v>
      </c>
      <c r="L10" s="22"/>
      <c r="M10" s="24">
        <v>27757</v>
      </c>
    </row>
    <row r="11" spans="1:13" ht="21.75" customHeight="1">
      <c r="A11" s="7" t="s">
        <v>159</v>
      </c>
      <c r="C11" s="24">
        <v>0</v>
      </c>
      <c r="D11" s="22"/>
      <c r="E11" s="24">
        <v>0</v>
      </c>
      <c r="F11" s="22"/>
      <c r="G11" s="24">
        <v>0</v>
      </c>
      <c r="H11" s="22"/>
      <c r="I11" s="24">
        <v>239191</v>
      </c>
      <c r="J11" s="22"/>
      <c r="K11" s="24">
        <v>0</v>
      </c>
      <c r="L11" s="22"/>
      <c r="M11" s="24">
        <v>239191</v>
      </c>
    </row>
    <row r="12" spans="1:13" ht="21.75" customHeight="1">
      <c r="A12" s="7" t="s">
        <v>160</v>
      </c>
      <c r="C12" s="24">
        <v>0</v>
      </c>
      <c r="D12" s="22"/>
      <c r="E12" s="24">
        <v>0</v>
      </c>
      <c r="F12" s="22"/>
      <c r="G12" s="24">
        <v>0</v>
      </c>
      <c r="H12" s="22"/>
      <c r="I12" s="24">
        <v>1275843</v>
      </c>
      <c r="J12" s="22"/>
      <c r="K12" s="24">
        <v>0</v>
      </c>
      <c r="L12" s="22"/>
      <c r="M12" s="24">
        <v>1275843</v>
      </c>
    </row>
    <row r="13" spans="1:13" ht="21.75" customHeight="1">
      <c r="A13" s="7" t="s">
        <v>161</v>
      </c>
      <c r="C13" s="24">
        <v>3061</v>
      </c>
      <c r="D13" s="22"/>
      <c r="E13" s="24">
        <v>0</v>
      </c>
      <c r="F13" s="22"/>
      <c r="G13" s="24">
        <v>3061</v>
      </c>
      <c r="H13" s="22"/>
      <c r="I13" s="24">
        <v>7877</v>
      </c>
      <c r="J13" s="22"/>
      <c r="K13" s="24">
        <v>0</v>
      </c>
      <c r="L13" s="22"/>
      <c r="M13" s="24">
        <v>7877</v>
      </c>
    </row>
    <row r="14" spans="1:13" ht="21.75" customHeight="1">
      <c r="A14" s="7" t="s">
        <v>162</v>
      </c>
      <c r="C14" s="24">
        <v>0</v>
      </c>
      <c r="D14" s="22"/>
      <c r="E14" s="24">
        <v>0</v>
      </c>
      <c r="F14" s="22"/>
      <c r="G14" s="24">
        <v>0</v>
      </c>
      <c r="H14" s="22"/>
      <c r="I14" s="24">
        <v>20804</v>
      </c>
      <c r="J14" s="22"/>
      <c r="K14" s="24">
        <v>0</v>
      </c>
      <c r="L14" s="22"/>
      <c r="M14" s="24">
        <v>20804</v>
      </c>
    </row>
    <row r="15" spans="1:13" ht="21.75" customHeight="1">
      <c r="A15" s="7" t="s">
        <v>164</v>
      </c>
      <c r="C15" s="24">
        <v>0</v>
      </c>
      <c r="D15" s="22"/>
      <c r="E15" s="24">
        <v>0</v>
      </c>
      <c r="F15" s="22"/>
      <c r="G15" s="24">
        <v>0</v>
      </c>
      <c r="H15" s="22"/>
      <c r="I15" s="24">
        <v>9422</v>
      </c>
      <c r="J15" s="22"/>
      <c r="K15" s="24">
        <v>0</v>
      </c>
      <c r="L15" s="22"/>
      <c r="M15" s="24">
        <v>9422</v>
      </c>
    </row>
    <row r="16" spans="1:13" ht="21.75" customHeight="1">
      <c r="A16" s="7" t="s">
        <v>165</v>
      </c>
      <c r="C16" s="24">
        <v>0</v>
      </c>
      <c r="D16" s="22"/>
      <c r="E16" s="24">
        <v>0</v>
      </c>
      <c r="F16" s="22"/>
      <c r="G16" s="24">
        <v>0</v>
      </c>
      <c r="H16" s="22"/>
      <c r="I16" s="24">
        <v>25723</v>
      </c>
      <c r="J16" s="22"/>
      <c r="K16" s="24">
        <v>0</v>
      </c>
      <c r="L16" s="22"/>
      <c r="M16" s="24">
        <v>25723</v>
      </c>
    </row>
    <row r="17" spans="1:13" ht="21.75" customHeight="1">
      <c r="A17" s="7" t="s">
        <v>166</v>
      </c>
      <c r="C17" s="24">
        <v>0</v>
      </c>
      <c r="D17" s="22"/>
      <c r="E17" s="24">
        <v>0</v>
      </c>
      <c r="F17" s="22"/>
      <c r="G17" s="24">
        <v>0</v>
      </c>
      <c r="H17" s="22"/>
      <c r="I17" s="24">
        <v>4702</v>
      </c>
      <c r="J17" s="22"/>
      <c r="K17" s="24">
        <v>0</v>
      </c>
      <c r="L17" s="22"/>
      <c r="M17" s="24">
        <v>4702</v>
      </c>
    </row>
    <row r="18" spans="1:13" ht="21.75" customHeight="1">
      <c r="A18" s="7" t="s">
        <v>167</v>
      </c>
      <c r="C18" s="24">
        <v>0</v>
      </c>
      <c r="D18" s="22"/>
      <c r="E18" s="24">
        <v>0</v>
      </c>
      <c r="F18" s="22"/>
      <c r="G18" s="24">
        <v>0</v>
      </c>
      <c r="H18" s="22"/>
      <c r="I18" s="24">
        <v>17627</v>
      </c>
      <c r="J18" s="22"/>
      <c r="K18" s="24">
        <v>0</v>
      </c>
      <c r="L18" s="22"/>
      <c r="M18" s="24">
        <v>17627</v>
      </c>
    </row>
    <row r="19" spans="1:13" ht="21.75" customHeight="1">
      <c r="A19" s="7" t="s">
        <v>168</v>
      </c>
      <c r="C19" s="24">
        <v>0</v>
      </c>
      <c r="D19" s="22"/>
      <c r="E19" s="24">
        <v>0</v>
      </c>
      <c r="F19" s="22"/>
      <c r="G19" s="24">
        <v>0</v>
      </c>
      <c r="H19" s="22"/>
      <c r="I19" s="24">
        <v>6167095</v>
      </c>
      <c r="J19" s="22"/>
      <c r="K19" s="24">
        <v>0</v>
      </c>
      <c r="L19" s="22"/>
      <c r="M19" s="24">
        <v>6167095</v>
      </c>
    </row>
    <row r="20" spans="1:13" ht="21.75" customHeight="1">
      <c r="A20" s="7" t="s">
        <v>326</v>
      </c>
      <c r="C20" s="24">
        <v>0</v>
      </c>
      <c r="D20" s="22"/>
      <c r="E20" s="24">
        <v>0</v>
      </c>
      <c r="F20" s="22"/>
      <c r="G20" s="24">
        <v>0</v>
      </c>
      <c r="H20" s="22"/>
      <c r="I20" s="24">
        <v>907311493</v>
      </c>
      <c r="J20" s="22"/>
      <c r="K20" s="24">
        <v>0</v>
      </c>
      <c r="L20" s="22"/>
      <c r="M20" s="24">
        <v>907311493</v>
      </c>
    </row>
    <row r="21" spans="1:13" ht="21.75" customHeight="1">
      <c r="A21" s="7" t="s">
        <v>171</v>
      </c>
      <c r="C21" s="24">
        <v>0</v>
      </c>
      <c r="D21" s="22"/>
      <c r="E21" s="24">
        <v>0</v>
      </c>
      <c r="F21" s="22"/>
      <c r="G21" s="24">
        <v>0</v>
      </c>
      <c r="H21" s="22"/>
      <c r="I21" s="24">
        <v>7824</v>
      </c>
      <c r="J21" s="22"/>
      <c r="K21" s="24">
        <v>0</v>
      </c>
      <c r="L21" s="22"/>
      <c r="M21" s="24">
        <v>7824</v>
      </c>
    </row>
    <row r="22" spans="1:13" ht="21.75" customHeight="1">
      <c r="A22" s="7" t="s">
        <v>327</v>
      </c>
      <c r="C22" s="24">
        <v>0</v>
      </c>
      <c r="D22" s="22"/>
      <c r="E22" s="24">
        <v>0</v>
      </c>
      <c r="F22" s="22"/>
      <c r="G22" s="24">
        <v>0</v>
      </c>
      <c r="H22" s="22"/>
      <c r="I22" s="24">
        <v>107715632</v>
      </c>
      <c r="J22" s="22"/>
      <c r="K22" s="24">
        <v>0</v>
      </c>
      <c r="L22" s="22"/>
      <c r="M22" s="24">
        <v>107715632</v>
      </c>
    </row>
    <row r="23" spans="1:13" ht="21.75" customHeight="1">
      <c r="A23" s="7" t="s">
        <v>328</v>
      </c>
      <c r="C23" s="24">
        <v>0</v>
      </c>
      <c r="D23" s="22"/>
      <c r="E23" s="24">
        <v>0</v>
      </c>
      <c r="F23" s="22"/>
      <c r="G23" s="24">
        <v>0</v>
      </c>
      <c r="H23" s="22"/>
      <c r="I23" s="24">
        <v>58089065</v>
      </c>
      <c r="J23" s="22"/>
      <c r="K23" s="24">
        <v>0</v>
      </c>
      <c r="L23" s="22"/>
      <c r="M23" s="24">
        <v>58089065</v>
      </c>
    </row>
    <row r="24" spans="1:13" ht="21.75" customHeight="1">
      <c r="A24" s="7" t="s">
        <v>329</v>
      </c>
      <c r="C24" s="24">
        <v>0</v>
      </c>
      <c r="D24" s="22"/>
      <c r="E24" s="24">
        <v>0</v>
      </c>
      <c r="F24" s="22"/>
      <c r="G24" s="24">
        <v>0</v>
      </c>
      <c r="H24" s="22"/>
      <c r="I24" s="24">
        <v>121024397</v>
      </c>
      <c r="J24" s="22"/>
      <c r="K24" s="24">
        <v>0</v>
      </c>
      <c r="L24" s="22"/>
      <c r="M24" s="24">
        <v>121024397</v>
      </c>
    </row>
    <row r="25" spans="1:13" ht="21.75" customHeight="1">
      <c r="A25" s="7" t="s">
        <v>330</v>
      </c>
      <c r="C25" s="24">
        <v>0</v>
      </c>
      <c r="D25" s="22"/>
      <c r="E25" s="24">
        <v>0</v>
      </c>
      <c r="F25" s="22"/>
      <c r="G25" s="24">
        <v>0</v>
      </c>
      <c r="H25" s="22"/>
      <c r="I25" s="24">
        <v>27931844</v>
      </c>
      <c r="J25" s="22"/>
      <c r="K25" s="24">
        <v>0</v>
      </c>
      <c r="L25" s="22"/>
      <c r="M25" s="24">
        <v>27931844</v>
      </c>
    </row>
    <row r="26" spans="1:13" ht="21.75" customHeight="1">
      <c r="A26" s="7" t="s">
        <v>331</v>
      </c>
      <c r="C26" s="24">
        <v>402513685</v>
      </c>
      <c r="D26" s="22"/>
      <c r="E26" s="24">
        <v>0</v>
      </c>
      <c r="F26" s="22"/>
      <c r="G26" s="24">
        <v>402513685</v>
      </c>
      <c r="H26" s="22"/>
      <c r="I26" s="24">
        <v>402513685</v>
      </c>
      <c r="J26" s="22"/>
      <c r="K26" s="24">
        <v>0</v>
      </c>
      <c r="L26" s="22"/>
      <c r="M26" s="24">
        <v>402513685</v>
      </c>
    </row>
    <row r="27" spans="1:13" ht="21.75" customHeight="1">
      <c r="A27" s="7" t="s">
        <v>332</v>
      </c>
      <c r="C27" s="24">
        <v>0</v>
      </c>
      <c r="D27" s="22"/>
      <c r="E27" s="24">
        <v>0</v>
      </c>
      <c r="F27" s="22"/>
      <c r="G27" s="24">
        <v>0</v>
      </c>
      <c r="H27" s="22"/>
      <c r="I27" s="24">
        <v>3332162596</v>
      </c>
      <c r="J27" s="22"/>
      <c r="K27" s="24">
        <v>0</v>
      </c>
      <c r="L27" s="22"/>
      <c r="M27" s="24">
        <v>3332162596</v>
      </c>
    </row>
    <row r="28" spans="1:13" ht="21.75" customHeight="1">
      <c r="A28" s="7" t="s">
        <v>333</v>
      </c>
      <c r="C28" s="24">
        <v>0</v>
      </c>
      <c r="D28" s="22"/>
      <c r="E28" s="24">
        <v>0</v>
      </c>
      <c r="F28" s="22"/>
      <c r="G28" s="24">
        <v>0</v>
      </c>
      <c r="H28" s="22"/>
      <c r="I28" s="24">
        <v>3101128774</v>
      </c>
      <c r="J28" s="22"/>
      <c r="K28" s="24">
        <v>0</v>
      </c>
      <c r="L28" s="22"/>
      <c r="M28" s="24">
        <v>3101128774</v>
      </c>
    </row>
    <row r="29" spans="1:13" ht="21.75" customHeight="1">
      <c r="A29" s="7" t="s">
        <v>334</v>
      </c>
      <c r="C29" s="24">
        <v>0</v>
      </c>
      <c r="D29" s="22"/>
      <c r="E29" s="24">
        <v>0</v>
      </c>
      <c r="F29" s="22"/>
      <c r="G29" s="24">
        <v>0</v>
      </c>
      <c r="H29" s="22"/>
      <c r="I29" s="24">
        <v>16333688506</v>
      </c>
      <c r="J29" s="22"/>
      <c r="K29" s="24">
        <v>6624144</v>
      </c>
      <c r="L29" s="22"/>
      <c r="M29" s="24">
        <v>16327064362</v>
      </c>
    </row>
    <row r="30" spans="1:13" ht="21.75" customHeight="1">
      <c r="A30" s="7" t="s">
        <v>335</v>
      </c>
      <c r="C30" s="24">
        <v>0</v>
      </c>
      <c r="D30" s="22"/>
      <c r="E30" s="24">
        <v>0</v>
      </c>
      <c r="F30" s="22"/>
      <c r="G30" s="24">
        <v>0</v>
      </c>
      <c r="H30" s="22"/>
      <c r="I30" s="24">
        <v>878555191</v>
      </c>
      <c r="J30" s="22"/>
      <c r="K30" s="24">
        <v>0</v>
      </c>
      <c r="L30" s="22"/>
      <c r="M30" s="24">
        <v>878555191</v>
      </c>
    </row>
    <row r="31" spans="1:13" ht="21.75" customHeight="1">
      <c r="A31" s="7" t="s">
        <v>174</v>
      </c>
      <c r="C31" s="24">
        <v>992872</v>
      </c>
      <c r="D31" s="22"/>
      <c r="E31" s="24">
        <v>0</v>
      </c>
      <c r="F31" s="22"/>
      <c r="G31" s="24">
        <v>992872</v>
      </c>
      <c r="H31" s="22"/>
      <c r="I31" s="24">
        <v>1000587</v>
      </c>
      <c r="J31" s="22"/>
      <c r="K31" s="24">
        <v>0</v>
      </c>
      <c r="L31" s="22"/>
      <c r="M31" s="24">
        <v>1000587</v>
      </c>
    </row>
    <row r="32" spans="1:13" ht="21.75" customHeight="1">
      <c r="A32" s="7" t="s">
        <v>336</v>
      </c>
      <c r="C32" s="24">
        <v>0</v>
      </c>
      <c r="D32" s="22"/>
      <c r="E32" s="24">
        <v>0</v>
      </c>
      <c r="F32" s="22"/>
      <c r="G32" s="24">
        <v>0</v>
      </c>
      <c r="H32" s="22"/>
      <c r="I32" s="24">
        <v>4214958907</v>
      </c>
      <c r="J32" s="22"/>
      <c r="K32" s="24">
        <v>5033731</v>
      </c>
      <c r="L32" s="22"/>
      <c r="M32" s="24">
        <v>4209925176</v>
      </c>
    </row>
    <row r="33" spans="1:13" ht="21.75" customHeight="1">
      <c r="A33" s="7" t="s">
        <v>337</v>
      </c>
      <c r="C33" s="24">
        <v>0</v>
      </c>
      <c r="D33" s="22"/>
      <c r="E33" s="24">
        <v>0</v>
      </c>
      <c r="F33" s="22"/>
      <c r="G33" s="24">
        <v>0</v>
      </c>
      <c r="H33" s="22"/>
      <c r="I33" s="24">
        <v>7752054863</v>
      </c>
      <c r="J33" s="22"/>
      <c r="K33" s="24">
        <v>11542479</v>
      </c>
      <c r="L33" s="22"/>
      <c r="M33" s="24">
        <v>7740512384</v>
      </c>
    </row>
    <row r="34" spans="1:13" ht="21.75" customHeight="1">
      <c r="A34" s="7" t="s">
        <v>338</v>
      </c>
      <c r="C34" s="24">
        <v>0</v>
      </c>
      <c r="D34" s="22"/>
      <c r="E34" s="24">
        <v>0</v>
      </c>
      <c r="F34" s="22"/>
      <c r="G34" s="24">
        <v>0</v>
      </c>
      <c r="H34" s="22"/>
      <c r="I34" s="24">
        <v>5208339399</v>
      </c>
      <c r="J34" s="22"/>
      <c r="K34" s="24">
        <v>1942836</v>
      </c>
      <c r="L34" s="22"/>
      <c r="M34" s="24">
        <v>5206396563</v>
      </c>
    </row>
    <row r="35" spans="1:13" ht="21.75" customHeight="1">
      <c r="A35" s="7" t="s">
        <v>339</v>
      </c>
      <c r="C35" s="24">
        <v>0</v>
      </c>
      <c r="D35" s="22"/>
      <c r="E35" s="24">
        <v>0</v>
      </c>
      <c r="F35" s="22"/>
      <c r="G35" s="24">
        <v>0</v>
      </c>
      <c r="H35" s="22"/>
      <c r="I35" s="24">
        <v>3327753425</v>
      </c>
      <c r="J35" s="22"/>
      <c r="K35" s="24">
        <v>0</v>
      </c>
      <c r="L35" s="22"/>
      <c r="M35" s="24">
        <v>3327753425</v>
      </c>
    </row>
    <row r="36" spans="1:13" ht="21.75" customHeight="1">
      <c r="A36" s="7" t="s">
        <v>340</v>
      </c>
      <c r="C36" s="24">
        <v>0</v>
      </c>
      <c r="D36" s="22"/>
      <c r="E36" s="24">
        <v>0</v>
      </c>
      <c r="F36" s="22"/>
      <c r="G36" s="24">
        <v>0</v>
      </c>
      <c r="H36" s="22"/>
      <c r="I36" s="24">
        <v>3069315069</v>
      </c>
      <c r="J36" s="22"/>
      <c r="K36" s="24">
        <v>0</v>
      </c>
      <c r="L36" s="22"/>
      <c r="M36" s="24">
        <v>3069315069</v>
      </c>
    </row>
    <row r="37" spans="1:13" ht="21.75" customHeight="1">
      <c r="A37" s="7" t="s">
        <v>341</v>
      </c>
      <c r="C37" s="24">
        <v>0</v>
      </c>
      <c r="D37" s="22"/>
      <c r="E37" s="24">
        <v>0</v>
      </c>
      <c r="F37" s="22"/>
      <c r="G37" s="24">
        <v>0</v>
      </c>
      <c r="H37" s="22"/>
      <c r="I37" s="24">
        <v>1407123288</v>
      </c>
      <c r="J37" s="22"/>
      <c r="K37" s="24">
        <v>0</v>
      </c>
      <c r="L37" s="22"/>
      <c r="M37" s="24">
        <v>1407123288</v>
      </c>
    </row>
    <row r="38" spans="1:13" ht="21.75" customHeight="1">
      <c r="A38" s="7" t="s">
        <v>175</v>
      </c>
      <c r="C38" s="24">
        <v>14547</v>
      </c>
      <c r="D38" s="22"/>
      <c r="E38" s="24">
        <v>0</v>
      </c>
      <c r="F38" s="22"/>
      <c r="G38" s="24">
        <v>14547</v>
      </c>
      <c r="H38" s="22"/>
      <c r="I38" s="24">
        <v>52704</v>
      </c>
      <c r="J38" s="22"/>
      <c r="K38" s="24">
        <v>0</v>
      </c>
      <c r="L38" s="22"/>
      <c r="M38" s="24">
        <v>52704</v>
      </c>
    </row>
    <row r="39" spans="1:13" ht="21.75" customHeight="1">
      <c r="A39" s="7" t="s">
        <v>342</v>
      </c>
      <c r="C39" s="24">
        <v>0</v>
      </c>
      <c r="D39" s="22"/>
      <c r="E39" s="24">
        <v>0</v>
      </c>
      <c r="F39" s="22"/>
      <c r="G39" s="24">
        <v>0</v>
      </c>
      <c r="H39" s="22"/>
      <c r="I39" s="24">
        <v>37341901636</v>
      </c>
      <c r="J39" s="22"/>
      <c r="K39" s="24">
        <v>0</v>
      </c>
      <c r="L39" s="22"/>
      <c r="M39" s="24">
        <v>37341901636</v>
      </c>
    </row>
    <row r="40" spans="1:13" ht="21.75" customHeight="1">
      <c r="A40" s="7" t="s">
        <v>176</v>
      </c>
      <c r="C40" s="24">
        <v>300000</v>
      </c>
      <c r="D40" s="22"/>
      <c r="E40" s="24">
        <v>0</v>
      </c>
      <c r="F40" s="22"/>
      <c r="G40" s="24">
        <v>300000</v>
      </c>
      <c r="H40" s="22"/>
      <c r="I40" s="24">
        <v>386978</v>
      </c>
      <c r="J40" s="22"/>
      <c r="K40" s="24">
        <v>0</v>
      </c>
      <c r="L40" s="22"/>
      <c r="M40" s="24">
        <v>386978</v>
      </c>
    </row>
    <row r="41" spans="1:13" ht="21.75" customHeight="1">
      <c r="A41" s="7" t="s">
        <v>343</v>
      </c>
      <c r="C41" s="24">
        <v>0</v>
      </c>
      <c r="D41" s="22"/>
      <c r="E41" s="24">
        <v>0</v>
      </c>
      <c r="F41" s="22"/>
      <c r="G41" s="24">
        <v>0</v>
      </c>
      <c r="H41" s="22"/>
      <c r="I41" s="24">
        <v>29340065576</v>
      </c>
      <c r="J41" s="22"/>
      <c r="K41" s="24">
        <v>0</v>
      </c>
      <c r="L41" s="22"/>
      <c r="M41" s="24">
        <v>29340065576</v>
      </c>
    </row>
    <row r="42" spans="1:13" ht="21.75" customHeight="1">
      <c r="A42" s="7" t="s">
        <v>177</v>
      </c>
      <c r="C42" s="24">
        <v>1257025568</v>
      </c>
      <c r="D42" s="22"/>
      <c r="E42" s="24">
        <v>5743589</v>
      </c>
      <c r="F42" s="22"/>
      <c r="G42" s="24">
        <v>1251281979</v>
      </c>
      <c r="H42" s="22"/>
      <c r="I42" s="24">
        <v>29649829795</v>
      </c>
      <c r="J42" s="22"/>
      <c r="K42" s="24">
        <v>5743589</v>
      </c>
      <c r="L42" s="22"/>
      <c r="M42" s="24">
        <v>29644086206</v>
      </c>
    </row>
    <row r="43" spans="1:13" ht="21.75" customHeight="1">
      <c r="A43" s="7" t="s">
        <v>344</v>
      </c>
      <c r="C43" s="24">
        <v>0</v>
      </c>
      <c r="D43" s="22"/>
      <c r="E43" s="24">
        <v>0</v>
      </c>
      <c r="F43" s="22"/>
      <c r="G43" s="24">
        <v>0</v>
      </c>
      <c r="H43" s="22"/>
      <c r="I43" s="24">
        <v>6273830584</v>
      </c>
      <c r="J43" s="22"/>
      <c r="K43" s="24">
        <v>0</v>
      </c>
      <c r="L43" s="22"/>
      <c r="M43" s="24">
        <v>6273830584</v>
      </c>
    </row>
    <row r="44" spans="1:13" ht="21.75" customHeight="1">
      <c r="A44" s="7" t="s">
        <v>345</v>
      </c>
      <c r="C44" s="24">
        <v>0</v>
      </c>
      <c r="D44" s="22"/>
      <c r="E44" s="24">
        <v>0</v>
      </c>
      <c r="F44" s="22"/>
      <c r="G44" s="24">
        <v>0</v>
      </c>
      <c r="H44" s="22"/>
      <c r="I44" s="24">
        <v>5757260300</v>
      </c>
      <c r="J44" s="22"/>
      <c r="K44" s="24">
        <v>0</v>
      </c>
      <c r="L44" s="22"/>
      <c r="M44" s="24">
        <v>5757260300</v>
      </c>
    </row>
    <row r="45" spans="1:13" ht="21.75" customHeight="1">
      <c r="A45" s="7" t="s">
        <v>346</v>
      </c>
      <c r="C45" s="24">
        <v>0</v>
      </c>
      <c r="D45" s="22"/>
      <c r="E45" s="24">
        <v>0</v>
      </c>
      <c r="F45" s="22"/>
      <c r="G45" s="24">
        <v>0</v>
      </c>
      <c r="H45" s="22"/>
      <c r="I45" s="24">
        <v>7289874704</v>
      </c>
      <c r="J45" s="22"/>
      <c r="K45" s="24">
        <v>7688132</v>
      </c>
      <c r="L45" s="22"/>
      <c r="M45" s="24">
        <v>7282186572</v>
      </c>
    </row>
    <row r="46" spans="1:13" ht="21.75" customHeight="1">
      <c r="A46" s="7" t="s">
        <v>347</v>
      </c>
      <c r="C46" s="24">
        <v>0</v>
      </c>
      <c r="D46" s="22"/>
      <c r="E46" s="24">
        <v>0</v>
      </c>
      <c r="F46" s="22"/>
      <c r="G46" s="24">
        <v>0</v>
      </c>
      <c r="H46" s="22"/>
      <c r="I46" s="24">
        <v>71635293</v>
      </c>
      <c r="J46" s="22"/>
      <c r="K46" s="24">
        <v>0</v>
      </c>
      <c r="L46" s="22"/>
      <c r="M46" s="24">
        <v>71635293</v>
      </c>
    </row>
    <row r="47" spans="1:13" ht="21.75" customHeight="1">
      <c r="A47" s="7" t="s">
        <v>348</v>
      </c>
      <c r="C47" s="24">
        <v>0</v>
      </c>
      <c r="D47" s="22"/>
      <c r="E47" s="24">
        <v>0</v>
      </c>
      <c r="F47" s="22"/>
      <c r="G47" s="24">
        <v>0</v>
      </c>
      <c r="H47" s="22"/>
      <c r="I47" s="24">
        <v>6340726</v>
      </c>
      <c r="J47" s="22"/>
      <c r="K47" s="24">
        <v>0</v>
      </c>
      <c r="L47" s="22"/>
      <c r="M47" s="24">
        <v>6340726</v>
      </c>
    </row>
    <row r="48" spans="1:13" ht="21.75" customHeight="1">
      <c r="A48" s="7" t="s">
        <v>349</v>
      </c>
      <c r="C48" s="24">
        <v>0</v>
      </c>
      <c r="D48" s="22"/>
      <c r="E48" s="24">
        <v>0</v>
      </c>
      <c r="F48" s="22"/>
      <c r="G48" s="24">
        <v>0</v>
      </c>
      <c r="H48" s="22"/>
      <c r="I48" s="24">
        <v>15660018</v>
      </c>
      <c r="J48" s="22"/>
      <c r="K48" s="24">
        <v>0</v>
      </c>
      <c r="L48" s="22"/>
      <c r="M48" s="24">
        <v>15660018</v>
      </c>
    </row>
    <row r="49" spans="1:13" ht="21.75" customHeight="1">
      <c r="A49" s="7" t="s">
        <v>350</v>
      </c>
      <c r="C49" s="24">
        <v>0</v>
      </c>
      <c r="D49" s="22"/>
      <c r="E49" s="24">
        <v>0</v>
      </c>
      <c r="F49" s="22"/>
      <c r="G49" s="24">
        <v>0</v>
      </c>
      <c r="H49" s="22"/>
      <c r="I49" s="24">
        <v>2843946365</v>
      </c>
      <c r="J49" s="22"/>
      <c r="K49" s="24">
        <v>0</v>
      </c>
      <c r="L49" s="22"/>
      <c r="M49" s="24">
        <v>2843946365</v>
      </c>
    </row>
    <row r="50" spans="1:13" ht="21.75" customHeight="1">
      <c r="A50" s="7" t="s">
        <v>351</v>
      </c>
      <c r="C50" s="24">
        <v>0</v>
      </c>
      <c r="D50" s="22"/>
      <c r="E50" s="24">
        <v>0</v>
      </c>
      <c r="F50" s="22"/>
      <c r="G50" s="24">
        <v>0</v>
      </c>
      <c r="H50" s="22"/>
      <c r="I50" s="24">
        <v>11448817750</v>
      </c>
      <c r="J50" s="22"/>
      <c r="K50" s="24">
        <v>0</v>
      </c>
      <c r="L50" s="22"/>
      <c r="M50" s="24">
        <v>11448817750</v>
      </c>
    </row>
    <row r="51" spans="1:13" ht="21.75" customHeight="1">
      <c r="A51" s="7" t="s">
        <v>352</v>
      </c>
      <c r="C51" s="24">
        <v>0</v>
      </c>
      <c r="D51" s="22"/>
      <c r="E51" s="24">
        <v>0</v>
      </c>
      <c r="F51" s="22"/>
      <c r="G51" s="24">
        <v>0</v>
      </c>
      <c r="H51" s="22"/>
      <c r="I51" s="24">
        <v>34842140728</v>
      </c>
      <c r="J51" s="22"/>
      <c r="K51" s="24">
        <v>0</v>
      </c>
      <c r="L51" s="22"/>
      <c r="M51" s="24">
        <v>34842140728</v>
      </c>
    </row>
    <row r="52" spans="1:13" ht="21.75" customHeight="1">
      <c r="A52" s="7" t="s">
        <v>353</v>
      </c>
      <c r="C52" s="24">
        <v>0</v>
      </c>
      <c r="D52" s="22"/>
      <c r="E52" s="24">
        <v>0</v>
      </c>
      <c r="F52" s="22"/>
      <c r="G52" s="24">
        <v>0</v>
      </c>
      <c r="H52" s="22"/>
      <c r="I52" s="24">
        <v>8215748550</v>
      </c>
      <c r="J52" s="22"/>
      <c r="K52" s="24">
        <v>0</v>
      </c>
      <c r="L52" s="22"/>
      <c r="M52" s="24">
        <v>8215748550</v>
      </c>
    </row>
    <row r="53" spans="1:13" ht="21.75" customHeight="1">
      <c r="A53" s="7" t="s">
        <v>354</v>
      </c>
      <c r="C53" s="24">
        <v>0</v>
      </c>
      <c r="D53" s="22"/>
      <c r="E53" s="24">
        <v>0</v>
      </c>
      <c r="F53" s="22"/>
      <c r="G53" s="24">
        <v>0</v>
      </c>
      <c r="H53" s="22"/>
      <c r="I53" s="24">
        <v>789047461</v>
      </c>
      <c r="J53" s="22"/>
      <c r="K53" s="24">
        <v>0</v>
      </c>
      <c r="L53" s="22"/>
      <c r="M53" s="24">
        <v>789047461</v>
      </c>
    </row>
    <row r="54" spans="1:13" ht="21.75" customHeight="1">
      <c r="A54" s="7" t="s">
        <v>355</v>
      </c>
      <c r="C54" s="24">
        <v>0</v>
      </c>
      <c r="D54" s="22"/>
      <c r="E54" s="24">
        <v>0</v>
      </c>
      <c r="F54" s="22"/>
      <c r="G54" s="24">
        <v>0</v>
      </c>
      <c r="H54" s="22"/>
      <c r="I54" s="24">
        <v>26872808345</v>
      </c>
      <c r="J54" s="22"/>
      <c r="K54" s="24">
        <v>0</v>
      </c>
      <c r="L54" s="22"/>
      <c r="M54" s="24">
        <v>26872808345</v>
      </c>
    </row>
    <row r="55" spans="1:13" ht="21.75" customHeight="1">
      <c r="A55" s="7" t="s">
        <v>356</v>
      </c>
      <c r="C55" s="24">
        <v>0</v>
      </c>
      <c r="D55" s="22"/>
      <c r="E55" s="24">
        <v>0</v>
      </c>
      <c r="F55" s="22"/>
      <c r="G55" s="24">
        <v>0</v>
      </c>
      <c r="H55" s="22"/>
      <c r="I55" s="24">
        <v>52738646097</v>
      </c>
      <c r="J55" s="22"/>
      <c r="K55" s="24">
        <v>2960383</v>
      </c>
      <c r="L55" s="22"/>
      <c r="M55" s="24">
        <v>52735685714</v>
      </c>
    </row>
    <row r="56" spans="1:13" ht="21.75" customHeight="1">
      <c r="A56" s="7" t="s">
        <v>357</v>
      </c>
      <c r="C56" s="24">
        <v>0</v>
      </c>
      <c r="D56" s="22"/>
      <c r="E56" s="24">
        <v>0</v>
      </c>
      <c r="F56" s="22"/>
      <c r="G56" s="24">
        <v>0</v>
      </c>
      <c r="H56" s="22"/>
      <c r="I56" s="24">
        <v>18467755706</v>
      </c>
      <c r="J56" s="22"/>
      <c r="K56" s="24">
        <v>599759</v>
      </c>
      <c r="L56" s="22"/>
      <c r="M56" s="24">
        <v>18467155947</v>
      </c>
    </row>
    <row r="57" spans="1:13" ht="21.75" customHeight="1">
      <c r="A57" s="7" t="s">
        <v>358</v>
      </c>
      <c r="C57" s="24">
        <v>0</v>
      </c>
      <c r="D57" s="22"/>
      <c r="E57" s="24">
        <v>0</v>
      </c>
      <c r="F57" s="22"/>
      <c r="G57" s="24">
        <v>0</v>
      </c>
      <c r="H57" s="22"/>
      <c r="I57" s="24">
        <v>95627517818</v>
      </c>
      <c r="J57" s="22"/>
      <c r="K57" s="24">
        <v>5107695</v>
      </c>
      <c r="L57" s="22"/>
      <c r="M57" s="24">
        <v>95622410123</v>
      </c>
    </row>
    <row r="58" spans="1:13" ht="21.75" customHeight="1">
      <c r="A58" s="7" t="s">
        <v>359</v>
      </c>
      <c r="C58" s="24">
        <v>0</v>
      </c>
      <c r="D58" s="22"/>
      <c r="E58" s="24">
        <v>0</v>
      </c>
      <c r="F58" s="22"/>
      <c r="G58" s="24">
        <v>0</v>
      </c>
      <c r="H58" s="22"/>
      <c r="I58" s="24">
        <v>372860615694</v>
      </c>
      <c r="J58" s="22"/>
      <c r="K58" s="24">
        <v>5326336</v>
      </c>
      <c r="L58" s="22"/>
      <c r="M58" s="24">
        <v>372855289358</v>
      </c>
    </row>
    <row r="59" spans="1:13" ht="21.75" customHeight="1">
      <c r="A59" s="7" t="s">
        <v>360</v>
      </c>
      <c r="C59" s="24">
        <v>0</v>
      </c>
      <c r="D59" s="22"/>
      <c r="E59" s="24">
        <v>0</v>
      </c>
      <c r="F59" s="22"/>
      <c r="G59" s="24">
        <v>0</v>
      </c>
      <c r="H59" s="22"/>
      <c r="I59" s="24">
        <v>117427370406</v>
      </c>
      <c r="J59" s="22"/>
      <c r="K59" s="24">
        <v>0</v>
      </c>
      <c r="L59" s="22"/>
      <c r="M59" s="24">
        <v>117427370406</v>
      </c>
    </row>
    <row r="60" spans="1:13" ht="21.75" customHeight="1">
      <c r="A60" s="7" t="s">
        <v>361</v>
      </c>
      <c r="C60" s="24">
        <v>0</v>
      </c>
      <c r="D60" s="22"/>
      <c r="E60" s="24">
        <v>0</v>
      </c>
      <c r="F60" s="22"/>
      <c r="G60" s="24">
        <v>0</v>
      </c>
      <c r="H60" s="22"/>
      <c r="I60" s="24">
        <v>91260448547</v>
      </c>
      <c r="J60" s="22"/>
      <c r="K60" s="24">
        <v>0</v>
      </c>
      <c r="L60" s="22"/>
      <c r="M60" s="24">
        <v>91260448547</v>
      </c>
    </row>
    <row r="61" spans="1:13" ht="21.75" customHeight="1">
      <c r="A61" s="7" t="s">
        <v>362</v>
      </c>
      <c r="C61" s="24">
        <v>0</v>
      </c>
      <c r="D61" s="22"/>
      <c r="E61" s="24">
        <v>0</v>
      </c>
      <c r="F61" s="22"/>
      <c r="G61" s="24">
        <v>0</v>
      </c>
      <c r="H61" s="22"/>
      <c r="I61" s="24">
        <v>58473331280</v>
      </c>
      <c r="J61" s="22"/>
      <c r="K61" s="24">
        <v>0</v>
      </c>
      <c r="L61" s="22"/>
      <c r="M61" s="24">
        <v>58473331280</v>
      </c>
    </row>
    <row r="62" spans="1:13" ht="21.75" customHeight="1">
      <c r="A62" s="7" t="s">
        <v>363</v>
      </c>
      <c r="C62" s="24">
        <v>0</v>
      </c>
      <c r="D62" s="22"/>
      <c r="E62" s="24">
        <v>0</v>
      </c>
      <c r="F62" s="22"/>
      <c r="G62" s="24">
        <v>0</v>
      </c>
      <c r="H62" s="22"/>
      <c r="I62" s="24">
        <v>28103436021</v>
      </c>
      <c r="J62" s="22"/>
      <c r="K62" s="24">
        <v>0</v>
      </c>
      <c r="L62" s="22"/>
      <c r="M62" s="24">
        <v>28103436021</v>
      </c>
    </row>
    <row r="63" spans="1:13" ht="21.75" customHeight="1">
      <c r="A63" s="7" t="s">
        <v>364</v>
      </c>
      <c r="C63" s="24">
        <v>0</v>
      </c>
      <c r="D63" s="22"/>
      <c r="E63" s="24">
        <v>0</v>
      </c>
      <c r="F63" s="22"/>
      <c r="G63" s="24">
        <v>0</v>
      </c>
      <c r="H63" s="22"/>
      <c r="I63" s="24">
        <v>5304866169</v>
      </c>
      <c r="J63" s="22"/>
      <c r="K63" s="24">
        <v>0</v>
      </c>
      <c r="L63" s="22"/>
      <c r="M63" s="24">
        <v>5304866169</v>
      </c>
    </row>
    <row r="64" spans="1:13" ht="21.75" customHeight="1">
      <c r="A64" s="7" t="s">
        <v>365</v>
      </c>
      <c r="C64" s="24">
        <v>0</v>
      </c>
      <c r="D64" s="22"/>
      <c r="E64" s="24">
        <v>0</v>
      </c>
      <c r="F64" s="22"/>
      <c r="G64" s="24">
        <v>0</v>
      </c>
      <c r="H64" s="22"/>
      <c r="I64" s="24">
        <v>2792921136</v>
      </c>
      <c r="J64" s="22"/>
      <c r="K64" s="24">
        <v>0</v>
      </c>
      <c r="L64" s="22"/>
      <c r="M64" s="24">
        <v>2792921136</v>
      </c>
    </row>
    <row r="65" spans="1:13" ht="21.75" customHeight="1">
      <c r="A65" s="7" t="s">
        <v>366</v>
      </c>
      <c r="C65" s="24">
        <v>0</v>
      </c>
      <c r="D65" s="22"/>
      <c r="E65" s="24">
        <v>0</v>
      </c>
      <c r="F65" s="22"/>
      <c r="G65" s="24">
        <v>0</v>
      </c>
      <c r="H65" s="22"/>
      <c r="I65" s="24">
        <v>3657344257</v>
      </c>
      <c r="J65" s="22"/>
      <c r="K65" s="24">
        <v>0</v>
      </c>
      <c r="L65" s="22"/>
      <c r="M65" s="24">
        <v>3657344257</v>
      </c>
    </row>
    <row r="66" spans="1:13" ht="21.75" customHeight="1">
      <c r="A66" s="7" t="s">
        <v>367</v>
      </c>
      <c r="C66" s="24">
        <v>0</v>
      </c>
      <c r="D66" s="22"/>
      <c r="E66" s="24">
        <v>0</v>
      </c>
      <c r="F66" s="22"/>
      <c r="G66" s="24">
        <v>0</v>
      </c>
      <c r="H66" s="22"/>
      <c r="I66" s="24">
        <v>26947501635</v>
      </c>
      <c r="J66" s="22"/>
      <c r="K66" s="24">
        <v>0</v>
      </c>
      <c r="L66" s="22"/>
      <c r="M66" s="24">
        <v>26947501635</v>
      </c>
    </row>
    <row r="67" spans="1:13" ht="21.75" customHeight="1">
      <c r="A67" s="7" t="s">
        <v>368</v>
      </c>
      <c r="C67" s="24">
        <v>0</v>
      </c>
      <c r="D67" s="22"/>
      <c r="E67" s="24">
        <v>0</v>
      </c>
      <c r="F67" s="22"/>
      <c r="G67" s="24">
        <v>0</v>
      </c>
      <c r="H67" s="22"/>
      <c r="I67" s="24">
        <v>5459087801</v>
      </c>
      <c r="J67" s="22"/>
      <c r="K67" s="24">
        <v>0</v>
      </c>
      <c r="L67" s="22"/>
      <c r="M67" s="24">
        <v>5459087801</v>
      </c>
    </row>
    <row r="68" spans="1:13" ht="21.75" customHeight="1">
      <c r="A68" s="7" t="s">
        <v>369</v>
      </c>
      <c r="C68" s="24">
        <v>0</v>
      </c>
      <c r="D68" s="22"/>
      <c r="E68" s="24">
        <v>0</v>
      </c>
      <c r="F68" s="22"/>
      <c r="G68" s="24">
        <v>0</v>
      </c>
      <c r="H68" s="22"/>
      <c r="I68" s="24">
        <v>38401018696</v>
      </c>
      <c r="J68" s="22"/>
      <c r="K68" s="24">
        <v>0</v>
      </c>
      <c r="L68" s="22"/>
      <c r="M68" s="24">
        <v>38401018696</v>
      </c>
    </row>
    <row r="69" spans="1:13" ht="21.75" customHeight="1">
      <c r="A69" s="7" t="s">
        <v>370</v>
      </c>
      <c r="C69" s="24">
        <v>0</v>
      </c>
      <c r="D69" s="22"/>
      <c r="E69" s="24">
        <v>0</v>
      </c>
      <c r="F69" s="22"/>
      <c r="G69" s="24">
        <v>0</v>
      </c>
      <c r="H69" s="22"/>
      <c r="I69" s="24">
        <v>2954952246</v>
      </c>
      <c r="J69" s="22"/>
      <c r="K69" s="24">
        <v>0</v>
      </c>
      <c r="L69" s="22"/>
      <c r="M69" s="24">
        <v>2954952246</v>
      </c>
    </row>
    <row r="70" spans="1:13" ht="21.75" customHeight="1">
      <c r="A70" s="7" t="s">
        <v>371</v>
      </c>
      <c r="C70" s="24">
        <v>0</v>
      </c>
      <c r="D70" s="22"/>
      <c r="E70" s="24">
        <v>0</v>
      </c>
      <c r="F70" s="22"/>
      <c r="G70" s="24">
        <v>0</v>
      </c>
      <c r="H70" s="22"/>
      <c r="I70" s="24">
        <v>83015721283</v>
      </c>
      <c r="J70" s="22"/>
      <c r="K70" s="24">
        <v>0</v>
      </c>
      <c r="L70" s="22"/>
      <c r="M70" s="24">
        <v>83015721283</v>
      </c>
    </row>
    <row r="71" spans="1:13" ht="21.75" customHeight="1">
      <c r="A71" s="7" t="s">
        <v>372</v>
      </c>
      <c r="C71" s="24">
        <v>0</v>
      </c>
      <c r="D71" s="22"/>
      <c r="E71" s="24">
        <v>0</v>
      </c>
      <c r="F71" s="22"/>
      <c r="G71" s="24">
        <v>0</v>
      </c>
      <c r="H71" s="22"/>
      <c r="I71" s="24">
        <v>36118175341</v>
      </c>
      <c r="J71" s="22"/>
      <c r="K71" s="24">
        <v>0</v>
      </c>
      <c r="L71" s="22"/>
      <c r="M71" s="24">
        <v>36118175341</v>
      </c>
    </row>
    <row r="72" spans="1:13" ht="21.75" customHeight="1">
      <c r="A72" s="7" t="s">
        <v>373</v>
      </c>
      <c r="C72" s="24">
        <v>0</v>
      </c>
      <c r="D72" s="22"/>
      <c r="E72" s="24">
        <v>0</v>
      </c>
      <c r="F72" s="22"/>
      <c r="G72" s="24">
        <v>0</v>
      </c>
      <c r="H72" s="22"/>
      <c r="I72" s="24">
        <v>19263133153</v>
      </c>
      <c r="J72" s="22"/>
      <c r="K72" s="24">
        <v>0</v>
      </c>
      <c r="L72" s="22"/>
      <c r="M72" s="24">
        <v>19263133153</v>
      </c>
    </row>
    <row r="73" spans="1:13" ht="21.75" customHeight="1">
      <c r="A73" s="7" t="s">
        <v>179</v>
      </c>
      <c r="C73" s="24">
        <v>38606774448</v>
      </c>
      <c r="D73" s="22"/>
      <c r="E73" s="24">
        <v>40554459</v>
      </c>
      <c r="F73" s="22"/>
      <c r="G73" s="24">
        <v>38566219989</v>
      </c>
      <c r="H73" s="22"/>
      <c r="I73" s="24">
        <v>425363439902</v>
      </c>
      <c r="J73" s="22"/>
      <c r="K73" s="24">
        <v>40554459</v>
      </c>
      <c r="L73" s="22"/>
      <c r="M73" s="24">
        <v>425322885443</v>
      </c>
    </row>
    <row r="74" spans="1:13" ht="21.75" customHeight="1">
      <c r="A74" s="7" t="s">
        <v>374</v>
      </c>
      <c r="C74" s="24">
        <v>0</v>
      </c>
      <c r="D74" s="22"/>
      <c r="E74" s="24">
        <v>0</v>
      </c>
      <c r="F74" s="22"/>
      <c r="G74" s="24">
        <v>0</v>
      </c>
      <c r="H74" s="22"/>
      <c r="I74" s="24">
        <v>3581278445</v>
      </c>
      <c r="J74" s="22"/>
      <c r="K74" s="24">
        <v>0</v>
      </c>
      <c r="L74" s="22"/>
      <c r="M74" s="24">
        <v>3581278445</v>
      </c>
    </row>
    <row r="75" spans="1:13" ht="21.75" customHeight="1">
      <c r="A75" s="7" t="s">
        <v>375</v>
      </c>
      <c r="C75" s="24">
        <v>0</v>
      </c>
      <c r="D75" s="22"/>
      <c r="E75" s="24">
        <v>0</v>
      </c>
      <c r="F75" s="22"/>
      <c r="G75" s="24">
        <v>0</v>
      </c>
      <c r="H75" s="22"/>
      <c r="I75" s="24">
        <v>2806719210</v>
      </c>
      <c r="J75" s="22"/>
      <c r="K75" s="24">
        <v>0</v>
      </c>
      <c r="L75" s="22"/>
      <c r="M75" s="24">
        <v>2806719210</v>
      </c>
    </row>
    <row r="76" spans="1:13" ht="21.75" customHeight="1">
      <c r="A76" s="7" t="s">
        <v>376</v>
      </c>
      <c r="C76" s="24">
        <v>0</v>
      </c>
      <c r="D76" s="22"/>
      <c r="E76" s="24">
        <v>0</v>
      </c>
      <c r="F76" s="22"/>
      <c r="G76" s="24">
        <v>0</v>
      </c>
      <c r="H76" s="22"/>
      <c r="I76" s="24">
        <v>109917277375</v>
      </c>
      <c r="J76" s="22"/>
      <c r="K76" s="24">
        <v>0</v>
      </c>
      <c r="L76" s="22"/>
      <c r="M76" s="24">
        <v>109917277375</v>
      </c>
    </row>
    <row r="77" spans="1:13" ht="21.75" customHeight="1">
      <c r="A77" s="7" t="s">
        <v>377</v>
      </c>
      <c r="C77" s="24">
        <v>0</v>
      </c>
      <c r="D77" s="22"/>
      <c r="E77" s="24">
        <v>0</v>
      </c>
      <c r="F77" s="22"/>
      <c r="G77" s="24">
        <v>0</v>
      </c>
      <c r="H77" s="22"/>
      <c r="I77" s="24">
        <v>12800595739</v>
      </c>
      <c r="J77" s="22"/>
      <c r="K77" s="24">
        <v>0</v>
      </c>
      <c r="L77" s="22"/>
      <c r="M77" s="24">
        <v>12800595739</v>
      </c>
    </row>
    <row r="78" spans="1:13" ht="21.75" customHeight="1">
      <c r="A78" s="7" t="s">
        <v>378</v>
      </c>
      <c r="C78" s="24">
        <v>0</v>
      </c>
      <c r="D78" s="22"/>
      <c r="E78" s="24">
        <v>0</v>
      </c>
      <c r="F78" s="22"/>
      <c r="G78" s="24">
        <v>0</v>
      </c>
      <c r="H78" s="22"/>
      <c r="I78" s="24">
        <v>34158461651</v>
      </c>
      <c r="J78" s="22"/>
      <c r="K78" s="24">
        <v>0</v>
      </c>
      <c r="L78" s="22"/>
      <c r="M78" s="24">
        <v>34158461651</v>
      </c>
    </row>
    <row r="79" spans="1:13" ht="21.75" customHeight="1">
      <c r="A79" s="7" t="s">
        <v>379</v>
      </c>
      <c r="C79" s="24">
        <v>0</v>
      </c>
      <c r="D79" s="22"/>
      <c r="E79" s="24">
        <v>0</v>
      </c>
      <c r="F79" s="22"/>
      <c r="G79" s="24">
        <v>0</v>
      </c>
      <c r="H79" s="22"/>
      <c r="I79" s="24">
        <v>63191966134</v>
      </c>
      <c r="J79" s="22"/>
      <c r="K79" s="24">
        <v>0</v>
      </c>
      <c r="L79" s="22"/>
      <c r="M79" s="24">
        <v>63191966134</v>
      </c>
    </row>
    <row r="80" spans="1:13" ht="21.75" customHeight="1">
      <c r="A80" s="7" t="s">
        <v>380</v>
      </c>
      <c r="C80" s="24">
        <v>0</v>
      </c>
      <c r="D80" s="22"/>
      <c r="E80" s="24">
        <v>0</v>
      </c>
      <c r="F80" s="22"/>
      <c r="G80" s="24">
        <v>0</v>
      </c>
      <c r="H80" s="22"/>
      <c r="I80" s="24">
        <v>44845887869</v>
      </c>
      <c r="J80" s="22"/>
      <c r="K80" s="24">
        <v>0</v>
      </c>
      <c r="L80" s="22"/>
      <c r="M80" s="24">
        <v>44845887869</v>
      </c>
    </row>
    <row r="81" spans="1:13" ht="21.75" customHeight="1">
      <c r="A81" s="7" t="s">
        <v>381</v>
      </c>
      <c r="C81" s="24">
        <v>0</v>
      </c>
      <c r="D81" s="22"/>
      <c r="E81" s="24">
        <v>0</v>
      </c>
      <c r="F81" s="22"/>
      <c r="G81" s="24">
        <v>0</v>
      </c>
      <c r="H81" s="22"/>
      <c r="I81" s="24">
        <v>188618703336</v>
      </c>
      <c r="J81" s="22"/>
      <c r="K81" s="24">
        <v>0</v>
      </c>
      <c r="L81" s="22"/>
      <c r="M81" s="24">
        <v>188618703336</v>
      </c>
    </row>
    <row r="82" spans="1:13" ht="21.75" customHeight="1">
      <c r="A82" s="7" t="s">
        <v>382</v>
      </c>
      <c r="C82" s="24">
        <v>0</v>
      </c>
      <c r="D82" s="22"/>
      <c r="E82" s="24">
        <v>0</v>
      </c>
      <c r="F82" s="22"/>
      <c r="G82" s="24">
        <v>0</v>
      </c>
      <c r="H82" s="22"/>
      <c r="I82" s="24">
        <v>3048978737</v>
      </c>
      <c r="J82" s="22"/>
      <c r="K82" s="24">
        <v>0</v>
      </c>
      <c r="L82" s="22"/>
      <c r="M82" s="24">
        <v>3048978737</v>
      </c>
    </row>
    <row r="83" spans="1:13" ht="21.75" customHeight="1">
      <c r="A83" s="7" t="s">
        <v>383</v>
      </c>
      <c r="C83" s="24">
        <v>0</v>
      </c>
      <c r="D83" s="22"/>
      <c r="E83" s="24">
        <v>0</v>
      </c>
      <c r="F83" s="22"/>
      <c r="G83" s="24">
        <v>0</v>
      </c>
      <c r="H83" s="22"/>
      <c r="I83" s="24">
        <v>122352815414</v>
      </c>
      <c r="J83" s="22"/>
      <c r="K83" s="24">
        <v>0</v>
      </c>
      <c r="L83" s="22"/>
      <c r="M83" s="24">
        <v>122352815414</v>
      </c>
    </row>
    <row r="84" spans="1:13" ht="21.75" customHeight="1">
      <c r="A84" s="7" t="s">
        <v>384</v>
      </c>
      <c r="C84" s="24">
        <v>0</v>
      </c>
      <c r="D84" s="22"/>
      <c r="E84" s="24">
        <v>0</v>
      </c>
      <c r="F84" s="22"/>
      <c r="G84" s="24">
        <v>0</v>
      </c>
      <c r="H84" s="22"/>
      <c r="I84" s="24">
        <v>100612753976</v>
      </c>
      <c r="J84" s="22"/>
      <c r="K84" s="24">
        <v>0</v>
      </c>
      <c r="L84" s="22"/>
      <c r="M84" s="24">
        <v>100612753976</v>
      </c>
    </row>
    <row r="85" spans="1:13" ht="21.75" customHeight="1">
      <c r="A85" s="7" t="s">
        <v>385</v>
      </c>
      <c r="C85" s="24">
        <v>0</v>
      </c>
      <c r="D85" s="22"/>
      <c r="E85" s="24">
        <v>0</v>
      </c>
      <c r="F85" s="22"/>
      <c r="G85" s="24">
        <v>0</v>
      </c>
      <c r="H85" s="22"/>
      <c r="I85" s="24">
        <v>37695524806</v>
      </c>
      <c r="J85" s="22"/>
      <c r="K85" s="24">
        <v>0</v>
      </c>
      <c r="L85" s="22"/>
      <c r="M85" s="24">
        <v>37695524806</v>
      </c>
    </row>
    <row r="86" spans="1:13" ht="21.75" customHeight="1">
      <c r="A86" s="7" t="s">
        <v>386</v>
      </c>
      <c r="C86" s="24">
        <v>0</v>
      </c>
      <c r="D86" s="22"/>
      <c r="E86" s="24">
        <v>0</v>
      </c>
      <c r="F86" s="22"/>
      <c r="G86" s="24">
        <v>0</v>
      </c>
      <c r="H86" s="22"/>
      <c r="I86" s="24">
        <v>168274683218</v>
      </c>
      <c r="J86" s="22"/>
      <c r="K86" s="24">
        <v>3051650</v>
      </c>
      <c r="L86" s="22"/>
      <c r="M86" s="24">
        <v>168271631568</v>
      </c>
    </row>
    <row r="87" spans="1:13" ht="21.75" customHeight="1">
      <c r="A87" s="7" t="s">
        <v>181</v>
      </c>
      <c r="C87" s="24">
        <v>11620153005</v>
      </c>
      <c r="D87" s="22"/>
      <c r="E87" s="24">
        <v>-144409489</v>
      </c>
      <c r="F87" s="22"/>
      <c r="G87" s="24">
        <v>11764562494</v>
      </c>
      <c r="H87" s="22"/>
      <c r="I87" s="24">
        <v>225335203337</v>
      </c>
      <c r="J87" s="22"/>
      <c r="K87" s="24">
        <v>0</v>
      </c>
      <c r="L87" s="22"/>
      <c r="M87" s="24">
        <v>225335203337</v>
      </c>
    </row>
    <row r="88" spans="1:13" ht="21.75" customHeight="1">
      <c r="A88" s="7" t="s">
        <v>387</v>
      </c>
      <c r="C88" s="24">
        <v>0</v>
      </c>
      <c r="D88" s="22"/>
      <c r="E88" s="24">
        <v>0</v>
      </c>
      <c r="F88" s="22"/>
      <c r="G88" s="24">
        <v>0</v>
      </c>
      <c r="H88" s="22"/>
      <c r="I88" s="24">
        <v>10295576954</v>
      </c>
      <c r="J88" s="22"/>
      <c r="K88" s="24">
        <v>0</v>
      </c>
      <c r="L88" s="22"/>
      <c r="M88" s="24">
        <v>10295576954</v>
      </c>
    </row>
    <row r="89" spans="1:13" ht="21.75" customHeight="1">
      <c r="A89" s="7" t="s">
        <v>388</v>
      </c>
      <c r="C89" s="24">
        <v>0</v>
      </c>
      <c r="D89" s="22"/>
      <c r="E89" s="24">
        <v>0</v>
      </c>
      <c r="F89" s="22"/>
      <c r="G89" s="24">
        <v>0</v>
      </c>
      <c r="H89" s="22"/>
      <c r="I89" s="24">
        <v>2799167678</v>
      </c>
      <c r="J89" s="22"/>
      <c r="K89" s="24">
        <v>0</v>
      </c>
      <c r="L89" s="22"/>
      <c r="M89" s="24">
        <v>2799167678</v>
      </c>
    </row>
    <row r="90" spans="1:13" ht="21.75" customHeight="1">
      <c r="A90" s="7" t="s">
        <v>389</v>
      </c>
      <c r="C90" s="24">
        <v>0</v>
      </c>
      <c r="D90" s="22"/>
      <c r="E90" s="24">
        <v>0</v>
      </c>
      <c r="F90" s="22"/>
      <c r="G90" s="24">
        <v>0</v>
      </c>
      <c r="H90" s="22"/>
      <c r="I90" s="24">
        <v>23120725102</v>
      </c>
      <c r="J90" s="22"/>
      <c r="K90" s="24">
        <v>0</v>
      </c>
      <c r="L90" s="22"/>
      <c r="M90" s="24">
        <v>23120725102</v>
      </c>
    </row>
    <row r="91" spans="1:13" ht="21.75" customHeight="1">
      <c r="A91" s="7" t="s">
        <v>390</v>
      </c>
      <c r="C91" s="24">
        <v>0</v>
      </c>
      <c r="D91" s="22"/>
      <c r="E91" s="24">
        <v>0</v>
      </c>
      <c r="F91" s="22"/>
      <c r="G91" s="24">
        <v>0</v>
      </c>
      <c r="H91" s="22"/>
      <c r="I91" s="24">
        <v>24852866455</v>
      </c>
      <c r="J91" s="22"/>
      <c r="K91" s="24">
        <v>0</v>
      </c>
      <c r="L91" s="22"/>
      <c r="M91" s="24">
        <v>24852866455</v>
      </c>
    </row>
    <row r="92" spans="1:13" ht="21.75" customHeight="1">
      <c r="A92" s="7" t="s">
        <v>391</v>
      </c>
      <c r="C92" s="24">
        <v>0</v>
      </c>
      <c r="D92" s="22"/>
      <c r="E92" s="24">
        <v>0</v>
      </c>
      <c r="F92" s="22"/>
      <c r="G92" s="24">
        <v>0</v>
      </c>
      <c r="H92" s="22"/>
      <c r="I92" s="24">
        <v>7548505325</v>
      </c>
      <c r="J92" s="22"/>
      <c r="K92" s="24">
        <v>0</v>
      </c>
      <c r="L92" s="22"/>
      <c r="M92" s="24">
        <v>7548505325</v>
      </c>
    </row>
    <row r="93" spans="1:13" ht="21.75" customHeight="1">
      <c r="A93" s="7" t="s">
        <v>392</v>
      </c>
      <c r="C93" s="24">
        <v>0</v>
      </c>
      <c r="D93" s="22"/>
      <c r="E93" s="24">
        <v>0</v>
      </c>
      <c r="F93" s="22"/>
      <c r="G93" s="24">
        <v>0</v>
      </c>
      <c r="H93" s="22"/>
      <c r="I93" s="24">
        <v>82599557749</v>
      </c>
      <c r="J93" s="22"/>
      <c r="K93" s="24">
        <v>0</v>
      </c>
      <c r="L93" s="22"/>
      <c r="M93" s="24">
        <v>82599557749</v>
      </c>
    </row>
    <row r="94" spans="1:13" ht="21.75" customHeight="1">
      <c r="A94" s="7" t="s">
        <v>393</v>
      </c>
      <c r="C94" s="24">
        <v>0</v>
      </c>
      <c r="D94" s="22"/>
      <c r="E94" s="24">
        <v>0</v>
      </c>
      <c r="F94" s="22"/>
      <c r="G94" s="24">
        <v>0</v>
      </c>
      <c r="H94" s="22"/>
      <c r="I94" s="24">
        <v>18062118832</v>
      </c>
      <c r="J94" s="22"/>
      <c r="K94" s="24">
        <v>0</v>
      </c>
      <c r="L94" s="22"/>
      <c r="M94" s="24">
        <v>18062118832</v>
      </c>
    </row>
    <row r="95" spans="1:13" ht="21.75" customHeight="1">
      <c r="A95" s="7" t="s">
        <v>394</v>
      </c>
      <c r="C95" s="24">
        <v>0</v>
      </c>
      <c r="D95" s="22"/>
      <c r="E95" s="24">
        <v>0</v>
      </c>
      <c r="F95" s="22"/>
      <c r="G95" s="24">
        <v>0</v>
      </c>
      <c r="H95" s="22"/>
      <c r="I95" s="24">
        <v>73249454983</v>
      </c>
      <c r="J95" s="22"/>
      <c r="K95" s="24">
        <v>0</v>
      </c>
      <c r="L95" s="22"/>
      <c r="M95" s="24">
        <v>73249454983</v>
      </c>
    </row>
    <row r="96" spans="1:13" ht="21.75" customHeight="1">
      <c r="A96" s="7" t="s">
        <v>395</v>
      </c>
      <c r="C96" s="24">
        <v>0</v>
      </c>
      <c r="D96" s="22"/>
      <c r="E96" s="24">
        <v>0</v>
      </c>
      <c r="F96" s="22"/>
      <c r="G96" s="24">
        <v>0</v>
      </c>
      <c r="H96" s="22"/>
      <c r="I96" s="24">
        <v>9407013695</v>
      </c>
      <c r="J96" s="22"/>
      <c r="K96" s="24">
        <v>0</v>
      </c>
      <c r="L96" s="22"/>
      <c r="M96" s="24">
        <v>9407013695</v>
      </c>
    </row>
    <row r="97" spans="1:13" ht="21.75" customHeight="1">
      <c r="A97" s="7" t="s">
        <v>396</v>
      </c>
      <c r="C97" s="24">
        <v>0</v>
      </c>
      <c r="D97" s="22"/>
      <c r="E97" s="24">
        <v>0</v>
      </c>
      <c r="F97" s="22"/>
      <c r="G97" s="24">
        <v>0</v>
      </c>
      <c r="H97" s="22"/>
      <c r="I97" s="24">
        <v>20814554063</v>
      </c>
      <c r="J97" s="22"/>
      <c r="K97" s="24">
        <v>0</v>
      </c>
      <c r="L97" s="22"/>
      <c r="M97" s="24">
        <v>20814554063</v>
      </c>
    </row>
    <row r="98" spans="1:13" ht="21.75" customHeight="1">
      <c r="A98" s="7" t="s">
        <v>397</v>
      </c>
      <c r="C98" s="24">
        <v>0</v>
      </c>
      <c r="D98" s="22"/>
      <c r="E98" s="24">
        <v>0</v>
      </c>
      <c r="F98" s="22"/>
      <c r="G98" s="24">
        <v>0</v>
      </c>
      <c r="H98" s="22"/>
      <c r="I98" s="24">
        <v>28181082905</v>
      </c>
      <c r="J98" s="22"/>
      <c r="K98" s="24">
        <v>0</v>
      </c>
      <c r="L98" s="22"/>
      <c r="M98" s="24">
        <v>28181082905</v>
      </c>
    </row>
    <row r="99" spans="1:13" ht="21.75" customHeight="1">
      <c r="A99" s="7" t="s">
        <v>398</v>
      </c>
      <c r="C99" s="24">
        <v>0</v>
      </c>
      <c r="D99" s="22"/>
      <c r="E99" s="24">
        <v>0</v>
      </c>
      <c r="F99" s="22"/>
      <c r="G99" s="24">
        <v>0</v>
      </c>
      <c r="H99" s="22"/>
      <c r="I99" s="24">
        <v>6106086136</v>
      </c>
      <c r="J99" s="22"/>
      <c r="K99" s="24">
        <v>0</v>
      </c>
      <c r="L99" s="22"/>
      <c r="M99" s="24">
        <v>6106086136</v>
      </c>
    </row>
    <row r="100" spans="1:13" ht="21.75" customHeight="1">
      <c r="A100" s="7" t="s">
        <v>399</v>
      </c>
      <c r="C100" s="24">
        <v>0</v>
      </c>
      <c r="D100" s="22"/>
      <c r="E100" s="24">
        <v>0</v>
      </c>
      <c r="F100" s="22"/>
      <c r="G100" s="24">
        <v>0</v>
      </c>
      <c r="H100" s="22"/>
      <c r="I100" s="24">
        <v>19230218957</v>
      </c>
      <c r="J100" s="22"/>
      <c r="K100" s="24">
        <v>0</v>
      </c>
      <c r="L100" s="22"/>
      <c r="M100" s="24">
        <v>19230218957</v>
      </c>
    </row>
    <row r="101" spans="1:13" ht="21.75" customHeight="1">
      <c r="A101" s="7" t="s">
        <v>400</v>
      </c>
      <c r="C101" s="24">
        <v>0</v>
      </c>
      <c r="D101" s="22"/>
      <c r="E101" s="24">
        <v>0</v>
      </c>
      <c r="F101" s="22"/>
      <c r="G101" s="24">
        <v>0</v>
      </c>
      <c r="H101" s="22"/>
      <c r="I101" s="24">
        <v>31772570407</v>
      </c>
      <c r="J101" s="22"/>
      <c r="K101" s="24">
        <v>0</v>
      </c>
      <c r="L101" s="22"/>
      <c r="M101" s="24">
        <v>31772570407</v>
      </c>
    </row>
    <row r="102" spans="1:13" ht="21.75" customHeight="1">
      <c r="A102" s="7" t="s">
        <v>401</v>
      </c>
      <c r="C102" s="24">
        <v>0</v>
      </c>
      <c r="D102" s="22"/>
      <c r="E102" s="24">
        <v>0</v>
      </c>
      <c r="F102" s="22"/>
      <c r="G102" s="24">
        <v>0</v>
      </c>
      <c r="H102" s="22"/>
      <c r="I102" s="24">
        <v>27353688525</v>
      </c>
      <c r="J102" s="22"/>
      <c r="K102" s="24">
        <v>0</v>
      </c>
      <c r="L102" s="22"/>
      <c r="M102" s="24">
        <v>27353688525</v>
      </c>
    </row>
    <row r="103" spans="1:13" ht="21.75" customHeight="1">
      <c r="A103" s="7" t="s">
        <v>402</v>
      </c>
      <c r="C103" s="24">
        <v>0</v>
      </c>
      <c r="D103" s="22"/>
      <c r="E103" s="24">
        <v>0</v>
      </c>
      <c r="F103" s="22"/>
      <c r="G103" s="24">
        <v>0</v>
      </c>
      <c r="H103" s="22"/>
      <c r="I103" s="24">
        <v>5572131144</v>
      </c>
      <c r="J103" s="22"/>
      <c r="K103" s="24">
        <v>0</v>
      </c>
      <c r="L103" s="22"/>
      <c r="M103" s="24">
        <v>5572131144</v>
      </c>
    </row>
    <row r="104" spans="1:13" ht="21.75" customHeight="1">
      <c r="A104" s="7" t="s">
        <v>403</v>
      </c>
      <c r="C104" s="24">
        <v>0</v>
      </c>
      <c r="D104" s="22"/>
      <c r="E104" s="24">
        <v>0</v>
      </c>
      <c r="F104" s="22"/>
      <c r="G104" s="24">
        <v>0</v>
      </c>
      <c r="H104" s="22"/>
      <c r="I104" s="24">
        <v>10102568764</v>
      </c>
      <c r="J104" s="22"/>
      <c r="K104" s="24">
        <v>0</v>
      </c>
      <c r="L104" s="22"/>
      <c r="M104" s="24">
        <v>10102568764</v>
      </c>
    </row>
    <row r="105" spans="1:13" ht="21.75" customHeight="1">
      <c r="A105" s="7" t="s">
        <v>404</v>
      </c>
      <c r="C105" s="24">
        <v>0</v>
      </c>
      <c r="D105" s="22"/>
      <c r="E105" s="24">
        <v>0</v>
      </c>
      <c r="F105" s="22"/>
      <c r="G105" s="24">
        <v>0</v>
      </c>
      <c r="H105" s="22"/>
      <c r="I105" s="24">
        <v>2938932490</v>
      </c>
      <c r="J105" s="22"/>
      <c r="K105" s="24">
        <v>0</v>
      </c>
      <c r="L105" s="22"/>
      <c r="M105" s="24">
        <v>2938932490</v>
      </c>
    </row>
    <row r="106" spans="1:13" ht="21.75" customHeight="1">
      <c r="A106" s="7" t="s">
        <v>405</v>
      </c>
      <c r="C106" s="24">
        <v>0</v>
      </c>
      <c r="D106" s="22"/>
      <c r="E106" s="24">
        <v>0</v>
      </c>
      <c r="F106" s="22"/>
      <c r="G106" s="24">
        <v>0</v>
      </c>
      <c r="H106" s="22"/>
      <c r="I106" s="24">
        <v>1378782325</v>
      </c>
      <c r="J106" s="22"/>
      <c r="K106" s="24">
        <v>0</v>
      </c>
      <c r="L106" s="22"/>
      <c r="M106" s="24">
        <v>1378782325</v>
      </c>
    </row>
    <row r="107" spans="1:13" ht="21.75" customHeight="1">
      <c r="A107" s="7" t="s">
        <v>406</v>
      </c>
      <c r="C107" s="24">
        <v>0</v>
      </c>
      <c r="D107" s="22"/>
      <c r="E107" s="24">
        <v>0</v>
      </c>
      <c r="F107" s="22"/>
      <c r="G107" s="24">
        <v>0</v>
      </c>
      <c r="H107" s="22"/>
      <c r="I107" s="24">
        <v>44832029836</v>
      </c>
      <c r="J107" s="22"/>
      <c r="K107" s="24">
        <v>0</v>
      </c>
      <c r="L107" s="22"/>
      <c r="M107" s="24">
        <v>44832029836</v>
      </c>
    </row>
    <row r="108" spans="1:13" ht="21.75" customHeight="1">
      <c r="A108" s="7" t="s">
        <v>407</v>
      </c>
      <c r="C108" s="24">
        <v>0</v>
      </c>
      <c r="D108" s="22"/>
      <c r="E108" s="24">
        <v>0</v>
      </c>
      <c r="F108" s="22"/>
      <c r="G108" s="24">
        <v>0</v>
      </c>
      <c r="H108" s="22"/>
      <c r="I108" s="24">
        <v>26803646686</v>
      </c>
      <c r="J108" s="22"/>
      <c r="K108" s="24">
        <v>0</v>
      </c>
      <c r="L108" s="22"/>
      <c r="M108" s="24">
        <v>26803646686</v>
      </c>
    </row>
    <row r="109" spans="1:13" ht="21.75" customHeight="1">
      <c r="A109" s="7" t="s">
        <v>182</v>
      </c>
      <c r="C109" s="24">
        <v>6895987723</v>
      </c>
      <c r="D109" s="22"/>
      <c r="E109" s="24">
        <v>-9655206</v>
      </c>
      <c r="F109" s="22"/>
      <c r="G109" s="24">
        <v>6905642929</v>
      </c>
      <c r="H109" s="22"/>
      <c r="I109" s="24">
        <v>49515612686</v>
      </c>
      <c r="J109" s="22"/>
      <c r="K109" s="24">
        <v>20758694</v>
      </c>
      <c r="L109" s="22"/>
      <c r="M109" s="24">
        <v>49494853992</v>
      </c>
    </row>
    <row r="110" spans="1:13" ht="21.75" customHeight="1">
      <c r="A110" s="7" t="s">
        <v>408</v>
      </c>
      <c r="C110" s="24">
        <v>0</v>
      </c>
      <c r="D110" s="22"/>
      <c r="E110" s="24">
        <v>0</v>
      </c>
      <c r="F110" s="22"/>
      <c r="G110" s="24">
        <v>0</v>
      </c>
      <c r="H110" s="22"/>
      <c r="I110" s="24">
        <v>3242655737</v>
      </c>
      <c r="J110" s="22"/>
      <c r="K110" s="24">
        <v>0</v>
      </c>
      <c r="L110" s="22"/>
      <c r="M110" s="24">
        <v>3242655737</v>
      </c>
    </row>
    <row r="111" spans="1:13" ht="21.75" customHeight="1">
      <c r="A111" s="7" t="s">
        <v>409</v>
      </c>
      <c r="C111" s="24">
        <v>0</v>
      </c>
      <c r="D111" s="22"/>
      <c r="E111" s="24">
        <v>0</v>
      </c>
      <c r="F111" s="22"/>
      <c r="G111" s="24">
        <v>0</v>
      </c>
      <c r="H111" s="22"/>
      <c r="I111" s="24">
        <v>2414751781</v>
      </c>
      <c r="J111" s="22"/>
      <c r="K111" s="24">
        <v>0</v>
      </c>
      <c r="L111" s="22"/>
      <c r="M111" s="24">
        <v>2414751781</v>
      </c>
    </row>
    <row r="112" spans="1:13" ht="21.75" customHeight="1">
      <c r="A112" s="7" t="s">
        <v>410</v>
      </c>
      <c r="C112" s="24">
        <v>0</v>
      </c>
      <c r="D112" s="22"/>
      <c r="E112" s="24">
        <v>0</v>
      </c>
      <c r="F112" s="22"/>
      <c r="G112" s="24">
        <v>0</v>
      </c>
      <c r="H112" s="22"/>
      <c r="I112" s="24">
        <v>5509560923</v>
      </c>
      <c r="J112" s="22"/>
      <c r="K112" s="24">
        <v>0</v>
      </c>
      <c r="L112" s="22"/>
      <c r="M112" s="24">
        <v>5509560923</v>
      </c>
    </row>
    <row r="113" spans="1:13" ht="21.75" customHeight="1">
      <c r="A113" s="7" t="s">
        <v>411</v>
      </c>
      <c r="C113" s="24">
        <v>0</v>
      </c>
      <c r="D113" s="22"/>
      <c r="E113" s="24">
        <v>0</v>
      </c>
      <c r="F113" s="22"/>
      <c r="G113" s="24">
        <v>0</v>
      </c>
      <c r="H113" s="22"/>
      <c r="I113" s="24">
        <v>28444897800</v>
      </c>
      <c r="J113" s="22"/>
      <c r="K113" s="24">
        <v>0</v>
      </c>
      <c r="L113" s="22"/>
      <c r="M113" s="24">
        <v>28444897800</v>
      </c>
    </row>
    <row r="114" spans="1:13" ht="21.75" customHeight="1">
      <c r="A114" s="7" t="s">
        <v>412</v>
      </c>
      <c r="C114" s="24">
        <v>0</v>
      </c>
      <c r="D114" s="22"/>
      <c r="E114" s="24">
        <v>0</v>
      </c>
      <c r="F114" s="22"/>
      <c r="G114" s="24">
        <v>0</v>
      </c>
      <c r="H114" s="22"/>
      <c r="I114" s="24">
        <v>17374745900</v>
      </c>
      <c r="J114" s="22"/>
      <c r="K114" s="24">
        <v>0</v>
      </c>
      <c r="L114" s="22"/>
      <c r="M114" s="24">
        <v>17374745900</v>
      </c>
    </row>
    <row r="115" spans="1:13" ht="21.75" customHeight="1">
      <c r="A115" s="7" t="s">
        <v>184</v>
      </c>
      <c r="C115" s="24">
        <v>1844758805</v>
      </c>
      <c r="D115" s="22"/>
      <c r="E115" s="24">
        <v>-1155653</v>
      </c>
      <c r="F115" s="22"/>
      <c r="G115" s="24">
        <v>1845914458</v>
      </c>
      <c r="H115" s="22"/>
      <c r="I115" s="24">
        <v>9807416347</v>
      </c>
      <c r="J115" s="22"/>
      <c r="K115" s="24">
        <v>3466959</v>
      </c>
      <c r="L115" s="22"/>
      <c r="M115" s="24">
        <v>9803949388</v>
      </c>
    </row>
    <row r="116" spans="1:13" ht="21.75" customHeight="1">
      <c r="A116" s="7" t="s">
        <v>413</v>
      </c>
      <c r="C116" s="24">
        <v>0</v>
      </c>
      <c r="D116" s="22"/>
      <c r="E116" s="24">
        <v>0</v>
      </c>
      <c r="F116" s="22"/>
      <c r="G116" s="24">
        <v>0</v>
      </c>
      <c r="H116" s="22"/>
      <c r="I116" s="24">
        <v>15717764377</v>
      </c>
      <c r="J116" s="22"/>
      <c r="K116" s="24">
        <v>0</v>
      </c>
      <c r="L116" s="22"/>
      <c r="M116" s="24">
        <v>15717764377</v>
      </c>
    </row>
    <row r="117" spans="1:13" ht="21.75" customHeight="1">
      <c r="A117" s="7" t="s">
        <v>414</v>
      </c>
      <c r="C117" s="24">
        <v>0</v>
      </c>
      <c r="D117" s="22"/>
      <c r="E117" s="24">
        <v>0</v>
      </c>
      <c r="F117" s="22"/>
      <c r="G117" s="24">
        <v>0</v>
      </c>
      <c r="H117" s="22"/>
      <c r="I117" s="24">
        <v>10098505737</v>
      </c>
      <c r="J117" s="22"/>
      <c r="K117" s="24">
        <v>0</v>
      </c>
      <c r="L117" s="22"/>
      <c r="M117" s="24">
        <v>10098505737</v>
      </c>
    </row>
    <row r="118" spans="1:13" ht="21.75" customHeight="1">
      <c r="A118" s="7" t="s">
        <v>186</v>
      </c>
      <c r="C118" s="24">
        <v>900369352</v>
      </c>
      <c r="D118" s="22"/>
      <c r="E118" s="24">
        <v>100011</v>
      </c>
      <c r="F118" s="22"/>
      <c r="G118" s="24">
        <v>900269341</v>
      </c>
      <c r="H118" s="22"/>
      <c r="I118" s="24">
        <v>4234268076</v>
      </c>
      <c r="J118" s="22"/>
      <c r="K118" s="24">
        <v>2700302</v>
      </c>
      <c r="L118" s="22"/>
      <c r="M118" s="24">
        <v>4231567774</v>
      </c>
    </row>
    <row r="119" spans="1:13" ht="21.75" customHeight="1">
      <c r="A119" s="7" t="s">
        <v>415</v>
      </c>
      <c r="C119" s="24">
        <v>0</v>
      </c>
      <c r="D119" s="22"/>
      <c r="E119" s="24">
        <v>0</v>
      </c>
      <c r="F119" s="22"/>
      <c r="G119" s="24">
        <v>0</v>
      </c>
      <c r="H119" s="22"/>
      <c r="I119" s="24">
        <v>14700821917</v>
      </c>
      <c r="J119" s="22"/>
      <c r="K119" s="24">
        <v>0</v>
      </c>
      <c r="L119" s="22"/>
      <c r="M119" s="24">
        <v>14700821917</v>
      </c>
    </row>
    <row r="120" spans="1:13" ht="21.75" customHeight="1">
      <c r="A120" s="7" t="s">
        <v>416</v>
      </c>
      <c r="C120" s="24">
        <v>0</v>
      </c>
      <c r="D120" s="22"/>
      <c r="E120" s="24">
        <v>0</v>
      </c>
      <c r="F120" s="22"/>
      <c r="G120" s="24">
        <v>0</v>
      </c>
      <c r="H120" s="22"/>
      <c r="I120" s="24">
        <v>3349118031</v>
      </c>
      <c r="J120" s="22"/>
      <c r="K120" s="24">
        <v>0</v>
      </c>
      <c r="L120" s="22"/>
      <c r="M120" s="24">
        <v>3349118031</v>
      </c>
    </row>
    <row r="121" spans="1:13" ht="21.75" customHeight="1">
      <c r="A121" s="7" t="s">
        <v>417</v>
      </c>
      <c r="C121" s="24">
        <v>0</v>
      </c>
      <c r="D121" s="22"/>
      <c r="E121" s="24">
        <v>0</v>
      </c>
      <c r="F121" s="22"/>
      <c r="G121" s="24">
        <v>0</v>
      </c>
      <c r="H121" s="22"/>
      <c r="I121" s="24">
        <v>2436578278</v>
      </c>
      <c r="J121" s="22"/>
      <c r="K121" s="24">
        <v>0</v>
      </c>
      <c r="L121" s="22"/>
      <c r="M121" s="24">
        <v>2436578278</v>
      </c>
    </row>
    <row r="122" spans="1:13" ht="21.75" customHeight="1">
      <c r="A122" s="7" t="s">
        <v>418</v>
      </c>
      <c r="C122" s="24">
        <v>0</v>
      </c>
      <c r="D122" s="22"/>
      <c r="E122" s="24">
        <v>0</v>
      </c>
      <c r="F122" s="22"/>
      <c r="G122" s="24">
        <v>0</v>
      </c>
      <c r="H122" s="22"/>
      <c r="I122" s="24">
        <v>16218753566</v>
      </c>
      <c r="J122" s="22"/>
      <c r="K122" s="24">
        <v>0</v>
      </c>
      <c r="L122" s="22"/>
      <c r="M122" s="24">
        <v>16218753566</v>
      </c>
    </row>
    <row r="123" spans="1:13" ht="21.75" customHeight="1">
      <c r="A123" s="7" t="s">
        <v>419</v>
      </c>
      <c r="C123" s="24">
        <v>0</v>
      </c>
      <c r="D123" s="22"/>
      <c r="E123" s="24">
        <v>0</v>
      </c>
      <c r="F123" s="22"/>
      <c r="G123" s="24">
        <v>0</v>
      </c>
      <c r="H123" s="22"/>
      <c r="I123" s="24">
        <v>33216217225</v>
      </c>
      <c r="J123" s="22"/>
      <c r="K123" s="24">
        <v>0</v>
      </c>
      <c r="L123" s="22"/>
      <c r="M123" s="24">
        <v>33216217225</v>
      </c>
    </row>
    <row r="124" spans="1:13" ht="21.75" customHeight="1">
      <c r="A124" s="7" t="s">
        <v>420</v>
      </c>
      <c r="C124" s="24">
        <v>0</v>
      </c>
      <c r="D124" s="22"/>
      <c r="E124" s="24">
        <v>0</v>
      </c>
      <c r="F124" s="22"/>
      <c r="G124" s="24">
        <v>0</v>
      </c>
      <c r="H124" s="22"/>
      <c r="I124" s="24">
        <v>21410651269</v>
      </c>
      <c r="J124" s="22"/>
      <c r="K124" s="24">
        <v>0</v>
      </c>
      <c r="L124" s="22"/>
      <c r="M124" s="24">
        <v>21410651269</v>
      </c>
    </row>
    <row r="125" spans="1:13" ht="21.75" customHeight="1">
      <c r="A125" s="7" t="s">
        <v>188</v>
      </c>
      <c r="C125" s="24">
        <v>4154061761</v>
      </c>
      <c r="D125" s="22"/>
      <c r="E125" s="24">
        <v>5791809</v>
      </c>
      <c r="F125" s="22"/>
      <c r="G125" s="24">
        <v>4148269952</v>
      </c>
      <c r="H125" s="22"/>
      <c r="I125" s="24">
        <v>70520540381</v>
      </c>
      <c r="J125" s="22"/>
      <c r="K125" s="24">
        <v>20970215</v>
      </c>
      <c r="L125" s="22"/>
      <c r="M125" s="24">
        <v>70499570166</v>
      </c>
    </row>
    <row r="126" spans="1:13" ht="21.75" customHeight="1">
      <c r="A126" s="7" t="s">
        <v>421</v>
      </c>
      <c r="C126" s="24">
        <v>0</v>
      </c>
      <c r="D126" s="22"/>
      <c r="E126" s="24">
        <v>0</v>
      </c>
      <c r="F126" s="22"/>
      <c r="G126" s="24">
        <v>0</v>
      </c>
      <c r="H126" s="22"/>
      <c r="I126" s="24">
        <v>11675945900</v>
      </c>
      <c r="J126" s="22"/>
      <c r="K126" s="24">
        <v>0</v>
      </c>
      <c r="L126" s="22"/>
      <c r="M126" s="24">
        <v>11675945900</v>
      </c>
    </row>
    <row r="127" spans="1:13" ht="21.75" customHeight="1">
      <c r="A127" s="7" t="s">
        <v>190</v>
      </c>
      <c r="C127" s="24">
        <v>8684122089</v>
      </c>
      <c r="D127" s="22"/>
      <c r="E127" s="24">
        <v>-428363</v>
      </c>
      <c r="F127" s="22"/>
      <c r="G127" s="24">
        <v>8684550452</v>
      </c>
      <c r="H127" s="22"/>
      <c r="I127" s="24">
        <v>36053538486</v>
      </c>
      <c r="J127" s="22"/>
      <c r="K127" s="24">
        <v>12850881</v>
      </c>
      <c r="L127" s="22"/>
      <c r="M127" s="24">
        <v>36040687605</v>
      </c>
    </row>
    <row r="128" spans="1:13" ht="21.75" customHeight="1">
      <c r="A128" s="7" t="s">
        <v>192</v>
      </c>
      <c r="C128" s="24">
        <v>8005949588</v>
      </c>
      <c r="D128" s="22"/>
      <c r="E128" s="24">
        <v>0</v>
      </c>
      <c r="F128" s="22"/>
      <c r="G128" s="24">
        <v>8005949588</v>
      </c>
      <c r="H128" s="22"/>
      <c r="I128" s="24">
        <v>30508129420</v>
      </c>
      <c r="J128" s="22"/>
      <c r="K128" s="24">
        <v>19800377</v>
      </c>
      <c r="L128" s="22"/>
      <c r="M128" s="24">
        <v>30488329043</v>
      </c>
    </row>
    <row r="129" spans="1:13" ht="21.75" customHeight="1">
      <c r="A129" s="7" t="s">
        <v>422</v>
      </c>
      <c r="C129" s="24">
        <v>0</v>
      </c>
      <c r="D129" s="22"/>
      <c r="E129" s="24">
        <v>0</v>
      </c>
      <c r="F129" s="22"/>
      <c r="G129" s="24">
        <v>0</v>
      </c>
      <c r="H129" s="22"/>
      <c r="I129" s="24">
        <v>14664967206</v>
      </c>
      <c r="J129" s="22"/>
      <c r="K129" s="24">
        <v>0</v>
      </c>
      <c r="L129" s="22"/>
      <c r="M129" s="24">
        <v>14664967206</v>
      </c>
    </row>
    <row r="130" spans="1:13" ht="21.75" customHeight="1">
      <c r="A130" s="7" t="s">
        <v>423</v>
      </c>
      <c r="C130" s="24">
        <v>0</v>
      </c>
      <c r="D130" s="22"/>
      <c r="E130" s="24">
        <v>0</v>
      </c>
      <c r="F130" s="22"/>
      <c r="G130" s="24">
        <v>0</v>
      </c>
      <c r="H130" s="22"/>
      <c r="I130" s="24">
        <v>95227583558</v>
      </c>
      <c r="J130" s="22"/>
      <c r="K130" s="24">
        <v>0</v>
      </c>
      <c r="L130" s="22"/>
      <c r="M130" s="24">
        <v>95227583558</v>
      </c>
    </row>
    <row r="131" spans="1:13" ht="21.75" customHeight="1">
      <c r="A131" s="7" t="s">
        <v>424</v>
      </c>
      <c r="C131" s="24">
        <v>0</v>
      </c>
      <c r="D131" s="22"/>
      <c r="E131" s="24">
        <v>0</v>
      </c>
      <c r="F131" s="22"/>
      <c r="G131" s="24">
        <v>0</v>
      </c>
      <c r="H131" s="22"/>
      <c r="I131" s="24">
        <v>73933448358</v>
      </c>
      <c r="J131" s="22"/>
      <c r="K131" s="24">
        <v>0</v>
      </c>
      <c r="L131" s="22"/>
      <c r="M131" s="24">
        <v>73933448358</v>
      </c>
    </row>
    <row r="132" spans="1:13" ht="21.75" customHeight="1">
      <c r="A132" s="7" t="s">
        <v>194</v>
      </c>
      <c r="C132" s="24">
        <v>17237116049</v>
      </c>
      <c r="D132" s="22"/>
      <c r="E132" s="24">
        <v>5939802</v>
      </c>
      <c r="F132" s="22"/>
      <c r="G132" s="24">
        <v>17231176247</v>
      </c>
      <c r="H132" s="22"/>
      <c r="I132" s="24">
        <v>60011266494</v>
      </c>
      <c r="J132" s="22"/>
      <c r="K132" s="24">
        <v>68307720</v>
      </c>
      <c r="L132" s="22"/>
      <c r="M132" s="24">
        <v>59942958774</v>
      </c>
    </row>
    <row r="133" spans="1:13" ht="21.75" customHeight="1">
      <c r="A133" s="7" t="s">
        <v>425</v>
      </c>
      <c r="C133" s="24">
        <v>79795082</v>
      </c>
      <c r="D133" s="22"/>
      <c r="E133" s="24">
        <v>0</v>
      </c>
      <c r="F133" s="22"/>
      <c r="G133" s="24">
        <v>79795082</v>
      </c>
      <c r="H133" s="22"/>
      <c r="I133" s="24">
        <v>6429458759</v>
      </c>
      <c r="J133" s="22"/>
      <c r="K133" s="24">
        <v>0</v>
      </c>
      <c r="L133" s="22"/>
      <c r="M133" s="24">
        <v>6429458759</v>
      </c>
    </row>
    <row r="134" spans="1:13" ht="21.75" customHeight="1">
      <c r="A134" s="7" t="s">
        <v>426</v>
      </c>
      <c r="C134" s="24">
        <v>0</v>
      </c>
      <c r="D134" s="22"/>
      <c r="E134" s="24">
        <v>0</v>
      </c>
      <c r="F134" s="22"/>
      <c r="G134" s="24">
        <v>0</v>
      </c>
      <c r="H134" s="22"/>
      <c r="I134" s="24">
        <v>30794455074</v>
      </c>
      <c r="J134" s="22"/>
      <c r="K134" s="24">
        <v>0</v>
      </c>
      <c r="L134" s="22"/>
      <c r="M134" s="24">
        <v>30794455074</v>
      </c>
    </row>
    <row r="135" spans="1:13" ht="21.75" customHeight="1">
      <c r="A135" s="7" t="s">
        <v>196</v>
      </c>
      <c r="C135" s="24">
        <v>5269436025</v>
      </c>
      <c r="D135" s="22"/>
      <c r="E135" s="24">
        <v>1799015</v>
      </c>
      <c r="F135" s="22"/>
      <c r="G135" s="24">
        <v>5267637010</v>
      </c>
      <c r="H135" s="22"/>
      <c r="I135" s="24">
        <v>20459812995</v>
      </c>
      <c r="J135" s="22"/>
      <c r="K135" s="24">
        <v>26985217</v>
      </c>
      <c r="L135" s="22"/>
      <c r="M135" s="24">
        <v>20432827778</v>
      </c>
    </row>
    <row r="136" spans="1:13" ht="21.75" customHeight="1">
      <c r="A136" s="7" t="s">
        <v>427</v>
      </c>
      <c r="C136" s="24">
        <v>0</v>
      </c>
      <c r="D136" s="22"/>
      <c r="E136" s="24">
        <v>0</v>
      </c>
      <c r="F136" s="22"/>
      <c r="G136" s="24">
        <v>0</v>
      </c>
      <c r="H136" s="22"/>
      <c r="I136" s="24">
        <v>17878860004</v>
      </c>
      <c r="J136" s="22"/>
      <c r="K136" s="24">
        <v>0</v>
      </c>
      <c r="L136" s="22"/>
      <c r="M136" s="24">
        <v>17878860004</v>
      </c>
    </row>
    <row r="137" spans="1:13" ht="21.75" customHeight="1">
      <c r="A137" s="7" t="s">
        <v>428</v>
      </c>
      <c r="C137" s="24">
        <v>0</v>
      </c>
      <c r="D137" s="22"/>
      <c r="E137" s="24">
        <v>0</v>
      </c>
      <c r="F137" s="22"/>
      <c r="G137" s="24">
        <v>0</v>
      </c>
      <c r="H137" s="22"/>
      <c r="I137" s="24">
        <v>13850336162</v>
      </c>
      <c r="J137" s="22"/>
      <c r="K137" s="24">
        <v>0</v>
      </c>
      <c r="L137" s="22"/>
      <c r="M137" s="24">
        <v>13850336162</v>
      </c>
    </row>
    <row r="138" spans="1:13" ht="21.75" customHeight="1">
      <c r="A138" s="7" t="s">
        <v>197</v>
      </c>
      <c r="C138" s="24">
        <v>3622858201</v>
      </c>
      <c r="D138" s="22"/>
      <c r="E138" s="24">
        <v>5785562</v>
      </c>
      <c r="F138" s="22"/>
      <c r="G138" s="24">
        <v>3617072639</v>
      </c>
      <c r="H138" s="22"/>
      <c r="I138" s="24">
        <v>26562769913</v>
      </c>
      <c r="J138" s="22"/>
      <c r="K138" s="24">
        <v>17690179</v>
      </c>
      <c r="L138" s="22"/>
      <c r="M138" s="24">
        <v>26545079734</v>
      </c>
    </row>
    <row r="139" spans="1:13" ht="21.75" customHeight="1">
      <c r="A139" s="7" t="s">
        <v>429</v>
      </c>
      <c r="C139" s="24">
        <v>0</v>
      </c>
      <c r="D139" s="22"/>
      <c r="E139" s="24">
        <v>0</v>
      </c>
      <c r="F139" s="22"/>
      <c r="G139" s="24">
        <v>0</v>
      </c>
      <c r="H139" s="22"/>
      <c r="I139" s="24">
        <v>8785098769</v>
      </c>
      <c r="J139" s="22"/>
      <c r="K139" s="24">
        <v>0</v>
      </c>
      <c r="L139" s="22"/>
      <c r="M139" s="24">
        <v>8785098769</v>
      </c>
    </row>
    <row r="140" spans="1:13" ht="21.75" customHeight="1">
      <c r="A140" s="7" t="s">
        <v>430</v>
      </c>
      <c r="C140" s="24">
        <v>0</v>
      </c>
      <c r="D140" s="22"/>
      <c r="E140" s="24">
        <v>0</v>
      </c>
      <c r="F140" s="22"/>
      <c r="G140" s="24">
        <v>0</v>
      </c>
      <c r="H140" s="22"/>
      <c r="I140" s="24">
        <v>11694192535</v>
      </c>
      <c r="J140" s="22"/>
      <c r="K140" s="24">
        <v>0</v>
      </c>
      <c r="L140" s="22"/>
      <c r="M140" s="24">
        <v>11694192535</v>
      </c>
    </row>
    <row r="141" spans="1:13" ht="21.75" customHeight="1">
      <c r="A141" s="7" t="s">
        <v>199</v>
      </c>
      <c r="C141" s="24">
        <v>740762598</v>
      </c>
      <c r="D141" s="22"/>
      <c r="E141" s="24">
        <v>401905</v>
      </c>
      <c r="F141" s="22"/>
      <c r="G141" s="24">
        <v>740360693</v>
      </c>
      <c r="H141" s="22"/>
      <c r="I141" s="24">
        <v>2311453258</v>
      </c>
      <c r="J141" s="22"/>
      <c r="K141" s="24">
        <v>2813334</v>
      </c>
      <c r="L141" s="22"/>
      <c r="M141" s="24">
        <v>2308639924</v>
      </c>
    </row>
    <row r="142" spans="1:13" ht="21.75" customHeight="1">
      <c r="A142" s="7" t="s">
        <v>431</v>
      </c>
      <c r="C142" s="24">
        <v>0</v>
      </c>
      <c r="D142" s="22"/>
      <c r="E142" s="24">
        <v>0</v>
      </c>
      <c r="F142" s="22"/>
      <c r="G142" s="24">
        <v>0</v>
      </c>
      <c r="H142" s="22"/>
      <c r="I142" s="24">
        <v>30813239742</v>
      </c>
      <c r="J142" s="22"/>
      <c r="K142" s="24">
        <v>0</v>
      </c>
      <c r="L142" s="22"/>
      <c r="M142" s="24">
        <v>30813239742</v>
      </c>
    </row>
    <row r="143" spans="1:13" ht="21.75" customHeight="1">
      <c r="A143" s="7" t="s">
        <v>201</v>
      </c>
      <c r="C143" s="24">
        <v>8969015652</v>
      </c>
      <c r="D143" s="22"/>
      <c r="E143" s="24">
        <v>-23712736</v>
      </c>
      <c r="F143" s="22"/>
      <c r="G143" s="24">
        <v>8992728388</v>
      </c>
      <c r="H143" s="22"/>
      <c r="I143" s="24">
        <v>60069724360</v>
      </c>
      <c r="J143" s="22"/>
      <c r="K143" s="24">
        <v>3048322</v>
      </c>
      <c r="L143" s="22"/>
      <c r="M143" s="24">
        <v>60066676038</v>
      </c>
    </row>
    <row r="144" spans="1:13" ht="21.75" customHeight="1">
      <c r="A144" s="7" t="s">
        <v>203</v>
      </c>
      <c r="C144" s="24">
        <v>158574000</v>
      </c>
      <c r="D144" s="22"/>
      <c r="E144" s="24">
        <v>-126407381</v>
      </c>
      <c r="F144" s="22"/>
      <c r="G144" s="24">
        <v>284981381</v>
      </c>
      <c r="H144" s="22"/>
      <c r="I144" s="24">
        <v>47955076994</v>
      </c>
      <c r="J144" s="22"/>
      <c r="K144" s="24">
        <v>0</v>
      </c>
      <c r="L144" s="22"/>
      <c r="M144" s="24">
        <v>47955076994</v>
      </c>
    </row>
    <row r="145" spans="1:13" ht="21.75" customHeight="1">
      <c r="A145" s="7" t="s">
        <v>204</v>
      </c>
      <c r="C145" s="24">
        <v>6786012355</v>
      </c>
      <c r="D145" s="22"/>
      <c r="E145" s="24">
        <v>-6092802</v>
      </c>
      <c r="F145" s="22"/>
      <c r="G145" s="24">
        <v>6792105157</v>
      </c>
      <c r="H145" s="22"/>
      <c r="I145" s="24">
        <v>22352438739</v>
      </c>
      <c r="J145" s="22"/>
      <c r="K145" s="24">
        <v>0</v>
      </c>
      <c r="L145" s="22"/>
      <c r="M145" s="24">
        <v>22352438739</v>
      </c>
    </row>
    <row r="146" spans="1:13" ht="21.75" customHeight="1">
      <c r="A146" s="7" t="s">
        <v>432</v>
      </c>
      <c r="C146" s="24">
        <v>0</v>
      </c>
      <c r="D146" s="22"/>
      <c r="E146" s="24">
        <v>0</v>
      </c>
      <c r="F146" s="22"/>
      <c r="G146" s="24">
        <v>0</v>
      </c>
      <c r="H146" s="22"/>
      <c r="I146" s="24">
        <v>8102916432</v>
      </c>
      <c r="J146" s="22"/>
      <c r="K146" s="24">
        <v>0</v>
      </c>
      <c r="L146" s="22"/>
      <c r="M146" s="24">
        <v>8102916432</v>
      </c>
    </row>
    <row r="147" spans="1:13" ht="21.75" customHeight="1">
      <c r="A147" s="7" t="s">
        <v>433</v>
      </c>
      <c r="C147" s="24">
        <v>0</v>
      </c>
      <c r="D147" s="22"/>
      <c r="E147" s="24">
        <v>0</v>
      </c>
      <c r="F147" s="22"/>
      <c r="G147" s="24">
        <v>0</v>
      </c>
      <c r="H147" s="22"/>
      <c r="I147" s="24">
        <v>12052265222</v>
      </c>
      <c r="J147" s="22"/>
      <c r="K147" s="24">
        <v>0</v>
      </c>
      <c r="L147" s="22"/>
      <c r="M147" s="24">
        <v>12052265222</v>
      </c>
    </row>
    <row r="148" spans="1:13" ht="21.75" customHeight="1">
      <c r="A148" s="7" t="s">
        <v>205</v>
      </c>
      <c r="C148" s="24">
        <v>5764525186</v>
      </c>
      <c r="D148" s="22"/>
      <c r="E148" s="24">
        <v>-21000294</v>
      </c>
      <c r="F148" s="22"/>
      <c r="G148" s="24">
        <v>5785525480</v>
      </c>
      <c r="H148" s="22"/>
      <c r="I148" s="24">
        <v>17249663025</v>
      </c>
      <c r="J148" s="22"/>
      <c r="K148" s="24">
        <v>16438944</v>
      </c>
      <c r="L148" s="22"/>
      <c r="M148" s="24">
        <v>17233224081</v>
      </c>
    </row>
    <row r="149" spans="1:13" ht="21.75" customHeight="1">
      <c r="A149" s="7" t="s">
        <v>434</v>
      </c>
      <c r="C149" s="24">
        <v>4817318191</v>
      </c>
      <c r="D149" s="22"/>
      <c r="E149" s="24">
        <v>-167402</v>
      </c>
      <c r="F149" s="22"/>
      <c r="G149" s="24">
        <v>4817485593</v>
      </c>
      <c r="H149" s="22"/>
      <c r="I149" s="24">
        <v>12195562975</v>
      </c>
      <c r="J149" s="22"/>
      <c r="K149" s="24">
        <v>0</v>
      </c>
      <c r="L149" s="22"/>
      <c r="M149" s="24">
        <v>12195562975</v>
      </c>
    </row>
    <row r="150" spans="1:13" ht="21.75" customHeight="1">
      <c r="A150" s="7" t="s">
        <v>435</v>
      </c>
      <c r="C150" s="24">
        <v>2974521664</v>
      </c>
      <c r="D150" s="22"/>
      <c r="E150" s="24">
        <v>0</v>
      </c>
      <c r="F150" s="22"/>
      <c r="G150" s="24">
        <v>2974521664</v>
      </c>
      <c r="H150" s="22"/>
      <c r="I150" s="24">
        <v>7925367566</v>
      </c>
      <c r="J150" s="22"/>
      <c r="K150" s="24">
        <v>0</v>
      </c>
      <c r="L150" s="22"/>
      <c r="M150" s="24">
        <v>7925367566</v>
      </c>
    </row>
    <row r="151" spans="1:13" ht="21.75" customHeight="1">
      <c r="A151" s="7" t="s">
        <v>436</v>
      </c>
      <c r="C151" s="24">
        <v>3695343372</v>
      </c>
      <c r="D151" s="22"/>
      <c r="E151" s="24">
        <v>0</v>
      </c>
      <c r="F151" s="22"/>
      <c r="G151" s="24">
        <v>3695343372</v>
      </c>
      <c r="H151" s="22"/>
      <c r="I151" s="24">
        <v>9726601897</v>
      </c>
      <c r="J151" s="22"/>
      <c r="K151" s="24">
        <v>0</v>
      </c>
      <c r="L151" s="22"/>
      <c r="M151" s="24">
        <v>9726601897</v>
      </c>
    </row>
    <row r="152" spans="1:13" ht="21.75" customHeight="1">
      <c r="A152" s="7" t="s">
        <v>207</v>
      </c>
      <c r="C152" s="24">
        <v>7353500960</v>
      </c>
      <c r="D152" s="22"/>
      <c r="E152" s="24">
        <v>-49940965</v>
      </c>
      <c r="F152" s="22"/>
      <c r="G152" s="24">
        <v>7403441925</v>
      </c>
      <c r="H152" s="22"/>
      <c r="I152" s="24">
        <v>22298817339</v>
      </c>
      <c r="J152" s="22"/>
      <c r="K152" s="24">
        <v>4542737</v>
      </c>
      <c r="L152" s="22"/>
      <c r="M152" s="24">
        <v>22294274602</v>
      </c>
    </row>
    <row r="153" spans="1:13" ht="21.75" customHeight="1">
      <c r="A153" s="7" t="s">
        <v>437</v>
      </c>
      <c r="C153" s="24">
        <v>0</v>
      </c>
      <c r="D153" s="22"/>
      <c r="E153" s="24">
        <v>0</v>
      </c>
      <c r="F153" s="22"/>
      <c r="G153" s="24">
        <v>0</v>
      </c>
      <c r="H153" s="22"/>
      <c r="I153" s="24">
        <v>12039380219</v>
      </c>
      <c r="J153" s="22"/>
      <c r="K153" s="24">
        <v>0</v>
      </c>
      <c r="L153" s="22"/>
      <c r="M153" s="24">
        <v>12039380219</v>
      </c>
    </row>
    <row r="154" spans="1:13" ht="21.75" customHeight="1">
      <c r="A154" s="7" t="s">
        <v>209</v>
      </c>
      <c r="C154" s="24">
        <v>786430814</v>
      </c>
      <c r="D154" s="22"/>
      <c r="E154" s="24">
        <v>-8364273</v>
      </c>
      <c r="F154" s="22"/>
      <c r="G154" s="24">
        <v>794795087</v>
      </c>
      <c r="H154" s="22"/>
      <c r="I154" s="24">
        <v>4328264797</v>
      </c>
      <c r="J154" s="22"/>
      <c r="K154" s="24">
        <v>0</v>
      </c>
      <c r="L154" s="22"/>
      <c r="M154" s="24">
        <v>4328264797</v>
      </c>
    </row>
    <row r="155" spans="1:13" ht="21.75" customHeight="1">
      <c r="A155" s="7" t="s">
        <v>210</v>
      </c>
      <c r="C155" s="24">
        <v>6952719515</v>
      </c>
      <c r="D155" s="22"/>
      <c r="E155" s="24">
        <v>-4341768</v>
      </c>
      <c r="F155" s="22"/>
      <c r="G155" s="24">
        <v>6957061283</v>
      </c>
      <c r="H155" s="22"/>
      <c r="I155" s="24">
        <v>15018553780</v>
      </c>
      <c r="J155" s="22"/>
      <c r="K155" s="24">
        <v>13025303</v>
      </c>
      <c r="L155" s="22"/>
      <c r="M155" s="24">
        <v>15005528477</v>
      </c>
    </row>
    <row r="156" spans="1:13" ht="21.75" customHeight="1">
      <c r="A156" s="7" t="s">
        <v>212</v>
      </c>
      <c r="C156" s="24">
        <v>20612235945</v>
      </c>
      <c r="D156" s="22"/>
      <c r="E156" s="24">
        <v>17550944</v>
      </c>
      <c r="F156" s="22"/>
      <c r="G156" s="24">
        <v>20594685001</v>
      </c>
      <c r="H156" s="22"/>
      <c r="I156" s="24">
        <v>45058258849</v>
      </c>
      <c r="J156" s="22"/>
      <c r="K156" s="24">
        <v>61206124</v>
      </c>
      <c r="L156" s="22"/>
      <c r="M156" s="24">
        <v>44997052725</v>
      </c>
    </row>
    <row r="157" spans="1:13" ht="21.75" customHeight="1">
      <c r="A157" s="7" t="s">
        <v>214</v>
      </c>
      <c r="C157" s="24">
        <v>362485531</v>
      </c>
      <c r="D157" s="22"/>
      <c r="E157" s="24">
        <v>-23306606</v>
      </c>
      <c r="F157" s="22"/>
      <c r="G157" s="24">
        <v>385792137</v>
      </c>
      <c r="H157" s="22"/>
      <c r="I157" s="24">
        <v>2659021043</v>
      </c>
      <c r="J157" s="22"/>
      <c r="K157" s="24">
        <v>0</v>
      </c>
      <c r="L157" s="22"/>
      <c r="M157" s="24">
        <v>2659021043</v>
      </c>
    </row>
    <row r="158" spans="1:13" ht="21.75" customHeight="1">
      <c r="A158" s="7" t="s">
        <v>215</v>
      </c>
      <c r="C158" s="24">
        <v>-631962936</v>
      </c>
      <c r="D158" s="22"/>
      <c r="E158" s="24">
        <v>0</v>
      </c>
      <c r="F158" s="22"/>
      <c r="G158" s="24">
        <v>-631962936</v>
      </c>
      <c r="H158" s="22"/>
      <c r="I158" s="24">
        <v>18497005282</v>
      </c>
      <c r="J158" s="22"/>
      <c r="K158" s="24">
        <v>0</v>
      </c>
      <c r="L158" s="22"/>
      <c r="M158" s="24">
        <v>18497005282</v>
      </c>
    </row>
    <row r="159" spans="1:13" ht="21.75" customHeight="1">
      <c r="A159" s="7" t="s">
        <v>216</v>
      </c>
      <c r="C159" s="24">
        <v>3345191980</v>
      </c>
      <c r="D159" s="22"/>
      <c r="E159" s="24">
        <v>-40375285</v>
      </c>
      <c r="F159" s="22"/>
      <c r="G159" s="24">
        <v>3385567265</v>
      </c>
      <c r="H159" s="22"/>
      <c r="I159" s="24">
        <v>13940820380</v>
      </c>
      <c r="J159" s="22"/>
      <c r="K159" s="24">
        <v>0</v>
      </c>
      <c r="L159" s="22"/>
      <c r="M159" s="24">
        <v>13940820380</v>
      </c>
    </row>
    <row r="160" spans="1:13" ht="21.75" customHeight="1">
      <c r="A160" s="7" t="s">
        <v>217</v>
      </c>
      <c r="C160" s="24">
        <v>8502036082</v>
      </c>
      <c r="D160" s="22"/>
      <c r="E160" s="24">
        <v>-2069779</v>
      </c>
      <c r="F160" s="22"/>
      <c r="G160" s="24">
        <v>8504105861</v>
      </c>
      <c r="H160" s="22"/>
      <c r="I160" s="24">
        <v>15291653557</v>
      </c>
      <c r="J160" s="22"/>
      <c r="K160" s="24">
        <v>23802470</v>
      </c>
      <c r="L160" s="22"/>
      <c r="M160" s="24">
        <v>15267851087</v>
      </c>
    </row>
    <row r="161" spans="1:13" ht="21.75" customHeight="1">
      <c r="A161" s="7" t="s">
        <v>219</v>
      </c>
      <c r="C161" s="24">
        <v>12739726027</v>
      </c>
      <c r="D161" s="22"/>
      <c r="E161" s="24">
        <v>0</v>
      </c>
      <c r="F161" s="22"/>
      <c r="G161" s="24">
        <v>12739726027</v>
      </c>
      <c r="H161" s="22"/>
      <c r="I161" s="24">
        <v>21537540230</v>
      </c>
      <c r="J161" s="22"/>
      <c r="K161" s="24">
        <v>46863017</v>
      </c>
      <c r="L161" s="22"/>
      <c r="M161" s="24">
        <v>21490677213</v>
      </c>
    </row>
    <row r="162" spans="1:13" ht="21.75" customHeight="1">
      <c r="A162" s="7" t="s">
        <v>221</v>
      </c>
      <c r="C162" s="24">
        <v>5671034732</v>
      </c>
      <c r="D162" s="22"/>
      <c r="E162" s="24">
        <v>-57266607</v>
      </c>
      <c r="F162" s="22"/>
      <c r="G162" s="24">
        <v>5728301339</v>
      </c>
      <c r="H162" s="22"/>
      <c r="I162" s="24">
        <v>16421963671</v>
      </c>
      <c r="J162" s="22"/>
      <c r="K162" s="24">
        <v>0</v>
      </c>
      <c r="L162" s="22"/>
      <c r="M162" s="24">
        <v>16421963671</v>
      </c>
    </row>
    <row r="163" spans="1:13" ht="21.75" customHeight="1">
      <c r="A163" s="7" t="s">
        <v>222</v>
      </c>
      <c r="C163" s="24">
        <v>2288030540</v>
      </c>
      <c r="D163" s="22"/>
      <c r="E163" s="24">
        <v>883962</v>
      </c>
      <c r="F163" s="22"/>
      <c r="G163" s="24">
        <v>2287146578</v>
      </c>
      <c r="H163" s="22"/>
      <c r="I163" s="24">
        <v>3183112507</v>
      </c>
      <c r="J163" s="22"/>
      <c r="K163" s="24">
        <v>12375466</v>
      </c>
      <c r="L163" s="22"/>
      <c r="M163" s="24">
        <v>3170737041</v>
      </c>
    </row>
    <row r="164" spans="1:13" ht="21.75" customHeight="1">
      <c r="A164" s="7" t="s">
        <v>224</v>
      </c>
      <c r="C164" s="24">
        <v>3378198965</v>
      </c>
      <c r="D164" s="22"/>
      <c r="E164" s="24">
        <v>2974465</v>
      </c>
      <c r="F164" s="22"/>
      <c r="G164" s="24">
        <v>3375224500</v>
      </c>
      <c r="H164" s="22"/>
      <c r="I164" s="24">
        <v>4365084205</v>
      </c>
      <c r="J164" s="22"/>
      <c r="K164" s="24">
        <v>17846794</v>
      </c>
      <c r="L164" s="22"/>
      <c r="M164" s="24">
        <v>4347237411</v>
      </c>
    </row>
    <row r="165" spans="1:13" ht="21.75" customHeight="1">
      <c r="A165" s="7" t="s">
        <v>225</v>
      </c>
      <c r="C165" s="24">
        <v>10051635599</v>
      </c>
      <c r="D165" s="22"/>
      <c r="E165" s="24">
        <v>5282777</v>
      </c>
      <c r="F165" s="22"/>
      <c r="G165" s="24">
        <v>10046352822</v>
      </c>
      <c r="H165" s="22"/>
      <c r="I165" s="24">
        <v>11809668383</v>
      </c>
      <c r="J165" s="22"/>
      <c r="K165" s="24">
        <v>36979440</v>
      </c>
      <c r="L165" s="22"/>
      <c r="M165" s="24">
        <v>11772688943</v>
      </c>
    </row>
    <row r="166" spans="1:13" ht="21.75" customHeight="1">
      <c r="A166" s="7" t="s">
        <v>227</v>
      </c>
      <c r="C166" s="24">
        <v>8918428400</v>
      </c>
      <c r="D166" s="22"/>
      <c r="E166" s="24">
        <v>13624836</v>
      </c>
      <c r="F166" s="22"/>
      <c r="G166" s="24">
        <v>8904803564</v>
      </c>
      <c r="H166" s="22"/>
      <c r="I166" s="24">
        <v>8918428400</v>
      </c>
      <c r="J166" s="22"/>
      <c r="K166" s="24">
        <v>13624836</v>
      </c>
      <c r="L166" s="22"/>
      <c r="M166" s="24">
        <v>8904803564</v>
      </c>
    </row>
    <row r="167" spans="1:13" ht="21.75" customHeight="1">
      <c r="A167" s="7" t="s">
        <v>229</v>
      </c>
      <c r="C167" s="24">
        <v>9018749493</v>
      </c>
      <c r="D167" s="22"/>
      <c r="E167" s="24">
        <v>20651373</v>
      </c>
      <c r="F167" s="22"/>
      <c r="G167" s="24">
        <v>8998098120</v>
      </c>
      <c r="H167" s="22"/>
      <c r="I167" s="24">
        <v>9018749493</v>
      </c>
      <c r="J167" s="22"/>
      <c r="K167" s="24">
        <v>20651373</v>
      </c>
      <c r="L167" s="22"/>
      <c r="M167" s="24">
        <v>8998098120</v>
      </c>
    </row>
    <row r="168" spans="1:13" ht="21.75" customHeight="1">
      <c r="A168" s="7" t="s">
        <v>231</v>
      </c>
      <c r="C168" s="24">
        <v>10235421404</v>
      </c>
      <c r="D168" s="22"/>
      <c r="E168" s="24">
        <v>31225953</v>
      </c>
      <c r="F168" s="22"/>
      <c r="G168" s="24">
        <v>10204195451</v>
      </c>
      <c r="H168" s="22"/>
      <c r="I168" s="24">
        <v>10235421404</v>
      </c>
      <c r="J168" s="22"/>
      <c r="K168" s="24">
        <v>31225953</v>
      </c>
      <c r="L168" s="22"/>
      <c r="M168" s="24">
        <v>10204195451</v>
      </c>
    </row>
    <row r="169" spans="1:13" ht="21.75" customHeight="1">
      <c r="A169" s="7" t="s">
        <v>233</v>
      </c>
      <c r="C169" s="24">
        <v>23636909163</v>
      </c>
      <c r="D169" s="22"/>
      <c r="E169" s="24">
        <v>161633049</v>
      </c>
      <c r="F169" s="22"/>
      <c r="G169" s="24">
        <v>23475276114</v>
      </c>
      <c r="H169" s="22"/>
      <c r="I169" s="24">
        <v>23636909163</v>
      </c>
      <c r="J169" s="22"/>
      <c r="K169" s="24">
        <v>161633049</v>
      </c>
      <c r="L169" s="22"/>
      <c r="M169" s="24">
        <v>23475276114</v>
      </c>
    </row>
    <row r="170" spans="1:13" ht="21.75" customHeight="1">
      <c r="A170" s="7" t="s">
        <v>235</v>
      </c>
      <c r="C170" s="24">
        <v>6309486320</v>
      </c>
      <c r="D170" s="22"/>
      <c r="E170" s="24">
        <v>47902825</v>
      </c>
      <c r="F170" s="22"/>
      <c r="G170" s="24">
        <v>6261583495</v>
      </c>
      <c r="H170" s="22"/>
      <c r="I170" s="24">
        <v>6309486320</v>
      </c>
      <c r="J170" s="22"/>
      <c r="K170" s="24">
        <v>47902825</v>
      </c>
      <c r="L170" s="22"/>
      <c r="M170" s="24">
        <v>6261583495</v>
      </c>
    </row>
    <row r="171" spans="1:13" ht="21.75" customHeight="1">
      <c r="A171" s="7" t="s">
        <v>237</v>
      </c>
      <c r="C171" s="24">
        <v>3484469940</v>
      </c>
      <c r="D171" s="22"/>
      <c r="E171" s="24">
        <v>26454761</v>
      </c>
      <c r="F171" s="22"/>
      <c r="G171" s="24">
        <v>3458015179</v>
      </c>
      <c r="H171" s="22"/>
      <c r="I171" s="24">
        <v>3484469940</v>
      </c>
      <c r="J171" s="22"/>
      <c r="K171" s="24">
        <v>26454761</v>
      </c>
      <c r="L171" s="22"/>
      <c r="M171" s="24">
        <v>3458015179</v>
      </c>
    </row>
    <row r="172" spans="1:13" ht="21.75" customHeight="1">
      <c r="A172" s="7" t="s">
        <v>239</v>
      </c>
      <c r="C172" s="24">
        <v>15466557360</v>
      </c>
      <c r="D172" s="22"/>
      <c r="E172" s="24">
        <v>117425056</v>
      </c>
      <c r="F172" s="22"/>
      <c r="G172" s="24">
        <v>15349132304</v>
      </c>
      <c r="H172" s="22"/>
      <c r="I172" s="24">
        <v>15466557360</v>
      </c>
      <c r="J172" s="22"/>
      <c r="K172" s="24">
        <v>117425056</v>
      </c>
      <c r="L172" s="22"/>
      <c r="M172" s="24">
        <v>15349132304</v>
      </c>
    </row>
    <row r="173" spans="1:13" ht="21.75" customHeight="1">
      <c r="A173" s="7" t="s">
        <v>241</v>
      </c>
      <c r="C173" s="24">
        <v>8573756058</v>
      </c>
      <c r="D173" s="22"/>
      <c r="E173" s="24">
        <v>77993882</v>
      </c>
      <c r="F173" s="22"/>
      <c r="G173" s="24">
        <v>8495762176</v>
      </c>
      <c r="H173" s="22"/>
      <c r="I173" s="24">
        <v>8573756058</v>
      </c>
      <c r="J173" s="22"/>
      <c r="K173" s="24">
        <v>77993882</v>
      </c>
      <c r="L173" s="22"/>
      <c r="M173" s="24">
        <v>8495762176</v>
      </c>
    </row>
    <row r="174" spans="1:13" ht="21.75" customHeight="1">
      <c r="A174" s="7" t="s">
        <v>243</v>
      </c>
      <c r="C174" s="24">
        <v>6765201630</v>
      </c>
      <c r="D174" s="22"/>
      <c r="E174" s="24">
        <v>76752693</v>
      </c>
      <c r="F174" s="22"/>
      <c r="G174" s="24">
        <v>6688448937</v>
      </c>
      <c r="H174" s="22"/>
      <c r="I174" s="24">
        <v>6765201630</v>
      </c>
      <c r="J174" s="22"/>
      <c r="K174" s="24">
        <v>76752693</v>
      </c>
      <c r="L174" s="22"/>
      <c r="M174" s="24">
        <v>6688448937</v>
      </c>
    </row>
    <row r="175" spans="1:13" ht="21.75" customHeight="1">
      <c r="A175" s="7" t="s">
        <v>245</v>
      </c>
      <c r="C175" s="24">
        <v>3060109288</v>
      </c>
      <c r="D175" s="22"/>
      <c r="E175" s="24">
        <v>50650992</v>
      </c>
      <c r="F175" s="22"/>
      <c r="G175" s="24">
        <v>3009458296</v>
      </c>
      <c r="H175" s="22"/>
      <c r="I175" s="24">
        <v>3060109288</v>
      </c>
      <c r="J175" s="22"/>
      <c r="K175" s="24">
        <v>50650992</v>
      </c>
      <c r="L175" s="22"/>
      <c r="M175" s="24">
        <v>3009458296</v>
      </c>
    </row>
    <row r="176" spans="1:13" ht="21.75" customHeight="1">
      <c r="A176" s="7" t="s">
        <v>246</v>
      </c>
      <c r="C176" s="24">
        <v>8495218360</v>
      </c>
      <c r="D176" s="22"/>
      <c r="E176" s="24">
        <v>140613030</v>
      </c>
      <c r="F176" s="22"/>
      <c r="G176" s="24">
        <v>8354605330</v>
      </c>
      <c r="H176" s="22"/>
      <c r="I176" s="24">
        <v>8495218360</v>
      </c>
      <c r="J176" s="22"/>
      <c r="K176" s="24">
        <v>140613030</v>
      </c>
      <c r="L176" s="22"/>
      <c r="M176" s="24">
        <v>8354605330</v>
      </c>
    </row>
    <row r="177" spans="1:13" ht="21.75" customHeight="1">
      <c r="A177" s="7" t="s">
        <v>248</v>
      </c>
      <c r="C177" s="24">
        <v>100000</v>
      </c>
      <c r="D177" s="22"/>
      <c r="E177" s="24">
        <v>0</v>
      </c>
      <c r="F177" s="22"/>
      <c r="G177" s="24">
        <v>100000</v>
      </c>
      <c r="H177" s="22"/>
      <c r="I177" s="24">
        <v>100000</v>
      </c>
      <c r="J177" s="22"/>
      <c r="K177" s="24">
        <v>0</v>
      </c>
      <c r="L177" s="22"/>
      <c r="M177" s="24">
        <v>100000</v>
      </c>
    </row>
    <row r="178" spans="1:13" ht="21.75" customHeight="1">
      <c r="A178" s="7" t="s">
        <v>249</v>
      </c>
      <c r="C178" s="24">
        <v>5355191254</v>
      </c>
      <c r="D178" s="22"/>
      <c r="E178" s="24">
        <v>92598624</v>
      </c>
      <c r="F178" s="22"/>
      <c r="G178" s="24">
        <v>5262592630</v>
      </c>
      <c r="H178" s="22"/>
      <c r="I178" s="24">
        <v>5355191254</v>
      </c>
      <c r="J178" s="22"/>
      <c r="K178" s="24">
        <v>92598624</v>
      </c>
      <c r="L178" s="22"/>
      <c r="M178" s="24">
        <v>5262592630</v>
      </c>
    </row>
    <row r="179" spans="1:13" ht="21.75" customHeight="1">
      <c r="A179" s="7" t="s">
        <v>251</v>
      </c>
      <c r="C179" s="24">
        <v>1301375789</v>
      </c>
      <c r="D179" s="22"/>
      <c r="E179" s="24">
        <v>22502578</v>
      </c>
      <c r="F179" s="22"/>
      <c r="G179" s="24">
        <v>1278873211</v>
      </c>
      <c r="H179" s="22"/>
      <c r="I179" s="24">
        <v>1301375789</v>
      </c>
      <c r="J179" s="22"/>
      <c r="K179" s="24">
        <v>22502578</v>
      </c>
      <c r="L179" s="22"/>
      <c r="M179" s="24">
        <v>1278873211</v>
      </c>
    </row>
    <row r="180" spans="1:13" ht="21.75" customHeight="1">
      <c r="A180" s="7" t="s">
        <v>253</v>
      </c>
      <c r="C180" s="24">
        <v>4059646554</v>
      </c>
      <c r="D180" s="22"/>
      <c r="E180" s="24">
        <v>73193885</v>
      </c>
      <c r="F180" s="22"/>
      <c r="G180" s="24">
        <v>3986452669</v>
      </c>
      <c r="H180" s="22"/>
      <c r="I180" s="24">
        <v>4059646554</v>
      </c>
      <c r="J180" s="22"/>
      <c r="K180" s="24">
        <v>73193885</v>
      </c>
      <c r="L180" s="22"/>
      <c r="M180" s="24">
        <v>3986452669</v>
      </c>
    </row>
    <row r="181" spans="1:13" ht="21.75" customHeight="1">
      <c r="A181" s="7" t="s">
        <v>255</v>
      </c>
      <c r="C181" s="24">
        <v>1685342948</v>
      </c>
      <c r="D181" s="22"/>
      <c r="E181" s="24">
        <v>32868883</v>
      </c>
      <c r="F181" s="22"/>
      <c r="G181" s="24">
        <v>1652474065</v>
      </c>
      <c r="H181" s="22"/>
      <c r="I181" s="24">
        <v>1685342948</v>
      </c>
      <c r="J181" s="22"/>
      <c r="K181" s="24">
        <v>32868883</v>
      </c>
      <c r="L181" s="22"/>
      <c r="M181" s="24">
        <v>1652474065</v>
      </c>
    </row>
    <row r="182" spans="1:13" ht="21.75" customHeight="1">
      <c r="A182" s="7" t="s">
        <v>257</v>
      </c>
      <c r="C182" s="24">
        <v>353678248</v>
      </c>
      <c r="D182" s="22"/>
      <c r="E182" s="24">
        <v>6897711</v>
      </c>
      <c r="F182" s="22"/>
      <c r="G182" s="24">
        <v>346780537</v>
      </c>
      <c r="H182" s="22"/>
      <c r="I182" s="24">
        <v>353678248</v>
      </c>
      <c r="J182" s="22"/>
      <c r="K182" s="24">
        <v>6897711</v>
      </c>
      <c r="L182" s="22"/>
      <c r="M182" s="24">
        <v>346780537</v>
      </c>
    </row>
    <row r="183" spans="1:13" ht="21.75" customHeight="1">
      <c r="A183" s="9" t="s">
        <v>259</v>
      </c>
      <c r="C183" s="26">
        <v>713857704</v>
      </c>
      <c r="D183" s="22"/>
      <c r="E183" s="26">
        <v>15493758</v>
      </c>
      <c r="F183" s="22"/>
      <c r="G183" s="26">
        <v>698363946</v>
      </c>
      <c r="H183" s="22"/>
      <c r="I183" s="26">
        <v>713857704</v>
      </c>
      <c r="J183" s="22"/>
      <c r="K183" s="26">
        <v>15493758</v>
      </c>
      <c r="L183" s="22"/>
      <c r="M183" s="26">
        <v>698363946</v>
      </c>
    </row>
    <row r="184" spans="1:13" ht="21.75" customHeight="1">
      <c r="A184" s="12" t="s">
        <v>31</v>
      </c>
      <c r="C184" s="28">
        <v>341333137207</v>
      </c>
      <c r="D184" s="22"/>
      <c r="E184" s="28">
        <v>582597580</v>
      </c>
      <c r="F184" s="22"/>
      <c r="G184" s="28">
        <v>340750539627</v>
      </c>
      <c r="H184" s="22"/>
      <c r="I184" s="28">
        <v>4650897071500</v>
      </c>
      <c r="J184" s="22"/>
      <c r="K184" s="28">
        <v>1537131577</v>
      </c>
      <c r="L184" s="22"/>
      <c r="M184" s="28">
        <v>4649359939923</v>
      </c>
    </row>
    <row r="188" spans="1:13">
      <c r="M188" s="36">
        <v>4650897071500</v>
      </c>
    </row>
    <row r="189" spans="1:13">
      <c r="M189" s="36">
        <v>1537131577</v>
      </c>
    </row>
    <row r="190" spans="1:13">
      <c r="M190" s="37">
        <f>M188-M189</f>
        <v>4649359939923</v>
      </c>
    </row>
    <row r="191" spans="1:13">
      <c r="M191" s="37">
        <f>M184-M190</f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V49"/>
  <sheetViews>
    <sheetView rightToLeft="1" topLeftCell="A28" zoomScaleNormal="100" workbookViewId="0">
      <selection activeCell="Q44" sqref="Q44"/>
    </sheetView>
  </sheetViews>
  <sheetFormatPr defaultRowHeight="12.75"/>
  <cols>
    <col min="1" max="1" width="40.28515625" customWidth="1"/>
    <col min="2" max="2" width="1.28515625" customWidth="1"/>
    <col min="3" max="3" width="14.5703125" customWidth="1"/>
    <col min="4" max="4" width="1.28515625" customWidth="1"/>
    <col min="5" max="5" width="18.7109375" customWidth="1"/>
    <col min="6" max="6" width="1.28515625" customWidth="1"/>
    <col min="7" max="7" width="18.85546875" customWidth="1"/>
    <col min="8" max="8" width="1.28515625" customWidth="1"/>
    <col min="9" max="9" width="20.42578125" customWidth="1"/>
    <col min="10" max="10" width="1.28515625" customWidth="1"/>
    <col min="11" max="11" width="14.85546875" customWidth="1"/>
    <col min="12" max="12" width="1.28515625" customWidth="1"/>
    <col min="13" max="13" width="19.85546875" customWidth="1"/>
    <col min="14" max="14" width="1.28515625" customWidth="1"/>
    <col min="15" max="15" width="18.28515625" customWidth="1"/>
    <col min="16" max="16" width="1.28515625" customWidth="1"/>
    <col min="17" max="17" width="22.140625" customWidth="1"/>
    <col min="18" max="18" width="7.42578125" customWidth="1"/>
    <col min="19" max="19" width="0.28515625" customWidth="1"/>
    <col min="20" max="20" width="18.5703125" hidden="1" customWidth="1"/>
    <col min="21" max="21" width="18.140625" hidden="1" customWidth="1"/>
    <col min="22" max="22" width="21" hidden="1" customWidth="1"/>
  </cols>
  <sheetData>
    <row r="1" spans="1:22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2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2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T3">
        <v>381465764</v>
      </c>
    </row>
    <row r="4" spans="1:22" ht="14.45" customHeight="1">
      <c r="T4">
        <v>46440</v>
      </c>
    </row>
    <row r="5" spans="1:22" ht="14.45" customHeight="1">
      <c r="A5" s="74" t="s">
        <v>466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T5">
        <f>T3-T4</f>
        <v>381419324</v>
      </c>
    </row>
    <row r="6" spans="1:22" ht="14.45" customHeight="1">
      <c r="A6" s="75" t="s">
        <v>266</v>
      </c>
      <c r="C6" s="75" t="s">
        <v>282</v>
      </c>
      <c r="D6" s="75"/>
      <c r="E6" s="75"/>
      <c r="F6" s="75"/>
      <c r="G6" s="75"/>
      <c r="H6" s="75"/>
      <c r="I6" s="75"/>
      <c r="K6" s="75" t="s">
        <v>283</v>
      </c>
      <c r="L6" s="75"/>
      <c r="M6" s="75"/>
      <c r="N6" s="75"/>
      <c r="O6" s="75"/>
      <c r="P6" s="75"/>
      <c r="Q6" s="75"/>
      <c r="R6" s="75"/>
    </row>
    <row r="7" spans="1:22" ht="36.75" customHeight="1">
      <c r="A7" s="75"/>
      <c r="C7" s="15" t="s">
        <v>13</v>
      </c>
      <c r="D7" s="3"/>
      <c r="E7" s="15" t="s">
        <v>467</v>
      </c>
      <c r="F7" s="3"/>
      <c r="G7" s="15" t="s">
        <v>468</v>
      </c>
      <c r="H7" s="3"/>
      <c r="I7" s="15" t="s">
        <v>469</v>
      </c>
      <c r="K7" s="15" t="s">
        <v>13</v>
      </c>
      <c r="L7" s="3"/>
      <c r="M7" s="15" t="s">
        <v>467</v>
      </c>
      <c r="N7" s="3"/>
      <c r="O7" s="15" t="s">
        <v>468</v>
      </c>
      <c r="P7" s="3"/>
      <c r="Q7" s="96" t="s">
        <v>469</v>
      </c>
      <c r="R7" s="96"/>
      <c r="T7" s="52" t="s">
        <v>494</v>
      </c>
      <c r="U7" s="52" t="s">
        <v>495</v>
      </c>
      <c r="V7" s="52" t="s">
        <v>50</v>
      </c>
    </row>
    <row r="8" spans="1:22" ht="21.75" customHeight="1">
      <c r="A8" s="5" t="s">
        <v>60</v>
      </c>
      <c r="C8" s="21">
        <v>500000</v>
      </c>
      <c r="D8" s="22"/>
      <c r="E8" s="21">
        <v>9323914688</v>
      </c>
      <c r="F8" s="22"/>
      <c r="G8" s="21">
        <v>7444270797</v>
      </c>
      <c r="H8" s="22"/>
      <c r="I8" s="21">
        <v>1879643891</v>
      </c>
      <c r="J8" s="22"/>
      <c r="K8" s="21">
        <v>1500000</v>
      </c>
      <c r="L8" s="22"/>
      <c r="M8" s="21">
        <v>23606933438</v>
      </c>
      <c r="N8" s="22"/>
      <c r="O8" s="21">
        <v>22523856983</v>
      </c>
      <c r="P8" s="22"/>
      <c r="Q8" s="78">
        <f>V8-U8-T8</f>
        <v>1083076455</v>
      </c>
      <c r="R8" s="78"/>
      <c r="S8">
        <v>0</v>
      </c>
      <c r="T8" s="24">
        <v>0</v>
      </c>
      <c r="U8" s="24">
        <v>28066562</v>
      </c>
      <c r="V8" s="37">
        <v>1111143017</v>
      </c>
    </row>
    <row r="9" spans="1:22" ht="21.75" customHeight="1">
      <c r="A9" s="7" t="s">
        <v>19</v>
      </c>
      <c r="C9" s="24">
        <v>27927</v>
      </c>
      <c r="D9" s="22"/>
      <c r="E9" s="24">
        <v>29445018201</v>
      </c>
      <c r="F9" s="22"/>
      <c r="G9" s="24">
        <v>34084150661</v>
      </c>
      <c r="H9" s="22"/>
      <c r="I9" s="24">
        <v>-4639132460</v>
      </c>
      <c r="J9" s="22"/>
      <c r="K9" s="24">
        <v>179207</v>
      </c>
      <c r="L9" s="22"/>
      <c r="M9" s="24">
        <v>203586753914</v>
      </c>
      <c r="N9" s="22"/>
      <c r="O9" s="24">
        <v>278824212726</v>
      </c>
      <c r="P9" s="22"/>
      <c r="Q9" s="80">
        <f t="shared" ref="Q9:Q38" si="0">V9-U9-T9</f>
        <v>-30428533519</v>
      </c>
      <c r="R9" s="80"/>
      <c r="T9" s="24">
        <v>381419324</v>
      </c>
      <c r="U9" s="24">
        <v>149168683</v>
      </c>
      <c r="V9" s="37">
        <v>-29897945512</v>
      </c>
    </row>
    <row r="10" spans="1:22" ht="21.75" customHeight="1">
      <c r="A10" s="7" t="s">
        <v>53</v>
      </c>
      <c r="C10" s="24">
        <v>7100000</v>
      </c>
      <c r="D10" s="22"/>
      <c r="E10" s="24">
        <v>90111226154</v>
      </c>
      <c r="F10" s="22"/>
      <c r="G10" s="24">
        <v>80010582425</v>
      </c>
      <c r="H10" s="22"/>
      <c r="I10" s="24">
        <v>10100643729</v>
      </c>
      <c r="J10" s="22"/>
      <c r="K10" s="24">
        <v>7100000</v>
      </c>
      <c r="L10" s="22"/>
      <c r="M10" s="24">
        <v>90111226154</v>
      </c>
      <c r="N10" s="22"/>
      <c r="O10" s="24">
        <v>80010582425</v>
      </c>
      <c r="P10" s="22"/>
      <c r="Q10" s="80">
        <f t="shared" si="0"/>
        <v>10100643729</v>
      </c>
      <c r="R10" s="80"/>
      <c r="T10" s="24">
        <v>0</v>
      </c>
      <c r="U10" s="24">
        <v>59625411</v>
      </c>
      <c r="V10" s="37">
        <v>10160269140</v>
      </c>
    </row>
    <row r="11" spans="1:22" ht="21.75" customHeight="1">
      <c r="A11" s="7" t="s">
        <v>62</v>
      </c>
      <c r="C11" s="24">
        <v>15000000</v>
      </c>
      <c r="D11" s="22"/>
      <c r="E11" s="24">
        <v>288870938460</v>
      </c>
      <c r="F11" s="22"/>
      <c r="G11" s="24">
        <v>210585749468</v>
      </c>
      <c r="H11" s="22"/>
      <c r="I11" s="24">
        <v>78285188992</v>
      </c>
      <c r="J11" s="22"/>
      <c r="K11" s="24">
        <v>72300619</v>
      </c>
      <c r="L11" s="22"/>
      <c r="M11" s="24">
        <v>1184887627056</v>
      </c>
      <c r="N11" s="22"/>
      <c r="O11" s="24">
        <v>1008003897328</v>
      </c>
      <c r="P11" s="22"/>
      <c r="Q11" s="80">
        <f t="shared" si="0"/>
        <v>176883729728</v>
      </c>
      <c r="R11" s="80"/>
      <c r="T11" s="24">
        <v>0</v>
      </c>
      <c r="U11" s="24">
        <v>1423568004</v>
      </c>
      <c r="V11" s="37">
        <v>178307297732</v>
      </c>
    </row>
    <row r="12" spans="1:22" ht="21.75" customHeight="1">
      <c r="A12" s="7" t="s">
        <v>59</v>
      </c>
      <c r="C12" s="24">
        <v>49622595</v>
      </c>
      <c r="D12" s="22"/>
      <c r="E12" s="24">
        <v>1036668113274</v>
      </c>
      <c r="F12" s="22"/>
      <c r="G12" s="24">
        <v>999999992925</v>
      </c>
      <c r="H12" s="22"/>
      <c r="I12" s="24">
        <v>36668120349</v>
      </c>
      <c r="J12" s="22"/>
      <c r="K12" s="24">
        <v>49622595</v>
      </c>
      <c r="L12" s="22"/>
      <c r="M12" s="24">
        <v>1036668113274</v>
      </c>
      <c r="N12" s="22"/>
      <c r="O12" s="24">
        <v>999999992925</v>
      </c>
      <c r="P12" s="22"/>
      <c r="Q12" s="80">
        <f t="shared" si="0"/>
        <v>36668120349</v>
      </c>
      <c r="R12" s="80"/>
      <c r="T12" s="24">
        <v>0</v>
      </c>
      <c r="U12" s="24">
        <v>0</v>
      </c>
      <c r="V12" s="37">
        <v>36668120349</v>
      </c>
    </row>
    <row r="13" spans="1:22" ht="21.75" customHeight="1">
      <c r="A13" s="7" t="s">
        <v>55</v>
      </c>
      <c r="C13" s="24">
        <v>1200000</v>
      </c>
      <c r="D13" s="22"/>
      <c r="E13" s="24">
        <v>26536450505</v>
      </c>
      <c r="F13" s="22"/>
      <c r="G13" s="24">
        <v>20809287855</v>
      </c>
      <c r="H13" s="22"/>
      <c r="I13" s="24">
        <v>5727162650</v>
      </c>
      <c r="J13" s="22"/>
      <c r="K13" s="24">
        <v>2057218</v>
      </c>
      <c r="L13" s="22"/>
      <c r="M13" s="24">
        <v>41974542677</v>
      </c>
      <c r="N13" s="22"/>
      <c r="O13" s="24">
        <v>35832878691</v>
      </c>
      <c r="P13" s="22"/>
      <c r="Q13" s="80">
        <f t="shared" si="0"/>
        <v>6141663986</v>
      </c>
      <c r="R13" s="80"/>
      <c r="T13" s="24">
        <v>0</v>
      </c>
      <c r="U13" s="24">
        <v>49904023</v>
      </c>
      <c r="V13" s="37">
        <v>6191568009</v>
      </c>
    </row>
    <row r="14" spans="1:22" ht="21.75" customHeight="1">
      <c r="A14" s="7" t="s">
        <v>63</v>
      </c>
      <c r="C14" s="24">
        <v>3817000</v>
      </c>
      <c r="D14" s="22"/>
      <c r="E14" s="24">
        <v>76226240600</v>
      </c>
      <c r="F14" s="22"/>
      <c r="G14" s="24">
        <v>62657900278</v>
      </c>
      <c r="H14" s="22"/>
      <c r="I14" s="24">
        <v>13568340322</v>
      </c>
      <c r="J14" s="22"/>
      <c r="K14" s="24">
        <v>3817000</v>
      </c>
      <c r="L14" s="22"/>
      <c r="M14" s="24">
        <v>76226240600</v>
      </c>
      <c r="N14" s="22"/>
      <c r="O14" s="24">
        <v>62657900278</v>
      </c>
      <c r="P14" s="22"/>
      <c r="Q14" s="80">
        <f t="shared" si="0"/>
        <v>13568340322</v>
      </c>
      <c r="R14" s="80"/>
      <c r="T14" s="24">
        <v>0</v>
      </c>
      <c r="U14" s="24">
        <v>90626250</v>
      </c>
      <c r="V14" s="37">
        <v>13658966572</v>
      </c>
    </row>
    <row r="15" spans="1:22" ht="21.75" customHeight="1">
      <c r="A15" s="7" t="s">
        <v>23</v>
      </c>
      <c r="C15" s="24">
        <v>25972546</v>
      </c>
      <c r="D15" s="22"/>
      <c r="E15" s="24">
        <v>162137099565</v>
      </c>
      <c r="F15" s="22"/>
      <c r="G15" s="24">
        <v>158361254151</v>
      </c>
      <c r="H15" s="22"/>
      <c r="I15" s="24">
        <v>3775845414</v>
      </c>
      <c r="J15" s="22"/>
      <c r="K15" s="24">
        <v>33953760</v>
      </c>
      <c r="L15" s="22"/>
      <c r="M15" s="24">
        <v>206167691218</v>
      </c>
      <c r="N15" s="22"/>
      <c r="O15" s="24">
        <v>206560618983</v>
      </c>
      <c r="P15" s="22"/>
      <c r="Q15" s="80">
        <f t="shared" si="0"/>
        <v>-392927765</v>
      </c>
      <c r="R15" s="80"/>
      <c r="T15" s="24">
        <v>1037008648</v>
      </c>
      <c r="U15" s="24">
        <v>197030024</v>
      </c>
      <c r="V15" s="37">
        <v>841110907</v>
      </c>
    </row>
    <row r="16" spans="1:22" ht="21.75" customHeight="1">
      <c r="A16" s="7" t="s">
        <v>288</v>
      </c>
      <c r="C16" s="24">
        <v>0</v>
      </c>
      <c r="D16" s="22"/>
      <c r="E16" s="24">
        <v>0</v>
      </c>
      <c r="F16" s="22"/>
      <c r="G16" s="24">
        <v>0</v>
      </c>
      <c r="H16" s="22"/>
      <c r="I16" s="24">
        <v>0</v>
      </c>
      <c r="J16" s="22"/>
      <c r="K16" s="24">
        <v>10000000</v>
      </c>
      <c r="L16" s="22"/>
      <c r="M16" s="24">
        <v>54988251684</v>
      </c>
      <c r="N16" s="22"/>
      <c r="O16" s="24">
        <v>49375778116</v>
      </c>
      <c r="P16" s="22"/>
      <c r="Q16" s="80">
        <f t="shared" si="0"/>
        <v>5612473568</v>
      </c>
      <c r="R16" s="80"/>
      <c r="T16" s="24">
        <v>276586955</v>
      </c>
      <c r="U16" s="24">
        <v>52551131</v>
      </c>
      <c r="V16" s="37">
        <v>5941611654</v>
      </c>
    </row>
    <row r="17" spans="1:22" ht="21.75" customHeight="1">
      <c r="A17" s="7" t="s">
        <v>298</v>
      </c>
      <c r="C17" s="24">
        <v>0</v>
      </c>
      <c r="D17" s="22"/>
      <c r="E17" s="24">
        <v>0</v>
      </c>
      <c r="F17" s="22"/>
      <c r="G17" s="24">
        <v>0</v>
      </c>
      <c r="H17" s="22"/>
      <c r="I17" s="24">
        <v>0</v>
      </c>
      <c r="J17" s="22"/>
      <c r="K17" s="24">
        <v>9570000</v>
      </c>
      <c r="L17" s="22"/>
      <c r="M17" s="24">
        <v>177790622625</v>
      </c>
      <c r="N17" s="22"/>
      <c r="O17" s="24">
        <v>180658213312</v>
      </c>
      <c r="P17" s="22"/>
      <c r="Q17" s="80">
        <f t="shared" si="0"/>
        <v>-2867590687</v>
      </c>
      <c r="R17" s="80"/>
      <c r="T17" s="24">
        <v>0</v>
      </c>
      <c r="U17" s="24">
        <v>211377375</v>
      </c>
      <c r="V17" s="37">
        <v>-2656213312</v>
      </c>
    </row>
    <row r="18" spans="1:22" ht="21.75" customHeight="1">
      <c r="A18" s="7" t="s">
        <v>299</v>
      </c>
      <c r="C18" s="24">
        <v>0</v>
      </c>
      <c r="D18" s="22"/>
      <c r="E18" s="24">
        <v>0</v>
      </c>
      <c r="F18" s="22"/>
      <c r="G18" s="24">
        <v>0</v>
      </c>
      <c r="H18" s="22"/>
      <c r="I18" s="24">
        <v>0</v>
      </c>
      <c r="J18" s="22"/>
      <c r="K18" s="24">
        <v>74959298</v>
      </c>
      <c r="L18" s="22"/>
      <c r="M18" s="24">
        <v>960626073155</v>
      </c>
      <c r="N18" s="22"/>
      <c r="O18" s="24">
        <v>899999992662</v>
      </c>
      <c r="P18" s="22"/>
      <c r="Q18" s="80">
        <f t="shared" si="0"/>
        <v>60626080493</v>
      </c>
      <c r="R18" s="80"/>
      <c r="T18" s="24">
        <v>0</v>
      </c>
      <c r="U18" s="24">
        <v>0</v>
      </c>
      <c r="V18" s="37">
        <v>60626080493</v>
      </c>
    </row>
    <row r="19" spans="1:22" ht="21.75" customHeight="1">
      <c r="A19" s="7" t="s">
        <v>289</v>
      </c>
      <c r="C19" s="24">
        <v>0</v>
      </c>
      <c r="D19" s="22"/>
      <c r="E19" s="24">
        <v>0</v>
      </c>
      <c r="F19" s="22"/>
      <c r="G19" s="24">
        <v>0</v>
      </c>
      <c r="H19" s="22"/>
      <c r="I19" s="24">
        <v>0</v>
      </c>
      <c r="J19" s="22"/>
      <c r="K19" s="24">
        <v>43000000</v>
      </c>
      <c r="L19" s="22"/>
      <c r="M19" s="24">
        <v>322946166757</v>
      </c>
      <c r="N19" s="22"/>
      <c r="O19" s="24">
        <v>296824845600</v>
      </c>
      <c r="P19" s="22"/>
      <c r="Q19" s="80">
        <f t="shared" si="0"/>
        <v>26121321157</v>
      </c>
      <c r="R19" s="80"/>
      <c r="T19" s="24">
        <v>1624395987</v>
      </c>
      <c r="U19" s="24">
        <v>308634846</v>
      </c>
      <c r="V19" s="37">
        <v>28054351990</v>
      </c>
    </row>
    <row r="20" spans="1:22" ht="21.75" customHeight="1">
      <c r="A20" s="7" t="s">
        <v>290</v>
      </c>
      <c r="C20" s="24">
        <v>0</v>
      </c>
      <c r="D20" s="22"/>
      <c r="E20" s="24">
        <v>0</v>
      </c>
      <c r="F20" s="22"/>
      <c r="G20" s="24">
        <v>0</v>
      </c>
      <c r="H20" s="22"/>
      <c r="I20" s="24">
        <v>0</v>
      </c>
      <c r="J20" s="22"/>
      <c r="K20" s="24">
        <v>37525329</v>
      </c>
      <c r="L20" s="22"/>
      <c r="M20" s="24">
        <v>145485688905</v>
      </c>
      <c r="N20" s="22"/>
      <c r="O20" s="24">
        <v>145485700533</v>
      </c>
      <c r="P20" s="22"/>
      <c r="Q20" s="80">
        <f t="shared" si="0"/>
        <v>-11628</v>
      </c>
      <c r="R20" s="80"/>
      <c r="T20" s="24">
        <v>0</v>
      </c>
      <c r="U20" s="24">
        <v>0</v>
      </c>
      <c r="V20" s="37">
        <v>-11628</v>
      </c>
    </row>
    <row r="21" spans="1:22" ht="21.75" customHeight="1">
      <c r="A21" s="7" t="s">
        <v>25</v>
      </c>
      <c r="C21" s="24">
        <v>0</v>
      </c>
      <c r="D21" s="22"/>
      <c r="E21" s="24">
        <v>0</v>
      </c>
      <c r="F21" s="22"/>
      <c r="G21" s="24">
        <v>0</v>
      </c>
      <c r="H21" s="22"/>
      <c r="I21" s="24">
        <v>0</v>
      </c>
      <c r="J21" s="22"/>
      <c r="K21" s="24">
        <v>4692065</v>
      </c>
      <c r="L21" s="22"/>
      <c r="M21" s="24">
        <v>10283609146</v>
      </c>
      <c r="N21" s="22"/>
      <c r="O21" s="24">
        <v>9141728526</v>
      </c>
      <c r="P21" s="22"/>
      <c r="Q21" s="80">
        <f t="shared" si="0"/>
        <v>1141880620</v>
      </c>
      <c r="R21" s="80"/>
      <c r="T21" s="24">
        <v>51725816</v>
      </c>
      <c r="U21" s="24">
        <v>9827566</v>
      </c>
      <c r="V21" s="37">
        <v>1203434002</v>
      </c>
    </row>
    <row r="22" spans="1:22" ht="21.75" customHeight="1">
      <c r="A22" s="7" t="s">
        <v>291</v>
      </c>
      <c r="C22" s="24">
        <v>0</v>
      </c>
      <c r="D22" s="22"/>
      <c r="E22" s="24">
        <v>0</v>
      </c>
      <c r="F22" s="22"/>
      <c r="G22" s="24">
        <v>0</v>
      </c>
      <c r="H22" s="22"/>
      <c r="I22" s="24">
        <v>0</v>
      </c>
      <c r="J22" s="22"/>
      <c r="K22" s="24">
        <v>11380</v>
      </c>
      <c r="L22" s="22"/>
      <c r="M22" s="24">
        <v>13100428390</v>
      </c>
      <c r="N22" s="22"/>
      <c r="O22" s="24">
        <v>13761082824</v>
      </c>
      <c r="P22" s="22"/>
      <c r="Q22" s="80">
        <f t="shared" si="0"/>
        <v>870697998</v>
      </c>
      <c r="R22" s="80"/>
      <c r="T22" s="24">
        <v>65894210</v>
      </c>
      <c r="U22" s="24">
        <v>12519799</v>
      </c>
      <c r="V22" s="37">
        <v>949112007</v>
      </c>
    </row>
    <row r="23" spans="1:22" ht="21.75" customHeight="1">
      <c r="A23" s="7" t="s">
        <v>292</v>
      </c>
      <c r="C23" s="24">
        <v>0</v>
      </c>
      <c r="D23" s="22"/>
      <c r="E23" s="24">
        <v>0</v>
      </c>
      <c r="F23" s="22"/>
      <c r="G23" s="24">
        <v>0</v>
      </c>
      <c r="H23" s="22"/>
      <c r="I23" s="24">
        <v>0</v>
      </c>
      <c r="J23" s="22"/>
      <c r="K23" s="24">
        <v>23223828</v>
      </c>
      <c r="L23" s="22"/>
      <c r="M23" s="24">
        <v>26202208857</v>
      </c>
      <c r="N23" s="22"/>
      <c r="O23" s="24">
        <v>26655947775</v>
      </c>
      <c r="P23" s="22"/>
      <c r="Q23" s="80">
        <f t="shared" si="0"/>
        <v>-453738918</v>
      </c>
      <c r="R23" s="80"/>
      <c r="T23" s="24">
        <v>131795225</v>
      </c>
      <c r="U23" s="24">
        <v>25040698</v>
      </c>
      <c r="V23" s="37">
        <v>-296902995</v>
      </c>
    </row>
    <row r="24" spans="1:22" ht="21.75" customHeight="1">
      <c r="A24" s="7" t="s">
        <v>293</v>
      </c>
      <c r="C24" s="24">
        <v>0</v>
      </c>
      <c r="D24" s="22"/>
      <c r="E24" s="24">
        <v>0</v>
      </c>
      <c r="F24" s="22"/>
      <c r="G24" s="24">
        <v>0</v>
      </c>
      <c r="H24" s="22"/>
      <c r="I24" s="24">
        <v>0</v>
      </c>
      <c r="J24" s="22"/>
      <c r="K24" s="24">
        <v>209656387</v>
      </c>
      <c r="L24" s="22"/>
      <c r="M24" s="24">
        <v>97713628866</v>
      </c>
      <c r="N24" s="22"/>
      <c r="O24" s="24">
        <v>101071144796</v>
      </c>
      <c r="P24" s="22"/>
      <c r="Q24" s="80">
        <f t="shared" si="0"/>
        <v>-3357515930</v>
      </c>
      <c r="R24" s="80"/>
      <c r="T24" s="24">
        <v>491492514</v>
      </c>
      <c r="U24" s="24">
        <v>93380510</v>
      </c>
      <c r="V24" s="37">
        <v>-2772642906</v>
      </c>
    </row>
    <row r="25" spans="1:22" ht="21.75" customHeight="1">
      <c r="A25" s="7" t="s">
        <v>300</v>
      </c>
      <c r="C25" s="24">
        <v>0</v>
      </c>
      <c r="D25" s="22"/>
      <c r="E25" s="24">
        <v>0</v>
      </c>
      <c r="F25" s="22"/>
      <c r="G25" s="24">
        <v>0</v>
      </c>
      <c r="H25" s="22"/>
      <c r="I25" s="24">
        <v>0</v>
      </c>
      <c r="J25" s="22"/>
      <c r="K25" s="24">
        <v>3000000</v>
      </c>
      <c r="L25" s="22"/>
      <c r="M25" s="24">
        <v>44437168264</v>
      </c>
      <c r="N25" s="22"/>
      <c r="O25" s="24">
        <v>33170563125</v>
      </c>
      <c r="P25" s="22"/>
      <c r="Q25" s="80">
        <f t="shared" si="0"/>
        <v>11266605139</v>
      </c>
      <c r="R25" s="80"/>
      <c r="T25" s="24">
        <v>0</v>
      </c>
      <c r="U25" s="24">
        <v>52831736</v>
      </c>
      <c r="V25" s="37">
        <v>11319436875</v>
      </c>
    </row>
    <row r="26" spans="1:22" ht="21.75" customHeight="1">
      <c r="A26" s="7" t="s">
        <v>24</v>
      </c>
      <c r="C26" s="24">
        <v>0</v>
      </c>
      <c r="D26" s="22"/>
      <c r="E26" s="24">
        <v>0</v>
      </c>
      <c r="F26" s="22"/>
      <c r="G26" s="24">
        <v>0</v>
      </c>
      <c r="H26" s="22"/>
      <c r="I26" s="24">
        <v>0</v>
      </c>
      <c r="J26" s="22"/>
      <c r="K26" s="24">
        <v>1128974</v>
      </c>
      <c r="L26" s="22"/>
      <c r="M26" s="24">
        <v>18481734113</v>
      </c>
      <c r="N26" s="22"/>
      <c r="O26" s="24">
        <v>18562117409</v>
      </c>
      <c r="P26" s="22"/>
      <c r="Q26" s="80">
        <f t="shared" si="0"/>
        <v>-80343296</v>
      </c>
      <c r="R26" s="80"/>
      <c r="T26" s="24">
        <v>92961791</v>
      </c>
      <c r="U26" s="24">
        <v>17622536</v>
      </c>
      <c r="V26" s="37">
        <v>30241031</v>
      </c>
    </row>
    <row r="27" spans="1:22" ht="21.75" customHeight="1">
      <c r="A27" s="7" t="s">
        <v>301</v>
      </c>
      <c r="C27" s="24">
        <v>0</v>
      </c>
      <c r="D27" s="22"/>
      <c r="E27" s="24">
        <v>0</v>
      </c>
      <c r="F27" s="22"/>
      <c r="G27" s="24">
        <v>0</v>
      </c>
      <c r="H27" s="22"/>
      <c r="I27" s="24">
        <v>0</v>
      </c>
      <c r="J27" s="22"/>
      <c r="K27" s="24">
        <v>1335000</v>
      </c>
      <c r="L27" s="22"/>
      <c r="M27" s="24">
        <v>16256991896</v>
      </c>
      <c r="N27" s="22"/>
      <c r="O27" s="24">
        <v>18017099257</v>
      </c>
      <c r="P27" s="22"/>
      <c r="Q27" s="80">
        <f t="shared" si="0"/>
        <v>-1760107361</v>
      </c>
      <c r="R27" s="80"/>
      <c r="T27" s="24">
        <v>0</v>
      </c>
      <c r="U27" s="24">
        <v>19328104</v>
      </c>
      <c r="V27" s="37">
        <v>-1740779257</v>
      </c>
    </row>
    <row r="28" spans="1:22" ht="21.75" customHeight="1">
      <c r="A28" s="7" t="s">
        <v>302</v>
      </c>
      <c r="C28" s="24">
        <v>0</v>
      </c>
      <c r="D28" s="22"/>
      <c r="E28" s="24">
        <v>0</v>
      </c>
      <c r="F28" s="22"/>
      <c r="G28" s="24">
        <v>0</v>
      </c>
      <c r="H28" s="22"/>
      <c r="I28" s="24">
        <v>0</v>
      </c>
      <c r="J28" s="22"/>
      <c r="K28" s="24">
        <v>4000000</v>
      </c>
      <c r="L28" s="22"/>
      <c r="M28" s="24">
        <v>74996924832</v>
      </c>
      <c r="N28" s="22"/>
      <c r="O28" s="24">
        <v>76429132500</v>
      </c>
      <c r="P28" s="22"/>
      <c r="Q28" s="80">
        <f t="shared" si="0"/>
        <v>-1432207668</v>
      </c>
      <c r="R28" s="80"/>
      <c r="T28" s="24">
        <v>0</v>
      </c>
      <c r="U28" s="24">
        <v>89164688</v>
      </c>
      <c r="V28" s="37">
        <v>-1343042980</v>
      </c>
    </row>
    <row r="29" spans="1:22" ht="21.75" customHeight="1">
      <c r="A29" s="7" t="s">
        <v>294</v>
      </c>
      <c r="C29" s="24">
        <v>0</v>
      </c>
      <c r="D29" s="22"/>
      <c r="E29" s="24">
        <v>0</v>
      </c>
      <c r="F29" s="22"/>
      <c r="G29" s="24">
        <v>0</v>
      </c>
      <c r="H29" s="22"/>
      <c r="I29" s="24">
        <v>0</v>
      </c>
      <c r="J29" s="22"/>
      <c r="K29" s="24">
        <v>1</v>
      </c>
      <c r="L29" s="22"/>
      <c r="M29" s="24">
        <v>1</v>
      </c>
      <c r="N29" s="22"/>
      <c r="O29" s="24">
        <v>1815326263476</v>
      </c>
      <c r="P29" s="22"/>
      <c r="Q29" s="80">
        <f t="shared" si="0"/>
        <v>81446151128</v>
      </c>
      <c r="R29" s="80"/>
      <c r="T29" s="24">
        <v>9536311788</v>
      </c>
      <c r="U29" s="24">
        <v>953631179</v>
      </c>
      <c r="V29" s="37">
        <v>91936094095</v>
      </c>
    </row>
    <row r="30" spans="1:22" ht="21.75" customHeight="1">
      <c r="A30" s="7" t="s">
        <v>303</v>
      </c>
      <c r="C30" s="24">
        <v>0</v>
      </c>
      <c r="D30" s="22"/>
      <c r="E30" s="24">
        <v>0</v>
      </c>
      <c r="F30" s="22"/>
      <c r="G30" s="24">
        <v>0</v>
      </c>
      <c r="H30" s="22"/>
      <c r="I30" s="24">
        <v>0</v>
      </c>
      <c r="J30" s="22"/>
      <c r="K30" s="24">
        <v>14770000</v>
      </c>
      <c r="L30" s="22"/>
      <c r="M30" s="24">
        <v>159567787975</v>
      </c>
      <c r="N30" s="22"/>
      <c r="O30" s="24">
        <v>140076785199</v>
      </c>
      <c r="P30" s="22"/>
      <c r="Q30" s="80">
        <f t="shared" si="0"/>
        <v>19491002776</v>
      </c>
      <c r="R30" s="80"/>
      <c r="T30" s="24">
        <v>0</v>
      </c>
      <c r="U30" s="24">
        <v>189712025</v>
      </c>
      <c r="V30" s="37">
        <v>19680714801</v>
      </c>
    </row>
    <row r="31" spans="1:22" ht="21.75" customHeight="1">
      <c r="A31" s="7" t="s">
        <v>110</v>
      </c>
      <c r="C31" s="24">
        <v>500000</v>
      </c>
      <c r="D31" s="22"/>
      <c r="E31" s="24">
        <v>499980000000</v>
      </c>
      <c r="F31" s="22"/>
      <c r="G31" s="24">
        <v>472414359375</v>
      </c>
      <c r="H31" s="22"/>
      <c r="I31" s="24">
        <v>27565640625</v>
      </c>
      <c r="J31" s="22"/>
      <c r="K31" s="24">
        <v>500000</v>
      </c>
      <c r="L31" s="22"/>
      <c r="M31" s="24">
        <v>499980000000</v>
      </c>
      <c r="N31" s="22"/>
      <c r="O31" s="24">
        <v>472414359375</v>
      </c>
      <c r="P31" s="22"/>
      <c r="Q31" s="80">
        <f t="shared" si="0"/>
        <v>27565640625</v>
      </c>
      <c r="R31" s="80"/>
      <c r="T31" s="24">
        <v>0</v>
      </c>
      <c r="U31" s="24">
        <v>20000000</v>
      </c>
      <c r="V31" s="37">
        <v>27585640625</v>
      </c>
    </row>
    <row r="32" spans="1:22" ht="21.75" customHeight="1">
      <c r="A32" s="7" t="s">
        <v>93</v>
      </c>
      <c r="C32" s="24">
        <v>100164</v>
      </c>
      <c r="D32" s="22"/>
      <c r="E32" s="24">
        <v>100164000000</v>
      </c>
      <c r="F32" s="22"/>
      <c r="G32" s="24">
        <v>80617405446</v>
      </c>
      <c r="H32" s="22"/>
      <c r="I32" s="24">
        <v>19546594554</v>
      </c>
      <c r="J32" s="22"/>
      <c r="K32" s="24">
        <v>100164</v>
      </c>
      <c r="L32" s="22"/>
      <c r="M32" s="24">
        <v>100164000000</v>
      </c>
      <c r="N32" s="22"/>
      <c r="O32" s="24">
        <v>80617405446</v>
      </c>
      <c r="P32" s="22"/>
      <c r="Q32" s="80">
        <f t="shared" si="0"/>
        <v>19546594554</v>
      </c>
      <c r="R32" s="80"/>
      <c r="T32" s="24">
        <v>0</v>
      </c>
      <c r="U32" s="24">
        <v>0</v>
      </c>
      <c r="V32" s="37">
        <v>19546594554</v>
      </c>
    </row>
    <row r="33" spans="1:22" ht="21.75" customHeight="1">
      <c r="A33" s="7" t="s">
        <v>122</v>
      </c>
      <c r="C33" s="24">
        <v>990000</v>
      </c>
      <c r="D33" s="22"/>
      <c r="E33" s="24">
        <v>990000000000</v>
      </c>
      <c r="F33" s="22"/>
      <c r="G33" s="24">
        <v>915516712514</v>
      </c>
      <c r="H33" s="22"/>
      <c r="I33" s="24">
        <v>74483287486</v>
      </c>
      <c r="J33" s="22"/>
      <c r="K33" s="24">
        <v>1000000</v>
      </c>
      <c r="L33" s="22"/>
      <c r="M33" s="24">
        <v>999628254563</v>
      </c>
      <c r="N33" s="22"/>
      <c r="O33" s="24">
        <v>924764356075</v>
      </c>
      <c r="P33" s="22"/>
      <c r="Q33" s="80">
        <f t="shared" si="0"/>
        <v>74863898488</v>
      </c>
      <c r="R33" s="80"/>
      <c r="T33" s="24">
        <v>0</v>
      </c>
      <c r="U33" s="24">
        <v>1745437</v>
      </c>
      <c r="V33" s="37">
        <v>74865643925</v>
      </c>
    </row>
    <row r="34" spans="1:22" ht="21.75" customHeight="1">
      <c r="A34" s="7" t="s">
        <v>99</v>
      </c>
      <c r="C34" s="24">
        <v>0</v>
      </c>
      <c r="D34" s="22"/>
      <c r="E34" s="24">
        <v>0</v>
      </c>
      <c r="F34" s="22"/>
      <c r="G34" s="24">
        <v>0</v>
      </c>
      <c r="H34" s="22"/>
      <c r="I34" s="24">
        <v>0</v>
      </c>
      <c r="J34" s="22"/>
      <c r="K34" s="24">
        <v>10400</v>
      </c>
      <c r="L34" s="22"/>
      <c r="M34" s="24">
        <v>7813379572</v>
      </c>
      <c r="N34" s="22"/>
      <c r="O34" s="24">
        <v>6291899389</v>
      </c>
      <c r="P34" s="22"/>
      <c r="Q34" s="80">
        <f t="shared" si="0"/>
        <v>1521480183</v>
      </c>
      <c r="R34" s="80"/>
      <c r="T34" s="24">
        <v>0</v>
      </c>
      <c r="U34" s="24">
        <v>1416428</v>
      </c>
      <c r="V34" s="37">
        <v>1522896611</v>
      </c>
    </row>
    <row r="35" spans="1:22" ht="21.75" customHeight="1">
      <c r="A35" s="7" t="s">
        <v>125</v>
      </c>
      <c r="C35" s="24">
        <v>0</v>
      </c>
      <c r="D35" s="22"/>
      <c r="E35" s="24">
        <v>0</v>
      </c>
      <c r="F35" s="22"/>
      <c r="G35" s="24">
        <v>0</v>
      </c>
      <c r="H35" s="22"/>
      <c r="I35" s="24">
        <v>0</v>
      </c>
      <c r="J35" s="22"/>
      <c r="K35" s="24">
        <v>5000</v>
      </c>
      <c r="L35" s="22"/>
      <c r="M35" s="24">
        <v>4599166250</v>
      </c>
      <c r="N35" s="22"/>
      <c r="O35" s="24">
        <v>4259227875</v>
      </c>
      <c r="P35" s="22"/>
      <c r="Q35" s="80">
        <f t="shared" si="0"/>
        <v>340738375</v>
      </c>
      <c r="R35" s="80"/>
      <c r="T35" s="24">
        <v>0</v>
      </c>
      <c r="U35" s="24">
        <v>33750</v>
      </c>
      <c r="V35" s="37">
        <v>340772125</v>
      </c>
    </row>
    <row r="36" spans="1:22" ht="21.75" customHeight="1">
      <c r="A36" s="7" t="s">
        <v>308</v>
      </c>
      <c r="C36" s="24">
        <v>0</v>
      </c>
      <c r="D36" s="22"/>
      <c r="E36" s="24">
        <v>0</v>
      </c>
      <c r="F36" s="22"/>
      <c r="G36" s="24">
        <v>0</v>
      </c>
      <c r="H36" s="22"/>
      <c r="I36" s="24">
        <v>0</v>
      </c>
      <c r="J36" s="22"/>
      <c r="K36" s="24">
        <v>36100</v>
      </c>
      <c r="L36" s="22"/>
      <c r="M36" s="24">
        <v>30762092362</v>
      </c>
      <c r="N36" s="22"/>
      <c r="O36" s="24">
        <v>25751959611</v>
      </c>
      <c r="P36" s="22"/>
      <c r="Q36" s="80">
        <f t="shared" si="0"/>
        <v>5010132751</v>
      </c>
      <c r="R36" s="80"/>
      <c r="T36" s="24">
        <v>0</v>
      </c>
      <c r="U36" s="24">
        <v>5576638</v>
      </c>
      <c r="V36" s="37">
        <v>5015709389</v>
      </c>
    </row>
    <row r="37" spans="1:22" ht="21.75" customHeight="1">
      <c r="A37" s="7" t="s">
        <v>309</v>
      </c>
      <c r="C37" s="24">
        <v>0</v>
      </c>
      <c r="D37" s="22"/>
      <c r="E37" s="24">
        <v>0</v>
      </c>
      <c r="F37" s="22"/>
      <c r="G37" s="24">
        <v>0</v>
      </c>
      <c r="H37" s="22"/>
      <c r="I37" s="24">
        <v>0</v>
      </c>
      <c r="J37" s="22"/>
      <c r="K37" s="24">
        <v>740100</v>
      </c>
      <c r="L37" s="22"/>
      <c r="M37" s="24">
        <v>740100000000</v>
      </c>
      <c r="N37" s="22"/>
      <c r="O37" s="24">
        <v>614193860181</v>
      </c>
      <c r="P37" s="22"/>
      <c r="Q37" s="80">
        <f t="shared" si="0"/>
        <v>125905299819</v>
      </c>
      <c r="R37" s="80"/>
      <c r="T37" s="24">
        <v>0</v>
      </c>
      <c r="U37" s="24">
        <v>840000</v>
      </c>
      <c r="V37" s="37">
        <v>125906139819</v>
      </c>
    </row>
    <row r="38" spans="1:22" ht="21.75" customHeight="1">
      <c r="A38" s="9" t="s">
        <v>310</v>
      </c>
      <c r="C38" s="26">
        <v>0</v>
      </c>
      <c r="D38" s="22"/>
      <c r="E38" s="26">
        <v>0</v>
      </c>
      <c r="F38" s="22"/>
      <c r="G38" s="26">
        <v>0</v>
      </c>
      <c r="H38" s="22"/>
      <c r="I38" s="26">
        <v>0</v>
      </c>
      <c r="J38" s="22"/>
      <c r="K38" s="26">
        <v>760000</v>
      </c>
      <c r="L38" s="22"/>
      <c r="M38" s="26">
        <v>760000000000</v>
      </c>
      <c r="N38" s="22"/>
      <c r="O38" s="26">
        <v>683876025000</v>
      </c>
      <c r="P38" s="22"/>
      <c r="Q38" s="80">
        <f t="shared" si="0"/>
        <v>76123975000</v>
      </c>
      <c r="R38" s="80"/>
      <c r="T38" s="24">
        <v>0</v>
      </c>
      <c r="U38" s="24">
        <v>0</v>
      </c>
      <c r="V38" s="37">
        <v>76123975000</v>
      </c>
    </row>
    <row r="39" spans="1:22" ht="21.75" customHeight="1" thickBot="1">
      <c r="A39" s="12" t="s">
        <v>31</v>
      </c>
      <c r="C39" s="13">
        <v>104830232</v>
      </c>
      <c r="E39" s="13">
        <v>3309463001447</v>
      </c>
      <c r="G39" s="13">
        <v>3042501665895</v>
      </c>
      <c r="I39" s="13">
        <v>266961335552</v>
      </c>
      <c r="K39" s="13">
        <v>610554425</v>
      </c>
      <c r="M39" s="13">
        <v>8129153306544</v>
      </c>
      <c r="O39" s="13">
        <v>9331139428401</v>
      </c>
      <c r="Q39" s="95">
        <f>SUM(Q8:Q38)</f>
        <v>741126570471</v>
      </c>
      <c r="R39" s="95"/>
      <c r="T39" s="24">
        <f>SUM(T8:T38)</f>
        <v>13689592258</v>
      </c>
      <c r="U39" s="24">
        <f>SUM(U8:U38)</f>
        <v>4063223403</v>
      </c>
      <c r="V39" s="37">
        <f>SUM(V8:V38)</f>
        <v>758879386132</v>
      </c>
    </row>
    <row r="40" spans="1:22" ht="13.5" thickTop="1"/>
    <row r="41" spans="1:22" ht="15">
      <c r="T41" s="54"/>
      <c r="U41" s="53"/>
    </row>
    <row r="42" spans="1:22">
      <c r="T42" s="37"/>
      <c r="U42" s="37"/>
      <c r="V42" s="36"/>
    </row>
    <row r="43" spans="1:22">
      <c r="Q43" s="37"/>
    </row>
    <row r="44" spans="1:22">
      <c r="K44" s="37"/>
      <c r="Q44" s="37">
        <f>Q39-'درآمد سرمایه گذاری در اوراق به'!P31-'درآمد سرمایه گذاری در صندوق'!S33-'درآمد سرمایه گذاری در سهام'!S26</f>
        <v>0</v>
      </c>
      <c r="T44" s="37">
        <f>V39-U39-T39</f>
        <v>741126570471</v>
      </c>
    </row>
    <row r="45" spans="1:22">
      <c r="K45" s="37"/>
      <c r="T45" s="37">
        <f>T44-Q39</f>
        <v>0</v>
      </c>
      <c r="V45" s="37"/>
    </row>
    <row r="46" spans="1:22">
      <c r="T46" s="55"/>
    </row>
    <row r="47" spans="1:22">
      <c r="Q47" s="37"/>
    </row>
    <row r="49" spans="20:21">
      <c r="T49" s="63"/>
      <c r="U49" s="37"/>
    </row>
  </sheetData>
  <autoFilter ref="A7:V39" xr:uid="{00000000-0009-0000-0000-000012000000}">
    <filterColumn colId="16" showButton="0"/>
  </autoFilter>
  <mergeCells count="40">
    <mergeCell ref="Q39:R39"/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5:R35"/>
    <mergeCell ref="Q36:R36"/>
    <mergeCell ref="Q37:R37"/>
    <mergeCell ref="Q38:R38"/>
    <mergeCell ref="Q30:R30"/>
    <mergeCell ref="Q31:R31"/>
    <mergeCell ref="Q32:R32"/>
    <mergeCell ref="Q33:R33"/>
    <mergeCell ref="Q34:R34"/>
  </mergeCells>
  <pageMargins left="0.39" right="0.39" top="0.39" bottom="0.3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F27"/>
  <sheetViews>
    <sheetView rightToLeft="1" topLeftCell="E1" zoomScaleNormal="100" workbookViewId="0">
      <selection activeCell="AF11" sqref="AF11"/>
    </sheetView>
  </sheetViews>
  <sheetFormatPr defaultRowHeight="12.75"/>
  <cols>
    <col min="1" max="2" width="2.5703125" customWidth="1"/>
    <col min="3" max="3" width="33" customWidth="1"/>
    <col min="4" max="5" width="1.28515625" customWidth="1"/>
    <col min="6" max="6" width="14" customWidth="1"/>
    <col min="7" max="7" width="1.28515625" customWidth="1"/>
    <col min="8" max="8" width="19.85546875" customWidth="1"/>
    <col min="9" max="9" width="1.28515625" customWidth="1"/>
    <col min="10" max="10" width="19.5703125" customWidth="1"/>
    <col min="11" max="11" width="1.28515625" customWidth="1"/>
    <col min="12" max="12" width="14.28515625" customWidth="1"/>
    <col min="13" max="13" width="1.28515625" customWidth="1"/>
    <col min="14" max="14" width="16.42578125" customWidth="1"/>
    <col min="15" max="15" width="1.28515625" customWidth="1"/>
    <col min="16" max="16" width="14.28515625" customWidth="1"/>
    <col min="17" max="17" width="1.28515625" customWidth="1"/>
    <col min="18" max="18" width="17.57031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42578125" customWidth="1"/>
    <col min="25" max="25" width="1.28515625" customWidth="1"/>
    <col min="26" max="26" width="19.42578125" customWidth="1"/>
    <col min="27" max="27" width="1.28515625" customWidth="1"/>
    <col min="28" max="28" width="15.5703125" customWidth="1"/>
    <col min="29" max="29" width="0.28515625" customWidth="1"/>
    <col min="32" max="32" width="17.5703125" bestFit="1" customWidth="1"/>
  </cols>
  <sheetData>
    <row r="1" spans="1:32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32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32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F3" s="37">
        <v>34273518056121</v>
      </c>
    </row>
    <row r="4" spans="1:32" ht="14.45" customHeight="1">
      <c r="A4" s="1" t="s">
        <v>3</v>
      </c>
      <c r="B4" s="74" t="s">
        <v>4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32" ht="14.45" customHeight="1">
      <c r="A5" s="74" t="s">
        <v>5</v>
      </c>
      <c r="B5" s="74"/>
      <c r="C5" s="74" t="s">
        <v>6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32" ht="14.45" customHeight="1">
      <c r="F6" s="75" t="s">
        <v>7</v>
      </c>
      <c r="G6" s="75"/>
      <c r="H6" s="75"/>
      <c r="I6" s="75"/>
      <c r="J6" s="75"/>
      <c r="L6" s="75" t="s">
        <v>8</v>
      </c>
      <c r="M6" s="75"/>
      <c r="N6" s="75"/>
      <c r="O6" s="75"/>
      <c r="P6" s="75"/>
      <c r="Q6" s="75"/>
      <c r="R6" s="75"/>
      <c r="T6" s="75" t="s">
        <v>9</v>
      </c>
      <c r="U6" s="75"/>
      <c r="V6" s="75"/>
      <c r="W6" s="75"/>
      <c r="X6" s="75"/>
      <c r="Y6" s="75"/>
      <c r="Z6" s="75"/>
      <c r="AA6" s="75"/>
      <c r="AB6" s="75"/>
    </row>
    <row r="7" spans="1:32" ht="14.45" customHeight="1">
      <c r="F7" s="3"/>
      <c r="G7" s="3"/>
      <c r="H7" s="3"/>
      <c r="I7" s="3"/>
      <c r="J7" s="3"/>
      <c r="L7" s="76" t="s">
        <v>10</v>
      </c>
      <c r="M7" s="76"/>
      <c r="N7" s="76"/>
      <c r="O7" s="3"/>
      <c r="P7" s="76" t="s">
        <v>11</v>
      </c>
      <c r="Q7" s="76"/>
      <c r="R7" s="76"/>
      <c r="T7" s="3"/>
      <c r="U7" s="3"/>
      <c r="V7" s="3"/>
      <c r="W7" s="3"/>
      <c r="X7" s="3"/>
      <c r="Y7" s="3"/>
      <c r="Z7" s="3"/>
      <c r="AA7" s="3"/>
      <c r="AB7" s="3"/>
    </row>
    <row r="8" spans="1:32" ht="14.45" customHeight="1">
      <c r="A8" s="75" t="s">
        <v>12</v>
      </c>
      <c r="B8" s="75"/>
      <c r="C8" s="75"/>
      <c r="E8" s="75" t="s">
        <v>13</v>
      </c>
      <c r="F8" s="7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2" ht="21.75" customHeight="1">
      <c r="A9" s="77" t="s">
        <v>19</v>
      </c>
      <c r="B9" s="77"/>
      <c r="C9" s="77"/>
      <c r="E9" s="78">
        <v>17653</v>
      </c>
      <c r="F9" s="78"/>
      <c r="G9" s="22"/>
      <c r="H9" s="21">
        <v>26510457887</v>
      </c>
      <c r="I9" s="22"/>
      <c r="J9" s="21">
        <v>19252489656</v>
      </c>
      <c r="K9" s="22"/>
      <c r="L9" s="21">
        <v>10274</v>
      </c>
      <c r="M9" s="22"/>
      <c r="N9" s="21">
        <v>15429878475</v>
      </c>
      <c r="O9" s="22"/>
      <c r="P9" s="21">
        <v>-27927</v>
      </c>
      <c r="Q9" s="22"/>
      <c r="R9" s="21">
        <v>29445018201</v>
      </c>
      <c r="S9" s="22"/>
      <c r="T9" s="21">
        <v>0</v>
      </c>
      <c r="U9" s="22"/>
      <c r="V9" s="21">
        <v>0</v>
      </c>
      <c r="W9" s="22"/>
      <c r="X9" s="21">
        <v>0</v>
      </c>
      <c r="Y9" s="22"/>
      <c r="Z9" s="21">
        <v>0</v>
      </c>
      <c r="AA9" s="22"/>
      <c r="AB9" s="23">
        <f>Z9/$AF$3</f>
        <v>0</v>
      </c>
    </row>
    <row r="10" spans="1:32" ht="21.75" customHeight="1">
      <c r="A10" s="79" t="s">
        <v>20</v>
      </c>
      <c r="B10" s="79"/>
      <c r="C10" s="79"/>
      <c r="E10" s="80">
        <v>24120000</v>
      </c>
      <c r="F10" s="80"/>
      <c r="G10" s="22"/>
      <c r="H10" s="24">
        <v>65769320858</v>
      </c>
      <c r="I10" s="22"/>
      <c r="J10" s="24">
        <v>53299728378</v>
      </c>
      <c r="K10" s="22"/>
      <c r="L10" s="24">
        <v>0</v>
      </c>
      <c r="M10" s="22"/>
      <c r="N10" s="24">
        <v>0</v>
      </c>
      <c r="O10" s="22"/>
      <c r="P10" s="24">
        <v>0</v>
      </c>
      <c r="Q10" s="22"/>
      <c r="R10" s="24">
        <v>0</v>
      </c>
      <c r="S10" s="22"/>
      <c r="T10" s="24">
        <v>24120000</v>
      </c>
      <c r="U10" s="22"/>
      <c r="V10" s="24">
        <v>2400</v>
      </c>
      <c r="W10" s="22"/>
      <c r="X10" s="24">
        <v>65769320858</v>
      </c>
      <c r="Y10" s="22"/>
      <c r="Z10" s="24">
        <v>57543566400</v>
      </c>
      <c r="AA10" s="22"/>
      <c r="AB10" s="25">
        <f t="shared" ref="AB10:AB20" si="0">Z10/$AF$3</f>
        <v>1.67895126218953E-3</v>
      </c>
    </row>
    <row r="11" spans="1:32" ht="21.75" customHeight="1">
      <c r="A11" s="79" t="s">
        <v>21</v>
      </c>
      <c r="B11" s="79"/>
      <c r="C11" s="79"/>
      <c r="E11" s="80">
        <v>29431752</v>
      </c>
      <c r="F11" s="80"/>
      <c r="G11" s="22"/>
      <c r="H11" s="24">
        <v>429947991199</v>
      </c>
      <c r="I11" s="22"/>
      <c r="J11" s="24">
        <v>487122940708</v>
      </c>
      <c r="K11" s="22"/>
      <c r="L11" s="24">
        <v>0</v>
      </c>
      <c r="M11" s="22"/>
      <c r="N11" s="24">
        <v>0</v>
      </c>
      <c r="O11" s="22"/>
      <c r="P11" s="24">
        <v>0</v>
      </c>
      <c r="Q11" s="22"/>
      <c r="R11" s="24">
        <v>0</v>
      </c>
      <c r="S11" s="22"/>
      <c r="T11" s="24">
        <v>29431752</v>
      </c>
      <c r="U11" s="22"/>
      <c r="V11" s="24">
        <v>18730</v>
      </c>
      <c r="W11" s="22"/>
      <c r="X11" s="24">
        <v>429947991199</v>
      </c>
      <c r="Y11" s="22"/>
      <c r="Z11" s="24">
        <v>547976737505</v>
      </c>
      <c r="AA11" s="22"/>
      <c r="AB11" s="25">
        <f t="shared" si="0"/>
        <v>1.5988342270779388E-2</v>
      </c>
    </row>
    <row r="12" spans="1:32" ht="21.75" customHeight="1">
      <c r="A12" s="79" t="s">
        <v>22</v>
      </c>
      <c r="B12" s="79"/>
      <c r="C12" s="79"/>
      <c r="E12" s="80">
        <v>50000000</v>
      </c>
      <c r="F12" s="80"/>
      <c r="G12" s="22"/>
      <c r="H12" s="24">
        <v>499656188500</v>
      </c>
      <c r="I12" s="22"/>
      <c r="J12" s="24">
        <v>567155227500</v>
      </c>
      <c r="K12" s="22"/>
      <c r="L12" s="24">
        <v>0</v>
      </c>
      <c r="M12" s="22"/>
      <c r="N12" s="24">
        <v>0</v>
      </c>
      <c r="O12" s="22"/>
      <c r="P12" s="24">
        <v>0</v>
      </c>
      <c r="Q12" s="22"/>
      <c r="R12" s="24">
        <v>0</v>
      </c>
      <c r="S12" s="22"/>
      <c r="T12" s="24">
        <v>50000000</v>
      </c>
      <c r="U12" s="22"/>
      <c r="V12" s="24">
        <v>11659</v>
      </c>
      <c r="W12" s="22"/>
      <c r="X12" s="24">
        <v>499656188500</v>
      </c>
      <c r="Y12" s="22"/>
      <c r="Z12" s="24">
        <v>579481447500</v>
      </c>
      <c r="AA12" s="22"/>
      <c r="AB12" s="25">
        <f t="shared" si="0"/>
        <v>1.6907556631657449E-2</v>
      </c>
    </row>
    <row r="13" spans="1:32" ht="21.75" customHeight="1">
      <c r="A13" s="79" t="s">
        <v>23</v>
      </c>
      <c r="B13" s="79"/>
      <c r="C13" s="79"/>
      <c r="E13" s="80">
        <v>25972546</v>
      </c>
      <c r="F13" s="80"/>
      <c r="G13" s="22"/>
      <c r="H13" s="24">
        <v>136869093155</v>
      </c>
      <c r="I13" s="22"/>
      <c r="J13" s="24">
        <v>154908056107</v>
      </c>
      <c r="K13" s="22"/>
      <c r="L13" s="24">
        <v>0</v>
      </c>
      <c r="M13" s="22"/>
      <c r="N13" s="24">
        <v>0</v>
      </c>
      <c r="O13" s="22"/>
      <c r="P13" s="24">
        <v>-25972546</v>
      </c>
      <c r="Q13" s="22"/>
      <c r="R13" s="24">
        <v>162137099565</v>
      </c>
      <c r="S13" s="22"/>
      <c r="T13" s="24">
        <v>0</v>
      </c>
      <c r="U13" s="22"/>
      <c r="V13" s="24">
        <v>0</v>
      </c>
      <c r="W13" s="22"/>
      <c r="X13" s="24">
        <v>0</v>
      </c>
      <c r="Y13" s="22"/>
      <c r="Z13" s="24">
        <v>0</v>
      </c>
      <c r="AA13" s="22"/>
      <c r="AB13" s="25">
        <f t="shared" si="0"/>
        <v>0</v>
      </c>
    </row>
    <row r="14" spans="1:32" ht="21.75" customHeight="1">
      <c r="A14" s="79" t="s">
        <v>24</v>
      </c>
      <c r="B14" s="79"/>
      <c r="C14" s="79"/>
      <c r="E14" s="80">
        <v>9171026</v>
      </c>
      <c r="F14" s="80"/>
      <c r="G14" s="22"/>
      <c r="H14" s="24">
        <v>133960049242</v>
      </c>
      <c r="I14" s="22"/>
      <c r="J14" s="24">
        <v>155709109391.724</v>
      </c>
      <c r="K14" s="22"/>
      <c r="L14" s="24">
        <v>0</v>
      </c>
      <c r="M14" s="22"/>
      <c r="N14" s="24">
        <v>0</v>
      </c>
      <c r="O14" s="22"/>
      <c r="P14" s="24">
        <v>0</v>
      </c>
      <c r="Q14" s="22"/>
      <c r="R14" s="24">
        <v>0</v>
      </c>
      <c r="S14" s="22"/>
      <c r="T14" s="24">
        <v>9171026</v>
      </c>
      <c r="U14" s="22"/>
      <c r="V14" s="24">
        <v>16360</v>
      </c>
      <c r="W14" s="22"/>
      <c r="X14" s="24">
        <v>133960049242</v>
      </c>
      <c r="Y14" s="22"/>
      <c r="Z14" s="24">
        <v>149145259346</v>
      </c>
      <c r="AA14" s="22"/>
      <c r="AB14" s="25">
        <f t="shared" si="0"/>
        <v>4.3516180364613528E-3</v>
      </c>
    </row>
    <row r="15" spans="1:32" ht="21.75" customHeight="1">
      <c r="A15" s="79" t="s">
        <v>25</v>
      </c>
      <c r="B15" s="79"/>
      <c r="C15" s="79"/>
      <c r="E15" s="80">
        <v>4692065</v>
      </c>
      <c r="F15" s="80"/>
      <c r="G15" s="22"/>
      <c r="H15" s="24">
        <v>8471248165</v>
      </c>
      <c r="I15" s="22"/>
      <c r="J15" s="24">
        <v>9887992092.0900002</v>
      </c>
      <c r="K15" s="22"/>
      <c r="L15" s="24">
        <v>0</v>
      </c>
      <c r="M15" s="22"/>
      <c r="N15" s="24">
        <v>0</v>
      </c>
      <c r="O15" s="22"/>
      <c r="P15" s="24">
        <v>0</v>
      </c>
      <c r="Q15" s="22"/>
      <c r="R15" s="24">
        <v>0</v>
      </c>
      <c r="S15" s="22"/>
      <c r="T15" s="24">
        <v>4692065</v>
      </c>
      <c r="U15" s="22"/>
      <c r="V15" s="24">
        <v>2165</v>
      </c>
      <c r="W15" s="22"/>
      <c r="X15" s="24">
        <v>8471248165</v>
      </c>
      <c r="Y15" s="22"/>
      <c r="Z15" s="24">
        <v>10097878716.6863</v>
      </c>
      <c r="AA15" s="22"/>
      <c r="AB15" s="25">
        <f t="shared" si="0"/>
        <v>2.9462626801694472E-4</v>
      </c>
    </row>
    <row r="16" spans="1:32" ht="21.75" customHeight="1">
      <c r="A16" s="79" t="s">
        <v>26</v>
      </c>
      <c r="B16" s="79"/>
      <c r="C16" s="79"/>
      <c r="E16" s="80">
        <v>0</v>
      </c>
      <c r="F16" s="80"/>
      <c r="G16" s="22"/>
      <c r="H16" s="24">
        <v>0</v>
      </c>
      <c r="I16" s="22"/>
      <c r="J16" s="24">
        <v>0</v>
      </c>
      <c r="K16" s="22"/>
      <c r="L16" s="24">
        <v>12000000</v>
      </c>
      <c r="M16" s="22"/>
      <c r="N16" s="24">
        <v>42295078077</v>
      </c>
      <c r="O16" s="22"/>
      <c r="P16" s="24">
        <v>0</v>
      </c>
      <c r="Q16" s="22"/>
      <c r="R16" s="24">
        <v>0</v>
      </c>
      <c r="S16" s="22"/>
      <c r="T16" s="24">
        <v>12000000</v>
      </c>
      <c r="U16" s="22"/>
      <c r="V16" s="24">
        <v>3275</v>
      </c>
      <c r="W16" s="22"/>
      <c r="X16" s="24">
        <v>42295078077</v>
      </c>
      <c r="Y16" s="22"/>
      <c r="Z16" s="24">
        <v>39066165000</v>
      </c>
      <c r="AA16" s="22"/>
      <c r="AB16" s="25">
        <f t="shared" si="0"/>
        <v>1.1398352785387045E-3</v>
      </c>
    </row>
    <row r="17" spans="1:28" ht="21.75" customHeight="1">
      <c r="A17" s="79" t="s">
        <v>27</v>
      </c>
      <c r="B17" s="79"/>
      <c r="C17" s="79"/>
      <c r="E17" s="80">
        <v>0</v>
      </c>
      <c r="F17" s="80"/>
      <c r="G17" s="22"/>
      <c r="H17" s="24">
        <v>0</v>
      </c>
      <c r="I17" s="22"/>
      <c r="J17" s="24">
        <v>0</v>
      </c>
      <c r="K17" s="22"/>
      <c r="L17" s="24">
        <v>8000000</v>
      </c>
      <c r="M17" s="22"/>
      <c r="N17" s="24">
        <v>46007250653</v>
      </c>
      <c r="O17" s="22"/>
      <c r="P17" s="24">
        <v>0</v>
      </c>
      <c r="Q17" s="22"/>
      <c r="R17" s="24">
        <v>0</v>
      </c>
      <c r="S17" s="22"/>
      <c r="T17" s="24">
        <v>8000000</v>
      </c>
      <c r="U17" s="22"/>
      <c r="V17" s="24">
        <v>5590</v>
      </c>
      <c r="W17" s="22"/>
      <c r="X17" s="24">
        <v>46007250653</v>
      </c>
      <c r="Y17" s="22"/>
      <c r="Z17" s="24">
        <v>44453916000</v>
      </c>
      <c r="AA17" s="22"/>
      <c r="AB17" s="25">
        <f t="shared" si="0"/>
        <v>1.2970339352735591E-3</v>
      </c>
    </row>
    <row r="18" spans="1:28" ht="21.75" customHeight="1">
      <c r="A18" s="79" t="s">
        <v>28</v>
      </c>
      <c r="B18" s="79"/>
      <c r="C18" s="79"/>
      <c r="E18" s="80">
        <v>0</v>
      </c>
      <c r="F18" s="80"/>
      <c r="G18" s="22"/>
      <c r="H18" s="24">
        <v>0</v>
      </c>
      <c r="I18" s="22"/>
      <c r="J18" s="24">
        <v>0</v>
      </c>
      <c r="K18" s="22"/>
      <c r="L18" s="24">
        <v>20000000</v>
      </c>
      <c r="M18" s="22"/>
      <c r="N18" s="24">
        <v>210654038947</v>
      </c>
      <c r="O18" s="22"/>
      <c r="P18" s="24">
        <v>0</v>
      </c>
      <c r="Q18" s="22"/>
      <c r="R18" s="24">
        <v>0</v>
      </c>
      <c r="S18" s="22"/>
      <c r="T18" s="24">
        <v>20000000</v>
      </c>
      <c r="U18" s="22"/>
      <c r="V18" s="24">
        <v>9910</v>
      </c>
      <c r="W18" s="22"/>
      <c r="X18" s="24">
        <v>210654038947</v>
      </c>
      <c r="Y18" s="22"/>
      <c r="Z18" s="24">
        <v>197020710000</v>
      </c>
      <c r="AA18" s="22"/>
      <c r="AB18" s="25">
        <f t="shared" si="0"/>
        <v>5.7484822444369274E-3</v>
      </c>
    </row>
    <row r="19" spans="1:28" ht="21.75" customHeight="1">
      <c r="A19" s="79" t="s">
        <v>29</v>
      </c>
      <c r="B19" s="79"/>
      <c r="C19" s="79"/>
      <c r="E19" s="80">
        <v>0</v>
      </c>
      <c r="F19" s="80"/>
      <c r="G19" s="22"/>
      <c r="H19" s="24">
        <v>0</v>
      </c>
      <c r="I19" s="22"/>
      <c r="J19" s="24">
        <v>0</v>
      </c>
      <c r="K19" s="22"/>
      <c r="L19" s="24">
        <v>60000000</v>
      </c>
      <c r="M19" s="22"/>
      <c r="N19" s="24">
        <v>200635082802</v>
      </c>
      <c r="O19" s="22"/>
      <c r="P19" s="24">
        <v>0</v>
      </c>
      <c r="Q19" s="22"/>
      <c r="R19" s="24">
        <v>0</v>
      </c>
      <c r="S19" s="22"/>
      <c r="T19" s="24">
        <v>60000000</v>
      </c>
      <c r="U19" s="22"/>
      <c r="V19" s="24">
        <v>3033</v>
      </c>
      <c r="W19" s="22"/>
      <c r="X19" s="24">
        <v>200635082802</v>
      </c>
      <c r="Y19" s="22"/>
      <c r="Z19" s="24">
        <v>180897219000</v>
      </c>
      <c r="AA19" s="22"/>
      <c r="AB19" s="25">
        <f t="shared" si="0"/>
        <v>5.2780464119204446E-3</v>
      </c>
    </row>
    <row r="20" spans="1:28" ht="21.75" customHeight="1">
      <c r="A20" s="81" t="s">
        <v>30</v>
      </c>
      <c r="B20" s="81"/>
      <c r="C20" s="81"/>
      <c r="D20" s="10"/>
      <c r="E20" s="80">
        <v>0</v>
      </c>
      <c r="F20" s="82"/>
      <c r="G20" s="22"/>
      <c r="H20" s="26">
        <v>0</v>
      </c>
      <c r="I20" s="22"/>
      <c r="J20" s="26">
        <v>0</v>
      </c>
      <c r="K20" s="22"/>
      <c r="L20" s="26">
        <v>130000000</v>
      </c>
      <c r="M20" s="22"/>
      <c r="N20" s="26">
        <v>206109743783</v>
      </c>
      <c r="O20" s="22"/>
      <c r="P20" s="26">
        <v>0</v>
      </c>
      <c r="Q20" s="22"/>
      <c r="R20" s="26">
        <v>0</v>
      </c>
      <c r="S20" s="22"/>
      <c r="T20" s="26">
        <v>130000000</v>
      </c>
      <c r="U20" s="22"/>
      <c r="V20" s="26">
        <v>1356</v>
      </c>
      <c r="W20" s="22"/>
      <c r="X20" s="26">
        <v>206109743783</v>
      </c>
      <c r="Y20" s="22"/>
      <c r="Z20" s="26">
        <v>175231134000</v>
      </c>
      <c r="AA20" s="22"/>
      <c r="AB20" s="25">
        <f t="shared" si="0"/>
        <v>5.1127267913690291E-3</v>
      </c>
    </row>
    <row r="21" spans="1:28" ht="21.75" customHeight="1" thickBot="1">
      <c r="A21" s="83" t="s">
        <v>31</v>
      </c>
      <c r="B21" s="83"/>
      <c r="C21" s="83"/>
      <c r="D21" s="83"/>
      <c r="E21" s="22"/>
      <c r="F21" s="28">
        <v>143405042</v>
      </c>
      <c r="G21" s="22"/>
      <c r="H21" s="28">
        <v>1301184349006</v>
      </c>
      <c r="I21" s="22"/>
      <c r="J21" s="28">
        <f>SUM(J9:J20)</f>
        <v>1447335543832.8142</v>
      </c>
      <c r="K21" s="22"/>
      <c r="L21" s="28">
        <v>230010274</v>
      </c>
      <c r="M21" s="22"/>
      <c r="N21" s="28">
        <v>721131072737</v>
      </c>
      <c r="O21" s="22"/>
      <c r="P21" s="28">
        <v>-26000473</v>
      </c>
      <c r="Q21" s="22"/>
      <c r="R21" s="28">
        <v>191582117766</v>
      </c>
      <c r="S21" s="22"/>
      <c r="T21" s="28">
        <v>347414843</v>
      </c>
      <c r="U21" s="22"/>
      <c r="V21" s="28"/>
      <c r="W21" s="22"/>
      <c r="X21" s="28">
        <v>1843505992226</v>
      </c>
      <c r="Y21" s="22"/>
      <c r="Z21" s="28">
        <f>SUM(Z9:Z20)</f>
        <v>1980914033467.6863</v>
      </c>
      <c r="AA21" s="22"/>
      <c r="AB21" s="64">
        <f>SUM(AB9:AB20)</f>
        <v>5.7797219130643333E-2</v>
      </c>
    </row>
    <row r="22" spans="1:28" ht="13.5" thickTop="1"/>
    <row r="24" spans="1:28" ht="18.75">
      <c r="Z24" s="24"/>
    </row>
    <row r="25" spans="1:28" ht="18.75">
      <c r="J25" s="24"/>
      <c r="Z25" s="24"/>
    </row>
    <row r="26" spans="1:28" ht="18.75">
      <c r="J26" s="24"/>
      <c r="Z26" s="24"/>
    </row>
    <row r="27" spans="1:28" ht="18.75">
      <c r="J27" s="24"/>
    </row>
  </sheetData>
  <mergeCells count="38">
    <mergeCell ref="A20:C20"/>
    <mergeCell ref="E20:F20"/>
    <mergeCell ref="A21:D21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U55"/>
  <sheetViews>
    <sheetView rightToLeft="1" view="pageBreakPreview" topLeftCell="A34" zoomScaleNormal="100" zoomScaleSheetLayoutView="100" workbookViewId="0">
      <selection activeCell="Q52" sqref="Q52"/>
    </sheetView>
  </sheetViews>
  <sheetFormatPr defaultRowHeight="12.75"/>
  <cols>
    <col min="1" max="1" width="46.42578125" customWidth="1"/>
    <col min="2" max="2" width="1.28515625" customWidth="1"/>
    <col min="3" max="3" width="20" customWidth="1"/>
    <col min="4" max="4" width="1.28515625" customWidth="1"/>
    <col min="5" max="5" width="23.85546875" customWidth="1"/>
    <col min="6" max="6" width="1.28515625" customWidth="1"/>
    <col min="7" max="7" width="21.5703125" customWidth="1"/>
    <col min="8" max="8" width="1.28515625" customWidth="1"/>
    <col min="9" max="9" width="23.7109375" customWidth="1"/>
    <col min="10" max="10" width="1.28515625" customWidth="1"/>
    <col min="11" max="11" width="19" customWidth="1"/>
    <col min="12" max="12" width="1.28515625" customWidth="1"/>
    <col min="13" max="13" width="26.7109375" customWidth="1"/>
    <col min="14" max="14" width="1.28515625" customWidth="1"/>
    <col min="15" max="15" width="20.7109375" customWidth="1"/>
    <col min="16" max="16" width="1.28515625" customWidth="1"/>
    <col min="17" max="17" width="27.140625" customWidth="1"/>
    <col min="18" max="18" width="1.28515625" customWidth="1"/>
    <col min="19" max="19" width="0.28515625" customWidth="1"/>
    <col min="20" max="20" width="13.85546875" bestFit="1" customWidth="1"/>
    <col min="21" max="21" width="19.5703125" customWidth="1"/>
  </cols>
  <sheetData>
    <row r="1" spans="1:21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1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1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21" ht="14.45" customHeight="1"/>
    <row r="5" spans="1:21" ht="14.45" customHeight="1">
      <c r="A5" s="74" t="s">
        <v>482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21" ht="14.45" customHeight="1">
      <c r="A6" s="75" t="s">
        <v>266</v>
      </c>
      <c r="C6" s="75" t="s">
        <v>282</v>
      </c>
      <c r="D6" s="75"/>
      <c r="E6" s="75"/>
      <c r="F6" s="75"/>
      <c r="G6" s="75"/>
      <c r="H6" s="75"/>
      <c r="I6" s="75"/>
      <c r="K6" s="75" t="s">
        <v>283</v>
      </c>
      <c r="L6" s="75"/>
      <c r="M6" s="75"/>
      <c r="N6" s="75"/>
      <c r="O6" s="75"/>
      <c r="P6" s="75"/>
      <c r="Q6" s="75"/>
      <c r="R6" s="75"/>
    </row>
    <row r="7" spans="1:21" ht="29.1" customHeight="1">
      <c r="A7" s="75"/>
      <c r="C7" s="15" t="s">
        <v>13</v>
      </c>
      <c r="D7" s="3"/>
      <c r="E7" s="15" t="s">
        <v>15</v>
      </c>
      <c r="F7" s="3"/>
      <c r="G7" s="15" t="s">
        <v>468</v>
      </c>
      <c r="H7" s="3"/>
      <c r="I7" s="15" t="s">
        <v>483</v>
      </c>
      <c r="K7" s="15" t="s">
        <v>13</v>
      </c>
      <c r="L7" s="3"/>
      <c r="M7" s="15" t="s">
        <v>15</v>
      </c>
      <c r="N7" s="3"/>
      <c r="O7" s="15" t="s">
        <v>468</v>
      </c>
      <c r="P7" s="3"/>
      <c r="Q7" s="96" t="s">
        <v>483</v>
      </c>
      <c r="R7" s="96"/>
      <c r="T7" s="52"/>
      <c r="U7" s="52"/>
    </row>
    <row r="8" spans="1:21" ht="21.75" customHeight="1">
      <c r="A8" s="5" t="s">
        <v>64</v>
      </c>
      <c r="C8" s="6">
        <v>6791000</v>
      </c>
      <c r="E8" s="6">
        <v>209728371457</v>
      </c>
      <c r="G8" s="6">
        <v>202857257606</v>
      </c>
      <c r="I8" s="6">
        <v>6871113851</v>
      </c>
      <c r="K8" s="6">
        <v>6791000</v>
      </c>
      <c r="M8" s="6">
        <v>209728371456</v>
      </c>
      <c r="O8" s="6">
        <v>162485224394</v>
      </c>
      <c r="Q8" s="61">
        <v>47243147062</v>
      </c>
      <c r="R8" s="61"/>
      <c r="U8" s="37"/>
    </row>
    <row r="9" spans="1:21" ht="21.75" customHeight="1">
      <c r="A9" s="7" t="s">
        <v>22</v>
      </c>
      <c r="C9" s="8">
        <v>50000000</v>
      </c>
      <c r="E9" s="8">
        <v>579481447500</v>
      </c>
      <c r="G9" s="8">
        <v>567155227500</v>
      </c>
      <c r="I9" s="8">
        <v>12326220000</v>
      </c>
      <c r="K9" s="8">
        <v>50000000</v>
      </c>
      <c r="M9" s="8">
        <v>579481447500</v>
      </c>
      <c r="O9" s="8">
        <v>499656188500</v>
      </c>
      <c r="Q9" s="60">
        <v>79825259000</v>
      </c>
      <c r="R9" s="60"/>
      <c r="U9" s="37"/>
    </row>
    <row r="10" spans="1:21" ht="21.75" customHeight="1">
      <c r="A10" s="7" t="s">
        <v>65</v>
      </c>
      <c r="C10" s="8">
        <v>21564</v>
      </c>
      <c r="E10" s="8">
        <v>87895165896</v>
      </c>
      <c r="G10" s="8">
        <v>81361252332</v>
      </c>
      <c r="I10" s="8">
        <v>6533913564</v>
      </c>
      <c r="K10" s="8">
        <v>21564</v>
      </c>
      <c r="M10" s="8">
        <v>87895165895</v>
      </c>
      <c r="O10" s="8">
        <v>65670639012</v>
      </c>
      <c r="Q10" s="60">
        <v>22224526883</v>
      </c>
      <c r="R10" s="60"/>
      <c r="U10" s="37"/>
    </row>
    <row r="11" spans="1:21" ht="21.75" customHeight="1">
      <c r="A11" s="7" t="s">
        <v>60</v>
      </c>
      <c r="C11" s="8">
        <v>1500000</v>
      </c>
      <c r="E11" s="8">
        <v>29065443750</v>
      </c>
      <c r="G11" s="8">
        <v>27514166703</v>
      </c>
      <c r="I11" s="8">
        <v>1551277047</v>
      </c>
      <c r="K11" s="8">
        <v>1500000</v>
      </c>
      <c r="M11" s="8">
        <v>29065443750</v>
      </c>
      <c r="O11" s="8">
        <v>22332812392</v>
      </c>
      <c r="Q11" s="60">
        <v>6732631358</v>
      </c>
      <c r="R11" s="60"/>
      <c r="U11" s="37"/>
    </row>
    <row r="12" spans="1:21" ht="21.75" customHeight="1">
      <c r="A12" s="7" t="s">
        <v>21</v>
      </c>
      <c r="C12" s="8">
        <v>29431752</v>
      </c>
      <c r="E12" s="8">
        <v>547976737505</v>
      </c>
      <c r="G12" s="8">
        <v>487122940708</v>
      </c>
      <c r="I12" s="8">
        <v>60853796797</v>
      </c>
      <c r="K12" s="8">
        <v>29431752</v>
      </c>
      <c r="M12" s="8">
        <v>547976737504</v>
      </c>
      <c r="O12" s="8">
        <v>365415347114</v>
      </c>
      <c r="Q12" s="60">
        <v>182561390390</v>
      </c>
      <c r="R12" s="60"/>
      <c r="U12" s="37"/>
    </row>
    <row r="13" spans="1:21" ht="21.75" customHeight="1">
      <c r="A13" s="7" t="s">
        <v>20</v>
      </c>
      <c r="C13" s="8">
        <v>24120000</v>
      </c>
      <c r="E13" s="8">
        <v>57543566400</v>
      </c>
      <c r="G13" s="8">
        <v>53299728378</v>
      </c>
      <c r="I13" s="8">
        <v>4243838022</v>
      </c>
      <c r="K13" s="8">
        <v>24120000</v>
      </c>
      <c r="M13" s="8">
        <v>57543566400</v>
      </c>
      <c r="O13" s="8">
        <v>61619569020</v>
      </c>
      <c r="Q13" s="60">
        <v>-4076002620</v>
      </c>
      <c r="R13" s="60"/>
      <c r="U13" s="37"/>
    </row>
    <row r="14" spans="1:21" ht="21.75" customHeight="1">
      <c r="A14" s="7" t="s">
        <v>70</v>
      </c>
      <c r="C14" s="8">
        <v>5000000</v>
      </c>
      <c r="E14" s="8">
        <v>49940625000</v>
      </c>
      <c r="G14" s="8">
        <v>50058000000</v>
      </c>
      <c r="I14" s="8">
        <v>-117375000</v>
      </c>
      <c r="K14" s="8">
        <v>5000000</v>
      </c>
      <c r="M14" s="8">
        <v>49940625000</v>
      </c>
      <c r="O14" s="8">
        <v>50058000000</v>
      </c>
      <c r="Q14" s="60">
        <v>-117375000</v>
      </c>
      <c r="R14" s="60"/>
      <c r="U14" s="37"/>
    </row>
    <row r="15" spans="1:21" ht="21.75" customHeight="1">
      <c r="A15" s="7" t="s">
        <v>25</v>
      </c>
      <c r="C15" s="8">
        <v>4692065</v>
      </c>
      <c r="E15" s="8">
        <v>10097878716</v>
      </c>
      <c r="G15" s="8">
        <v>9887992092</v>
      </c>
      <c r="I15" s="8">
        <v>209886624</v>
      </c>
      <c r="K15" s="8">
        <v>4692065</v>
      </c>
      <c r="M15" s="8">
        <v>10097878716</v>
      </c>
      <c r="O15" s="8">
        <v>9141728549</v>
      </c>
      <c r="Q15" s="60">
        <v>956150167</v>
      </c>
      <c r="R15" s="60"/>
      <c r="U15" s="37"/>
    </row>
    <row r="16" spans="1:21" ht="21.75" customHeight="1">
      <c r="A16" s="7" t="s">
        <v>67</v>
      </c>
      <c r="C16" s="8">
        <v>67248</v>
      </c>
      <c r="E16" s="8">
        <v>205960105919</v>
      </c>
      <c r="G16" s="8">
        <v>198915513186</v>
      </c>
      <c r="I16" s="8">
        <v>7044592733</v>
      </c>
      <c r="K16" s="8">
        <v>67248</v>
      </c>
      <c r="M16" s="8">
        <f>O16+Q16</f>
        <v>207192883696</v>
      </c>
      <c r="O16" s="8">
        <v>189996470306</v>
      </c>
      <c r="Q16" s="60">
        <v>17196413390</v>
      </c>
      <c r="R16" s="60"/>
      <c r="T16" s="37"/>
      <c r="U16" s="37"/>
    </row>
    <row r="17" spans="1:21" ht="21.75" customHeight="1">
      <c r="A17" s="7" t="s">
        <v>69</v>
      </c>
      <c r="C17" s="8">
        <v>10000</v>
      </c>
      <c r="E17" s="8">
        <v>13417210000</v>
      </c>
      <c r="G17" s="8">
        <v>12590510000</v>
      </c>
      <c r="I17" s="8">
        <v>826700000</v>
      </c>
      <c r="K17" s="8">
        <v>10000</v>
      </c>
      <c r="M17" s="8">
        <v>13417210000</v>
      </c>
      <c r="O17" s="8">
        <v>10299520000</v>
      </c>
      <c r="Q17" s="60">
        <v>3117690000</v>
      </c>
      <c r="R17" s="60"/>
      <c r="U17" s="37"/>
    </row>
    <row r="18" spans="1:21" ht="21.75" customHeight="1">
      <c r="A18" s="7" t="s">
        <v>27</v>
      </c>
      <c r="C18" s="8">
        <v>8000000</v>
      </c>
      <c r="E18" s="8">
        <v>44453916000</v>
      </c>
      <c r="G18" s="8">
        <v>46007250653</v>
      </c>
      <c r="I18" s="8">
        <v>-1553334653</v>
      </c>
      <c r="K18" s="8">
        <v>8000000</v>
      </c>
      <c r="M18" s="8">
        <v>44453916000</v>
      </c>
      <c r="O18" s="8">
        <v>46007250653</v>
      </c>
      <c r="Q18" s="60">
        <v>-1553334653</v>
      </c>
      <c r="R18" s="60"/>
      <c r="U18" s="37"/>
    </row>
    <row r="19" spans="1:21" ht="21.75" customHeight="1">
      <c r="A19" s="7" t="s">
        <v>61</v>
      </c>
      <c r="C19" s="8">
        <v>579746</v>
      </c>
      <c r="E19" s="8">
        <v>234861110478</v>
      </c>
      <c r="G19" s="8">
        <v>226556267073</v>
      </c>
      <c r="I19" s="8">
        <v>8304843405</v>
      </c>
      <c r="K19" s="8">
        <v>579746</v>
      </c>
      <c r="M19" s="8">
        <v>234861110478</v>
      </c>
      <c r="O19" s="8">
        <v>188104350890</v>
      </c>
      <c r="Q19" s="60">
        <v>46756759588</v>
      </c>
      <c r="R19" s="60"/>
      <c r="U19" s="37"/>
    </row>
    <row r="20" spans="1:21" ht="21.75" customHeight="1">
      <c r="A20" s="7" t="s">
        <v>62</v>
      </c>
      <c r="C20" s="8">
        <v>15000000</v>
      </c>
      <c r="E20" s="8">
        <v>305482980000</v>
      </c>
      <c r="G20" s="8">
        <v>382882398946</v>
      </c>
      <c r="I20" s="8">
        <v>-77399418946</v>
      </c>
      <c r="K20" s="8">
        <v>15000000</v>
      </c>
      <c r="M20" s="8">
        <v>305482980000</v>
      </c>
      <c r="O20" s="8">
        <v>299521308414</v>
      </c>
      <c r="Q20" s="60">
        <v>5961671586</v>
      </c>
      <c r="R20" s="60"/>
      <c r="U20" s="37"/>
    </row>
    <row r="21" spans="1:21" ht="21.75" customHeight="1">
      <c r="A21" s="7" t="s">
        <v>24</v>
      </c>
      <c r="C21" s="8">
        <v>9171026</v>
      </c>
      <c r="E21" s="8">
        <v>149145259347</v>
      </c>
      <c r="G21" s="8">
        <v>155709109391</v>
      </c>
      <c r="I21" s="8">
        <v>-6563850043</v>
      </c>
      <c r="K21" s="8">
        <v>9171026</v>
      </c>
      <c r="M21" s="8">
        <v>149145259347</v>
      </c>
      <c r="O21" s="8">
        <v>152467465724</v>
      </c>
      <c r="Q21" s="60">
        <v>-3322206376</v>
      </c>
      <c r="R21" s="60"/>
      <c r="U21" s="37"/>
    </row>
    <row r="22" spans="1:21" ht="21.75" customHeight="1">
      <c r="A22" s="7" t="s">
        <v>55</v>
      </c>
      <c r="C22" s="8">
        <v>18013312</v>
      </c>
      <c r="E22" s="8">
        <v>384667275084</v>
      </c>
      <c r="G22" s="8">
        <v>364727780642</v>
      </c>
      <c r="I22" s="8">
        <v>19939494442</v>
      </c>
      <c r="K22" s="8">
        <v>18013312</v>
      </c>
      <c r="M22" s="8">
        <v>384667275084</v>
      </c>
      <c r="O22" s="8">
        <v>312370162191</v>
      </c>
      <c r="Q22" s="60">
        <v>72297112893</v>
      </c>
      <c r="R22" s="60"/>
      <c r="U22" s="37"/>
    </row>
    <row r="23" spans="1:21" ht="21.75" customHeight="1">
      <c r="A23" s="7" t="s">
        <v>30</v>
      </c>
      <c r="C23" s="8">
        <v>130000000</v>
      </c>
      <c r="E23" s="8">
        <v>175231134000</v>
      </c>
      <c r="G23" s="8">
        <v>206109743783</v>
      </c>
      <c r="I23" s="8">
        <v>-30878609783</v>
      </c>
      <c r="K23" s="8">
        <v>130000000</v>
      </c>
      <c r="M23" s="8">
        <v>175231134000</v>
      </c>
      <c r="O23" s="8">
        <v>206109743783</v>
      </c>
      <c r="Q23" s="60">
        <v>-30878609783</v>
      </c>
      <c r="R23" s="60"/>
      <c r="U23" s="37"/>
    </row>
    <row r="24" spans="1:21" ht="21.75" customHeight="1">
      <c r="A24" s="7" t="s">
        <v>56</v>
      </c>
      <c r="C24" s="8">
        <v>28078000</v>
      </c>
      <c r="E24" s="8">
        <v>592864056907</v>
      </c>
      <c r="G24" s="8">
        <v>571550117302</v>
      </c>
      <c r="I24" s="8">
        <v>21313939605</v>
      </c>
      <c r="K24" s="8">
        <v>28078000</v>
      </c>
      <c r="M24" s="8">
        <v>592864056907</v>
      </c>
      <c r="O24" s="8">
        <v>549240844074</v>
      </c>
      <c r="Q24" s="60">
        <v>43623212833</v>
      </c>
      <c r="R24" s="60"/>
      <c r="U24" s="37"/>
    </row>
    <row r="25" spans="1:21" ht="21.75" customHeight="1">
      <c r="A25" s="7" t="s">
        <v>54</v>
      </c>
      <c r="C25" s="8">
        <v>2000000</v>
      </c>
      <c r="E25" s="8">
        <v>20215965000</v>
      </c>
      <c r="G25" s="8">
        <v>19976250000</v>
      </c>
      <c r="I25" s="8">
        <v>239715000</v>
      </c>
      <c r="K25" s="8">
        <v>2000000</v>
      </c>
      <c r="M25" s="8">
        <v>20215965000</v>
      </c>
      <c r="O25" s="8">
        <v>20023200000</v>
      </c>
      <c r="Q25" s="60">
        <v>192765000</v>
      </c>
      <c r="R25" s="60"/>
      <c r="U25" s="37"/>
    </row>
    <row r="26" spans="1:21" ht="21.75" customHeight="1">
      <c r="A26" s="7" t="s">
        <v>63</v>
      </c>
      <c r="C26" s="8">
        <v>1683000</v>
      </c>
      <c r="E26" s="8">
        <v>34292429325</v>
      </c>
      <c r="G26" s="8">
        <v>34532548847</v>
      </c>
      <c r="I26" s="8">
        <v>-240119522</v>
      </c>
      <c r="K26" s="8">
        <v>1683000</v>
      </c>
      <c r="M26" s="8">
        <v>34292429325</v>
      </c>
      <c r="O26" s="8">
        <v>27627258628</v>
      </c>
      <c r="Q26" s="60">
        <v>6665170697</v>
      </c>
      <c r="R26" s="60"/>
      <c r="U26" s="37"/>
    </row>
    <row r="27" spans="1:21" ht="21.75" customHeight="1">
      <c r="A27" s="7" t="s">
        <v>58</v>
      </c>
      <c r="C27" s="8">
        <v>1000000</v>
      </c>
      <c r="E27" s="8">
        <v>15471605625</v>
      </c>
      <c r="G27" s="8">
        <v>13543897500</v>
      </c>
      <c r="I27" s="8">
        <v>1927708125</v>
      </c>
      <c r="K27" s="8">
        <v>1000000</v>
      </c>
      <c r="M27" s="8">
        <v>15471605625</v>
      </c>
      <c r="O27" s="8">
        <v>10011600000</v>
      </c>
      <c r="Q27" s="60">
        <v>5460005625</v>
      </c>
      <c r="R27" s="60"/>
      <c r="U27" s="37"/>
    </row>
    <row r="28" spans="1:21" ht="21.75" customHeight="1">
      <c r="A28" s="7" t="s">
        <v>68</v>
      </c>
      <c r="C28" s="8">
        <v>130571</v>
      </c>
      <c r="E28" s="8">
        <v>126205750328</v>
      </c>
      <c r="G28" s="8">
        <v>114966700932</v>
      </c>
      <c r="I28" s="8">
        <v>11239049396</v>
      </c>
      <c r="K28" s="8">
        <v>130571</v>
      </c>
      <c r="M28" s="8">
        <f>O28+Q28</f>
        <v>126205730328</v>
      </c>
      <c r="O28" s="8">
        <v>92715313396</v>
      </c>
      <c r="Q28" s="60">
        <v>33490416932</v>
      </c>
      <c r="R28" s="60"/>
      <c r="U28" s="37"/>
    </row>
    <row r="29" spans="1:21" ht="21.75" customHeight="1">
      <c r="A29" s="7" t="s">
        <v>66</v>
      </c>
      <c r="C29" s="8">
        <v>4808154</v>
      </c>
      <c r="E29" s="8">
        <v>136368863748</v>
      </c>
      <c r="G29" s="8">
        <v>125353382934</v>
      </c>
      <c r="I29" s="8">
        <v>11015480814</v>
      </c>
      <c r="K29" s="8">
        <v>4808154</v>
      </c>
      <c r="M29" s="8">
        <v>136368863748</v>
      </c>
      <c r="O29" s="8">
        <v>99999986892</v>
      </c>
      <c r="Q29" s="60">
        <v>36368876856</v>
      </c>
      <c r="R29" s="60"/>
      <c r="U29" s="37"/>
    </row>
    <row r="30" spans="1:21" ht="21.75" customHeight="1">
      <c r="A30" s="7" t="s">
        <v>29</v>
      </c>
      <c r="C30" s="8">
        <v>60000000</v>
      </c>
      <c r="E30" s="8">
        <v>180897219000</v>
      </c>
      <c r="G30" s="8">
        <v>200635082802</v>
      </c>
      <c r="I30" s="8">
        <v>-19737863802</v>
      </c>
      <c r="K30" s="8">
        <v>60000000</v>
      </c>
      <c r="M30" s="8">
        <v>180897219000</v>
      </c>
      <c r="O30" s="8">
        <v>200635082802</v>
      </c>
      <c r="Q30" s="60">
        <v>-19737863802</v>
      </c>
      <c r="R30" s="60"/>
      <c r="U30" s="37"/>
    </row>
    <row r="31" spans="1:21" ht="21.75" customHeight="1">
      <c r="A31" s="7" t="s">
        <v>57</v>
      </c>
      <c r="C31" s="8">
        <v>2000000</v>
      </c>
      <c r="E31" s="8">
        <v>27986726250</v>
      </c>
      <c r="G31" s="8">
        <v>27067818750</v>
      </c>
      <c r="I31" s="8">
        <v>918907500</v>
      </c>
      <c r="K31" s="8">
        <v>2000000</v>
      </c>
      <c r="M31" s="8">
        <v>27986726250</v>
      </c>
      <c r="O31" s="8">
        <v>23871618750</v>
      </c>
      <c r="Q31" s="60">
        <v>4115107500</v>
      </c>
      <c r="R31" s="60"/>
      <c r="U31" s="37"/>
    </row>
    <row r="32" spans="1:21" ht="21.75" customHeight="1">
      <c r="A32" s="7" t="s">
        <v>26</v>
      </c>
      <c r="C32" s="8">
        <v>12000000</v>
      </c>
      <c r="E32" s="8">
        <v>39066165000</v>
      </c>
      <c r="G32" s="8">
        <v>42295078077</v>
      </c>
      <c r="I32" s="8">
        <v>-3228913077</v>
      </c>
      <c r="K32" s="8">
        <v>12000000</v>
      </c>
      <c r="M32" s="8">
        <v>39066165000</v>
      </c>
      <c r="O32" s="8">
        <v>42295078077</v>
      </c>
      <c r="Q32" s="60">
        <v>-3228913077</v>
      </c>
      <c r="R32" s="60"/>
      <c r="U32" s="37"/>
    </row>
    <row r="33" spans="1:21" ht="21.75" customHeight="1">
      <c r="A33" s="7" t="s">
        <v>28</v>
      </c>
      <c r="C33" s="8">
        <v>20000000</v>
      </c>
      <c r="E33" s="8">
        <v>197020710000</v>
      </c>
      <c r="G33" s="8">
        <v>210654038947</v>
      </c>
      <c r="I33" s="8">
        <v>-13633328947</v>
      </c>
      <c r="K33" s="8">
        <v>20000000</v>
      </c>
      <c r="M33" s="8">
        <v>197020710000</v>
      </c>
      <c r="O33" s="8">
        <v>210654038947</v>
      </c>
      <c r="Q33" s="60">
        <v>-13633328947</v>
      </c>
      <c r="R33" s="60"/>
      <c r="U33" s="37"/>
    </row>
    <row r="34" spans="1:21" ht="21.75" customHeight="1">
      <c r="A34" s="7" t="s">
        <v>104</v>
      </c>
      <c r="C34" s="8">
        <v>2045000</v>
      </c>
      <c r="E34" s="8">
        <v>1942397876562</v>
      </c>
      <c r="G34" s="8">
        <v>1942397876562</v>
      </c>
      <c r="I34" s="8">
        <v>0</v>
      </c>
      <c r="K34" s="8">
        <v>2045000</v>
      </c>
      <c r="M34" s="8">
        <v>1942397876561</v>
      </c>
      <c r="O34" s="8">
        <v>1748158088906</v>
      </c>
      <c r="Q34" s="60">
        <v>194239787655</v>
      </c>
      <c r="R34" s="60"/>
      <c r="U34" s="37"/>
    </row>
    <row r="35" spans="1:21" ht="21.75" customHeight="1">
      <c r="A35" s="7" t="s">
        <v>102</v>
      </c>
      <c r="C35" s="8">
        <v>1200000</v>
      </c>
      <c r="E35" s="8">
        <v>1199782500000</v>
      </c>
      <c r="G35" s="8">
        <v>1199782500000</v>
      </c>
      <c r="I35" s="8">
        <v>0</v>
      </c>
      <c r="K35" s="8">
        <v>1200000</v>
      </c>
      <c r="M35" s="8">
        <v>1199782500000</v>
      </c>
      <c r="O35" s="8">
        <v>983888000000</v>
      </c>
      <c r="Q35" s="60">
        <v>215894500000</v>
      </c>
      <c r="R35" s="60"/>
      <c r="U35" s="37"/>
    </row>
    <row r="36" spans="1:21" ht="21.75" customHeight="1">
      <c r="A36" s="7" t="s">
        <v>113</v>
      </c>
      <c r="C36" s="8">
        <v>225000</v>
      </c>
      <c r="E36" s="8">
        <v>156382650506</v>
      </c>
      <c r="G36" s="8">
        <v>160107975168</v>
      </c>
      <c r="I36" s="8">
        <v>-3725324661</v>
      </c>
      <c r="K36" s="8">
        <v>225000</v>
      </c>
      <c r="M36" s="8">
        <v>156382650506</v>
      </c>
      <c r="O36" s="8">
        <v>169126661999</v>
      </c>
      <c r="Q36" s="60">
        <v>-12744011492</v>
      </c>
      <c r="R36" s="60"/>
      <c r="U36" s="37"/>
    </row>
    <row r="37" spans="1:21" ht="21.75" customHeight="1">
      <c r="A37" s="7" t="s">
        <v>84</v>
      </c>
      <c r="C37" s="8">
        <v>880000</v>
      </c>
      <c r="E37" s="8">
        <v>674534998368</v>
      </c>
      <c r="G37" s="8">
        <v>661179899418</v>
      </c>
      <c r="I37" s="8">
        <v>13355098950</v>
      </c>
      <c r="K37" s="8">
        <v>880000</v>
      </c>
      <c r="M37" s="8">
        <v>674534998368</v>
      </c>
      <c r="O37" s="8">
        <v>596971779250</v>
      </c>
      <c r="Q37" s="60">
        <v>77563219118</v>
      </c>
      <c r="R37" s="60"/>
      <c r="U37" s="37"/>
    </row>
    <row r="38" spans="1:21" ht="21.75" customHeight="1">
      <c r="A38" s="7" t="s">
        <v>96</v>
      </c>
      <c r="C38" s="8">
        <v>957700</v>
      </c>
      <c r="E38" s="8">
        <v>654517182254</v>
      </c>
      <c r="G38" s="8">
        <v>640323768177</v>
      </c>
      <c r="I38" s="8">
        <v>14193414077</v>
      </c>
      <c r="K38" s="8">
        <v>957700</v>
      </c>
      <c r="M38" s="8">
        <v>654517182254</v>
      </c>
      <c r="O38" s="8">
        <v>584091114293</v>
      </c>
      <c r="Q38" s="60">
        <v>70426067961</v>
      </c>
      <c r="R38" s="60"/>
      <c r="U38" s="37"/>
    </row>
    <row r="39" spans="1:21" ht="21.75" customHeight="1">
      <c r="A39" s="7" t="s">
        <v>99</v>
      </c>
      <c r="C39" s="8">
        <v>1874200</v>
      </c>
      <c r="E39" s="8">
        <v>1349668494438</v>
      </c>
      <c r="G39" s="8">
        <v>1292225306903</v>
      </c>
      <c r="I39" s="8">
        <v>57443187535</v>
      </c>
      <c r="K39" s="8">
        <v>1874200</v>
      </c>
      <c r="M39" s="8">
        <v>1349668494438</v>
      </c>
      <c r="O39" s="8">
        <v>1133872868283</v>
      </c>
      <c r="Q39" s="60">
        <v>215795626155</v>
      </c>
      <c r="R39" s="60"/>
      <c r="U39" s="37"/>
    </row>
    <row r="40" spans="1:21" ht="21.75" customHeight="1">
      <c r="A40" s="7" t="s">
        <v>116</v>
      </c>
      <c r="C40" s="8">
        <v>420000</v>
      </c>
      <c r="E40" s="8">
        <v>352855733304</v>
      </c>
      <c r="G40" s="8">
        <v>349775591681</v>
      </c>
      <c r="I40" s="8">
        <v>3080141623</v>
      </c>
      <c r="K40" s="8">
        <v>420000</v>
      </c>
      <c r="M40" s="8">
        <v>352855733304</v>
      </c>
      <c r="O40" s="8">
        <v>382866963436</v>
      </c>
      <c r="Q40" s="60">
        <v>-30011230131</v>
      </c>
      <c r="R40" s="60"/>
      <c r="U40" s="37"/>
    </row>
    <row r="41" spans="1:21" ht="21.75" customHeight="1">
      <c r="A41" s="7" t="s">
        <v>119</v>
      </c>
      <c r="C41" s="8">
        <v>1000000</v>
      </c>
      <c r="E41" s="8">
        <v>872400848681</v>
      </c>
      <c r="G41" s="8">
        <v>880785328718</v>
      </c>
      <c r="I41" s="8">
        <v>-8384480036</v>
      </c>
      <c r="K41" s="8">
        <v>1000000</v>
      </c>
      <c r="M41" s="8">
        <v>872400848681</v>
      </c>
      <c r="O41" s="8">
        <v>962320000000</v>
      </c>
      <c r="Q41" s="60">
        <v>-89919151318</v>
      </c>
      <c r="R41" s="60"/>
      <c r="U41" s="37"/>
    </row>
    <row r="42" spans="1:21" ht="21.75" customHeight="1">
      <c r="A42" s="7" t="s">
        <v>125</v>
      </c>
      <c r="C42" s="8">
        <v>1225000</v>
      </c>
      <c r="E42" s="8">
        <v>1019627658984</v>
      </c>
      <c r="G42" s="8">
        <v>1139778377718</v>
      </c>
      <c r="I42" s="8">
        <v>-120150718733</v>
      </c>
      <c r="K42" s="8">
        <v>1225000</v>
      </c>
      <c r="M42" s="8">
        <v>1019627658983</v>
      </c>
      <c r="O42" s="8">
        <v>1055065143750</v>
      </c>
      <c r="Q42" s="60">
        <v>-35437484765</v>
      </c>
      <c r="R42" s="60"/>
      <c r="U42" s="37"/>
    </row>
    <row r="43" spans="1:21" ht="21.75" customHeight="1">
      <c r="A43" s="7" t="s">
        <v>107</v>
      </c>
      <c r="C43" s="8">
        <v>1000000</v>
      </c>
      <c r="E43" s="8">
        <v>999818750000</v>
      </c>
      <c r="G43" s="8">
        <v>999818750000</v>
      </c>
      <c r="I43" s="8">
        <v>0</v>
      </c>
      <c r="K43" s="8">
        <v>1000000</v>
      </c>
      <c r="M43" s="8">
        <v>999818750000</v>
      </c>
      <c r="O43" s="8">
        <v>999818750000</v>
      </c>
      <c r="Q43" s="60">
        <v>0</v>
      </c>
      <c r="R43" s="60"/>
      <c r="U43" s="37"/>
    </row>
    <row r="44" spans="1:21" ht="21.75" customHeight="1">
      <c r="A44" s="7" t="s">
        <v>87</v>
      </c>
      <c r="C44" s="8">
        <v>151609</v>
      </c>
      <c r="E44" s="8">
        <v>118339693342</v>
      </c>
      <c r="G44" s="8">
        <v>117625744378</v>
      </c>
      <c r="I44" s="8">
        <v>713948964</v>
      </c>
      <c r="K44" s="8">
        <v>151609</v>
      </c>
      <c r="M44" s="8">
        <v>118339693342</v>
      </c>
      <c r="O44" s="8">
        <v>100988122870</v>
      </c>
      <c r="Q44" s="60">
        <v>17351570472</v>
      </c>
      <c r="R44" s="60"/>
      <c r="U44" s="37"/>
    </row>
    <row r="45" spans="1:21" ht="21.75" customHeight="1">
      <c r="A45" s="7" t="s">
        <v>80</v>
      </c>
      <c r="C45" s="8">
        <v>500000</v>
      </c>
      <c r="E45" s="8">
        <v>283448615625</v>
      </c>
      <c r="G45" s="8">
        <v>286643036531</v>
      </c>
      <c r="I45" s="8">
        <v>-3194420906</v>
      </c>
      <c r="K45" s="8">
        <v>500000</v>
      </c>
      <c r="M45" s="8">
        <v>283448615625</v>
      </c>
      <c r="O45" s="8">
        <v>266519165625</v>
      </c>
      <c r="Q45" s="60">
        <v>16929450000</v>
      </c>
      <c r="R45" s="60"/>
      <c r="U45" s="37"/>
    </row>
    <row r="46" spans="1:21" ht="21.75" customHeight="1">
      <c r="A46" s="7" t="s">
        <v>90</v>
      </c>
      <c r="C46" s="8">
        <v>50614</v>
      </c>
      <c r="E46" s="8">
        <v>28231926495</v>
      </c>
      <c r="G46" s="8">
        <v>28556809479</v>
      </c>
      <c r="I46" s="8">
        <v>-324882983</v>
      </c>
      <c r="K46" s="8">
        <v>50614</v>
      </c>
      <c r="M46" s="8">
        <v>28231926495</v>
      </c>
      <c r="O46" s="8">
        <v>27267185070</v>
      </c>
      <c r="Q46" s="60">
        <v>964741425</v>
      </c>
      <c r="R46" s="60"/>
      <c r="U46" s="37"/>
    </row>
    <row r="47" spans="1:21" ht="21.75" customHeight="1">
      <c r="A47" s="9" t="s">
        <v>127</v>
      </c>
      <c r="C47" s="11">
        <v>1579612</v>
      </c>
      <c r="E47" s="11">
        <v>1377569996398</v>
      </c>
      <c r="G47" s="11">
        <v>1499727680280</v>
      </c>
      <c r="I47" s="11">
        <v>-122157683881</v>
      </c>
      <c r="K47" s="11">
        <v>1579612</v>
      </c>
      <c r="M47" s="11">
        <v>1377569996397</v>
      </c>
      <c r="O47" s="11">
        <v>1499999555200</v>
      </c>
      <c r="Q47" s="62">
        <v>-122429558803</v>
      </c>
      <c r="R47" s="62"/>
      <c r="U47" s="37"/>
    </row>
    <row r="48" spans="1:21" ht="21.75" customHeight="1" thickBot="1">
      <c r="A48" s="12" t="s">
        <v>31</v>
      </c>
      <c r="C48" s="13">
        <v>447206173</v>
      </c>
      <c r="E48" s="13">
        <v>15484914643192</v>
      </c>
      <c r="G48" s="13">
        <v>15632058700097</v>
      </c>
      <c r="I48" s="13">
        <v>-147144056899</v>
      </c>
      <c r="K48" s="13">
        <v>447206173</v>
      </c>
      <c r="M48" s="13">
        <v>15484914643192</v>
      </c>
      <c r="O48" s="13">
        <v>14429283201190</v>
      </c>
      <c r="Q48" s="97">
        <f>SUM(Q8:Q47)</f>
        <v>1056864199779</v>
      </c>
      <c r="R48" s="97"/>
      <c r="U48" s="37"/>
    </row>
    <row r="49" spans="13:17" ht="13.5" thickTop="1"/>
    <row r="51" spans="13:17">
      <c r="Q51" s="37">
        <f>Q48-'درآمد سرمایه گذاری در اوراق به'!N31-'درآمد سرمایه گذاری در صندوق'!Q33-'درآمد سرمایه گذاری در سهام'!Q26</f>
        <v>0</v>
      </c>
    </row>
    <row r="52" spans="13:17">
      <c r="Q52" s="37"/>
    </row>
    <row r="53" spans="13:17">
      <c r="M53" s="37"/>
      <c r="Q53" s="37"/>
    </row>
    <row r="55" spans="13:17">
      <c r="Q55" s="37"/>
    </row>
  </sheetData>
  <autoFilter ref="A8:R48" xr:uid="{00000000-0009-0000-0000-000014000000}">
    <filterColumn colId="16" showButton="0"/>
  </autoFilter>
  <mergeCells count="9">
    <mergeCell ref="Q48:R48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5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5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 ht="7.35" customHeight="1"/>
    <row r="5" spans="1:25" ht="14.45" customHeight="1">
      <c r="A5" s="74" t="s">
        <v>470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spans="1:25" ht="7.35" customHeight="1"/>
    <row r="7" spans="1:25" ht="14.45" customHeight="1">
      <c r="E7" s="75" t="s">
        <v>282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Y7" s="2" t="s">
        <v>283</v>
      </c>
    </row>
    <row r="8" spans="1:25" ht="29.1" customHeight="1">
      <c r="A8" s="2" t="s">
        <v>471</v>
      </c>
      <c r="C8" s="2" t="s">
        <v>472</v>
      </c>
      <c r="E8" s="15" t="s">
        <v>36</v>
      </c>
      <c r="F8" s="3"/>
      <c r="G8" s="15" t="s">
        <v>13</v>
      </c>
      <c r="H8" s="3"/>
      <c r="I8" s="15" t="s">
        <v>35</v>
      </c>
      <c r="J8" s="3"/>
      <c r="K8" s="15" t="s">
        <v>473</v>
      </c>
      <c r="L8" s="3"/>
      <c r="M8" s="15" t="s">
        <v>474</v>
      </c>
      <c r="N8" s="3"/>
      <c r="O8" s="15" t="s">
        <v>475</v>
      </c>
      <c r="P8" s="3"/>
      <c r="Q8" s="15" t="s">
        <v>476</v>
      </c>
      <c r="R8" s="3"/>
      <c r="S8" s="15" t="s">
        <v>477</v>
      </c>
      <c r="T8" s="3"/>
      <c r="U8" s="15" t="s">
        <v>478</v>
      </c>
      <c r="V8" s="3"/>
      <c r="W8" s="15" t="s">
        <v>479</v>
      </c>
      <c r="Y8" s="15" t="s">
        <v>479</v>
      </c>
    </row>
    <row r="9" spans="1:25" ht="21.75" customHeight="1">
      <c r="A9" s="16" t="s">
        <v>480</v>
      </c>
      <c r="B9" s="10"/>
      <c r="C9" s="16" t="s">
        <v>481</v>
      </c>
      <c r="E9" s="17"/>
      <c r="G9" s="18">
        <v>0</v>
      </c>
      <c r="I9" s="18">
        <v>0</v>
      </c>
      <c r="K9" s="18">
        <v>0</v>
      </c>
      <c r="M9" s="18">
        <v>0</v>
      </c>
      <c r="O9" s="18">
        <v>0</v>
      </c>
      <c r="Q9" s="18">
        <v>0</v>
      </c>
      <c r="S9" s="18">
        <v>0</v>
      </c>
      <c r="U9" s="18">
        <v>0</v>
      </c>
      <c r="W9" s="18">
        <v>0</v>
      </c>
      <c r="Y9" s="18">
        <v>0</v>
      </c>
    </row>
    <row r="10" spans="1:25" ht="21.75" customHeight="1">
      <c r="A10" s="83" t="s">
        <v>31</v>
      </c>
      <c r="B10" s="83"/>
      <c r="C10" s="83"/>
      <c r="E10" s="13"/>
      <c r="G10" s="13"/>
      <c r="I10" s="13"/>
      <c r="K10" s="13">
        <v>0</v>
      </c>
      <c r="M10" s="13">
        <v>0</v>
      </c>
      <c r="O10" s="13">
        <v>0</v>
      </c>
      <c r="Q10" s="13">
        <v>0</v>
      </c>
      <c r="S10" s="13">
        <v>0</v>
      </c>
      <c r="U10" s="13">
        <v>0</v>
      </c>
      <c r="W10" s="13">
        <v>0</v>
      </c>
      <c r="Y10" s="13">
        <v>0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27"/>
  <sheetViews>
    <sheetView rightToLeft="1" zoomScaleNormal="100" workbookViewId="0">
      <selection activeCell="AQ9" sqref="AQ9:AS9"/>
    </sheetView>
  </sheetViews>
  <sheetFormatPr defaultRowHeight="15"/>
  <cols>
    <col min="1" max="1" width="13" style="31" customWidth="1"/>
    <col min="2" max="2" width="1.28515625" style="31" customWidth="1"/>
    <col min="3" max="3" width="13" style="31" customWidth="1"/>
    <col min="4" max="4" width="1.28515625" style="31" customWidth="1"/>
    <col min="5" max="5" width="13" style="31" customWidth="1"/>
    <col min="6" max="6" width="1.28515625" style="31" customWidth="1"/>
    <col min="7" max="7" width="6.42578125" style="31" customWidth="1"/>
    <col min="8" max="8" width="1.28515625" style="31" customWidth="1"/>
    <col min="9" max="9" width="5.140625" style="31" customWidth="1"/>
    <col min="10" max="10" width="1.28515625" style="31" customWidth="1"/>
    <col min="11" max="11" width="9.140625" style="31" customWidth="1"/>
    <col min="12" max="12" width="1.28515625" style="31" customWidth="1"/>
    <col min="13" max="13" width="2.5703125" style="31" customWidth="1"/>
    <col min="14" max="14" width="1.28515625" style="31" customWidth="1"/>
    <col min="15" max="15" width="9.140625" style="31" customWidth="1"/>
    <col min="16" max="16" width="1.28515625" style="31" customWidth="1"/>
    <col min="17" max="17" width="2.5703125" style="31" customWidth="1"/>
    <col min="18" max="20" width="1.28515625" style="31" customWidth="1"/>
    <col min="21" max="21" width="6.42578125" style="31" customWidth="1"/>
    <col min="22" max="22" width="1.28515625" style="31" customWidth="1"/>
    <col min="23" max="23" width="2.5703125" style="31" customWidth="1"/>
    <col min="24" max="26" width="1.28515625" style="31" customWidth="1"/>
    <col min="27" max="27" width="6.42578125" style="31" customWidth="1"/>
    <col min="28" max="28" width="1.28515625" style="31" customWidth="1"/>
    <col min="29" max="29" width="2.5703125" style="31" customWidth="1"/>
    <col min="30" max="32" width="1.28515625" style="31" customWidth="1"/>
    <col min="33" max="33" width="9.140625" style="31" customWidth="1"/>
    <col min="34" max="34" width="1.28515625" style="31" customWidth="1"/>
    <col min="35" max="35" width="2.5703125" style="31" customWidth="1"/>
    <col min="36" max="36" width="1.28515625" style="31" customWidth="1"/>
    <col min="37" max="37" width="9.140625" style="31" customWidth="1"/>
    <col min="38" max="38" width="1.28515625" style="31" customWidth="1"/>
    <col min="39" max="39" width="2.5703125" style="31" customWidth="1"/>
    <col min="40" max="40" width="1.28515625" style="31" customWidth="1"/>
    <col min="41" max="41" width="9.140625" style="31" customWidth="1"/>
    <col min="42" max="42" width="1.28515625" style="31" customWidth="1"/>
    <col min="43" max="43" width="2.5703125" style="31" customWidth="1"/>
    <col min="44" max="44" width="1.28515625" style="31" customWidth="1"/>
    <col min="45" max="45" width="11.7109375" style="31" customWidth="1"/>
    <col min="46" max="47" width="1.28515625" style="31" customWidth="1"/>
    <col min="48" max="48" width="13" style="31" customWidth="1"/>
    <col min="49" max="49" width="7.7109375" style="31" customWidth="1"/>
    <col min="50" max="50" width="0.28515625" style="31" customWidth="1"/>
    <col min="51" max="16384" width="9.140625" style="31"/>
  </cols>
  <sheetData>
    <row r="1" spans="1:49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</row>
    <row r="2" spans="1:49" ht="21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</row>
    <row r="3" spans="1:49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</row>
    <row r="4" spans="1:49" ht="14.45" customHeight="1"/>
    <row r="5" spans="1:49" ht="22.5" customHeight="1">
      <c r="A5" s="85" t="s">
        <v>32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</row>
    <row r="6" spans="1:49" ht="14.45" customHeight="1">
      <c r="I6" s="75" t="s">
        <v>7</v>
      </c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C6" s="75" t="s">
        <v>9</v>
      </c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</row>
    <row r="7" spans="1:49" ht="14.45" customHeight="1"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</row>
    <row r="8" spans="1:49" ht="14.45" customHeight="1">
      <c r="A8" s="75" t="s">
        <v>33</v>
      </c>
      <c r="B8" s="75"/>
      <c r="C8" s="75"/>
      <c r="D8" s="75"/>
      <c r="E8" s="75"/>
      <c r="F8" s="75"/>
      <c r="G8" s="75"/>
      <c r="I8" s="75" t="s">
        <v>34</v>
      </c>
      <c r="J8" s="75"/>
      <c r="K8" s="75"/>
      <c r="M8" s="75" t="s">
        <v>35</v>
      </c>
      <c r="N8" s="75"/>
      <c r="O8" s="75"/>
      <c r="Q8" s="75" t="s">
        <v>36</v>
      </c>
      <c r="R8" s="75"/>
      <c r="S8" s="75"/>
      <c r="T8" s="75"/>
      <c r="U8" s="75"/>
      <c r="W8" s="75" t="s">
        <v>37</v>
      </c>
      <c r="X8" s="75"/>
      <c r="Y8" s="75"/>
      <c r="Z8" s="75"/>
      <c r="AA8" s="75"/>
      <c r="AC8" s="75" t="s">
        <v>34</v>
      </c>
      <c r="AD8" s="75"/>
      <c r="AE8" s="75"/>
      <c r="AF8" s="75"/>
      <c r="AG8" s="75"/>
      <c r="AI8" s="75" t="s">
        <v>35</v>
      </c>
      <c r="AJ8" s="75"/>
      <c r="AK8" s="75"/>
      <c r="AM8" s="75" t="s">
        <v>36</v>
      </c>
      <c r="AN8" s="75"/>
      <c r="AO8" s="75"/>
      <c r="AQ8" s="75" t="s">
        <v>37</v>
      </c>
      <c r="AR8" s="75"/>
      <c r="AS8" s="75"/>
    </row>
    <row r="9" spans="1:49" ht="29.25" customHeight="1">
      <c r="A9" s="77" t="s">
        <v>38</v>
      </c>
      <c r="B9" s="77"/>
      <c r="C9" s="77"/>
      <c r="D9" s="77"/>
      <c r="E9" s="77"/>
      <c r="F9" s="77"/>
      <c r="G9" s="77"/>
      <c r="I9" s="86">
        <v>50000000</v>
      </c>
      <c r="J9" s="86"/>
      <c r="K9" s="86"/>
      <c r="M9" s="86">
        <v>12900</v>
      </c>
      <c r="N9" s="86"/>
      <c r="O9" s="86"/>
      <c r="Q9" s="77" t="s">
        <v>39</v>
      </c>
      <c r="R9" s="77"/>
      <c r="S9" s="77"/>
      <c r="T9" s="77"/>
      <c r="U9" s="77"/>
      <c r="W9" s="87">
        <v>0.29926374039477799</v>
      </c>
      <c r="X9" s="87"/>
      <c r="Y9" s="87"/>
      <c r="Z9" s="87"/>
      <c r="AA9" s="87"/>
      <c r="AC9" s="86">
        <v>49999999</v>
      </c>
      <c r="AD9" s="86"/>
      <c r="AE9" s="86"/>
      <c r="AF9" s="86"/>
      <c r="AG9" s="86"/>
      <c r="AI9" s="86">
        <v>12900</v>
      </c>
      <c r="AJ9" s="86"/>
      <c r="AK9" s="86"/>
      <c r="AM9" s="77" t="s">
        <v>39</v>
      </c>
      <c r="AN9" s="77"/>
      <c r="AO9" s="77"/>
      <c r="AQ9" s="87">
        <v>0.29926374039477799</v>
      </c>
      <c r="AR9" s="87"/>
      <c r="AS9" s="87"/>
    </row>
    <row r="10" spans="1:49" ht="24" customHeight="1">
      <c r="A10" s="85" t="s">
        <v>40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</row>
    <row r="11" spans="1:49" ht="14.45" customHeight="1">
      <c r="C11" s="75" t="s">
        <v>7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Y11" s="75" t="s">
        <v>9</v>
      </c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</row>
    <row r="12" spans="1:49" ht="14.45" customHeight="1">
      <c r="A12" s="2" t="s">
        <v>33</v>
      </c>
      <c r="C12" s="4" t="s">
        <v>41</v>
      </c>
      <c r="D12" s="32"/>
      <c r="E12" s="4" t="s">
        <v>42</v>
      </c>
      <c r="F12" s="32"/>
      <c r="G12" s="76" t="s">
        <v>43</v>
      </c>
      <c r="H12" s="76"/>
      <c r="I12" s="76"/>
      <c r="J12" s="32"/>
      <c r="K12" s="76" t="s">
        <v>44</v>
      </c>
      <c r="L12" s="76"/>
      <c r="M12" s="76"/>
      <c r="N12" s="32"/>
      <c r="O12" s="76" t="s">
        <v>35</v>
      </c>
      <c r="P12" s="76"/>
      <c r="Q12" s="76"/>
      <c r="R12" s="32"/>
      <c r="S12" s="76" t="s">
        <v>36</v>
      </c>
      <c r="T12" s="76"/>
      <c r="U12" s="76"/>
      <c r="V12" s="76"/>
      <c r="W12" s="76"/>
      <c r="Y12" s="76" t="s">
        <v>41</v>
      </c>
      <c r="Z12" s="76"/>
      <c r="AA12" s="76"/>
      <c r="AB12" s="76"/>
      <c r="AC12" s="76"/>
      <c r="AD12" s="32"/>
      <c r="AE12" s="76" t="s">
        <v>42</v>
      </c>
      <c r="AF12" s="76"/>
      <c r="AG12" s="76"/>
      <c r="AH12" s="76"/>
      <c r="AI12" s="76"/>
      <c r="AJ12" s="32"/>
      <c r="AK12" s="76" t="s">
        <v>43</v>
      </c>
      <c r="AL12" s="76"/>
      <c r="AM12" s="76"/>
      <c r="AN12" s="32"/>
      <c r="AO12" s="76" t="s">
        <v>44</v>
      </c>
      <c r="AP12" s="76"/>
      <c r="AQ12" s="76"/>
      <c r="AR12" s="32"/>
      <c r="AS12" s="76" t="s">
        <v>35</v>
      </c>
      <c r="AT12" s="76"/>
      <c r="AU12" s="32"/>
      <c r="AV12" s="4" t="s">
        <v>36</v>
      </c>
    </row>
    <row r="13" spans="1:49" ht="19.5" customHeight="1">
      <c r="A13" s="85" t="s">
        <v>45</v>
      </c>
      <c r="B13" s="85"/>
      <c r="C13" s="88"/>
      <c r="D13" s="85"/>
      <c r="E13" s="88"/>
      <c r="F13" s="85"/>
      <c r="G13" s="88"/>
      <c r="H13" s="88"/>
      <c r="I13" s="88"/>
      <c r="J13" s="85"/>
      <c r="K13" s="88"/>
      <c r="L13" s="88"/>
      <c r="M13" s="88"/>
      <c r="N13" s="85"/>
      <c r="O13" s="88"/>
      <c r="P13" s="88"/>
      <c r="Q13" s="88"/>
      <c r="R13" s="85"/>
      <c r="S13" s="88"/>
      <c r="T13" s="88"/>
      <c r="U13" s="88"/>
      <c r="V13" s="88"/>
      <c r="W13" s="88"/>
      <c r="X13" s="85"/>
      <c r="Y13" s="88"/>
      <c r="Z13" s="88"/>
      <c r="AA13" s="88"/>
      <c r="AB13" s="88"/>
      <c r="AC13" s="88"/>
      <c r="AD13" s="85"/>
      <c r="AE13" s="88"/>
      <c r="AF13" s="88"/>
      <c r="AG13" s="88"/>
      <c r="AH13" s="88"/>
      <c r="AI13" s="88"/>
      <c r="AJ13" s="85"/>
      <c r="AK13" s="88"/>
      <c r="AL13" s="88"/>
      <c r="AM13" s="88"/>
      <c r="AN13" s="85"/>
      <c r="AO13" s="88"/>
      <c r="AP13" s="88"/>
      <c r="AQ13" s="88"/>
      <c r="AR13" s="85"/>
      <c r="AS13" s="88"/>
      <c r="AT13" s="88"/>
      <c r="AU13" s="85"/>
      <c r="AV13" s="88"/>
      <c r="AW13" s="85"/>
    </row>
    <row r="14" spans="1:49" ht="14.45" customHeight="1">
      <c r="C14" s="75" t="s">
        <v>7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O14" s="75" t="s">
        <v>9</v>
      </c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49" ht="14.45" customHeight="1">
      <c r="A15" s="2" t="s">
        <v>33</v>
      </c>
      <c r="C15" s="4" t="s">
        <v>42</v>
      </c>
      <c r="D15" s="32"/>
      <c r="E15" s="4" t="s">
        <v>44</v>
      </c>
      <c r="F15" s="32"/>
      <c r="G15" s="76" t="s">
        <v>35</v>
      </c>
      <c r="H15" s="76"/>
      <c r="I15" s="76"/>
      <c r="J15" s="32"/>
      <c r="K15" s="76" t="s">
        <v>36</v>
      </c>
      <c r="L15" s="76"/>
      <c r="M15" s="76"/>
      <c r="O15" s="76" t="s">
        <v>42</v>
      </c>
      <c r="P15" s="76"/>
      <c r="Q15" s="76"/>
      <c r="R15" s="76"/>
      <c r="S15" s="76"/>
      <c r="T15" s="32"/>
      <c r="U15" s="76" t="s">
        <v>44</v>
      </c>
      <c r="V15" s="76"/>
      <c r="W15" s="76"/>
      <c r="X15" s="76"/>
      <c r="Y15" s="76"/>
      <c r="Z15" s="32"/>
      <c r="AA15" s="76" t="s">
        <v>35</v>
      </c>
      <c r="AB15" s="76"/>
      <c r="AC15" s="76"/>
      <c r="AD15" s="76"/>
      <c r="AE15" s="76"/>
      <c r="AF15" s="32"/>
      <c r="AG15" s="76" t="s">
        <v>36</v>
      </c>
      <c r="AH15" s="76"/>
      <c r="AI15" s="76"/>
    </row>
    <row r="16" spans="1:49" ht="21.75" customHeight="1">
      <c r="A16" s="32"/>
      <c r="C16" s="32"/>
      <c r="E16" s="32"/>
      <c r="G16" s="32"/>
      <c r="H16" s="32"/>
      <c r="I16" s="32"/>
      <c r="K16" s="32"/>
      <c r="L16" s="32"/>
      <c r="M16" s="32"/>
      <c r="O16" s="32"/>
      <c r="P16" s="32"/>
      <c r="Q16" s="32"/>
      <c r="R16" s="32"/>
      <c r="S16" s="32"/>
      <c r="U16" s="32"/>
      <c r="V16" s="32"/>
      <c r="W16" s="32"/>
      <c r="X16" s="32"/>
      <c r="Y16" s="32"/>
      <c r="AA16" s="32"/>
      <c r="AB16" s="32"/>
      <c r="AC16" s="32"/>
      <c r="AD16" s="32"/>
      <c r="AE16" s="32"/>
      <c r="AG16" s="32"/>
      <c r="AH16" s="32"/>
      <c r="AI16" s="32"/>
    </row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35"/>
  <sheetViews>
    <sheetView rightToLeft="1" topLeftCell="A7" zoomScaleNormal="100" workbookViewId="0">
      <selection activeCell="AA9" sqref="AA9"/>
    </sheetView>
  </sheetViews>
  <sheetFormatPr defaultRowHeight="12.75"/>
  <cols>
    <col min="1" max="1" width="5.140625" customWidth="1"/>
    <col min="2" max="2" width="30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20.28515625" customWidth="1"/>
    <col min="8" max="8" width="1.28515625" customWidth="1"/>
    <col min="9" max="9" width="21.42578125" customWidth="1"/>
    <col min="10" max="10" width="1.28515625" customWidth="1"/>
    <col min="11" max="11" width="13" customWidth="1"/>
    <col min="12" max="12" width="1.28515625" customWidth="1"/>
    <col min="13" max="13" width="17.5703125" customWidth="1"/>
    <col min="14" max="14" width="1.28515625" customWidth="1"/>
    <col min="15" max="15" width="13" customWidth="1"/>
    <col min="16" max="16" width="1.28515625" customWidth="1"/>
    <col min="17" max="17" width="20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9" customWidth="1"/>
    <col min="24" max="24" width="1.28515625" customWidth="1"/>
    <col min="25" max="25" width="20.4257812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27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27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27" ht="14.45" customHeight="1"/>
    <row r="5" spans="1:27" ht="14.45" customHeight="1">
      <c r="A5" s="1" t="s">
        <v>46</v>
      </c>
      <c r="B5" s="74" t="s">
        <v>47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</row>
    <row r="6" spans="1:27" ht="14.45" customHeight="1">
      <c r="E6" s="75" t="s">
        <v>7</v>
      </c>
      <c r="F6" s="75"/>
      <c r="G6" s="75"/>
      <c r="H6" s="75"/>
      <c r="I6" s="75"/>
      <c r="K6" s="75" t="s">
        <v>8</v>
      </c>
      <c r="L6" s="75"/>
      <c r="M6" s="75"/>
      <c r="N6" s="75"/>
      <c r="O6" s="75"/>
      <c r="P6" s="75"/>
      <c r="Q6" s="75"/>
      <c r="S6" s="75" t="s">
        <v>9</v>
      </c>
      <c r="T6" s="75"/>
      <c r="U6" s="75"/>
      <c r="V6" s="75"/>
      <c r="W6" s="75"/>
      <c r="X6" s="75"/>
      <c r="Y6" s="75"/>
      <c r="Z6" s="75"/>
      <c r="AA6" s="75"/>
    </row>
    <row r="7" spans="1:27" ht="14.45" customHeight="1">
      <c r="E7" s="3"/>
      <c r="F7" s="3"/>
      <c r="G7" s="3"/>
      <c r="H7" s="3"/>
      <c r="I7" s="3"/>
      <c r="K7" s="76" t="s">
        <v>48</v>
      </c>
      <c r="L7" s="76"/>
      <c r="M7" s="76"/>
      <c r="N7" s="3"/>
      <c r="O7" s="76" t="s">
        <v>49</v>
      </c>
      <c r="P7" s="76"/>
      <c r="Q7" s="7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75" t="s">
        <v>50</v>
      </c>
      <c r="B8" s="75"/>
      <c r="D8" s="75" t="s">
        <v>51</v>
      </c>
      <c r="E8" s="7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52</v>
      </c>
      <c r="W8" s="2" t="s">
        <v>14</v>
      </c>
      <c r="Y8" s="2" t="s">
        <v>15</v>
      </c>
      <c r="AA8" s="2" t="s">
        <v>18</v>
      </c>
    </row>
    <row r="9" spans="1:27" ht="21.75" customHeight="1">
      <c r="A9" s="77" t="s">
        <v>53</v>
      </c>
      <c r="B9" s="77"/>
      <c r="D9" s="78">
        <v>7100000</v>
      </c>
      <c r="E9" s="78"/>
      <c r="F9" s="22"/>
      <c r="G9" s="21">
        <v>80010582425</v>
      </c>
      <c r="H9" s="22"/>
      <c r="I9" s="21">
        <v>88492645519</v>
      </c>
      <c r="J9" s="22"/>
      <c r="K9" s="21">
        <v>0</v>
      </c>
      <c r="L9" s="22"/>
      <c r="M9" s="21">
        <v>0</v>
      </c>
      <c r="N9" s="22"/>
      <c r="O9" s="21">
        <v>-7100000</v>
      </c>
      <c r="P9" s="22"/>
      <c r="Q9" s="21">
        <v>90111226154</v>
      </c>
      <c r="R9" s="22"/>
      <c r="S9" s="21">
        <v>0</v>
      </c>
      <c r="T9" s="22"/>
      <c r="U9" s="21">
        <v>0</v>
      </c>
      <c r="V9" s="22"/>
      <c r="W9" s="21">
        <v>0</v>
      </c>
      <c r="X9" s="22"/>
      <c r="Y9" s="21">
        <v>0</v>
      </c>
      <c r="Z9" s="22"/>
      <c r="AA9" s="23">
        <f>Y9/سهام!$AF$3</f>
        <v>0</v>
      </c>
    </row>
    <row r="10" spans="1:27" ht="21.75" customHeight="1">
      <c r="A10" s="79" t="s">
        <v>54</v>
      </c>
      <c r="B10" s="79"/>
      <c r="D10" s="80">
        <v>2000000</v>
      </c>
      <c r="E10" s="80"/>
      <c r="F10" s="22"/>
      <c r="G10" s="24">
        <v>20023200000</v>
      </c>
      <c r="H10" s="22"/>
      <c r="I10" s="24">
        <v>19976250000</v>
      </c>
      <c r="J10" s="22"/>
      <c r="K10" s="24">
        <v>0</v>
      </c>
      <c r="L10" s="22"/>
      <c r="M10" s="24">
        <v>0</v>
      </c>
      <c r="N10" s="22"/>
      <c r="O10" s="24">
        <v>0</v>
      </c>
      <c r="P10" s="22"/>
      <c r="Q10" s="24">
        <v>0</v>
      </c>
      <c r="R10" s="22"/>
      <c r="S10" s="24">
        <v>2000000</v>
      </c>
      <c r="T10" s="22"/>
      <c r="U10" s="24">
        <v>10120</v>
      </c>
      <c r="V10" s="22"/>
      <c r="W10" s="24">
        <v>20023200000</v>
      </c>
      <c r="X10" s="22"/>
      <c r="Y10" s="24">
        <v>20215965000</v>
      </c>
      <c r="Z10" s="22"/>
      <c r="AA10" s="25">
        <f>Y10/سهام!$AF$3</f>
        <v>5.8984213312731628E-4</v>
      </c>
    </row>
    <row r="11" spans="1:27" ht="21.75" customHeight="1">
      <c r="A11" s="79" t="s">
        <v>55</v>
      </c>
      <c r="B11" s="79"/>
      <c r="D11" s="80">
        <v>19213312</v>
      </c>
      <c r="E11" s="80"/>
      <c r="F11" s="22"/>
      <c r="G11" s="24">
        <v>334069843019</v>
      </c>
      <c r="H11" s="22"/>
      <c r="I11" s="24">
        <v>385537068497.28003</v>
      </c>
      <c r="J11" s="22"/>
      <c r="K11" s="24">
        <v>0</v>
      </c>
      <c r="L11" s="22"/>
      <c r="M11" s="24">
        <v>0</v>
      </c>
      <c r="N11" s="22"/>
      <c r="O11" s="24">
        <v>-1200000</v>
      </c>
      <c r="P11" s="22"/>
      <c r="Q11" s="24">
        <v>26536450505</v>
      </c>
      <c r="R11" s="22"/>
      <c r="S11" s="24">
        <v>18013312</v>
      </c>
      <c r="T11" s="22"/>
      <c r="U11" s="24">
        <v>21380</v>
      </c>
      <c r="V11" s="22"/>
      <c r="W11" s="24">
        <v>313204944160</v>
      </c>
      <c r="X11" s="22"/>
      <c r="Y11" s="24">
        <v>384667275084</v>
      </c>
      <c r="Z11" s="22"/>
      <c r="AA11" s="25">
        <f>Y11/سهام!$AF$3</f>
        <v>1.1223454634978775E-2</v>
      </c>
    </row>
    <row r="12" spans="1:27" ht="21.75" customHeight="1">
      <c r="A12" s="79" t="s">
        <v>56</v>
      </c>
      <c r="B12" s="79"/>
      <c r="D12" s="80">
        <v>28078000</v>
      </c>
      <c r="E12" s="80"/>
      <c r="F12" s="22"/>
      <c r="G12" s="24">
        <v>549240844074</v>
      </c>
      <c r="H12" s="22"/>
      <c r="I12" s="24">
        <v>571550117302.5</v>
      </c>
      <c r="J12" s="22"/>
      <c r="K12" s="24">
        <v>0</v>
      </c>
      <c r="L12" s="22"/>
      <c r="M12" s="24">
        <v>0</v>
      </c>
      <c r="N12" s="22"/>
      <c r="O12" s="24">
        <v>0</v>
      </c>
      <c r="P12" s="22"/>
      <c r="Q12" s="24">
        <v>0</v>
      </c>
      <c r="R12" s="22"/>
      <c r="S12" s="24">
        <v>28078000</v>
      </c>
      <c r="T12" s="22"/>
      <c r="U12" s="24">
        <v>21140</v>
      </c>
      <c r="V12" s="22"/>
      <c r="W12" s="24">
        <v>549240844074</v>
      </c>
      <c r="X12" s="22"/>
      <c r="Y12" s="24">
        <v>592864056907</v>
      </c>
      <c r="Z12" s="22"/>
      <c r="AA12" s="25">
        <f>Y12/سهام!$AF$3</f>
        <v>1.7298021636886464E-2</v>
      </c>
    </row>
    <row r="13" spans="1:27" ht="21.75" customHeight="1">
      <c r="A13" s="79" t="s">
        <v>57</v>
      </c>
      <c r="B13" s="79"/>
      <c r="D13" s="80">
        <v>2000000</v>
      </c>
      <c r="E13" s="80"/>
      <c r="F13" s="22"/>
      <c r="G13" s="24">
        <v>20000000000</v>
      </c>
      <c r="H13" s="22"/>
      <c r="I13" s="24">
        <v>27067818750</v>
      </c>
      <c r="J13" s="22"/>
      <c r="K13" s="24">
        <v>0</v>
      </c>
      <c r="L13" s="22"/>
      <c r="M13" s="24">
        <v>0</v>
      </c>
      <c r="N13" s="22"/>
      <c r="O13" s="24">
        <v>0</v>
      </c>
      <c r="P13" s="22"/>
      <c r="Q13" s="24">
        <v>0</v>
      </c>
      <c r="R13" s="22"/>
      <c r="S13" s="24">
        <v>2000000</v>
      </c>
      <c r="T13" s="22"/>
      <c r="U13" s="24">
        <v>14010</v>
      </c>
      <c r="V13" s="22"/>
      <c r="W13" s="24">
        <v>20000000000</v>
      </c>
      <c r="X13" s="22"/>
      <c r="Y13" s="24">
        <v>27986726250</v>
      </c>
      <c r="Z13" s="22"/>
      <c r="AA13" s="25">
        <f>Y13/سهام!$AF$3</f>
        <v>8.1656998864759885E-4</v>
      </c>
    </row>
    <row r="14" spans="1:27" ht="21.75" customHeight="1">
      <c r="A14" s="79" t="s">
        <v>58</v>
      </c>
      <c r="B14" s="79"/>
      <c r="D14" s="80">
        <v>1000000</v>
      </c>
      <c r="E14" s="80"/>
      <c r="F14" s="22"/>
      <c r="G14" s="24">
        <v>10011600000</v>
      </c>
      <c r="H14" s="22"/>
      <c r="I14" s="24">
        <v>13543897500</v>
      </c>
      <c r="J14" s="22"/>
      <c r="K14" s="24">
        <v>0</v>
      </c>
      <c r="L14" s="22"/>
      <c r="M14" s="24">
        <v>0</v>
      </c>
      <c r="N14" s="22"/>
      <c r="O14" s="24">
        <v>0</v>
      </c>
      <c r="P14" s="22"/>
      <c r="Q14" s="24">
        <v>0</v>
      </c>
      <c r="R14" s="22"/>
      <c r="S14" s="24">
        <v>1000000</v>
      </c>
      <c r="T14" s="22"/>
      <c r="U14" s="24">
        <v>15490</v>
      </c>
      <c r="V14" s="22"/>
      <c r="W14" s="24">
        <v>10011600000</v>
      </c>
      <c r="X14" s="22"/>
      <c r="Y14" s="24">
        <v>15471605625</v>
      </c>
      <c r="Z14" s="22"/>
      <c r="AA14" s="25">
        <f>Y14/سهام!$AF$3</f>
        <v>4.5141574318884037E-4</v>
      </c>
    </row>
    <row r="15" spans="1:27" ht="21.75" customHeight="1">
      <c r="A15" s="79" t="s">
        <v>59</v>
      </c>
      <c r="B15" s="79"/>
      <c r="D15" s="80">
        <v>49622595</v>
      </c>
      <c r="E15" s="80"/>
      <c r="F15" s="22"/>
      <c r="G15" s="24">
        <v>999999992925</v>
      </c>
      <c r="H15" s="22"/>
      <c r="I15" s="24">
        <v>1029718468845</v>
      </c>
      <c r="J15" s="22"/>
      <c r="K15" s="24">
        <v>0</v>
      </c>
      <c r="L15" s="22"/>
      <c r="M15" s="24">
        <v>0</v>
      </c>
      <c r="N15" s="22"/>
      <c r="O15" s="24">
        <v>-49622595</v>
      </c>
      <c r="P15" s="22"/>
      <c r="Q15" s="24">
        <v>1036668113274.75</v>
      </c>
      <c r="R15" s="22"/>
      <c r="S15" s="24">
        <v>0</v>
      </c>
      <c r="T15" s="22"/>
      <c r="U15" s="24">
        <v>0</v>
      </c>
      <c r="V15" s="22"/>
      <c r="W15" s="24">
        <v>0</v>
      </c>
      <c r="X15" s="22"/>
      <c r="Y15" s="24">
        <v>0</v>
      </c>
      <c r="Z15" s="22"/>
      <c r="AA15" s="25">
        <f>Y15/سهام!$AF$3</f>
        <v>0</v>
      </c>
    </row>
    <row r="16" spans="1:27" ht="21.75" customHeight="1">
      <c r="A16" s="79" t="s">
        <v>60</v>
      </c>
      <c r="B16" s="79"/>
      <c r="D16" s="80">
        <v>2000000</v>
      </c>
      <c r="E16" s="80"/>
      <c r="F16" s="22"/>
      <c r="G16" s="24">
        <v>20023200000</v>
      </c>
      <c r="H16" s="22"/>
      <c r="I16" s="24">
        <v>34958437500</v>
      </c>
      <c r="J16" s="22"/>
      <c r="K16" s="24">
        <v>0</v>
      </c>
      <c r="L16" s="22"/>
      <c r="M16" s="24">
        <v>0</v>
      </c>
      <c r="N16" s="22"/>
      <c r="O16" s="24">
        <v>-500000</v>
      </c>
      <c r="P16" s="22"/>
      <c r="Q16" s="24">
        <v>9323914688</v>
      </c>
      <c r="R16" s="22"/>
      <c r="S16" s="24">
        <v>1500000</v>
      </c>
      <c r="T16" s="22"/>
      <c r="U16" s="24">
        <v>19400</v>
      </c>
      <c r="V16" s="22"/>
      <c r="W16" s="24">
        <v>15017400000</v>
      </c>
      <c r="X16" s="22"/>
      <c r="Y16" s="24">
        <v>29065443750</v>
      </c>
      <c r="Z16" s="22"/>
      <c r="AA16" s="25">
        <f>Y16/سهام!$AF$3</f>
        <v>8.4804377835992603E-4</v>
      </c>
    </row>
    <row r="17" spans="1:27" ht="21.75" customHeight="1">
      <c r="A17" s="79" t="s">
        <v>61</v>
      </c>
      <c r="B17" s="79"/>
      <c r="D17" s="80">
        <v>579746</v>
      </c>
      <c r="E17" s="80"/>
      <c r="F17" s="22"/>
      <c r="G17" s="24">
        <v>188104350890</v>
      </c>
      <c r="H17" s="22"/>
      <c r="I17" s="24">
        <v>226556267072</v>
      </c>
      <c r="J17" s="22"/>
      <c r="K17" s="24">
        <v>0</v>
      </c>
      <c r="L17" s="22"/>
      <c r="M17" s="24">
        <v>0</v>
      </c>
      <c r="N17" s="22"/>
      <c r="O17" s="24">
        <v>0</v>
      </c>
      <c r="P17" s="22"/>
      <c r="Q17" s="24">
        <v>0</v>
      </c>
      <c r="R17" s="22"/>
      <c r="S17" s="24">
        <v>579746</v>
      </c>
      <c r="T17" s="22"/>
      <c r="U17" s="24">
        <v>405592</v>
      </c>
      <c r="V17" s="22"/>
      <c r="W17" s="24">
        <v>188104350890</v>
      </c>
      <c r="X17" s="22"/>
      <c r="Y17" s="24">
        <v>234861110478</v>
      </c>
      <c r="Z17" s="22"/>
      <c r="AA17" s="25">
        <f>Y17/سهام!$AF$3</f>
        <v>6.8525533355936162E-3</v>
      </c>
    </row>
    <row r="18" spans="1:27" ht="21.75" customHeight="1">
      <c r="A18" s="79" t="s">
        <v>62</v>
      </c>
      <c r="B18" s="79"/>
      <c r="D18" s="80">
        <v>15000000</v>
      </c>
      <c r="E18" s="80"/>
      <c r="F18" s="22"/>
      <c r="G18" s="24">
        <v>181176849096</v>
      </c>
      <c r="H18" s="22"/>
      <c r="I18" s="24">
        <v>293946840000</v>
      </c>
      <c r="J18" s="22"/>
      <c r="K18" s="24">
        <v>15000000</v>
      </c>
      <c r="L18" s="22"/>
      <c r="M18" s="24">
        <v>299521308414</v>
      </c>
      <c r="N18" s="22"/>
      <c r="O18" s="24">
        <v>-15000000</v>
      </c>
      <c r="P18" s="22"/>
      <c r="Q18" s="24">
        <v>288870938460</v>
      </c>
      <c r="R18" s="22"/>
      <c r="S18" s="24">
        <v>15000000</v>
      </c>
      <c r="T18" s="22"/>
      <c r="U18" s="24">
        <v>20390</v>
      </c>
      <c r="V18" s="22"/>
      <c r="W18" s="24">
        <v>299521308414</v>
      </c>
      <c r="X18" s="22"/>
      <c r="Y18" s="24">
        <v>305482980000</v>
      </c>
      <c r="Z18" s="22"/>
      <c r="AA18" s="25">
        <f>Y18/سهام!$AF$3</f>
        <v>8.9130908446512086E-3</v>
      </c>
    </row>
    <row r="19" spans="1:27" ht="21.75" customHeight="1">
      <c r="A19" s="79" t="s">
        <v>63</v>
      </c>
      <c r="B19" s="79"/>
      <c r="D19" s="80">
        <v>5500000</v>
      </c>
      <c r="E19" s="80"/>
      <c r="F19" s="22"/>
      <c r="G19" s="24">
        <v>56680673400</v>
      </c>
      <c r="H19" s="22"/>
      <c r="I19" s="24">
        <v>97190449125</v>
      </c>
      <c r="J19" s="22"/>
      <c r="K19" s="24">
        <v>0</v>
      </c>
      <c r="L19" s="22"/>
      <c r="M19" s="24">
        <v>0</v>
      </c>
      <c r="N19" s="22"/>
      <c r="O19" s="24">
        <v>-3817000</v>
      </c>
      <c r="P19" s="22"/>
      <c r="Q19" s="24">
        <v>76226240600</v>
      </c>
      <c r="R19" s="22"/>
      <c r="S19" s="24">
        <v>1683000</v>
      </c>
      <c r="T19" s="22"/>
      <c r="U19" s="24">
        <v>20400</v>
      </c>
      <c r="V19" s="22"/>
      <c r="W19" s="24">
        <v>17344286061</v>
      </c>
      <c r="X19" s="22"/>
      <c r="Y19" s="24">
        <v>34292429325</v>
      </c>
      <c r="Z19" s="22"/>
      <c r="AA19" s="25">
        <f>Y19/سهام!$AF$3</f>
        <v>1.0005517749548801E-3</v>
      </c>
    </row>
    <row r="20" spans="1:27" ht="21.75" customHeight="1">
      <c r="A20" s="79" t="s">
        <v>64</v>
      </c>
      <c r="B20" s="79"/>
      <c r="D20" s="80">
        <v>6791000</v>
      </c>
      <c r="E20" s="80"/>
      <c r="F20" s="22"/>
      <c r="G20" s="24">
        <v>109829073089</v>
      </c>
      <c r="H20" s="22"/>
      <c r="I20" s="24">
        <v>202857257606.06299</v>
      </c>
      <c r="J20" s="22"/>
      <c r="K20" s="24">
        <v>0</v>
      </c>
      <c r="L20" s="22"/>
      <c r="M20" s="24">
        <v>0</v>
      </c>
      <c r="N20" s="22"/>
      <c r="O20" s="24">
        <v>0</v>
      </c>
      <c r="P20" s="22"/>
      <c r="Q20" s="24">
        <v>0</v>
      </c>
      <c r="R20" s="22"/>
      <c r="S20" s="24">
        <v>6791000</v>
      </c>
      <c r="T20" s="22"/>
      <c r="U20" s="24">
        <v>30920</v>
      </c>
      <c r="V20" s="22"/>
      <c r="W20" s="24">
        <v>109829073089</v>
      </c>
      <c r="X20" s="22"/>
      <c r="Y20" s="24">
        <v>209728371457</v>
      </c>
      <c r="Z20" s="22"/>
      <c r="AA20" s="25">
        <f>Y20/سهام!$AF$3</f>
        <v>6.1192542625353296E-3</v>
      </c>
    </row>
    <row r="21" spans="1:27" ht="21.75" customHeight="1">
      <c r="A21" s="79" t="s">
        <v>65</v>
      </c>
      <c r="B21" s="79"/>
      <c r="D21" s="80">
        <v>21564</v>
      </c>
      <c r="E21" s="80"/>
      <c r="F21" s="22"/>
      <c r="G21" s="24">
        <v>39363632745</v>
      </c>
      <c r="H21" s="22"/>
      <c r="I21" s="24">
        <v>81361252332</v>
      </c>
      <c r="J21" s="22"/>
      <c r="K21" s="24">
        <v>0</v>
      </c>
      <c r="L21" s="22"/>
      <c r="M21" s="24">
        <v>0</v>
      </c>
      <c r="N21" s="22"/>
      <c r="O21" s="24">
        <v>0</v>
      </c>
      <c r="P21" s="22"/>
      <c r="Q21" s="24">
        <v>0</v>
      </c>
      <c r="R21" s="22"/>
      <c r="S21" s="24">
        <v>21564</v>
      </c>
      <c r="T21" s="22"/>
      <c r="U21" s="24">
        <v>4076014</v>
      </c>
      <c r="V21" s="22"/>
      <c r="W21" s="24">
        <v>39363632745</v>
      </c>
      <c r="X21" s="22"/>
      <c r="Y21" s="24">
        <v>87895165896</v>
      </c>
      <c r="Z21" s="22"/>
      <c r="AA21" s="25">
        <f>Y21/سهام!$AF$3</f>
        <v>2.5645212654293761E-3</v>
      </c>
    </row>
    <row r="22" spans="1:27" ht="21.75" customHeight="1">
      <c r="A22" s="79" t="s">
        <v>66</v>
      </c>
      <c r="B22" s="79"/>
      <c r="D22" s="80">
        <v>4808154</v>
      </c>
      <c r="E22" s="80"/>
      <c r="F22" s="22"/>
      <c r="G22" s="24">
        <v>99999986892</v>
      </c>
      <c r="H22" s="22"/>
      <c r="I22" s="24">
        <v>125353382934</v>
      </c>
      <c r="J22" s="22"/>
      <c r="K22" s="24">
        <v>0</v>
      </c>
      <c r="L22" s="22"/>
      <c r="M22" s="24">
        <v>0</v>
      </c>
      <c r="N22" s="22"/>
      <c r="O22" s="24">
        <v>0</v>
      </c>
      <c r="P22" s="22"/>
      <c r="Q22" s="24">
        <v>0</v>
      </c>
      <c r="R22" s="22"/>
      <c r="S22" s="24">
        <v>4808154</v>
      </c>
      <c r="T22" s="22"/>
      <c r="U22" s="24">
        <v>28362</v>
      </c>
      <c r="V22" s="22"/>
      <c r="W22" s="24">
        <v>99999986892</v>
      </c>
      <c r="X22" s="22"/>
      <c r="Y22" s="24">
        <v>136368863748</v>
      </c>
      <c r="Z22" s="22"/>
      <c r="AA22" s="25">
        <f>Y22/سهام!$AF$3</f>
        <v>3.9788405591951051E-3</v>
      </c>
    </row>
    <row r="23" spans="1:27" ht="21.75" customHeight="1">
      <c r="A23" s="79" t="s">
        <v>67</v>
      </c>
      <c r="B23" s="79"/>
      <c r="D23" s="80">
        <v>38194</v>
      </c>
      <c r="E23" s="80"/>
      <c r="F23" s="22"/>
      <c r="G23" s="24">
        <v>99997812070</v>
      </c>
      <c r="H23" s="22"/>
      <c r="I23" s="24">
        <v>108916854950</v>
      </c>
      <c r="J23" s="22"/>
      <c r="K23" s="24">
        <v>29054</v>
      </c>
      <c r="L23" s="22"/>
      <c r="M23" s="24">
        <v>89998658236</v>
      </c>
      <c r="N23" s="22"/>
      <c r="O23" s="24">
        <v>0</v>
      </c>
      <c r="P23" s="22"/>
      <c r="Q23" s="24">
        <v>0</v>
      </c>
      <c r="R23" s="22"/>
      <c r="S23" s="24">
        <v>67248</v>
      </c>
      <c r="T23" s="22"/>
      <c r="U23" s="24">
        <v>3081027</v>
      </c>
      <c r="V23" s="22"/>
      <c r="W23" s="24">
        <v>189996470306</v>
      </c>
      <c r="X23" s="22"/>
      <c r="Y23" s="24">
        <v>207192883696</v>
      </c>
      <c r="Z23" s="22"/>
      <c r="AA23" s="25">
        <f>Y23/سهام!$AF$3</f>
        <v>6.0452762204549022E-3</v>
      </c>
    </row>
    <row r="24" spans="1:27" ht="21.75" customHeight="1">
      <c r="A24" s="79" t="s">
        <v>68</v>
      </c>
      <c r="B24" s="79"/>
      <c r="D24" s="80">
        <v>130571</v>
      </c>
      <c r="E24" s="80"/>
      <c r="F24" s="22"/>
      <c r="G24" s="24">
        <v>99999758915</v>
      </c>
      <c r="H24" s="22"/>
      <c r="I24" s="24">
        <v>114966700932</v>
      </c>
      <c r="J24" s="22"/>
      <c r="K24" s="24">
        <v>0</v>
      </c>
      <c r="L24" s="22"/>
      <c r="M24" s="24">
        <v>0</v>
      </c>
      <c r="N24" s="22"/>
      <c r="O24" s="24">
        <v>0</v>
      </c>
      <c r="P24" s="22"/>
      <c r="Q24" s="24">
        <v>0</v>
      </c>
      <c r="R24" s="22"/>
      <c r="S24" s="24">
        <v>130571</v>
      </c>
      <c r="T24" s="22"/>
      <c r="U24" s="24">
        <v>966568</v>
      </c>
      <c r="V24" s="22"/>
      <c r="W24" s="24">
        <v>99999758915</v>
      </c>
      <c r="X24" s="22"/>
      <c r="Y24" s="24">
        <v>126205730328</v>
      </c>
      <c r="Z24" s="22"/>
      <c r="AA24" s="25">
        <f>Y24/سهام!$AF$3</f>
        <v>3.6823103517224305E-3</v>
      </c>
    </row>
    <row r="25" spans="1:27" ht="21.75" customHeight="1">
      <c r="A25" s="79" t="s">
        <v>69</v>
      </c>
      <c r="B25" s="79"/>
      <c r="D25" s="80">
        <v>10000</v>
      </c>
      <c r="E25" s="80"/>
      <c r="F25" s="22"/>
      <c r="G25" s="24">
        <v>10000000000</v>
      </c>
      <c r="H25" s="22"/>
      <c r="I25" s="24">
        <v>12590510000</v>
      </c>
      <c r="J25" s="22"/>
      <c r="K25" s="24">
        <v>0</v>
      </c>
      <c r="L25" s="22"/>
      <c r="M25" s="24">
        <v>0</v>
      </c>
      <c r="N25" s="22"/>
      <c r="O25" s="24">
        <v>0</v>
      </c>
      <c r="P25" s="22"/>
      <c r="Q25" s="24">
        <v>0</v>
      </c>
      <c r="R25" s="22"/>
      <c r="S25" s="24">
        <v>10000</v>
      </c>
      <c r="T25" s="22"/>
      <c r="U25" s="24">
        <v>1341721</v>
      </c>
      <c r="V25" s="22"/>
      <c r="W25" s="24">
        <v>10000000000</v>
      </c>
      <c r="X25" s="22"/>
      <c r="Y25" s="24">
        <v>13417210000</v>
      </c>
      <c r="Z25" s="22"/>
      <c r="AA25" s="25">
        <f>Y25/سهام!$AF$3</f>
        <v>3.9147454830957407E-4</v>
      </c>
    </row>
    <row r="26" spans="1:27" ht="21.75" customHeight="1">
      <c r="A26" s="81" t="s">
        <v>70</v>
      </c>
      <c r="B26" s="81"/>
      <c r="D26" s="82">
        <v>0</v>
      </c>
      <c r="E26" s="82"/>
      <c r="F26" s="22"/>
      <c r="G26" s="26">
        <v>0</v>
      </c>
      <c r="H26" s="22"/>
      <c r="I26" s="26">
        <v>0</v>
      </c>
      <c r="J26" s="22"/>
      <c r="K26" s="26">
        <v>5000000</v>
      </c>
      <c r="L26" s="22"/>
      <c r="M26" s="26">
        <v>50058000000</v>
      </c>
      <c r="N26" s="22"/>
      <c r="O26" s="26">
        <v>0</v>
      </c>
      <c r="P26" s="22"/>
      <c r="Q26" s="26">
        <v>0</v>
      </c>
      <c r="R26" s="22"/>
      <c r="S26" s="26">
        <v>5000000</v>
      </c>
      <c r="T26" s="22"/>
      <c r="U26" s="26">
        <v>10000</v>
      </c>
      <c r="V26" s="22"/>
      <c r="W26" s="26">
        <v>50058000000</v>
      </c>
      <c r="X26" s="22"/>
      <c r="Y26" s="26">
        <v>49940625000</v>
      </c>
      <c r="Z26" s="22"/>
      <c r="AA26" s="25">
        <f>Y26/سهام!$AF$3</f>
        <v>1.45711989408922E-3</v>
      </c>
    </row>
    <row r="27" spans="1:27" ht="21.75" customHeight="1">
      <c r="A27" s="83" t="s">
        <v>31</v>
      </c>
      <c r="B27" s="83"/>
      <c r="D27" s="89">
        <v>143893136</v>
      </c>
      <c r="E27" s="89"/>
      <c r="F27" s="22"/>
      <c r="G27" s="28">
        <v>2918531399540</v>
      </c>
      <c r="H27" s="22"/>
      <c r="I27" s="28">
        <f>SUM(I9:I26)</f>
        <v>3434584218864.8433</v>
      </c>
      <c r="J27" s="22"/>
      <c r="K27" s="28">
        <v>20029054</v>
      </c>
      <c r="L27" s="22"/>
      <c r="M27" s="28">
        <v>439577966650</v>
      </c>
      <c r="N27" s="22"/>
      <c r="O27" s="28">
        <v>-77239595</v>
      </c>
      <c r="P27" s="22"/>
      <c r="Q27" s="28">
        <v>1527736883681.75</v>
      </c>
      <c r="R27" s="22"/>
      <c r="S27" s="28">
        <v>86682595</v>
      </c>
      <c r="T27" s="22"/>
      <c r="U27" s="28"/>
      <c r="V27" s="22"/>
      <c r="W27" s="28">
        <v>2031714855546</v>
      </c>
      <c r="X27" s="22"/>
      <c r="Y27" s="28">
        <f>SUM(Y9:Y26)</f>
        <v>2475656442544</v>
      </c>
      <c r="Z27" s="22"/>
      <c r="AA27" s="29">
        <f>SUM(AA9:AA26)</f>
        <v>7.2232340972124567E-2</v>
      </c>
    </row>
    <row r="30" spans="1:27" ht="18.75">
      <c r="Y30" s="8"/>
    </row>
    <row r="31" spans="1:27" ht="18.75">
      <c r="I31" s="8"/>
      <c r="Y31" s="8"/>
    </row>
    <row r="32" spans="1:27" ht="18.75">
      <c r="I32" s="8"/>
      <c r="Y32" s="8"/>
    </row>
    <row r="33" spans="9:25" ht="18.75">
      <c r="I33" s="8"/>
      <c r="Y33" s="8"/>
    </row>
    <row r="34" spans="9:25" ht="18.75">
      <c r="Y34" s="8"/>
    </row>
    <row r="35" spans="9:25" ht="18.75">
      <c r="Y35" s="8"/>
    </row>
  </sheetData>
  <mergeCells count="49"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N35"/>
  <sheetViews>
    <sheetView rightToLeft="1" topLeftCell="M1" zoomScaleNormal="100" workbookViewId="0">
      <selection activeCell="AL4" sqref="AL1:AL1048576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1" customWidth="1"/>
    <col min="19" max="19" width="1.28515625" customWidth="1"/>
    <col min="20" max="20" width="21.28515625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24.42578125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1.5703125" customWidth="1"/>
    <col min="35" max="35" width="1.28515625" customWidth="1"/>
    <col min="36" max="36" width="20.28515625" customWidth="1"/>
    <col min="37" max="37" width="1.28515625" customWidth="1"/>
    <col min="38" max="38" width="16.5703125" style="66" customWidth="1"/>
    <col min="39" max="39" width="2" customWidth="1"/>
    <col min="40" max="40" width="15.42578125" bestFit="1" customWidth="1"/>
  </cols>
  <sheetData>
    <row r="1" spans="1:40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</row>
    <row r="2" spans="1:40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</row>
    <row r="3" spans="1:40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</row>
    <row r="4" spans="1:40" ht="14.45" customHeight="1"/>
    <row r="5" spans="1:40" ht="14.45" customHeight="1">
      <c r="A5" s="1" t="s">
        <v>71</v>
      </c>
      <c r="B5" s="74" t="s">
        <v>72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</row>
    <row r="6" spans="1:40" ht="14.45" customHeight="1">
      <c r="A6" s="75" t="s">
        <v>73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 t="s">
        <v>7</v>
      </c>
      <c r="Q6" s="75"/>
      <c r="R6" s="75"/>
      <c r="S6" s="75"/>
      <c r="T6" s="75"/>
      <c r="V6" s="75" t="s">
        <v>8</v>
      </c>
      <c r="W6" s="75"/>
      <c r="X6" s="75"/>
      <c r="Y6" s="75"/>
      <c r="Z6" s="75"/>
      <c r="AA6" s="75"/>
      <c r="AB6" s="75"/>
      <c r="AD6" s="75" t="s">
        <v>9</v>
      </c>
      <c r="AE6" s="75"/>
      <c r="AF6" s="75"/>
      <c r="AG6" s="75"/>
      <c r="AH6" s="75"/>
      <c r="AI6" s="75"/>
      <c r="AJ6" s="75"/>
      <c r="AK6" s="75"/>
      <c r="AL6" s="75"/>
    </row>
    <row r="7" spans="1:40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6" t="s">
        <v>10</v>
      </c>
      <c r="W7" s="76"/>
      <c r="X7" s="76"/>
      <c r="Y7" s="3"/>
      <c r="Z7" s="76" t="s">
        <v>11</v>
      </c>
      <c r="AA7" s="76"/>
      <c r="AB7" s="76"/>
      <c r="AD7" s="3"/>
      <c r="AE7" s="3"/>
      <c r="AF7" s="3"/>
      <c r="AG7" s="3"/>
      <c r="AH7" s="3"/>
      <c r="AI7" s="3"/>
      <c r="AJ7" s="3"/>
      <c r="AK7" s="3"/>
      <c r="AL7" s="67"/>
    </row>
    <row r="8" spans="1:40" ht="14.45" customHeight="1">
      <c r="A8" s="75" t="s">
        <v>74</v>
      </c>
      <c r="B8" s="75"/>
      <c r="D8" s="2" t="s">
        <v>75</v>
      </c>
      <c r="F8" s="2" t="s">
        <v>76</v>
      </c>
      <c r="H8" s="2" t="s">
        <v>77</v>
      </c>
      <c r="J8" s="2" t="s">
        <v>78</v>
      </c>
      <c r="L8" s="2" t="s">
        <v>79</v>
      </c>
      <c r="N8" s="2" t="s">
        <v>37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68" t="s">
        <v>18</v>
      </c>
    </row>
    <row r="9" spans="1:40" ht="21.75" customHeight="1">
      <c r="A9" s="90" t="s">
        <v>80</v>
      </c>
      <c r="B9" s="90"/>
      <c r="C9" s="22"/>
      <c r="D9" s="33" t="s">
        <v>81</v>
      </c>
      <c r="E9" s="22"/>
      <c r="F9" s="33" t="s">
        <v>81</v>
      </c>
      <c r="G9" s="22"/>
      <c r="H9" s="33" t="s">
        <v>82</v>
      </c>
      <c r="I9" s="22"/>
      <c r="J9" s="33" t="s">
        <v>83</v>
      </c>
      <c r="K9" s="22"/>
      <c r="L9" s="23">
        <v>0</v>
      </c>
      <c r="M9" s="22"/>
      <c r="N9" s="23">
        <v>0</v>
      </c>
      <c r="O9" s="22"/>
      <c r="P9" s="21">
        <v>500000</v>
      </c>
      <c r="Q9" s="22"/>
      <c r="R9" s="21">
        <v>266519165625</v>
      </c>
      <c r="S9" s="22"/>
      <c r="T9" s="21">
        <v>286643036531</v>
      </c>
      <c r="U9" s="22"/>
      <c r="V9" s="21">
        <v>0</v>
      </c>
      <c r="W9" s="22"/>
      <c r="X9" s="21">
        <v>0</v>
      </c>
      <c r="Y9" s="22"/>
      <c r="Z9" s="21">
        <v>0</v>
      </c>
      <c r="AA9" s="22"/>
      <c r="AB9" s="21">
        <v>0</v>
      </c>
      <c r="AC9" s="22"/>
      <c r="AD9" s="21">
        <v>500000</v>
      </c>
      <c r="AE9" s="22"/>
      <c r="AF9" s="21">
        <v>567000</v>
      </c>
      <c r="AG9" s="22"/>
      <c r="AH9" s="21">
        <v>266519165625</v>
      </c>
      <c r="AI9" s="22"/>
      <c r="AJ9" s="21">
        <v>283448615625</v>
      </c>
      <c r="AK9" s="22"/>
      <c r="AL9" s="69">
        <f>AJ9/سهام!$AF$3</f>
        <v>8.2701931899978424E-3</v>
      </c>
      <c r="AN9" s="37"/>
    </row>
    <row r="10" spans="1:40" ht="21.75" customHeight="1">
      <c r="A10" s="91" t="s">
        <v>84</v>
      </c>
      <c r="B10" s="91"/>
      <c r="C10" s="22"/>
      <c r="D10" s="34" t="s">
        <v>81</v>
      </c>
      <c r="E10" s="22"/>
      <c r="F10" s="34" t="s">
        <v>81</v>
      </c>
      <c r="G10" s="22"/>
      <c r="H10" s="34" t="s">
        <v>85</v>
      </c>
      <c r="I10" s="22"/>
      <c r="J10" s="34" t="s">
        <v>86</v>
      </c>
      <c r="K10" s="22"/>
      <c r="L10" s="25">
        <v>0</v>
      </c>
      <c r="M10" s="22"/>
      <c r="N10" s="25">
        <v>0</v>
      </c>
      <c r="O10" s="22"/>
      <c r="P10" s="24">
        <v>880000</v>
      </c>
      <c r="Q10" s="22"/>
      <c r="R10" s="24">
        <v>596660000000</v>
      </c>
      <c r="S10" s="22"/>
      <c r="T10" s="24">
        <v>661179899418</v>
      </c>
      <c r="U10" s="22"/>
      <c r="V10" s="24">
        <v>0</v>
      </c>
      <c r="W10" s="22"/>
      <c r="X10" s="24">
        <v>0</v>
      </c>
      <c r="Y10" s="22"/>
      <c r="Z10" s="24">
        <v>0</v>
      </c>
      <c r="AA10" s="22"/>
      <c r="AB10" s="24">
        <v>0</v>
      </c>
      <c r="AC10" s="22"/>
      <c r="AD10" s="24">
        <v>880000</v>
      </c>
      <c r="AE10" s="22"/>
      <c r="AF10" s="24">
        <v>766656</v>
      </c>
      <c r="AG10" s="22"/>
      <c r="AH10" s="24">
        <v>596660000000</v>
      </c>
      <c r="AI10" s="22"/>
      <c r="AJ10" s="24">
        <v>674534998368</v>
      </c>
      <c r="AK10" s="22"/>
      <c r="AL10" s="70">
        <f>AJ10/سهام!$AF$3</f>
        <v>1.9680938422005179E-2</v>
      </c>
      <c r="AN10" s="37"/>
    </row>
    <row r="11" spans="1:40" ht="21.75" customHeight="1">
      <c r="A11" s="91" t="s">
        <v>87</v>
      </c>
      <c r="B11" s="91"/>
      <c r="C11" s="22"/>
      <c r="D11" s="34" t="s">
        <v>81</v>
      </c>
      <c r="E11" s="22"/>
      <c r="F11" s="34" t="s">
        <v>81</v>
      </c>
      <c r="G11" s="22"/>
      <c r="H11" s="34" t="s">
        <v>88</v>
      </c>
      <c r="I11" s="22"/>
      <c r="J11" s="34" t="s">
        <v>89</v>
      </c>
      <c r="K11" s="22"/>
      <c r="L11" s="25">
        <v>0</v>
      </c>
      <c r="M11" s="22"/>
      <c r="N11" s="25">
        <v>0</v>
      </c>
      <c r="O11" s="22"/>
      <c r="P11" s="24">
        <v>151609</v>
      </c>
      <c r="Q11" s="22"/>
      <c r="R11" s="24">
        <v>100988122870</v>
      </c>
      <c r="S11" s="22"/>
      <c r="T11" s="24">
        <v>117625744378</v>
      </c>
      <c r="U11" s="22"/>
      <c r="V11" s="24">
        <v>0</v>
      </c>
      <c r="W11" s="22"/>
      <c r="X11" s="24">
        <v>0</v>
      </c>
      <c r="Y11" s="22"/>
      <c r="Z11" s="24">
        <v>0</v>
      </c>
      <c r="AA11" s="22"/>
      <c r="AB11" s="24">
        <v>0</v>
      </c>
      <c r="AC11" s="22"/>
      <c r="AD11" s="24">
        <v>151609</v>
      </c>
      <c r="AE11" s="22"/>
      <c r="AF11" s="24">
        <v>780700</v>
      </c>
      <c r="AG11" s="22"/>
      <c r="AH11" s="24">
        <v>100988122870</v>
      </c>
      <c r="AI11" s="22"/>
      <c r="AJ11" s="24">
        <v>118339693342</v>
      </c>
      <c r="AK11" s="22"/>
      <c r="AL11" s="70">
        <f>AJ11/سهام!$AF$3</f>
        <v>3.4528026317060673E-3</v>
      </c>
      <c r="AN11" s="37"/>
    </row>
    <row r="12" spans="1:40" ht="21.75" customHeight="1">
      <c r="A12" s="91" t="s">
        <v>90</v>
      </c>
      <c r="B12" s="91"/>
      <c r="C12" s="22"/>
      <c r="D12" s="34" t="s">
        <v>81</v>
      </c>
      <c r="E12" s="22"/>
      <c r="F12" s="34" t="s">
        <v>81</v>
      </c>
      <c r="G12" s="22"/>
      <c r="H12" s="34" t="s">
        <v>91</v>
      </c>
      <c r="I12" s="22"/>
      <c r="J12" s="34" t="s">
        <v>92</v>
      </c>
      <c r="K12" s="22"/>
      <c r="L12" s="25">
        <v>0</v>
      </c>
      <c r="M12" s="22"/>
      <c r="N12" s="25">
        <v>0</v>
      </c>
      <c r="O12" s="22"/>
      <c r="P12" s="24">
        <v>50614</v>
      </c>
      <c r="Q12" s="22"/>
      <c r="R12" s="24">
        <v>27267185070</v>
      </c>
      <c r="S12" s="22"/>
      <c r="T12" s="24">
        <v>28556809479</v>
      </c>
      <c r="U12" s="22"/>
      <c r="V12" s="24">
        <v>0</v>
      </c>
      <c r="W12" s="22"/>
      <c r="X12" s="24">
        <v>0</v>
      </c>
      <c r="Y12" s="22"/>
      <c r="Z12" s="24">
        <v>0</v>
      </c>
      <c r="AA12" s="22"/>
      <c r="AB12" s="24">
        <v>0</v>
      </c>
      <c r="AC12" s="22"/>
      <c r="AD12" s="24">
        <v>50614</v>
      </c>
      <c r="AE12" s="22"/>
      <c r="AF12" s="24">
        <v>557890</v>
      </c>
      <c r="AG12" s="22"/>
      <c r="AH12" s="24">
        <v>27267185070</v>
      </c>
      <c r="AI12" s="22"/>
      <c r="AJ12" s="24">
        <v>28231926495</v>
      </c>
      <c r="AK12" s="22"/>
      <c r="AL12" s="70">
        <f>AJ12/سهام!$AF$3</f>
        <v>8.2372420738284794E-4</v>
      </c>
      <c r="AN12" s="37"/>
    </row>
    <row r="13" spans="1:40" ht="21.75" customHeight="1">
      <c r="A13" s="91" t="s">
        <v>93</v>
      </c>
      <c r="B13" s="91"/>
      <c r="C13" s="22"/>
      <c r="D13" s="34" t="s">
        <v>81</v>
      </c>
      <c r="E13" s="22"/>
      <c r="F13" s="34" t="s">
        <v>81</v>
      </c>
      <c r="G13" s="22"/>
      <c r="H13" s="34" t="s">
        <v>94</v>
      </c>
      <c r="I13" s="22"/>
      <c r="J13" s="34" t="s">
        <v>95</v>
      </c>
      <c r="K13" s="22"/>
      <c r="L13" s="25">
        <v>0</v>
      </c>
      <c r="M13" s="22"/>
      <c r="N13" s="25">
        <v>0</v>
      </c>
      <c r="O13" s="22"/>
      <c r="P13" s="24">
        <v>100164</v>
      </c>
      <c r="Q13" s="22"/>
      <c r="R13" s="24">
        <v>55337569797</v>
      </c>
      <c r="S13" s="22"/>
      <c r="T13" s="24">
        <v>98540507375</v>
      </c>
      <c r="U13" s="22"/>
      <c r="V13" s="24">
        <v>0</v>
      </c>
      <c r="W13" s="22"/>
      <c r="X13" s="24">
        <v>0</v>
      </c>
      <c r="Y13" s="22"/>
      <c r="Z13" s="24">
        <v>100164</v>
      </c>
      <c r="AA13" s="22"/>
      <c r="AB13" s="24">
        <v>100164000000</v>
      </c>
      <c r="AC13" s="22"/>
      <c r="AD13" s="24">
        <v>0</v>
      </c>
      <c r="AE13" s="22"/>
      <c r="AF13" s="24">
        <v>0</v>
      </c>
      <c r="AG13" s="22"/>
      <c r="AH13" s="24">
        <v>0</v>
      </c>
      <c r="AI13" s="22"/>
      <c r="AJ13" s="24">
        <v>0</v>
      </c>
      <c r="AK13" s="22"/>
      <c r="AL13" s="70">
        <f>AJ13/سهام!$AF$3</f>
        <v>0</v>
      </c>
      <c r="AN13" s="37"/>
    </row>
    <row r="14" spans="1:40" ht="21.75" customHeight="1">
      <c r="A14" s="91" t="s">
        <v>96</v>
      </c>
      <c r="B14" s="91"/>
      <c r="C14" s="22"/>
      <c r="D14" s="34" t="s">
        <v>81</v>
      </c>
      <c r="E14" s="22"/>
      <c r="F14" s="34" t="s">
        <v>81</v>
      </c>
      <c r="G14" s="22"/>
      <c r="H14" s="34" t="s">
        <v>97</v>
      </c>
      <c r="I14" s="22"/>
      <c r="J14" s="34" t="s">
        <v>98</v>
      </c>
      <c r="K14" s="22"/>
      <c r="L14" s="25">
        <v>0</v>
      </c>
      <c r="M14" s="22"/>
      <c r="N14" s="25">
        <v>0</v>
      </c>
      <c r="O14" s="22"/>
      <c r="P14" s="24">
        <v>957700</v>
      </c>
      <c r="Q14" s="22"/>
      <c r="R14" s="24">
        <v>591265672000</v>
      </c>
      <c r="S14" s="22"/>
      <c r="T14" s="24">
        <v>640323768177</v>
      </c>
      <c r="U14" s="22"/>
      <c r="V14" s="24">
        <v>0</v>
      </c>
      <c r="W14" s="22"/>
      <c r="X14" s="24">
        <v>0</v>
      </c>
      <c r="Y14" s="22"/>
      <c r="Z14" s="24">
        <v>0</v>
      </c>
      <c r="AA14" s="22"/>
      <c r="AB14" s="24">
        <v>0</v>
      </c>
      <c r="AC14" s="22"/>
      <c r="AD14" s="24">
        <v>957700</v>
      </c>
      <c r="AE14" s="22"/>
      <c r="AF14" s="24">
        <v>683550</v>
      </c>
      <c r="AG14" s="22"/>
      <c r="AH14" s="24">
        <v>591265672000</v>
      </c>
      <c r="AI14" s="22"/>
      <c r="AJ14" s="24">
        <v>654517182254</v>
      </c>
      <c r="AK14" s="22"/>
      <c r="AL14" s="70">
        <f>AJ14/سهام!$AF$3</f>
        <v>1.9096877687964923E-2</v>
      </c>
      <c r="AN14" s="37"/>
    </row>
    <row r="15" spans="1:40" ht="21.75" customHeight="1">
      <c r="A15" s="91" t="s">
        <v>99</v>
      </c>
      <c r="B15" s="91"/>
      <c r="C15" s="22"/>
      <c r="D15" s="34" t="s">
        <v>81</v>
      </c>
      <c r="E15" s="22"/>
      <c r="F15" s="34" t="s">
        <v>81</v>
      </c>
      <c r="G15" s="22"/>
      <c r="H15" s="34" t="s">
        <v>100</v>
      </c>
      <c r="I15" s="22"/>
      <c r="J15" s="34" t="s">
        <v>101</v>
      </c>
      <c r="K15" s="22"/>
      <c r="L15" s="25">
        <v>0</v>
      </c>
      <c r="M15" s="22"/>
      <c r="N15" s="25">
        <v>0</v>
      </c>
      <c r="O15" s="22"/>
      <c r="P15" s="24">
        <v>1874200</v>
      </c>
      <c r="Q15" s="22"/>
      <c r="R15" s="24">
        <v>1186679465856</v>
      </c>
      <c r="S15" s="22"/>
      <c r="T15" s="24">
        <v>1292225306903</v>
      </c>
      <c r="U15" s="22"/>
      <c r="V15" s="24">
        <v>0</v>
      </c>
      <c r="W15" s="22"/>
      <c r="X15" s="24">
        <v>0</v>
      </c>
      <c r="Y15" s="22"/>
      <c r="Z15" s="24">
        <v>0</v>
      </c>
      <c r="AA15" s="22"/>
      <c r="AB15" s="24">
        <v>0</v>
      </c>
      <c r="AC15" s="22"/>
      <c r="AD15" s="24">
        <v>1874200</v>
      </c>
      <c r="AE15" s="22"/>
      <c r="AF15" s="24">
        <v>720261</v>
      </c>
      <c r="AG15" s="22"/>
      <c r="AH15" s="24">
        <v>1186679465856</v>
      </c>
      <c r="AI15" s="22"/>
      <c r="AJ15" s="24">
        <v>1349668494438</v>
      </c>
      <c r="AK15" s="22"/>
      <c r="AL15" s="70">
        <f>AJ15/سهام!$AF$3</f>
        <v>3.9379339238767144E-2</v>
      </c>
      <c r="AN15" s="37"/>
    </row>
    <row r="16" spans="1:40" ht="21.75" customHeight="1">
      <c r="A16" s="91" t="s">
        <v>102</v>
      </c>
      <c r="B16" s="91"/>
      <c r="C16" s="22"/>
      <c r="D16" s="34" t="s">
        <v>81</v>
      </c>
      <c r="E16" s="22"/>
      <c r="F16" s="34" t="s">
        <v>81</v>
      </c>
      <c r="G16" s="22"/>
      <c r="H16" s="34" t="s">
        <v>103</v>
      </c>
      <c r="I16" s="22"/>
      <c r="J16" s="34" t="s">
        <v>101</v>
      </c>
      <c r="K16" s="22"/>
      <c r="L16" s="25">
        <v>18</v>
      </c>
      <c r="M16" s="22"/>
      <c r="N16" s="25">
        <v>18</v>
      </c>
      <c r="O16" s="22"/>
      <c r="P16" s="24">
        <v>1200000</v>
      </c>
      <c r="Q16" s="22"/>
      <c r="R16" s="24">
        <v>983888000000</v>
      </c>
      <c r="S16" s="22"/>
      <c r="T16" s="24">
        <v>1199782500000</v>
      </c>
      <c r="U16" s="22"/>
      <c r="V16" s="24">
        <v>0</v>
      </c>
      <c r="W16" s="22"/>
      <c r="X16" s="24">
        <v>0</v>
      </c>
      <c r="Y16" s="22"/>
      <c r="Z16" s="24">
        <v>0</v>
      </c>
      <c r="AA16" s="22"/>
      <c r="AB16" s="24">
        <v>0</v>
      </c>
      <c r="AC16" s="22"/>
      <c r="AD16" s="24">
        <v>1200000</v>
      </c>
      <c r="AE16" s="22"/>
      <c r="AF16" s="24">
        <v>1000000</v>
      </c>
      <c r="AG16" s="22"/>
      <c r="AH16" s="24">
        <v>983888000000</v>
      </c>
      <c r="AI16" s="22"/>
      <c r="AJ16" s="24">
        <v>1199782500000</v>
      </c>
      <c r="AK16" s="22"/>
      <c r="AL16" s="70">
        <f>AJ16/سهام!$AF$3</f>
        <v>3.5006108740731609E-2</v>
      </c>
      <c r="AN16" s="37"/>
    </row>
    <row r="17" spans="1:40" ht="21.75" customHeight="1">
      <c r="A17" s="91" t="s">
        <v>104</v>
      </c>
      <c r="B17" s="91"/>
      <c r="C17" s="22"/>
      <c r="D17" s="34" t="s">
        <v>81</v>
      </c>
      <c r="E17" s="22"/>
      <c r="F17" s="34" t="s">
        <v>81</v>
      </c>
      <c r="G17" s="22"/>
      <c r="H17" s="34" t="s">
        <v>105</v>
      </c>
      <c r="I17" s="22"/>
      <c r="J17" s="34" t="s">
        <v>106</v>
      </c>
      <c r="K17" s="22"/>
      <c r="L17" s="25">
        <v>18</v>
      </c>
      <c r="M17" s="22"/>
      <c r="N17" s="25">
        <v>18</v>
      </c>
      <c r="O17" s="22"/>
      <c r="P17" s="24">
        <v>2045000</v>
      </c>
      <c r="Q17" s="22"/>
      <c r="R17" s="24">
        <v>1782380650000</v>
      </c>
      <c r="S17" s="22"/>
      <c r="T17" s="24">
        <v>1942397876562</v>
      </c>
      <c r="U17" s="22"/>
      <c r="V17" s="24">
        <v>0</v>
      </c>
      <c r="W17" s="22"/>
      <c r="X17" s="24">
        <v>0</v>
      </c>
      <c r="Y17" s="22"/>
      <c r="Z17" s="24">
        <v>0</v>
      </c>
      <c r="AA17" s="22"/>
      <c r="AB17" s="24">
        <v>0</v>
      </c>
      <c r="AC17" s="22"/>
      <c r="AD17" s="24">
        <v>2045000</v>
      </c>
      <c r="AE17" s="22"/>
      <c r="AF17" s="24">
        <v>950000</v>
      </c>
      <c r="AG17" s="22"/>
      <c r="AH17" s="24">
        <v>1782380650000</v>
      </c>
      <c r="AI17" s="22"/>
      <c r="AJ17" s="24">
        <v>1942397876562</v>
      </c>
      <c r="AK17" s="22"/>
      <c r="AL17" s="70">
        <f>AJ17/سهام!$AF$3</f>
        <v>5.6673431463365689E-2</v>
      </c>
      <c r="AN17" s="37"/>
    </row>
    <row r="18" spans="1:40" ht="21.75" customHeight="1">
      <c r="A18" s="91" t="s">
        <v>107</v>
      </c>
      <c r="B18" s="91"/>
      <c r="C18" s="22"/>
      <c r="D18" s="34" t="s">
        <v>81</v>
      </c>
      <c r="E18" s="22"/>
      <c r="F18" s="34" t="s">
        <v>81</v>
      </c>
      <c r="G18" s="22"/>
      <c r="H18" s="34" t="s">
        <v>108</v>
      </c>
      <c r="I18" s="22"/>
      <c r="J18" s="34" t="s">
        <v>109</v>
      </c>
      <c r="K18" s="22"/>
      <c r="L18" s="25">
        <v>26</v>
      </c>
      <c r="M18" s="22"/>
      <c r="N18" s="25">
        <v>26</v>
      </c>
      <c r="O18" s="22"/>
      <c r="P18" s="24">
        <v>1000000</v>
      </c>
      <c r="Q18" s="22"/>
      <c r="R18" s="24">
        <v>1000000000000</v>
      </c>
      <c r="S18" s="22"/>
      <c r="T18" s="24">
        <v>999818750000</v>
      </c>
      <c r="U18" s="22"/>
      <c r="V18" s="24">
        <v>0</v>
      </c>
      <c r="W18" s="22"/>
      <c r="X18" s="24">
        <v>0</v>
      </c>
      <c r="Y18" s="22"/>
      <c r="Z18" s="24">
        <v>0</v>
      </c>
      <c r="AA18" s="22"/>
      <c r="AB18" s="24">
        <v>0</v>
      </c>
      <c r="AC18" s="22"/>
      <c r="AD18" s="24">
        <v>1000000</v>
      </c>
      <c r="AE18" s="22"/>
      <c r="AF18" s="24">
        <v>1000000</v>
      </c>
      <c r="AG18" s="22"/>
      <c r="AH18" s="24">
        <v>1000000000000</v>
      </c>
      <c r="AI18" s="22"/>
      <c r="AJ18" s="24">
        <v>999818750000</v>
      </c>
      <c r="AK18" s="22"/>
      <c r="AL18" s="70">
        <f>AJ18/سهام!$AF$3</f>
        <v>2.9171757283943008E-2</v>
      </c>
      <c r="AN18" s="37"/>
    </row>
    <row r="19" spans="1:40" ht="21.75" customHeight="1">
      <c r="A19" s="91" t="s">
        <v>110</v>
      </c>
      <c r="B19" s="91"/>
      <c r="C19" s="22"/>
      <c r="D19" s="34" t="s">
        <v>81</v>
      </c>
      <c r="E19" s="22"/>
      <c r="F19" s="34" t="s">
        <v>81</v>
      </c>
      <c r="G19" s="22"/>
      <c r="H19" s="34" t="s">
        <v>111</v>
      </c>
      <c r="I19" s="22"/>
      <c r="J19" s="34" t="s">
        <v>112</v>
      </c>
      <c r="K19" s="22"/>
      <c r="L19" s="25">
        <v>23</v>
      </c>
      <c r="M19" s="22"/>
      <c r="N19" s="25">
        <v>23</v>
      </c>
      <c r="O19" s="22"/>
      <c r="P19" s="24">
        <v>500000</v>
      </c>
      <c r="Q19" s="22"/>
      <c r="R19" s="24">
        <v>500000000000</v>
      </c>
      <c r="S19" s="22"/>
      <c r="T19" s="24">
        <v>499909375000</v>
      </c>
      <c r="U19" s="22"/>
      <c r="V19" s="24">
        <v>0</v>
      </c>
      <c r="W19" s="22"/>
      <c r="X19" s="24">
        <v>0</v>
      </c>
      <c r="Y19" s="22"/>
      <c r="Z19" s="24">
        <v>500000</v>
      </c>
      <c r="AA19" s="22"/>
      <c r="AB19" s="24">
        <v>499980000000</v>
      </c>
      <c r="AC19" s="22"/>
      <c r="AD19" s="24">
        <v>0</v>
      </c>
      <c r="AE19" s="22"/>
      <c r="AF19" s="24">
        <v>0</v>
      </c>
      <c r="AG19" s="22"/>
      <c r="AH19" s="24">
        <v>0</v>
      </c>
      <c r="AI19" s="22"/>
      <c r="AJ19" s="24">
        <v>0</v>
      </c>
      <c r="AK19" s="22"/>
      <c r="AL19" s="70">
        <f>AJ19/سهام!$AF$3</f>
        <v>0</v>
      </c>
      <c r="AN19" s="37"/>
    </row>
    <row r="20" spans="1:40" ht="21.75" customHeight="1">
      <c r="A20" s="91" t="s">
        <v>113</v>
      </c>
      <c r="B20" s="91"/>
      <c r="C20" s="22"/>
      <c r="D20" s="34" t="s">
        <v>81</v>
      </c>
      <c r="E20" s="22"/>
      <c r="F20" s="34" t="s">
        <v>81</v>
      </c>
      <c r="G20" s="22"/>
      <c r="H20" s="34" t="s">
        <v>114</v>
      </c>
      <c r="I20" s="22"/>
      <c r="J20" s="34" t="s">
        <v>115</v>
      </c>
      <c r="K20" s="22"/>
      <c r="L20" s="25">
        <v>18</v>
      </c>
      <c r="M20" s="22"/>
      <c r="N20" s="25">
        <v>18</v>
      </c>
      <c r="O20" s="22"/>
      <c r="P20" s="24">
        <v>225000</v>
      </c>
      <c r="Q20" s="22"/>
      <c r="R20" s="24">
        <v>169126661999</v>
      </c>
      <c r="S20" s="22"/>
      <c r="T20" s="24">
        <v>160107975168</v>
      </c>
      <c r="U20" s="22"/>
      <c r="V20" s="24">
        <v>0</v>
      </c>
      <c r="W20" s="22"/>
      <c r="X20" s="24">
        <v>0</v>
      </c>
      <c r="Y20" s="22"/>
      <c r="Z20" s="24">
        <v>0</v>
      </c>
      <c r="AA20" s="22"/>
      <c r="AB20" s="24">
        <v>0</v>
      </c>
      <c r="AC20" s="22"/>
      <c r="AD20" s="24">
        <v>225000</v>
      </c>
      <c r="AE20" s="22"/>
      <c r="AF20" s="24">
        <v>695160</v>
      </c>
      <c r="AG20" s="22"/>
      <c r="AH20" s="24">
        <v>169126661999</v>
      </c>
      <c r="AI20" s="22"/>
      <c r="AJ20" s="24">
        <v>156382650506</v>
      </c>
      <c r="AK20" s="22"/>
      <c r="AL20" s="70">
        <f>AJ20/سهام!$AF$3</f>
        <v>4.5627837285315154E-3</v>
      </c>
      <c r="AN20" s="37"/>
    </row>
    <row r="21" spans="1:40" ht="21.75" customHeight="1">
      <c r="A21" s="91" t="s">
        <v>116</v>
      </c>
      <c r="B21" s="91"/>
      <c r="C21" s="22"/>
      <c r="D21" s="34" t="s">
        <v>81</v>
      </c>
      <c r="E21" s="22"/>
      <c r="F21" s="34" t="s">
        <v>81</v>
      </c>
      <c r="G21" s="22"/>
      <c r="H21" s="34" t="s">
        <v>117</v>
      </c>
      <c r="I21" s="22"/>
      <c r="J21" s="34" t="s">
        <v>118</v>
      </c>
      <c r="K21" s="22"/>
      <c r="L21" s="25">
        <v>20.5</v>
      </c>
      <c r="M21" s="22"/>
      <c r="N21" s="25">
        <v>20.5</v>
      </c>
      <c r="O21" s="22"/>
      <c r="P21" s="24">
        <v>420000</v>
      </c>
      <c r="Q21" s="22"/>
      <c r="R21" s="24">
        <v>382866963436</v>
      </c>
      <c r="S21" s="22"/>
      <c r="T21" s="24">
        <v>349775591681</v>
      </c>
      <c r="U21" s="22"/>
      <c r="V21" s="24">
        <v>0</v>
      </c>
      <c r="W21" s="22"/>
      <c r="X21" s="24">
        <v>0</v>
      </c>
      <c r="Y21" s="22"/>
      <c r="Z21" s="24">
        <v>0</v>
      </c>
      <c r="AA21" s="22"/>
      <c r="AB21" s="24">
        <v>0</v>
      </c>
      <c r="AC21" s="22"/>
      <c r="AD21" s="24">
        <v>420000</v>
      </c>
      <c r="AE21" s="22"/>
      <c r="AF21" s="24">
        <v>840285</v>
      </c>
      <c r="AG21" s="22"/>
      <c r="AH21" s="24">
        <v>382866963436</v>
      </c>
      <c r="AI21" s="22"/>
      <c r="AJ21" s="24">
        <v>352855733304</v>
      </c>
      <c r="AK21" s="22"/>
      <c r="AL21" s="70">
        <f>AJ21/سهام!$AF$3</f>
        <v>1.029528782911104E-2</v>
      </c>
      <c r="AN21" s="37"/>
    </row>
    <row r="22" spans="1:40" ht="21.75" customHeight="1">
      <c r="A22" s="91" t="s">
        <v>119</v>
      </c>
      <c r="B22" s="91"/>
      <c r="C22" s="22"/>
      <c r="D22" s="34" t="s">
        <v>81</v>
      </c>
      <c r="E22" s="22"/>
      <c r="F22" s="34" t="s">
        <v>81</v>
      </c>
      <c r="G22" s="22"/>
      <c r="H22" s="34" t="s">
        <v>120</v>
      </c>
      <c r="I22" s="22"/>
      <c r="J22" s="34" t="s">
        <v>121</v>
      </c>
      <c r="K22" s="22"/>
      <c r="L22" s="25">
        <v>20.5</v>
      </c>
      <c r="M22" s="22"/>
      <c r="N22" s="25">
        <v>20.5</v>
      </c>
      <c r="O22" s="22"/>
      <c r="P22" s="24">
        <v>1000000</v>
      </c>
      <c r="Q22" s="22"/>
      <c r="R22" s="24">
        <v>962320000000</v>
      </c>
      <c r="S22" s="22"/>
      <c r="T22" s="24">
        <v>880785328718</v>
      </c>
      <c r="U22" s="22"/>
      <c r="V22" s="24">
        <v>0</v>
      </c>
      <c r="W22" s="22"/>
      <c r="X22" s="24">
        <v>0</v>
      </c>
      <c r="Y22" s="22"/>
      <c r="Z22" s="24">
        <v>0</v>
      </c>
      <c r="AA22" s="22"/>
      <c r="AB22" s="24">
        <v>0</v>
      </c>
      <c r="AC22" s="22"/>
      <c r="AD22" s="24">
        <v>1000000</v>
      </c>
      <c r="AE22" s="22"/>
      <c r="AF22" s="24">
        <v>872559</v>
      </c>
      <c r="AG22" s="22"/>
      <c r="AH22" s="24">
        <v>962320000000</v>
      </c>
      <c r="AI22" s="22"/>
      <c r="AJ22" s="24">
        <v>872400848681</v>
      </c>
      <c r="AK22" s="22"/>
      <c r="AL22" s="70">
        <f>AJ22/سهام!$AF$3</f>
        <v>2.5454079363912734E-2</v>
      </c>
      <c r="AN22" s="37"/>
    </row>
    <row r="23" spans="1:40" ht="21.75" customHeight="1">
      <c r="A23" s="91" t="s">
        <v>122</v>
      </c>
      <c r="B23" s="91"/>
      <c r="C23" s="22"/>
      <c r="D23" s="34" t="s">
        <v>81</v>
      </c>
      <c r="E23" s="22"/>
      <c r="F23" s="34" t="s">
        <v>81</v>
      </c>
      <c r="G23" s="22"/>
      <c r="H23" s="34" t="s">
        <v>123</v>
      </c>
      <c r="I23" s="22"/>
      <c r="J23" s="34" t="s">
        <v>124</v>
      </c>
      <c r="K23" s="22"/>
      <c r="L23" s="25">
        <v>20.5</v>
      </c>
      <c r="M23" s="22"/>
      <c r="N23" s="25">
        <v>20.5</v>
      </c>
      <c r="O23" s="22"/>
      <c r="P23" s="24">
        <v>990000</v>
      </c>
      <c r="Q23" s="22"/>
      <c r="R23" s="24">
        <v>959260500000</v>
      </c>
      <c r="S23" s="22"/>
      <c r="T23" s="24">
        <v>733701522491</v>
      </c>
      <c r="U23" s="22"/>
      <c r="V23" s="24">
        <v>0</v>
      </c>
      <c r="W23" s="22"/>
      <c r="X23" s="24">
        <v>0</v>
      </c>
      <c r="Y23" s="22"/>
      <c r="Z23" s="24">
        <v>990000</v>
      </c>
      <c r="AA23" s="22"/>
      <c r="AB23" s="24">
        <v>990000000000</v>
      </c>
      <c r="AC23" s="22"/>
      <c r="AD23" s="24">
        <v>0</v>
      </c>
      <c r="AE23" s="22"/>
      <c r="AF23" s="24">
        <v>0</v>
      </c>
      <c r="AG23" s="22"/>
      <c r="AH23" s="24">
        <v>0</v>
      </c>
      <c r="AI23" s="22"/>
      <c r="AJ23" s="24">
        <v>0</v>
      </c>
      <c r="AK23" s="22"/>
      <c r="AL23" s="70">
        <f>AJ23/سهام!$AF$3</f>
        <v>0</v>
      </c>
      <c r="AN23" s="37"/>
    </row>
    <row r="24" spans="1:40" ht="21.75" customHeight="1">
      <c r="A24" s="91" t="s">
        <v>125</v>
      </c>
      <c r="B24" s="91"/>
      <c r="C24" s="22"/>
      <c r="D24" s="34" t="s">
        <v>81</v>
      </c>
      <c r="E24" s="22"/>
      <c r="F24" s="34" t="s">
        <v>81</v>
      </c>
      <c r="G24" s="22"/>
      <c r="H24" s="34" t="s">
        <v>123</v>
      </c>
      <c r="I24" s="22"/>
      <c r="J24" s="34" t="s">
        <v>126</v>
      </c>
      <c r="K24" s="22"/>
      <c r="L24" s="25">
        <v>20.5</v>
      </c>
      <c r="M24" s="22"/>
      <c r="N24" s="25">
        <v>20.5</v>
      </c>
      <c r="O24" s="22"/>
      <c r="P24" s="24">
        <v>1225000</v>
      </c>
      <c r="Q24" s="22"/>
      <c r="R24" s="24">
        <v>1142082296625</v>
      </c>
      <c r="S24" s="22"/>
      <c r="T24" s="24">
        <v>1139778377718</v>
      </c>
      <c r="U24" s="22"/>
      <c r="V24" s="24">
        <v>0</v>
      </c>
      <c r="W24" s="22"/>
      <c r="X24" s="24">
        <v>0</v>
      </c>
      <c r="Y24" s="22"/>
      <c r="Z24" s="24">
        <v>0</v>
      </c>
      <c r="AA24" s="22"/>
      <c r="AB24" s="24">
        <v>0</v>
      </c>
      <c r="AC24" s="22"/>
      <c r="AD24" s="24">
        <v>1225000</v>
      </c>
      <c r="AE24" s="22"/>
      <c r="AF24" s="24">
        <v>832500</v>
      </c>
      <c r="AG24" s="22"/>
      <c r="AH24" s="24">
        <v>1142082296625</v>
      </c>
      <c r="AI24" s="22"/>
      <c r="AJ24" s="24">
        <v>1019627658984</v>
      </c>
      <c r="AK24" s="22"/>
      <c r="AL24" s="70">
        <f>AJ24/سهام!$AF$3</f>
        <v>2.9749722725120189E-2</v>
      </c>
      <c r="AN24" s="37"/>
    </row>
    <row r="25" spans="1:40" ht="21.75" customHeight="1">
      <c r="A25" s="92" t="s">
        <v>127</v>
      </c>
      <c r="B25" s="92"/>
      <c r="C25" s="22"/>
      <c r="D25" s="35" t="s">
        <v>81</v>
      </c>
      <c r="E25" s="22"/>
      <c r="F25" s="35" t="s">
        <v>81</v>
      </c>
      <c r="G25" s="22"/>
      <c r="H25" s="35" t="s">
        <v>128</v>
      </c>
      <c r="I25" s="22"/>
      <c r="J25" s="35" t="s">
        <v>129</v>
      </c>
      <c r="K25" s="22"/>
      <c r="L25" s="27">
        <v>23</v>
      </c>
      <c r="M25" s="22"/>
      <c r="N25" s="27">
        <v>23</v>
      </c>
      <c r="O25" s="22"/>
      <c r="P25" s="26">
        <v>1579612</v>
      </c>
      <c r="Q25" s="22"/>
      <c r="R25" s="26">
        <v>1499999555200</v>
      </c>
      <c r="S25" s="22"/>
      <c r="T25" s="26">
        <v>1499727680280</v>
      </c>
      <c r="U25" s="22"/>
      <c r="V25" s="26">
        <v>0</v>
      </c>
      <c r="W25" s="22"/>
      <c r="X25" s="26">
        <v>0</v>
      </c>
      <c r="Y25" s="22"/>
      <c r="Z25" s="26">
        <v>0</v>
      </c>
      <c r="AA25" s="22"/>
      <c r="AB25" s="26">
        <v>0</v>
      </c>
      <c r="AC25" s="22"/>
      <c r="AD25" s="26">
        <v>1579612</v>
      </c>
      <c r="AE25" s="22"/>
      <c r="AF25" s="26">
        <v>872252</v>
      </c>
      <c r="AG25" s="22"/>
      <c r="AH25" s="26">
        <v>1499999555200</v>
      </c>
      <c r="AI25" s="22"/>
      <c r="AJ25" s="26">
        <v>1377569996398</v>
      </c>
      <c r="AK25" s="22"/>
      <c r="AL25" s="70">
        <f>AJ25/سهام!$AF$3</f>
        <v>4.0193422634417192E-2</v>
      </c>
      <c r="AN25" s="37"/>
    </row>
    <row r="26" spans="1:40" ht="21.75" customHeight="1">
      <c r="A26" s="83" t="s">
        <v>31</v>
      </c>
      <c r="B26" s="83"/>
      <c r="C26" s="22"/>
      <c r="D26" s="28"/>
      <c r="E26" s="22"/>
      <c r="F26" s="28"/>
      <c r="G26" s="22"/>
      <c r="H26" s="28"/>
      <c r="I26" s="22"/>
      <c r="J26" s="28"/>
      <c r="K26" s="22"/>
      <c r="L26" s="28"/>
      <c r="M26" s="22"/>
      <c r="N26" s="28"/>
      <c r="O26" s="22"/>
      <c r="P26" s="28">
        <v>14698899</v>
      </c>
      <c r="Q26" s="22"/>
      <c r="R26" s="28">
        <v>12206641808478</v>
      </c>
      <c r="S26" s="22"/>
      <c r="T26" s="28">
        <v>12530880049879</v>
      </c>
      <c r="U26" s="22"/>
      <c r="V26" s="28">
        <v>0</v>
      </c>
      <c r="W26" s="22"/>
      <c r="X26" s="28">
        <v>0</v>
      </c>
      <c r="Y26" s="22"/>
      <c r="Z26" s="28">
        <v>1590164</v>
      </c>
      <c r="AA26" s="22"/>
      <c r="AB26" s="28">
        <v>1590144000000</v>
      </c>
      <c r="AC26" s="22"/>
      <c r="AD26" s="28">
        <v>13108735</v>
      </c>
      <c r="AE26" s="22"/>
      <c r="AF26" s="28"/>
      <c r="AG26" s="22"/>
      <c r="AH26" s="28">
        <f>SUM(AH9:AH25)</f>
        <v>10692043738681</v>
      </c>
      <c r="AI26" s="22"/>
      <c r="AJ26" s="28">
        <f>SUM(AJ9:AJ25)</f>
        <v>11029576924957</v>
      </c>
      <c r="AK26" s="22"/>
      <c r="AL26" s="71">
        <f>SUM(AL9:AL25)</f>
        <v>0.32181046914695699</v>
      </c>
    </row>
    <row r="30" spans="1:40" ht="18.75">
      <c r="R30" s="37"/>
      <c r="T30" s="24"/>
      <c r="AH30" s="24"/>
    </row>
    <row r="31" spans="1:40" ht="18.75">
      <c r="T31" s="24"/>
      <c r="AF31" s="37"/>
      <c r="AH31" s="24"/>
      <c r="AJ31" s="37"/>
    </row>
    <row r="32" spans="1:40" ht="18.75">
      <c r="T32" s="24"/>
      <c r="AH32" s="24"/>
    </row>
    <row r="34" spans="34:34">
      <c r="AH34" s="37"/>
    </row>
    <row r="35" spans="34:34">
      <c r="AH35" s="65"/>
    </row>
  </sheetData>
  <mergeCells count="29">
    <mergeCell ref="A26:B26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8"/>
  <sheetViews>
    <sheetView rightToLeft="1" workbookViewId="0">
      <selection activeCell="C26" sqref="C26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4.45" customHeight="1">
      <c r="A4" s="74" t="s">
        <v>130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4.45" customHeight="1">
      <c r="A5" s="74" t="s">
        <v>131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14.45" customHeight="1"/>
    <row r="7" spans="1:13" ht="14.45" customHeight="1">
      <c r="C7" s="75" t="s">
        <v>9</v>
      </c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3" ht="18.75" customHeight="1">
      <c r="A8" s="2" t="s">
        <v>132</v>
      </c>
      <c r="C8" s="4" t="s">
        <v>13</v>
      </c>
      <c r="D8" s="3"/>
      <c r="E8" s="4" t="s">
        <v>133</v>
      </c>
      <c r="F8" s="3"/>
      <c r="G8" s="4" t="s">
        <v>134</v>
      </c>
      <c r="H8" s="3"/>
      <c r="I8" s="4" t="s">
        <v>135</v>
      </c>
      <c r="J8" s="3"/>
      <c r="K8" s="4" t="s">
        <v>136</v>
      </c>
      <c r="L8" s="3"/>
      <c r="M8" s="4" t="s">
        <v>137</v>
      </c>
    </row>
    <row r="9" spans="1:13" ht="21.75" customHeight="1">
      <c r="A9" s="33" t="s">
        <v>113</v>
      </c>
      <c r="B9" s="22"/>
      <c r="C9" s="21">
        <v>225000</v>
      </c>
      <c r="D9" s="22"/>
      <c r="E9" s="21">
        <v>772400</v>
      </c>
      <c r="F9" s="22"/>
      <c r="G9" s="21">
        <v>695160</v>
      </c>
      <c r="H9" s="22"/>
      <c r="I9" s="23" t="s">
        <v>138</v>
      </c>
      <c r="J9" s="22"/>
      <c r="K9" s="21">
        <v>156382650506</v>
      </c>
      <c r="L9" s="22"/>
      <c r="M9" s="33" t="s">
        <v>139</v>
      </c>
    </row>
    <row r="10" spans="1:13" ht="21.75" customHeight="1">
      <c r="A10" s="34" t="s">
        <v>84</v>
      </c>
      <c r="B10" s="22"/>
      <c r="C10" s="24">
        <v>880000</v>
      </c>
      <c r="D10" s="22"/>
      <c r="E10" s="24">
        <v>851060</v>
      </c>
      <c r="F10" s="22"/>
      <c r="G10" s="24">
        <v>766656</v>
      </c>
      <c r="H10" s="22"/>
      <c r="I10" s="25" t="s">
        <v>140</v>
      </c>
      <c r="J10" s="22"/>
      <c r="K10" s="24">
        <v>674534998368</v>
      </c>
      <c r="L10" s="22"/>
      <c r="M10" s="34" t="s">
        <v>139</v>
      </c>
    </row>
    <row r="11" spans="1:13" ht="21.75" customHeight="1">
      <c r="A11" s="34" t="s">
        <v>96</v>
      </c>
      <c r="B11" s="22"/>
      <c r="C11" s="24">
        <v>957700</v>
      </c>
      <c r="D11" s="22"/>
      <c r="E11" s="24">
        <v>759990</v>
      </c>
      <c r="F11" s="22"/>
      <c r="G11" s="24">
        <v>683550</v>
      </c>
      <c r="H11" s="22"/>
      <c r="I11" s="25" t="s">
        <v>141</v>
      </c>
      <c r="J11" s="22"/>
      <c r="K11" s="24">
        <v>654517182254</v>
      </c>
      <c r="L11" s="22"/>
      <c r="M11" s="34" t="s">
        <v>139</v>
      </c>
    </row>
    <row r="12" spans="1:13" ht="21.75" customHeight="1">
      <c r="A12" s="34" t="s">
        <v>99</v>
      </c>
      <c r="B12" s="22"/>
      <c r="C12" s="24">
        <v>1874200</v>
      </c>
      <c r="D12" s="22"/>
      <c r="E12" s="24">
        <v>788500</v>
      </c>
      <c r="F12" s="22"/>
      <c r="G12" s="24">
        <v>720261</v>
      </c>
      <c r="H12" s="22"/>
      <c r="I12" s="25" t="s">
        <v>142</v>
      </c>
      <c r="J12" s="22"/>
      <c r="K12" s="24">
        <v>1349668494438</v>
      </c>
      <c r="L12" s="22"/>
      <c r="M12" s="34" t="s">
        <v>139</v>
      </c>
    </row>
    <row r="13" spans="1:13" ht="21.75" customHeight="1">
      <c r="A13" s="34" t="s">
        <v>116</v>
      </c>
      <c r="B13" s="22"/>
      <c r="C13" s="24">
        <v>420000</v>
      </c>
      <c r="D13" s="22"/>
      <c r="E13" s="24">
        <v>933650</v>
      </c>
      <c r="F13" s="22"/>
      <c r="G13" s="24">
        <v>840285</v>
      </c>
      <c r="H13" s="22"/>
      <c r="I13" s="25" t="s">
        <v>138</v>
      </c>
      <c r="J13" s="22"/>
      <c r="K13" s="24">
        <v>352855733304</v>
      </c>
      <c r="L13" s="22"/>
      <c r="M13" s="34" t="s">
        <v>139</v>
      </c>
    </row>
    <row r="14" spans="1:13" ht="21.75" customHeight="1">
      <c r="A14" s="34" t="s">
        <v>119</v>
      </c>
      <c r="B14" s="22"/>
      <c r="C14" s="24">
        <v>1000000</v>
      </c>
      <c r="D14" s="22"/>
      <c r="E14" s="24">
        <v>969750</v>
      </c>
      <c r="F14" s="22"/>
      <c r="G14" s="24">
        <v>872559</v>
      </c>
      <c r="H14" s="22"/>
      <c r="I14" s="25" t="s">
        <v>143</v>
      </c>
      <c r="J14" s="22"/>
      <c r="K14" s="24">
        <v>872400848681</v>
      </c>
      <c r="L14" s="22"/>
      <c r="M14" s="34" t="s">
        <v>139</v>
      </c>
    </row>
    <row r="15" spans="1:13" ht="21.75" customHeight="1">
      <c r="A15" s="34" t="s">
        <v>125</v>
      </c>
      <c r="B15" s="22"/>
      <c r="C15" s="24">
        <v>1225000</v>
      </c>
      <c r="D15" s="22"/>
      <c r="E15" s="24">
        <v>925000</v>
      </c>
      <c r="F15" s="22"/>
      <c r="G15" s="24">
        <v>832500</v>
      </c>
      <c r="H15" s="22"/>
      <c r="I15" s="25" t="s">
        <v>138</v>
      </c>
      <c r="J15" s="22"/>
      <c r="K15" s="24">
        <v>1019627658984</v>
      </c>
      <c r="L15" s="22"/>
      <c r="M15" s="34" t="s">
        <v>139</v>
      </c>
    </row>
    <row r="16" spans="1:13" ht="21.75" customHeight="1">
      <c r="A16" s="35" t="s">
        <v>127</v>
      </c>
      <c r="B16" s="22"/>
      <c r="C16" s="26">
        <v>1579612</v>
      </c>
      <c r="D16" s="22"/>
      <c r="E16" s="26">
        <v>949600</v>
      </c>
      <c r="F16" s="22"/>
      <c r="G16" s="26">
        <v>872252</v>
      </c>
      <c r="H16" s="22"/>
      <c r="I16" s="27" t="s">
        <v>144</v>
      </c>
      <c r="J16" s="22"/>
      <c r="K16" s="26">
        <v>1377569996398</v>
      </c>
      <c r="L16" s="22"/>
      <c r="M16" s="35" t="s">
        <v>139</v>
      </c>
    </row>
    <row r="17" spans="1:13" ht="21.75" customHeight="1">
      <c r="A17" s="12" t="s">
        <v>31</v>
      </c>
      <c r="B17" s="22"/>
      <c r="C17" s="28">
        <v>8161512</v>
      </c>
      <c r="D17" s="22"/>
      <c r="E17" s="28"/>
      <c r="F17" s="22"/>
      <c r="G17" s="28"/>
      <c r="H17" s="22"/>
      <c r="I17" s="28"/>
      <c r="J17" s="22"/>
      <c r="K17" s="28">
        <v>6457557562933</v>
      </c>
      <c r="L17" s="22"/>
      <c r="M17" s="28"/>
    </row>
    <row r="18" spans="1:13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85"/>
  <sheetViews>
    <sheetView rightToLeft="1" topLeftCell="A67" workbookViewId="0">
      <selection activeCell="O87" sqref="O87"/>
    </sheetView>
  </sheetViews>
  <sheetFormatPr defaultRowHeight="12.75"/>
  <cols>
    <col min="1" max="1" width="5.140625" customWidth="1"/>
    <col min="2" max="2" width="63.28515625" customWidth="1"/>
    <col min="3" max="3" width="1.28515625" customWidth="1"/>
    <col min="4" max="4" width="18.42578125" customWidth="1"/>
    <col min="5" max="5" width="1.28515625" customWidth="1"/>
    <col min="6" max="6" width="18.7109375" customWidth="1"/>
    <col min="7" max="7" width="1.28515625" customWidth="1"/>
    <col min="8" max="8" width="21.28515625" customWidth="1"/>
    <col min="9" max="9" width="1.28515625" customWidth="1"/>
    <col min="10" max="10" width="20.42578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1.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4.45" customHeight="1"/>
    <row r="5" spans="1:12" ht="14.45" customHeight="1">
      <c r="A5" s="1" t="s">
        <v>145</v>
      </c>
      <c r="B5" s="74" t="s">
        <v>146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14.45" customHeight="1">
      <c r="D6" s="2" t="s">
        <v>7</v>
      </c>
      <c r="F6" s="75" t="s">
        <v>8</v>
      </c>
      <c r="G6" s="75"/>
      <c r="H6" s="75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75" t="s">
        <v>147</v>
      </c>
      <c r="B8" s="75"/>
      <c r="D8" s="2" t="s">
        <v>148</v>
      </c>
      <c r="F8" s="2" t="s">
        <v>149</v>
      </c>
      <c r="H8" s="2" t="s">
        <v>150</v>
      </c>
      <c r="J8" s="2" t="s">
        <v>148</v>
      </c>
      <c r="L8" s="2" t="s">
        <v>18</v>
      </c>
    </row>
    <row r="9" spans="1:12" ht="21.75" customHeight="1">
      <c r="A9" s="77" t="s">
        <v>151</v>
      </c>
      <c r="B9" s="77"/>
      <c r="D9" s="21">
        <v>38036693436</v>
      </c>
      <c r="E9" s="22"/>
      <c r="F9" s="21">
        <v>6136629120070</v>
      </c>
      <c r="G9" s="22"/>
      <c r="H9" s="21">
        <v>6174661964240</v>
      </c>
      <c r="I9" s="22"/>
      <c r="J9" s="21">
        <v>3849266</v>
      </c>
      <c r="K9" s="22"/>
      <c r="L9" s="23">
        <f>SUM(N90)</f>
        <v>0</v>
      </c>
    </row>
    <row r="10" spans="1:12" ht="21.75" customHeight="1">
      <c r="A10" s="79" t="s">
        <v>153</v>
      </c>
      <c r="B10" s="79"/>
      <c r="D10" s="24">
        <v>912128</v>
      </c>
      <c r="E10" s="22"/>
      <c r="F10" s="24">
        <v>0</v>
      </c>
      <c r="G10" s="22"/>
      <c r="H10" s="24">
        <v>0</v>
      </c>
      <c r="I10" s="22"/>
      <c r="J10" s="24">
        <v>912128</v>
      </c>
      <c r="K10" s="22"/>
      <c r="L10" s="25" t="s">
        <v>152</v>
      </c>
    </row>
    <row r="11" spans="1:12" ht="21.75" customHeight="1">
      <c r="A11" s="79" t="s">
        <v>154</v>
      </c>
      <c r="B11" s="79"/>
      <c r="D11" s="24">
        <v>3209696</v>
      </c>
      <c r="E11" s="22"/>
      <c r="F11" s="24">
        <v>39571</v>
      </c>
      <c r="G11" s="22"/>
      <c r="H11" s="24">
        <v>0</v>
      </c>
      <c r="I11" s="22"/>
      <c r="J11" s="24">
        <v>3249267</v>
      </c>
      <c r="K11" s="22"/>
      <c r="L11" s="25" t="s">
        <v>152</v>
      </c>
    </row>
    <row r="12" spans="1:12" ht="21.75" customHeight="1">
      <c r="A12" s="79" t="s">
        <v>155</v>
      </c>
      <c r="B12" s="79"/>
      <c r="D12" s="24">
        <v>954641</v>
      </c>
      <c r="E12" s="22"/>
      <c r="F12" s="24">
        <v>0</v>
      </c>
      <c r="G12" s="22"/>
      <c r="H12" s="24">
        <v>0</v>
      </c>
      <c r="I12" s="22"/>
      <c r="J12" s="24">
        <v>954641</v>
      </c>
      <c r="K12" s="22"/>
      <c r="L12" s="25" t="s">
        <v>152</v>
      </c>
    </row>
    <row r="13" spans="1:12" ht="21.75" customHeight="1">
      <c r="A13" s="79" t="s">
        <v>156</v>
      </c>
      <c r="B13" s="79"/>
      <c r="D13" s="24">
        <v>5500</v>
      </c>
      <c r="E13" s="22"/>
      <c r="F13" s="24">
        <v>0</v>
      </c>
      <c r="G13" s="22"/>
      <c r="H13" s="24">
        <v>0</v>
      </c>
      <c r="I13" s="22"/>
      <c r="J13" s="24">
        <v>5500</v>
      </c>
      <c r="K13" s="22"/>
      <c r="L13" s="25" t="s">
        <v>152</v>
      </c>
    </row>
    <row r="14" spans="1:12" ht="21.75" customHeight="1">
      <c r="A14" s="79" t="s">
        <v>157</v>
      </c>
      <c r="B14" s="79"/>
      <c r="D14" s="24">
        <v>1946102</v>
      </c>
      <c r="E14" s="22"/>
      <c r="F14" s="24">
        <v>0</v>
      </c>
      <c r="G14" s="22"/>
      <c r="H14" s="24">
        <v>0</v>
      </c>
      <c r="I14" s="22"/>
      <c r="J14" s="24">
        <v>1946102</v>
      </c>
      <c r="K14" s="22"/>
      <c r="L14" s="25" t="s">
        <v>152</v>
      </c>
    </row>
    <row r="15" spans="1:12" ht="21.75" customHeight="1">
      <c r="A15" s="79" t="s">
        <v>158</v>
      </c>
      <c r="B15" s="79"/>
      <c r="D15" s="24">
        <v>473142</v>
      </c>
      <c r="E15" s="22"/>
      <c r="F15" s="24">
        <v>0</v>
      </c>
      <c r="G15" s="22"/>
      <c r="H15" s="24">
        <v>0</v>
      </c>
      <c r="I15" s="22"/>
      <c r="J15" s="24">
        <v>473142</v>
      </c>
      <c r="K15" s="22"/>
      <c r="L15" s="25" t="s">
        <v>152</v>
      </c>
    </row>
    <row r="16" spans="1:12" ht="21.75" customHeight="1">
      <c r="A16" s="79" t="s">
        <v>159</v>
      </c>
      <c r="B16" s="79"/>
      <c r="D16" s="24">
        <v>30258594059</v>
      </c>
      <c r="E16" s="22"/>
      <c r="F16" s="24">
        <v>6503499718319</v>
      </c>
      <c r="G16" s="22"/>
      <c r="H16" s="24">
        <v>6533758250000</v>
      </c>
      <c r="I16" s="22"/>
      <c r="J16" s="24">
        <v>62378</v>
      </c>
      <c r="K16" s="22"/>
      <c r="L16" s="25" t="s">
        <v>152</v>
      </c>
    </row>
    <row r="17" spans="1:12" ht="21.75" customHeight="1">
      <c r="A17" s="79" t="s">
        <v>160</v>
      </c>
      <c r="B17" s="79"/>
      <c r="D17" s="24">
        <v>1059424</v>
      </c>
      <c r="E17" s="22"/>
      <c r="F17" s="24">
        <v>0</v>
      </c>
      <c r="G17" s="22"/>
      <c r="H17" s="24">
        <v>0</v>
      </c>
      <c r="I17" s="22"/>
      <c r="J17" s="24">
        <v>1059424</v>
      </c>
      <c r="K17" s="22"/>
      <c r="L17" s="25" t="s">
        <v>152</v>
      </c>
    </row>
    <row r="18" spans="1:12" ht="21.75" customHeight="1">
      <c r="A18" s="79" t="s">
        <v>161</v>
      </c>
      <c r="B18" s="79"/>
      <c r="D18" s="24">
        <v>7001283124</v>
      </c>
      <c r="E18" s="22"/>
      <c r="F18" s="24">
        <v>2215092143784</v>
      </c>
      <c r="G18" s="22"/>
      <c r="H18" s="24">
        <v>2222084250000</v>
      </c>
      <c r="I18" s="22"/>
      <c r="J18" s="24">
        <v>9176908</v>
      </c>
      <c r="K18" s="22"/>
      <c r="L18" s="25" t="s">
        <v>152</v>
      </c>
    </row>
    <row r="19" spans="1:12" ht="21.75" customHeight="1">
      <c r="A19" s="79" t="s">
        <v>162</v>
      </c>
      <c r="B19" s="79"/>
      <c r="D19" s="24">
        <v>520371</v>
      </c>
      <c r="E19" s="22"/>
      <c r="F19" s="24">
        <v>0</v>
      </c>
      <c r="G19" s="22"/>
      <c r="H19" s="24">
        <v>0</v>
      </c>
      <c r="I19" s="22"/>
      <c r="J19" s="24">
        <v>520371</v>
      </c>
      <c r="K19" s="22"/>
      <c r="L19" s="25" t="s">
        <v>152</v>
      </c>
    </row>
    <row r="20" spans="1:12" ht="21.75" customHeight="1">
      <c r="A20" s="79" t="s">
        <v>163</v>
      </c>
      <c r="B20" s="79"/>
      <c r="D20" s="24">
        <v>248</v>
      </c>
      <c r="E20" s="22"/>
      <c r="F20" s="24">
        <v>0</v>
      </c>
      <c r="G20" s="22"/>
      <c r="H20" s="24">
        <v>0</v>
      </c>
      <c r="I20" s="22"/>
      <c r="J20" s="24">
        <v>248</v>
      </c>
      <c r="K20" s="22"/>
      <c r="L20" s="25" t="s">
        <v>152</v>
      </c>
    </row>
    <row r="21" spans="1:12" ht="21.75" customHeight="1">
      <c r="A21" s="79" t="s">
        <v>164</v>
      </c>
      <c r="B21" s="79"/>
      <c r="D21" s="24">
        <v>451320</v>
      </c>
      <c r="E21" s="22"/>
      <c r="F21" s="24">
        <v>0</v>
      </c>
      <c r="G21" s="22"/>
      <c r="H21" s="24">
        <v>0</v>
      </c>
      <c r="I21" s="22"/>
      <c r="J21" s="24">
        <v>451320</v>
      </c>
      <c r="K21" s="22"/>
      <c r="L21" s="25" t="s">
        <v>152</v>
      </c>
    </row>
    <row r="22" spans="1:12" ht="21.75" customHeight="1">
      <c r="A22" s="79" t="s">
        <v>165</v>
      </c>
      <c r="B22" s="79"/>
      <c r="D22" s="24">
        <v>598162</v>
      </c>
      <c r="E22" s="22"/>
      <c r="F22" s="24">
        <v>0</v>
      </c>
      <c r="G22" s="22"/>
      <c r="H22" s="24">
        <v>0</v>
      </c>
      <c r="I22" s="22"/>
      <c r="J22" s="24">
        <v>598162</v>
      </c>
      <c r="K22" s="22"/>
      <c r="L22" s="25" t="s">
        <v>152</v>
      </c>
    </row>
    <row r="23" spans="1:12" ht="21.75" customHeight="1">
      <c r="A23" s="79" t="s">
        <v>166</v>
      </c>
      <c r="B23" s="79"/>
      <c r="D23" s="24">
        <v>161080</v>
      </c>
      <c r="E23" s="22"/>
      <c r="F23" s="24">
        <v>0</v>
      </c>
      <c r="G23" s="22"/>
      <c r="H23" s="24">
        <v>0</v>
      </c>
      <c r="I23" s="22"/>
      <c r="J23" s="24">
        <v>161080</v>
      </c>
      <c r="K23" s="22"/>
      <c r="L23" s="25" t="s">
        <v>152</v>
      </c>
    </row>
    <row r="24" spans="1:12" ht="21.75" customHeight="1">
      <c r="A24" s="79" t="s">
        <v>167</v>
      </c>
      <c r="B24" s="79"/>
      <c r="D24" s="24">
        <v>161136</v>
      </c>
      <c r="E24" s="22"/>
      <c r="F24" s="24">
        <v>0</v>
      </c>
      <c r="G24" s="22"/>
      <c r="H24" s="24">
        <v>0</v>
      </c>
      <c r="I24" s="22"/>
      <c r="J24" s="24">
        <v>161136</v>
      </c>
      <c r="K24" s="22"/>
      <c r="L24" s="25" t="s">
        <v>152</v>
      </c>
    </row>
    <row r="25" spans="1:12" ht="21.75" customHeight="1">
      <c r="A25" s="79" t="s">
        <v>168</v>
      </c>
      <c r="B25" s="79"/>
      <c r="D25" s="24">
        <v>30615219805</v>
      </c>
      <c r="E25" s="22"/>
      <c r="F25" s="24">
        <v>6203527451481</v>
      </c>
      <c r="G25" s="22"/>
      <c r="H25" s="24">
        <v>6179015752704</v>
      </c>
      <c r="I25" s="22"/>
      <c r="J25" s="24">
        <v>55126918582</v>
      </c>
      <c r="K25" s="22"/>
      <c r="L25" s="25" t="s">
        <v>169</v>
      </c>
    </row>
    <row r="26" spans="1:12" ht="21.75" customHeight="1">
      <c r="A26" s="79" t="s">
        <v>170</v>
      </c>
      <c r="B26" s="79"/>
      <c r="D26" s="24">
        <v>6002330</v>
      </c>
      <c r="E26" s="22"/>
      <c r="F26" s="24">
        <v>0</v>
      </c>
      <c r="G26" s="22"/>
      <c r="H26" s="24">
        <v>0</v>
      </c>
      <c r="I26" s="22"/>
      <c r="J26" s="24">
        <v>6002330</v>
      </c>
      <c r="K26" s="22"/>
      <c r="L26" s="25" t="s">
        <v>152</v>
      </c>
    </row>
    <row r="27" spans="1:12" ht="21.75" customHeight="1">
      <c r="A27" s="79" t="s">
        <v>171</v>
      </c>
      <c r="B27" s="79"/>
      <c r="D27" s="24">
        <v>268777</v>
      </c>
      <c r="E27" s="22"/>
      <c r="F27" s="24">
        <v>0</v>
      </c>
      <c r="G27" s="22"/>
      <c r="H27" s="24">
        <v>0</v>
      </c>
      <c r="I27" s="22"/>
      <c r="J27" s="24">
        <v>268777</v>
      </c>
      <c r="K27" s="22"/>
      <c r="L27" s="25" t="s">
        <v>152</v>
      </c>
    </row>
    <row r="28" spans="1:12" ht="21.75" customHeight="1">
      <c r="A28" s="79" t="s">
        <v>172</v>
      </c>
      <c r="B28" s="79"/>
      <c r="D28" s="24">
        <v>2484088713</v>
      </c>
      <c r="E28" s="22"/>
      <c r="F28" s="24">
        <v>1282766174108</v>
      </c>
      <c r="G28" s="22"/>
      <c r="H28" s="24">
        <v>1282364320000</v>
      </c>
      <c r="I28" s="22"/>
      <c r="J28" s="24">
        <v>2885942821</v>
      </c>
      <c r="K28" s="22"/>
      <c r="L28" s="25" t="s">
        <v>173</v>
      </c>
    </row>
    <row r="29" spans="1:12" ht="21.75" customHeight="1">
      <c r="A29" s="79" t="s">
        <v>174</v>
      </c>
      <c r="B29" s="79"/>
      <c r="D29" s="24">
        <v>286365736</v>
      </c>
      <c r="E29" s="22"/>
      <c r="F29" s="24">
        <v>66337304452</v>
      </c>
      <c r="G29" s="22"/>
      <c r="H29" s="24">
        <v>66380444570</v>
      </c>
      <c r="I29" s="22"/>
      <c r="J29" s="24">
        <v>243225618</v>
      </c>
      <c r="K29" s="22"/>
      <c r="L29" s="25" t="s">
        <v>152</v>
      </c>
    </row>
    <row r="30" spans="1:12" ht="21.75" customHeight="1">
      <c r="A30" s="79" t="s">
        <v>175</v>
      </c>
      <c r="B30" s="79"/>
      <c r="D30" s="24">
        <v>1179999</v>
      </c>
      <c r="E30" s="22"/>
      <c r="F30" s="24">
        <v>500000014547</v>
      </c>
      <c r="G30" s="22"/>
      <c r="H30" s="24">
        <v>500000010000</v>
      </c>
      <c r="I30" s="22"/>
      <c r="J30" s="24">
        <v>1184546</v>
      </c>
      <c r="K30" s="22"/>
      <c r="L30" s="25" t="s">
        <v>152</v>
      </c>
    </row>
    <row r="31" spans="1:12" ht="21.75" customHeight="1">
      <c r="A31" s="79" t="s">
        <v>176</v>
      </c>
      <c r="B31" s="79"/>
      <c r="D31" s="24">
        <v>408884836434</v>
      </c>
      <c r="E31" s="22"/>
      <c r="F31" s="24">
        <v>236479860984</v>
      </c>
      <c r="G31" s="22"/>
      <c r="H31" s="24">
        <v>645265500000</v>
      </c>
      <c r="I31" s="22"/>
      <c r="J31" s="24">
        <v>99197418</v>
      </c>
      <c r="K31" s="22"/>
      <c r="L31" s="25" t="s">
        <v>152</v>
      </c>
    </row>
    <row r="32" spans="1:12" ht="21.75" customHeight="1">
      <c r="A32" s="79" t="s">
        <v>177</v>
      </c>
      <c r="B32" s="79"/>
      <c r="D32" s="24">
        <v>0</v>
      </c>
      <c r="E32" s="22"/>
      <c r="F32" s="24">
        <v>205389000000</v>
      </c>
      <c r="G32" s="22"/>
      <c r="H32" s="24">
        <v>0</v>
      </c>
      <c r="I32" s="22"/>
      <c r="J32" s="24">
        <v>205389000000</v>
      </c>
      <c r="K32" s="22"/>
      <c r="L32" s="25" t="s">
        <v>178</v>
      </c>
    </row>
    <row r="33" spans="1:12" ht="21.75" customHeight="1">
      <c r="A33" s="79" t="s">
        <v>179</v>
      </c>
      <c r="B33" s="79"/>
      <c r="D33" s="24">
        <v>1500000000000</v>
      </c>
      <c r="E33" s="22"/>
      <c r="F33" s="24">
        <v>0</v>
      </c>
      <c r="G33" s="22"/>
      <c r="H33" s="24">
        <v>0</v>
      </c>
      <c r="I33" s="22"/>
      <c r="J33" s="24">
        <v>1500000000000</v>
      </c>
      <c r="K33" s="22"/>
      <c r="L33" s="25" t="s">
        <v>180</v>
      </c>
    </row>
    <row r="34" spans="1:12" ht="21.75" customHeight="1">
      <c r="A34" s="79" t="s">
        <v>181</v>
      </c>
      <c r="B34" s="79"/>
      <c r="D34" s="24">
        <v>508000000000</v>
      </c>
      <c r="E34" s="22"/>
      <c r="F34" s="24">
        <v>0</v>
      </c>
      <c r="G34" s="22"/>
      <c r="H34" s="24">
        <v>508000000000</v>
      </c>
      <c r="I34" s="22"/>
      <c r="J34" s="24">
        <v>0</v>
      </c>
      <c r="K34" s="22"/>
      <c r="L34" s="25" t="s">
        <v>152</v>
      </c>
    </row>
    <row r="35" spans="1:12" ht="21.75" customHeight="1">
      <c r="A35" s="79" t="s">
        <v>182</v>
      </c>
      <c r="B35" s="79"/>
      <c r="D35" s="24">
        <v>315000000000</v>
      </c>
      <c r="E35" s="22"/>
      <c r="F35" s="24">
        <v>0</v>
      </c>
      <c r="G35" s="22"/>
      <c r="H35" s="24">
        <v>100000000000</v>
      </c>
      <c r="I35" s="22"/>
      <c r="J35" s="24">
        <v>215000000000</v>
      </c>
      <c r="K35" s="22"/>
      <c r="L35" s="25" t="s">
        <v>183</v>
      </c>
    </row>
    <row r="36" spans="1:12" ht="21.75" customHeight="1">
      <c r="A36" s="79" t="s">
        <v>184</v>
      </c>
      <c r="B36" s="79"/>
      <c r="D36" s="24">
        <v>74643000000</v>
      </c>
      <c r="E36" s="22"/>
      <c r="F36" s="24">
        <v>0</v>
      </c>
      <c r="G36" s="22"/>
      <c r="H36" s="24">
        <v>0</v>
      </c>
      <c r="I36" s="22"/>
      <c r="J36" s="24">
        <v>74643000000</v>
      </c>
      <c r="K36" s="22"/>
      <c r="L36" s="25" t="s">
        <v>185</v>
      </c>
    </row>
    <row r="37" spans="1:12" ht="21.75" customHeight="1">
      <c r="A37" s="79" t="s">
        <v>186</v>
      </c>
      <c r="B37" s="79"/>
      <c r="D37" s="24">
        <v>34307000000</v>
      </c>
      <c r="E37" s="22"/>
      <c r="F37" s="24">
        <v>0</v>
      </c>
      <c r="G37" s="22"/>
      <c r="H37" s="24">
        <v>0</v>
      </c>
      <c r="I37" s="22"/>
      <c r="J37" s="24">
        <v>34307000000</v>
      </c>
      <c r="K37" s="22"/>
      <c r="L37" s="25" t="s">
        <v>187</v>
      </c>
    </row>
    <row r="38" spans="1:12" ht="21.75" customHeight="1">
      <c r="A38" s="79" t="s">
        <v>188</v>
      </c>
      <c r="B38" s="79"/>
      <c r="D38" s="24">
        <v>147170000000</v>
      </c>
      <c r="E38" s="22"/>
      <c r="F38" s="24">
        <v>0</v>
      </c>
      <c r="G38" s="22"/>
      <c r="H38" s="24">
        <v>0</v>
      </c>
      <c r="I38" s="22"/>
      <c r="J38" s="24">
        <v>147170000000</v>
      </c>
      <c r="K38" s="22"/>
      <c r="L38" s="25" t="s">
        <v>189</v>
      </c>
    </row>
    <row r="39" spans="1:12" ht="21.75" customHeight="1">
      <c r="A39" s="79" t="s">
        <v>190</v>
      </c>
      <c r="B39" s="79"/>
      <c r="D39" s="24">
        <v>366515000000</v>
      </c>
      <c r="E39" s="22"/>
      <c r="F39" s="24">
        <v>0</v>
      </c>
      <c r="G39" s="22"/>
      <c r="H39" s="24">
        <v>0</v>
      </c>
      <c r="I39" s="22"/>
      <c r="J39" s="24">
        <v>366515000000</v>
      </c>
      <c r="K39" s="22"/>
      <c r="L39" s="25" t="s">
        <v>191</v>
      </c>
    </row>
    <row r="40" spans="1:12" ht="21.75" customHeight="1">
      <c r="A40" s="79" t="s">
        <v>192</v>
      </c>
      <c r="B40" s="79"/>
      <c r="D40" s="24">
        <v>314212000000</v>
      </c>
      <c r="E40" s="22"/>
      <c r="F40" s="24">
        <v>0</v>
      </c>
      <c r="G40" s="22"/>
      <c r="H40" s="24">
        <v>0</v>
      </c>
      <c r="I40" s="22"/>
      <c r="J40" s="24">
        <v>314212000000</v>
      </c>
      <c r="K40" s="22"/>
      <c r="L40" s="25" t="s">
        <v>193</v>
      </c>
    </row>
    <row r="41" spans="1:12" ht="21.75" customHeight="1">
      <c r="A41" s="79" t="s">
        <v>194</v>
      </c>
      <c r="B41" s="79"/>
      <c r="D41" s="24">
        <v>638187000000</v>
      </c>
      <c r="E41" s="22"/>
      <c r="F41" s="24">
        <v>0</v>
      </c>
      <c r="G41" s="22"/>
      <c r="H41" s="24">
        <v>0</v>
      </c>
      <c r="I41" s="22"/>
      <c r="J41" s="24">
        <v>638187000000</v>
      </c>
      <c r="K41" s="22"/>
      <c r="L41" s="25" t="s">
        <v>195</v>
      </c>
    </row>
    <row r="42" spans="1:12" ht="21.75" customHeight="1">
      <c r="A42" s="79" t="s">
        <v>196</v>
      </c>
      <c r="B42" s="79"/>
      <c r="D42" s="24">
        <v>207274000000</v>
      </c>
      <c r="E42" s="22"/>
      <c r="F42" s="24">
        <v>0</v>
      </c>
      <c r="G42" s="22"/>
      <c r="H42" s="24">
        <v>0</v>
      </c>
      <c r="I42" s="22"/>
      <c r="J42" s="24">
        <v>207274000000</v>
      </c>
      <c r="K42" s="22"/>
      <c r="L42" s="25" t="s">
        <v>178</v>
      </c>
    </row>
    <row r="43" spans="1:12" ht="21.75" customHeight="1">
      <c r="A43" s="79" t="s">
        <v>197</v>
      </c>
      <c r="B43" s="79"/>
      <c r="D43" s="24">
        <v>128651000000</v>
      </c>
      <c r="E43" s="22"/>
      <c r="F43" s="24">
        <v>0</v>
      </c>
      <c r="G43" s="22"/>
      <c r="H43" s="24">
        <v>0</v>
      </c>
      <c r="I43" s="22"/>
      <c r="J43" s="24">
        <v>128651000000</v>
      </c>
      <c r="K43" s="22"/>
      <c r="L43" s="25" t="s">
        <v>198</v>
      </c>
    </row>
    <row r="44" spans="1:12" ht="21.75" customHeight="1">
      <c r="A44" s="79" t="s">
        <v>199</v>
      </c>
      <c r="B44" s="79"/>
      <c r="D44" s="24">
        <v>29138000000</v>
      </c>
      <c r="E44" s="22"/>
      <c r="F44" s="24">
        <v>0</v>
      </c>
      <c r="G44" s="22"/>
      <c r="H44" s="24">
        <v>0</v>
      </c>
      <c r="I44" s="22"/>
      <c r="J44" s="24">
        <v>29138000000</v>
      </c>
      <c r="K44" s="22"/>
      <c r="L44" s="25" t="s">
        <v>200</v>
      </c>
    </row>
    <row r="45" spans="1:12" ht="21.75" customHeight="1">
      <c r="A45" s="79" t="s">
        <v>201</v>
      </c>
      <c r="B45" s="79"/>
      <c r="D45" s="24">
        <v>556000000000</v>
      </c>
      <c r="E45" s="22"/>
      <c r="F45" s="24">
        <v>0</v>
      </c>
      <c r="G45" s="22"/>
      <c r="H45" s="24">
        <v>366000000000</v>
      </c>
      <c r="I45" s="22"/>
      <c r="J45" s="24">
        <v>190000000000</v>
      </c>
      <c r="K45" s="22"/>
      <c r="L45" s="25" t="s">
        <v>202</v>
      </c>
    </row>
    <row r="46" spans="1:12" ht="21.75" customHeight="1">
      <c r="A46" s="79" t="s">
        <v>203</v>
      </c>
      <c r="B46" s="79"/>
      <c r="D46" s="24">
        <v>646000000000</v>
      </c>
      <c r="E46" s="22"/>
      <c r="F46" s="24">
        <v>0</v>
      </c>
      <c r="G46" s="22"/>
      <c r="H46" s="24">
        <v>646000000000</v>
      </c>
      <c r="I46" s="22"/>
      <c r="J46" s="24">
        <v>0</v>
      </c>
      <c r="K46" s="22"/>
      <c r="L46" s="25" t="s">
        <v>152</v>
      </c>
    </row>
    <row r="47" spans="1:12" ht="21.75" customHeight="1">
      <c r="A47" s="79" t="s">
        <v>204</v>
      </c>
      <c r="B47" s="79"/>
      <c r="D47" s="24">
        <v>336073000000</v>
      </c>
      <c r="E47" s="22"/>
      <c r="F47" s="24">
        <v>0</v>
      </c>
      <c r="G47" s="22"/>
      <c r="H47" s="24">
        <v>336073000000</v>
      </c>
      <c r="I47" s="22"/>
      <c r="J47" s="24">
        <v>0</v>
      </c>
      <c r="K47" s="22"/>
      <c r="L47" s="25" t="s">
        <v>152</v>
      </c>
    </row>
    <row r="48" spans="1:12" ht="21.75" customHeight="1">
      <c r="A48" s="79" t="s">
        <v>205</v>
      </c>
      <c r="B48" s="79"/>
      <c r="D48" s="24">
        <v>298874000000</v>
      </c>
      <c r="E48" s="22"/>
      <c r="F48" s="24">
        <v>0</v>
      </c>
      <c r="G48" s="22"/>
      <c r="H48" s="24">
        <v>171200000000</v>
      </c>
      <c r="I48" s="22"/>
      <c r="J48" s="24">
        <v>127674000000</v>
      </c>
      <c r="K48" s="22"/>
      <c r="L48" s="25" t="s">
        <v>206</v>
      </c>
    </row>
    <row r="49" spans="1:12" ht="21.75" customHeight="1">
      <c r="A49" s="79" t="s">
        <v>207</v>
      </c>
      <c r="B49" s="79"/>
      <c r="D49" s="24">
        <v>451891000000</v>
      </c>
      <c r="E49" s="22"/>
      <c r="F49" s="24">
        <v>0</v>
      </c>
      <c r="G49" s="22"/>
      <c r="H49" s="24">
        <v>369000000000</v>
      </c>
      <c r="I49" s="22"/>
      <c r="J49" s="24">
        <v>82891000000</v>
      </c>
      <c r="K49" s="22"/>
      <c r="L49" s="25" t="s">
        <v>208</v>
      </c>
    </row>
    <row r="50" spans="1:12" ht="21.75" customHeight="1">
      <c r="A50" s="79" t="s">
        <v>209</v>
      </c>
      <c r="B50" s="79"/>
      <c r="D50" s="24">
        <v>112501000000</v>
      </c>
      <c r="E50" s="22"/>
      <c r="F50" s="24">
        <v>0</v>
      </c>
      <c r="G50" s="22"/>
      <c r="H50" s="24">
        <v>112501000000</v>
      </c>
      <c r="I50" s="22"/>
      <c r="J50" s="24">
        <v>0</v>
      </c>
      <c r="K50" s="22"/>
      <c r="L50" s="25" t="s">
        <v>152</v>
      </c>
    </row>
    <row r="51" spans="1:12" ht="21.75" customHeight="1">
      <c r="A51" s="79" t="s">
        <v>210</v>
      </c>
      <c r="B51" s="79"/>
      <c r="D51" s="24">
        <v>291000000000</v>
      </c>
      <c r="E51" s="22"/>
      <c r="F51" s="24">
        <v>0</v>
      </c>
      <c r="G51" s="22"/>
      <c r="H51" s="24">
        <v>0</v>
      </c>
      <c r="I51" s="22"/>
      <c r="J51" s="24">
        <v>291000000000</v>
      </c>
      <c r="K51" s="22"/>
      <c r="L51" s="25" t="s">
        <v>211</v>
      </c>
    </row>
    <row r="52" spans="1:12" ht="21.75" customHeight="1">
      <c r="A52" s="79" t="s">
        <v>212</v>
      </c>
      <c r="B52" s="79"/>
      <c r="D52" s="24">
        <v>907000000000</v>
      </c>
      <c r="E52" s="22"/>
      <c r="F52" s="24">
        <v>0</v>
      </c>
      <c r="G52" s="22"/>
      <c r="H52" s="24">
        <v>350000000000</v>
      </c>
      <c r="I52" s="22"/>
      <c r="J52" s="24">
        <v>557000000000</v>
      </c>
      <c r="K52" s="22"/>
      <c r="L52" s="25" t="s">
        <v>213</v>
      </c>
    </row>
    <row r="53" spans="1:12" ht="21.75" customHeight="1">
      <c r="A53" s="79" t="s">
        <v>214</v>
      </c>
      <c r="B53" s="79"/>
      <c r="D53" s="24">
        <v>64900000000</v>
      </c>
      <c r="E53" s="22"/>
      <c r="F53" s="24">
        <v>0</v>
      </c>
      <c r="G53" s="22"/>
      <c r="H53" s="24">
        <v>64900000000</v>
      </c>
      <c r="I53" s="22"/>
      <c r="J53" s="24">
        <v>0</v>
      </c>
      <c r="K53" s="22"/>
      <c r="L53" s="25" t="s">
        <v>152</v>
      </c>
    </row>
    <row r="54" spans="1:12" ht="21.75" customHeight="1">
      <c r="A54" s="79" t="s">
        <v>215</v>
      </c>
      <c r="B54" s="79"/>
      <c r="D54" s="24">
        <v>569000000000</v>
      </c>
      <c r="E54" s="22"/>
      <c r="F54" s="24">
        <v>0</v>
      </c>
      <c r="G54" s="22"/>
      <c r="H54" s="24">
        <v>569000000000</v>
      </c>
      <c r="I54" s="22"/>
      <c r="J54" s="24">
        <v>0</v>
      </c>
      <c r="K54" s="22"/>
      <c r="L54" s="25" t="s">
        <v>152</v>
      </c>
    </row>
    <row r="55" spans="1:12" ht="21.75" customHeight="1">
      <c r="A55" s="79" t="s">
        <v>216</v>
      </c>
      <c r="B55" s="79"/>
      <c r="D55" s="24">
        <v>554000000000</v>
      </c>
      <c r="E55" s="22"/>
      <c r="F55" s="24">
        <v>0</v>
      </c>
      <c r="G55" s="22"/>
      <c r="H55" s="24">
        <v>554000000000</v>
      </c>
      <c r="I55" s="22"/>
      <c r="J55" s="24">
        <v>0</v>
      </c>
      <c r="K55" s="22"/>
      <c r="L55" s="25" t="s">
        <v>152</v>
      </c>
    </row>
    <row r="56" spans="1:12" ht="21.75" customHeight="1">
      <c r="A56" s="79" t="s">
        <v>217</v>
      </c>
      <c r="B56" s="79"/>
      <c r="D56" s="24">
        <v>355000000000</v>
      </c>
      <c r="E56" s="22"/>
      <c r="F56" s="24">
        <v>0</v>
      </c>
      <c r="G56" s="22"/>
      <c r="H56" s="24">
        <v>0</v>
      </c>
      <c r="I56" s="22"/>
      <c r="J56" s="24">
        <v>355000000000</v>
      </c>
      <c r="K56" s="22"/>
      <c r="L56" s="25" t="s">
        <v>218</v>
      </c>
    </row>
    <row r="57" spans="1:12" ht="21.75" customHeight="1">
      <c r="A57" s="79" t="s">
        <v>219</v>
      </c>
      <c r="B57" s="79"/>
      <c r="D57" s="24">
        <v>500000000000</v>
      </c>
      <c r="E57" s="22"/>
      <c r="F57" s="24">
        <v>0</v>
      </c>
      <c r="G57" s="22"/>
      <c r="H57" s="24">
        <v>0</v>
      </c>
      <c r="I57" s="22"/>
      <c r="J57" s="24">
        <v>500000000000</v>
      </c>
      <c r="K57" s="22"/>
      <c r="L57" s="25" t="s">
        <v>220</v>
      </c>
    </row>
    <row r="58" spans="1:12" ht="21.75" customHeight="1">
      <c r="A58" s="79" t="s">
        <v>221</v>
      </c>
      <c r="B58" s="79"/>
      <c r="D58" s="24">
        <v>611000000000</v>
      </c>
      <c r="E58" s="22"/>
      <c r="F58" s="24">
        <v>0</v>
      </c>
      <c r="G58" s="22"/>
      <c r="H58" s="24">
        <v>611000000000</v>
      </c>
      <c r="I58" s="22"/>
      <c r="J58" s="24">
        <v>0</v>
      </c>
      <c r="K58" s="22"/>
      <c r="L58" s="25" t="s">
        <v>152</v>
      </c>
    </row>
    <row r="59" spans="1:12" ht="21.75" customHeight="1">
      <c r="A59" s="79" t="s">
        <v>222</v>
      </c>
      <c r="B59" s="79"/>
      <c r="D59" s="24">
        <v>90000000000</v>
      </c>
      <c r="E59" s="22"/>
      <c r="F59" s="24">
        <v>0</v>
      </c>
      <c r="G59" s="22"/>
      <c r="H59" s="24">
        <v>0</v>
      </c>
      <c r="I59" s="22"/>
      <c r="J59" s="24">
        <v>90000000000</v>
      </c>
      <c r="K59" s="22"/>
      <c r="L59" s="25" t="s">
        <v>223</v>
      </c>
    </row>
    <row r="60" spans="1:12" ht="21.75" customHeight="1">
      <c r="A60" s="79" t="s">
        <v>224</v>
      </c>
      <c r="B60" s="79"/>
      <c r="D60" s="24">
        <v>129000000000</v>
      </c>
      <c r="E60" s="22"/>
      <c r="F60" s="24">
        <v>0</v>
      </c>
      <c r="G60" s="22"/>
      <c r="H60" s="24">
        <v>0</v>
      </c>
      <c r="I60" s="22"/>
      <c r="J60" s="24">
        <v>129000000000</v>
      </c>
      <c r="K60" s="22"/>
      <c r="L60" s="25" t="s">
        <v>198</v>
      </c>
    </row>
    <row r="61" spans="1:12" ht="21.75" customHeight="1">
      <c r="A61" s="79" t="s">
        <v>225</v>
      </c>
      <c r="B61" s="79"/>
      <c r="D61" s="24">
        <v>383000000000</v>
      </c>
      <c r="E61" s="22"/>
      <c r="F61" s="24">
        <v>0</v>
      </c>
      <c r="G61" s="22"/>
      <c r="H61" s="24">
        <v>0</v>
      </c>
      <c r="I61" s="22"/>
      <c r="J61" s="24">
        <v>383000000000</v>
      </c>
      <c r="K61" s="22"/>
      <c r="L61" s="25" t="s">
        <v>226</v>
      </c>
    </row>
    <row r="62" spans="1:12" ht="21.75" customHeight="1">
      <c r="A62" s="79" t="s">
        <v>227</v>
      </c>
      <c r="B62" s="79"/>
      <c r="D62" s="24">
        <v>0</v>
      </c>
      <c r="E62" s="22"/>
      <c r="F62" s="24">
        <v>416345000000</v>
      </c>
      <c r="G62" s="22"/>
      <c r="H62" s="24">
        <v>0</v>
      </c>
      <c r="I62" s="22"/>
      <c r="J62" s="24">
        <v>416345000000</v>
      </c>
      <c r="K62" s="22"/>
      <c r="L62" s="25" t="s">
        <v>228</v>
      </c>
    </row>
    <row r="63" spans="1:12" ht="21.75" customHeight="1">
      <c r="A63" s="79" t="s">
        <v>229</v>
      </c>
      <c r="B63" s="79"/>
      <c r="D63" s="24">
        <v>0</v>
      </c>
      <c r="E63" s="22"/>
      <c r="F63" s="24">
        <v>436622000000</v>
      </c>
      <c r="G63" s="22"/>
      <c r="H63" s="24">
        <v>0</v>
      </c>
      <c r="I63" s="22"/>
      <c r="J63" s="24">
        <v>436622000000</v>
      </c>
      <c r="K63" s="22"/>
      <c r="L63" s="25" t="s">
        <v>230</v>
      </c>
    </row>
    <row r="64" spans="1:12" ht="21.75" customHeight="1">
      <c r="A64" s="79" t="s">
        <v>231</v>
      </c>
      <c r="B64" s="79"/>
      <c r="D64" s="24">
        <v>0</v>
      </c>
      <c r="E64" s="22"/>
      <c r="F64" s="24">
        <v>514583000000</v>
      </c>
      <c r="G64" s="22"/>
      <c r="H64" s="24">
        <v>0</v>
      </c>
      <c r="I64" s="22"/>
      <c r="J64" s="24">
        <v>514583000000</v>
      </c>
      <c r="K64" s="22"/>
      <c r="L64" s="25" t="s">
        <v>232</v>
      </c>
    </row>
    <row r="65" spans="1:12" ht="21.75" customHeight="1">
      <c r="A65" s="79" t="s">
        <v>233</v>
      </c>
      <c r="B65" s="79"/>
      <c r="D65" s="24">
        <v>0</v>
      </c>
      <c r="E65" s="22"/>
      <c r="F65" s="24">
        <v>1471277000000</v>
      </c>
      <c r="G65" s="22"/>
      <c r="H65" s="24">
        <v>0</v>
      </c>
      <c r="I65" s="22"/>
      <c r="J65" s="24">
        <v>1471277000000</v>
      </c>
      <c r="K65" s="22"/>
      <c r="L65" s="25" t="s">
        <v>234</v>
      </c>
    </row>
    <row r="66" spans="1:12" ht="21.75" customHeight="1">
      <c r="A66" s="79" t="s">
        <v>235</v>
      </c>
      <c r="B66" s="79"/>
      <c r="D66" s="24">
        <v>0</v>
      </c>
      <c r="E66" s="22"/>
      <c r="F66" s="24">
        <v>412370000000</v>
      </c>
      <c r="G66" s="22"/>
      <c r="H66" s="24">
        <v>0</v>
      </c>
      <c r="I66" s="22"/>
      <c r="J66" s="24">
        <v>412370000000</v>
      </c>
      <c r="K66" s="22"/>
      <c r="L66" s="25" t="s">
        <v>236</v>
      </c>
    </row>
    <row r="67" spans="1:12" ht="21.75" customHeight="1">
      <c r="A67" s="79" t="s">
        <v>237</v>
      </c>
      <c r="B67" s="79"/>
      <c r="D67" s="24">
        <v>0</v>
      </c>
      <c r="E67" s="22"/>
      <c r="F67" s="24">
        <v>227735000000</v>
      </c>
      <c r="G67" s="22"/>
      <c r="H67" s="24">
        <v>0</v>
      </c>
      <c r="I67" s="22"/>
      <c r="J67" s="24">
        <v>227735000000</v>
      </c>
      <c r="K67" s="22"/>
      <c r="L67" s="25" t="s">
        <v>238</v>
      </c>
    </row>
    <row r="68" spans="1:12" ht="21.75" customHeight="1">
      <c r="A68" s="79" t="s">
        <v>239</v>
      </c>
      <c r="B68" s="79"/>
      <c r="D68" s="24">
        <v>0</v>
      </c>
      <c r="E68" s="22"/>
      <c r="F68" s="24">
        <v>1010850000000</v>
      </c>
      <c r="G68" s="22"/>
      <c r="H68" s="24">
        <v>0</v>
      </c>
      <c r="I68" s="22"/>
      <c r="J68" s="24">
        <v>1010850000000</v>
      </c>
      <c r="K68" s="22"/>
      <c r="L68" s="25" t="s">
        <v>240</v>
      </c>
    </row>
    <row r="69" spans="1:12" ht="21.75" customHeight="1">
      <c r="A69" s="79" t="s">
        <v>241</v>
      </c>
      <c r="B69" s="79"/>
      <c r="D69" s="24">
        <v>0</v>
      </c>
      <c r="E69" s="22"/>
      <c r="F69" s="24">
        <v>622618000000</v>
      </c>
      <c r="G69" s="22"/>
      <c r="H69" s="24">
        <v>0</v>
      </c>
      <c r="I69" s="22"/>
      <c r="J69" s="24">
        <v>622618000000</v>
      </c>
      <c r="K69" s="22"/>
      <c r="L69" s="25" t="s">
        <v>242</v>
      </c>
    </row>
    <row r="70" spans="1:12" ht="21.75" customHeight="1">
      <c r="A70" s="79" t="s">
        <v>243</v>
      </c>
      <c r="B70" s="79"/>
      <c r="D70" s="24">
        <v>0</v>
      </c>
      <c r="E70" s="22"/>
      <c r="F70" s="24">
        <v>589539000000</v>
      </c>
      <c r="G70" s="22"/>
      <c r="H70" s="24">
        <v>0</v>
      </c>
      <c r="I70" s="22"/>
      <c r="J70" s="24">
        <v>589539000000</v>
      </c>
      <c r="K70" s="22"/>
      <c r="L70" s="25" t="s">
        <v>244</v>
      </c>
    </row>
    <row r="71" spans="1:12" ht="21.75" customHeight="1">
      <c r="A71" s="79" t="s">
        <v>245</v>
      </c>
      <c r="B71" s="79"/>
      <c r="D71" s="24">
        <v>0</v>
      </c>
      <c r="E71" s="22"/>
      <c r="F71" s="24">
        <v>500000000000</v>
      </c>
      <c r="G71" s="22"/>
      <c r="H71" s="24">
        <v>0</v>
      </c>
      <c r="I71" s="22"/>
      <c r="J71" s="24">
        <v>500000000000</v>
      </c>
      <c r="K71" s="22"/>
      <c r="L71" s="25" t="s">
        <v>220</v>
      </c>
    </row>
    <row r="72" spans="1:12" ht="21.75" customHeight="1">
      <c r="A72" s="79" t="s">
        <v>246</v>
      </c>
      <c r="B72" s="79"/>
      <c r="D72" s="24">
        <v>0</v>
      </c>
      <c r="E72" s="22"/>
      <c r="F72" s="24">
        <v>1388058000000</v>
      </c>
      <c r="G72" s="22"/>
      <c r="H72" s="24">
        <v>0</v>
      </c>
      <c r="I72" s="22"/>
      <c r="J72" s="24">
        <v>1388058000000</v>
      </c>
      <c r="K72" s="22"/>
      <c r="L72" s="25" t="s">
        <v>247</v>
      </c>
    </row>
    <row r="73" spans="1:12" ht="21.75" customHeight="1">
      <c r="A73" s="79" t="s">
        <v>248</v>
      </c>
      <c r="B73" s="79"/>
      <c r="D73" s="24">
        <v>0</v>
      </c>
      <c r="E73" s="22"/>
      <c r="F73" s="24">
        <v>2000000776320</v>
      </c>
      <c r="G73" s="22"/>
      <c r="H73" s="24">
        <v>2000000010000</v>
      </c>
      <c r="I73" s="22"/>
      <c r="J73" s="24">
        <v>766320</v>
      </c>
      <c r="K73" s="22"/>
      <c r="L73" s="25" t="s">
        <v>152</v>
      </c>
    </row>
    <row r="74" spans="1:12" ht="21.75" customHeight="1">
      <c r="A74" s="79" t="s">
        <v>249</v>
      </c>
      <c r="B74" s="79"/>
      <c r="D74" s="24">
        <v>0</v>
      </c>
      <c r="E74" s="22"/>
      <c r="F74" s="24">
        <v>1000000000000</v>
      </c>
      <c r="G74" s="22"/>
      <c r="H74" s="24">
        <v>0</v>
      </c>
      <c r="I74" s="22"/>
      <c r="J74" s="24">
        <v>1000000000000</v>
      </c>
      <c r="K74" s="22"/>
      <c r="L74" s="25" t="s">
        <v>250</v>
      </c>
    </row>
    <row r="75" spans="1:12" ht="21.75" customHeight="1">
      <c r="A75" s="79" t="s">
        <v>251</v>
      </c>
      <c r="B75" s="79"/>
      <c r="D75" s="24">
        <v>0</v>
      </c>
      <c r="E75" s="22"/>
      <c r="F75" s="24">
        <v>243012010000</v>
      </c>
      <c r="G75" s="22"/>
      <c r="H75" s="24">
        <v>0</v>
      </c>
      <c r="I75" s="22"/>
      <c r="J75" s="24">
        <v>243012010000</v>
      </c>
      <c r="K75" s="22"/>
      <c r="L75" s="25" t="s">
        <v>252</v>
      </c>
    </row>
    <row r="76" spans="1:12" ht="21.75" customHeight="1">
      <c r="A76" s="79" t="s">
        <v>253</v>
      </c>
      <c r="B76" s="79"/>
      <c r="D76" s="24">
        <v>0</v>
      </c>
      <c r="E76" s="22"/>
      <c r="F76" s="24">
        <v>884423000000</v>
      </c>
      <c r="G76" s="22"/>
      <c r="H76" s="24">
        <v>0</v>
      </c>
      <c r="I76" s="22"/>
      <c r="J76" s="24">
        <v>884423000000</v>
      </c>
      <c r="K76" s="22"/>
      <c r="L76" s="25" t="s">
        <v>254</v>
      </c>
    </row>
    <row r="77" spans="1:12" ht="21.75" customHeight="1">
      <c r="A77" s="79" t="s">
        <v>255</v>
      </c>
      <c r="B77" s="79"/>
      <c r="D77" s="24">
        <v>0</v>
      </c>
      <c r="E77" s="22"/>
      <c r="F77" s="24">
        <v>550746000000</v>
      </c>
      <c r="G77" s="22"/>
      <c r="H77" s="24">
        <v>0</v>
      </c>
      <c r="I77" s="22"/>
      <c r="J77" s="24">
        <v>550746000000</v>
      </c>
      <c r="K77" s="22"/>
      <c r="L77" s="25" t="s">
        <v>256</v>
      </c>
    </row>
    <row r="78" spans="1:12" ht="21.75" customHeight="1">
      <c r="A78" s="79" t="s">
        <v>257</v>
      </c>
      <c r="B78" s="79"/>
      <c r="D78" s="24">
        <v>0</v>
      </c>
      <c r="E78" s="22"/>
      <c r="F78" s="24">
        <v>115577000000</v>
      </c>
      <c r="G78" s="22"/>
      <c r="H78" s="24">
        <v>0</v>
      </c>
      <c r="I78" s="22"/>
      <c r="J78" s="24">
        <v>115577000000</v>
      </c>
      <c r="K78" s="22"/>
      <c r="L78" s="25" t="s">
        <v>258</v>
      </c>
    </row>
    <row r="79" spans="1:12" ht="21.75" customHeight="1">
      <c r="A79" s="79" t="s">
        <v>259</v>
      </c>
      <c r="B79" s="79"/>
      <c r="D79" s="24">
        <v>0</v>
      </c>
      <c r="E79" s="22"/>
      <c r="F79" s="24">
        <v>933114000000</v>
      </c>
      <c r="G79" s="22"/>
      <c r="H79" s="24">
        <v>0</v>
      </c>
      <c r="I79" s="22"/>
      <c r="J79" s="24">
        <v>933114000000</v>
      </c>
      <c r="K79" s="22"/>
      <c r="L79" s="25" t="s">
        <v>260</v>
      </c>
    </row>
    <row r="80" spans="1:12" ht="21.75" customHeight="1">
      <c r="A80" s="81" t="s">
        <v>261</v>
      </c>
      <c r="B80" s="81"/>
      <c r="D80" s="26">
        <v>0</v>
      </c>
      <c r="E80" s="22"/>
      <c r="F80" s="26">
        <v>337400000000</v>
      </c>
      <c r="G80" s="22"/>
      <c r="H80" s="26">
        <v>0</v>
      </c>
      <c r="I80" s="22"/>
      <c r="J80" s="26">
        <v>337400000000</v>
      </c>
      <c r="K80" s="22"/>
      <c r="L80" s="27" t="s">
        <v>262</v>
      </c>
    </row>
    <row r="81" spans="1:12" ht="21.75" customHeight="1" thickBot="1">
      <c r="A81" s="83" t="s">
        <v>31</v>
      </c>
      <c r="B81" s="83"/>
      <c r="D81" s="28">
        <v>11635920985363</v>
      </c>
      <c r="E81" s="22"/>
      <c r="F81" s="28">
        <v>37003990613636</v>
      </c>
      <c r="G81" s="22"/>
      <c r="H81" s="28">
        <v>30361204501514</v>
      </c>
      <c r="I81" s="22"/>
      <c r="J81" s="28">
        <v>18278707097485</v>
      </c>
      <c r="K81" s="22"/>
      <c r="L81" s="29">
        <f>SUM(L9:L80)</f>
        <v>0</v>
      </c>
    </row>
    <row r="85" spans="1:12" ht="18.75">
      <c r="D85" s="24"/>
      <c r="J85" s="24"/>
    </row>
  </sheetData>
  <mergeCells count="79">
    <mergeCell ref="A78:B78"/>
    <mergeCell ref="A79:B79"/>
    <mergeCell ref="A80:B80"/>
    <mergeCell ref="A81:B81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O27"/>
  <sheetViews>
    <sheetView rightToLeft="1" workbookViewId="0">
      <selection activeCell="U7" sqref="U1:V1048576"/>
    </sheetView>
  </sheetViews>
  <sheetFormatPr defaultRowHeight="12.75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  <col min="13" max="13" width="14.85546875" customWidth="1"/>
    <col min="15" max="15" width="15.42578125" bestFit="1" customWidth="1"/>
  </cols>
  <sheetData>
    <row r="1" spans="1:15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5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</row>
    <row r="3" spans="1:15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5" ht="14.45" customHeight="1"/>
    <row r="5" spans="1:15" ht="29.1" customHeight="1">
      <c r="A5" s="1" t="s">
        <v>264</v>
      </c>
      <c r="B5" s="74" t="s">
        <v>265</v>
      </c>
      <c r="C5" s="74"/>
      <c r="D5" s="74"/>
      <c r="E5" s="74"/>
      <c r="F5" s="74"/>
      <c r="G5" s="74"/>
      <c r="H5" s="74"/>
      <c r="I5" s="74"/>
      <c r="J5" s="74"/>
    </row>
    <row r="6" spans="1:15" ht="14.45" customHeight="1"/>
    <row r="7" spans="1:15" ht="14.45" customHeight="1">
      <c r="A7" s="75" t="s">
        <v>266</v>
      </c>
      <c r="B7" s="75"/>
      <c r="D7" s="2" t="s">
        <v>267</v>
      </c>
      <c r="F7" s="2" t="s">
        <v>148</v>
      </c>
      <c r="H7" s="2" t="s">
        <v>268</v>
      </c>
      <c r="J7" s="2" t="s">
        <v>269</v>
      </c>
    </row>
    <row r="8" spans="1:15" ht="21.75" customHeight="1">
      <c r="A8" s="77" t="s">
        <v>270</v>
      </c>
      <c r="B8" s="77"/>
      <c r="D8" s="33" t="s">
        <v>271</v>
      </c>
      <c r="E8" s="22"/>
      <c r="F8" s="21">
        <f>'درآمد سرمایه گذاری در سهام'!U26</f>
        <v>537364064325</v>
      </c>
      <c r="G8" s="22"/>
      <c r="H8" s="23">
        <v>0.16</v>
      </c>
      <c r="I8" s="22"/>
      <c r="J8" s="23">
        <v>0</v>
      </c>
      <c r="M8" s="36"/>
      <c r="O8" s="37"/>
    </row>
    <row r="9" spans="1:15" ht="21.75" customHeight="1">
      <c r="A9" s="79" t="s">
        <v>272</v>
      </c>
      <c r="B9" s="79"/>
      <c r="D9" s="34" t="s">
        <v>273</v>
      </c>
      <c r="E9" s="22"/>
      <c r="F9" s="24">
        <f>'درآمد سرمایه گذاری در صندوق'!U33</f>
        <v>681097490464</v>
      </c>
      <c r="G9" s="22"/>
      <c r="H9" s="25">
        <v>22.06</v>
      </c>
      <c r="I9" s="22"/>
      <c r="J9" s="25">
        <v>0.48</v>
      </c>
      <c r="M9" s="36"/>
      <c r="O9" s="37"/>
    </row>
    <row r="10" spans="1:15" ht="21.75" customHeight="1">
      <c r="A10" s="79" t="s">
        <v>274</v>
      </c>
      <c r="B10" s="79"/>
      <c r="D10" s="34" t="s">
        <v>275</v>
      </c>
      <c r="E10" s="22"/>
      <c r="F10" s="24">
        <f>'درآمد سرمایه گذاری در اوراق به'!R31</f>
        <v>2154453387478</v>
      </c>
      <c r="G10" s="22"/>
      <c r="H10" s="25">
        <v>16.48</v>
      </c>
      <c r="I10" s="22"/>
      <c r="J10" s="25">
        <v>0.36</v>
      </c>
      <c r="M10" s="38"/>
    </row>
    <row r="11" spans="1:15" ht="21.75" customHeight="1">
      <c r="A11" s="79" t="s">
        <v>276</v>
      </c>
      <c r="B11" s="79"/>
      <c r="D11" s="34" t="s">
        <v>277</v>
      </c>
      <c r="E11" s="22"/>
      <c r="F11" s="24">
        <f>'درآمد سپرده بانکی'!H184</f>
        <v>4650897071500</v>
      </c>
      <c r="G11" s="22"/>
      <c r="H11" s="25">
        <v>45.31</v>
      </c>
      <c r="I11" s="22"/>
      <c r="J11" s="25">
        <v>1</v>
      </c>
      <c r="M11" s="36"/>
    </row>
    <row r="12" spans="1:15" ht="21.75" customHeight="1">
      <c r="A12" s="81" t="s">
        <v>278</v>
      </c>
      <c r="B12" s="81"/>
      <c r="D12" s="35" t="s">
        <v>279</v>
      </c>
      <c r="E12" s="22"/>
      <c r="F12" s="26">
        <f>'سایر درآمدها'!F11</f>
        <v>1407918441</v>
      </c>
      <c r="G12" s="22"/>
      <c r="H12" s="27">
        <v>0.19</v>
      </c>
      <c r="I12" s="22"/>
      <c r="J12" s="27">
        <v>0</v>
      </c>
      <c r="M12" s="36"/>
    </row>
    <row r="13" spans="1:15" ht="21.75" customHeight="1" thickBot="1">
      <c r="A13" s="83" t="s">
        <v>31</v>
      </c>
      <c r="B13" s="83"/>
      <c r="D13" s="28"/>
      <c r="E13" s="22"/>
      <c r="F13" s="28">
        <f>SUM(F8:F12)</f>
        <v>8025219932208</v>
      </c>
      <c r="G13" s="22"/>
      <c r="H13" s="29">
        <v>84.2</v>
      </c>
      <c r="I13" s="22"/>
      <c r="J13" s="29">
        <v>1.84</v>
      </c>
    </row>
    <row r="17" spans="2:10">
      <c r="F17" s="37">
        <v>8042972747869</v>
      </c>
    </row>
    <row r="18" spans="2:10">
      <c r="F18" s="37">
        <f>F17-F13</f>
        <v>17752815661</v>
      </c>
      <c r="J18" s="39"/>
    </row>
    <row r="19" spans="2:10">
      <c r="B19" s="37"/>
      <c r="F19" s="39">
        <v>13689592258</v>
      </c>
      <c r="H19" s="63" t="s">
        <v>496</v>
      </c>
      <c r="J19" s="36"/>
    </row>
    <row r="20" spans="2:10">
      <c r="F20" s="36">
        <v>4063223403</v>
      </c>
      <c r="H20" s="63" t="s">
        <v>497</v>
      </c>
      <c r="J20" s="36"/>
    </row>
    <row r="21" spans="2:10">
      <c r="F21" s="36">
        <f>F18-F19-F20</f>
        <v>0</v>
      </c>
      <c r="J21" s="37"/>
    </row>
    <row r="22" spans="2:10">
      <c r="F22" s="37"/>
      <c r="H22" s="37"/>
    </row>
    <row r="24" spans="2:10">
      <c r="H24" s="37"/>
    </row>
    <row r="25" spans="2:10">
      <c r="H25" s="37"/>
    </row>
    <row r="26" spans="2:10">
      <c r="H26" s="37"/>
    </row>
    <row r="27" spans="2:10">
      <c r="H27" s="37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Z31"/>
  <sheetViews>
    <sheetView rightToLeft="1" topLeftCell="A4" zoomScaleNormal="100" workbookViewId="0">
      <selection activeCell="U7" sqref="U1:V1048576"/>
    </sheetView>
  </sheetViews>
  <sheetFormatPr defaultRowHeight="12.75"/>
  <cols>
    <col min="1" max="1" width="5.140625" customWidth="1"/>
    <col min="2" max="2" width="31.42578125" customWidth="1"/>
    <col min="3" max="3" width="1.28515625" customWidth="1"/>
    <col min="4" max="4" width="14.7109375" bestFit="1" customWidth="1"/>
    <col min="5" max="5" width="1.28515625" customWidth="1"/>
    <col min="6" max="6" width="16.85546875" customWidth="1"/>
    <col min="7" max="7" width="1.28515625" customWidth="1"/>
    <col min="8" max="8" width="16.5703125" customWidth="1"/>
    <col min="9" max="9" width="1.28515625" customWidth="1"/>
    <col min="10" max="10" width="18" customWidth="1"/>
    <col min="11" max="11" width="1.28515625" customWidth="1"/>
    <col min="12" max="12" width="15.5703125" customWidth="1"/>
    <col min="13" max="13" width="1.28515625" customWidth="1"/>
    <col min="14" max="14" width="18.42578125" customWidth="1"/>
    <col min="15" max="16" width="1.28515625" customWidth="1"/>
    <col min="17" max="17" width="16.5703125" customWidth="1"/>
    <col min="18" max="18" width="1.28515625" customWidth="1"/>
    <col min="19" max="19" width="22.5703125" customWidth="1"/>
    <col min="20" max="20" width="1.28515625" customWidth="1"/>
    <col min="21" max="21" width="19.42578125" customWidth="1"/>
    <col min="22" max="22" width="1.28515625" customWidth="1"/>
    <col min="23" max="23" width="15.5703125" customWidth="1"/>
    <col min="24" max="24" width="0.28515625" customWidth="1"/>
    <col min="25" max="25" width="18.28515625" style="65" bestFit="1" customWidth="1"/>
    <col min="26" max="26" width="22.140625" style="65" bestFit="1" customWidth="1"/>
  </cols>
  <sheetData>
    <row r="1" spans="1:23" ht="29.1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3" ht="21.75" customHeight="1">
      <c r="A2" s="72" t="s">
        <v>263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3" ht="21.75" customHeight="1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ht="14.45" customHeight="1"/>
    <row r="5" spans="1:23" ht="14.45" customHeight="1">
      <c r="A5" s="1" t="s">
        <v>280</v>
      </c>
      <c r="B5" s="74" t="s">
        <v>281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</row>
    <row r="6" spans="1:23" ht="14.45" customHeight="1">
      <c r="D6" s="75" t="s">
        <v>282</v>
      </c>
      <c r="E6" s="75"/>
      <c r="F6" s="75"/>
      <c r="G6" s="75"/>
      <c r="H6" s="75"/>
      <c r="I6" s="75"/>
      <c r="J6" s="75"/>
      <c r="K6" s="75"/>
      <c r="L6" s="75"/>
      <c r="N6" s="75" t="s">
        <v>283</v>
      </c>
      <c r="O6" s="75"/>
      <c r="P6" s="75"/>
      <c r="Q6" s="75"/>
      <c r="R6" s="75"/>
      <c r="S6" s="75"/>
      <c r="T6" s="75"/>
      <c r="U6" s="75"/>
      <c r="V6" s="75"/>
      <c r="W6" s="75"/>
    </row>
    <row r="7" spans="1:23" ht="14.45" customHeight="1">
      <c r="D7" s="3"/>
      <c r="E7" s="3"/>
      <c r="F7" s="3"/>
      <c r="G7" s="3"/>
      <c r="H7" s="3"/>
      <c r="I7" s="3"/>
      <c r="J7" s="76" t="s">
        <v>31</v>
      </c>
      <c r="K7" s="76"/>
      <c r="L7" s="76"/>
      <c r="N7" s="3"/>
      <c r="O7" s="3"/>
      <c r="P7" s="3"/>
      <c r="Q7" s="3"/>
      <c r="R7" s="3"/>
      <c r="S7" s="3"/>
      <c r="T7" s="3"/>
      <c r="U7" s="76" t="s">
        <v>31</v>
      </c>
      <c r="V7" s="76"/>
      <c r="W7" s="76"/>
    </row>
    <row r="8" spans="1:23" ht="14.45" customHeight="1">
      <c r="A8" s="75" t="s">
        <v>284</v>
      </c>
      <c r="B8" s="75"/>
      <c r="D8" s="2" t="s">
        <v>285</v>
      </c>
      <c r="F8" s="2" t="s">
        <v>286</v>
      </c>
      <c r="H8" s="2" t="s">
        <v>287</v>
      </c>
      <c r="J8" s="4" t="s">
        <v>148</v>
      </c>
      <c r="K8" s="3"/>
      <c r="L8" s="4" t="s">
        <v>268</v>
      </c>
      <c r="N8" s="2" t="s">
        <v>285</v>
      </c>
      <c r="P8" s="75" t="s">
        <v>286</v>
      </c>
      <c r="Q8" s="75"/>
      <c r="S8" s="2" t="s">
        <v>287</v>
      </c>
      <c r="U8" s="4" t="s">
        <v>148</v>
      </c>
      <c r="V8" s="3"/>
      <c r="W8" s="4" t="s">
        <v>268</v>
      </c>
    </row>
    <row r="9" spans="1:23" ht="21.75" customHeight="1">
      <c r="A9" s="7" t="s">
        <v>22</v>
      </c>
      <c r="B9" s="57"/>
      <c r="D9" s="24">
        <v>3728813550</v>
      </c>
      <c r="E9" s="22"/>
      <c r="F9" s="24">
        <v>12326220000</v>
      </c>
      <c r="G9" s="22"/>
      <c r="H9" s="24">
        <f>SUMIFS('درآمد ناشی از فروش'!I:I,'درآمد ناشی از فروش'!A:A,$A9)</f>
        <v>0</v>
      </c>
      <c r="I9" s="22"/>
      <c r="J9" s="24">
        <v>16055033550</v>
      </c>
      <c r="K9" s="22"/>
      <c r="L9" s="25">
        <v>0.5</v>
      </c>
      <c r="M9" s="22"/>
      <c r="N9" s="24">
        <v>26598869990</v>
      </c>
      <c r="O9" s="22"/>
      <c r="P9" s="60">
        <v>0</v>
      </c>
      <c r="Q9" s="60">
        <v>79825259000</v>
      </c>
      <c r="R9" s="22"/>
      <c r="S9" s="24">
        <f>SUMIFS('درآمد ناشی از فروش'!Q:Q,'درآمد ناشی از فروش'!A:A,'درآمد سرمایه گذاری در اوراق به'!$A9)</f>
        <v>0</v>
      </c>
      <c r="T9" s="22"/>
      <c r="U9" s="24">
        <f>N9+Q9+S9</f>
        <v>106424128990</v>
      </c>
      <c r="V9" s="22"/>
      <c r="W9" s="25">
        <v>0.28000000000000003</v>
      </c>
    </row>
    <row r="10" spans="1:23" ht="21.75" customHeight="1">
      <c r="A10" s="7" t="s">
        <v>21</v>
      </c>
      <c r="B10" s="57"/>
      <c r="D10" s="24">
        <v>0</v>
      </c>
      <c r="E10" s="22"/>
      <c r="F10" s="24">
        <v>60853796797</v>
      </c>
      <c r="G10" s="22"/>
      <c r="H10" s="24">
        <f>SUMIFS('درآمد ناشی از فروش'!I:I,'درآمد ناشی از فروش'!A:A,$A10)</f>
        <v>0</v>
      </c>
      <c r="I10" s="22"/>
      <c r="J10" s="24">
        <v>60853796797</v>
      </c>
      <c r="K10" s="22"/>
      <c r="L10" s="25">
        <v>0</v>
      </c>
      <c r="M10" s="22"/>
      <c r="N10" s="24">
        <v>49445343360</v>
      </c>
      <c r="O10" s="22"/>
      <c r="P10" s="60">
        <v>0</v>
      </c>
      <c r="Q10" s="60">
        <v>182561390390</v>
      </c>
      <c r="R10" s="22"/>
      <c r="S10" s="24">
        <f>SUMIFS('درآمد ناشی از فروش'!Q:Q,'درآمد ناشی از فروش'!A:A,'درآمد سرمایه گذاری در اوراق به'!$A10)</f>
        <v>0</v>
      </c>
      <c r="T10" s="22"/>
      <c r="U10" s="24">
        <f t="shared" ref="U10:U25" si="0">N10+Q10+S10</f>
        <v>232006733750</v>
      </c>
      <c r="V10" s="22"/>
      <c r="W10" s="25">
        <v>0</v>
      </c>
    </row>
    <row r="11" spans="1:23" ht="21.75" customHeight="1">
      <c r="A11" s="7" t="s">
        <v>20</v>
      </c>
      <c r="B11" s="57"/>
      <c r="D11" s="24">
        <v>0</v>
      </c>
      <c r="E11" s="22"/>
      <c r="F11" s="24">
        <v>4243838022</v>
      </c>
      <c r="G11" s="22"/>
      <c r="H11" s="24">
        <f>SUMIFS('درآمد ناشی از فروش'!I:I,'درآمد ناشی از فروش'!A:A,$A11)</f>
        <v>0</v>
      </c>
      <c r="I11" s="22"/>
      <c r="J11" s="24">
        <v>4243838022</v>
      </c>
      <c r="K11" s="22"/>
      <c r="L11" s="25">
        <v>0.03</v>
      </c>
      <c r="M11" s="22"/>
      <c r="N11" s="24">
        <v>9358560000</v>
      </c>
      <c r="O11" s="22"/>
      <c r="P11" s="60"/>
      <c r="Q11" s="60">
        <v>-4076002620</v>
      </c>
      <c r="R11" s="22"/>
      <c r="S11" s="24">
        <v>1141880620</v>
      </c>
      <c r="T11" s="22"/>
      <c r="U11" s="24">
        <f t="shared" si="0"/>
        <v>6424438000</v>
      </c>
      <c r="V11" s="22"/>
      <c r="W11" s="25">
        <v>0.03</v>
      </c>
    </row>
    <row r="12" spans="1:23" ht="21.75" customHeight="1">
      <c r="A12" s="7" t="s">
        <v>25</v>
      </c>
      <c r="B12" s="57"/>
      <c r="D12" s="24">
        <v>0</v>
      </c>
      <c r="E12" s="22"/>
      <c r="F12" s="24">
        <v>209886624</v>
      </c>
      <c r="G12" s="22"/>
      <c r="H12" s="24">
        <f>SUMIFS('درآمد ناشی از فروش'!I:I,'درآمد ناشی از فروش'!A:A,$A12)</f>
        <v>0</v>
      </c>
      <c r="I12" s="22"/>
      <c r="J12" s="24">
        <v>209886624</v>
      </c>
      <c r="K12" s="22"/>
      <c r="L12" s="25">
        <v>0</v>
      </c>
      <c r="M12" s="22"/>
      <c r="N12" s="24">
        <v>300292160</v>
      </c>
      <c r="O12" s="22"/>
      <c r="P12" s="60"/>
      <c r="Q12" s="60">
        <v>956150167</v>
      </c>
      <c r="R12" s="22"/>
      <c r="S12" s="24">
        <f>SUMIFS('درآمد ناشی از فروش'!Q:Q,'درآمد ناشی از فروش'!A:A,'درآمد سرمایه گذاری در اوراق به'!$A12)</f>
        <v>0</v>
      </c>
      <c r="T12" s="22"/>
      <c r="U12" s="24">
        <f t="shared" si="0"/>
        <v>1256442327</v>
      </c>
      <c r="V12" s="22"/>
      <c r="W12" s="25">
        <v>0.01</v>
      </c>
    </row>
    <row r="13" spans="1:23" ht="21.75" customHeight="1">
      <c r="A13" s="7" t="s">
        <v>27</v>
      </c>
      <c r="B13" s="57"/>
      <c r="D13" s="24">
        <v>0</v>
      </c>
      <c r="E13" s="22"/>
      <c r="F13" s="24">
        <v>-1553334653</v>
      </c>
      <c r="G13" s="22"/>
      <c r="H13" s="24">
        <f>SUMIFS('درآمد ناشی از فروش'!I:I,'درآمد ناشی از فروش'!A:A,$A13)</f>
        <v>0</v>
      </c>
      <c r="I13" s="22"/>
      <c r="J13" s="24">
        <v>-1553334653</v>
      </c>
      <c r="K13" s="22"/>
      <c r="L13" s="25">
        <v>0</v>
      </c>
      <c r="M13" s="22"/>
      <c r="N13" s="24"/>
      <c r="O13" s="22"/>
      <c r="P13" s="60"/>
      <c r="Q13" s="60">
        <v>-1553334653</v>
      </c>
      <c r="R13" s="22"/>
      <c r="S13" s="24">
        <f>SUMIFS('درآمد ناشی از فروش'!Q:Q,'درآمد ناشی از فروش'!A:A,'درآمد سرمایه گذاری در اوراق به'!$A13)</f>
        <v>0</v>
      </c>
      <c r="T13" s="22"/>
      <c r="U13" s="24">
        <f t="shared" si="0"/>
        <v>-1553334653</v>
      </c>
      <c r="V13" s="22"/>
      <c r="W13" s="25">
        <v>-21.22</v>
      </c>
    </row>
    <row r="14" spans="1:23" ht="21.75" customHeight="1">
      <c r="A14" s="7" t="s">
        <v>24</v>
      </c>
      <c r="B14" s="7"/>
      <c r="D14" s="24"/>
      <c r="E14" s="22"/>
      <c r="F14" s="24">
        <v>-6563850043</v>
      </c>
      <c r="G14" s="22"/>
      <c r="H14" s="24">
        <f>SUMIFS('درآمد ناشی از فروش'!I:I,'درآمد ناشی از فروش'!A:A,$A14)</f>
        <v>0</v>
      </c>
      <c r="I14" s="22"/>
      <c r="J14" s="24">
        <v>-6563850043</v>
      </c>
      <c r="K14" s="22"/>
      <c r="L14" s="25"/>
      <c r="M14" s="22"/>
      <c r="N14" s="24">
        <v>21939000000</v>
      </c>
      <c r="O14" s="22"/>
      <c r="P14" s="24"/>
      <c r="Q14" s="60">
        <v>-3322206376</v>
      </c>
      <c r="R14" s="22"/>
      <c r="S14" s="24">
        <v>-80343296</v>
      </c>
      <c r="T14" s="22"/>
      <c r="U14" s="24">
        <f t="shared" si="0"/>
        <v>18536450328</v>
      </c>
      <c r="V14" s="22"/>
      <c r="W14" s="25"/>
    </row>
    <row r="15" spans="1:23" ht="21.75" customHeight="1">
      <c r="A15" s="7" t="s">
        <v>30</v>
      </c>
      <c r="B15" s="7"/>
      <c r="D15" s="24"/>
      <c r="E15" s="22"/>
      <c r="F15" s="24">
        <v>-30878609783</v>
      </c>
      <c r="G15" s="22"/>
      <c r="H15" s="24">
        <f>SUMIFS('درآمد ناشی از فروش'!I:I,'درآمد ناشی از فروش'!A:A,$A15)</f>
        <v>0</v>
      </c>
      <c r="I15" s="22"/>
      <c r="J15" s="24">
        <v>-30878609783</v>
      </c>
      <c r="K15" s="22"/>
      <c r="L15" s="25"/>
      <c r="M15" s="22"/>
      <c r="N15" s="24"/>
      <c r="O15" s="22"/>
      <c r="P15" s="24"/>
      <c r="Q15" s="60">
        <v>-30878609783</v>
      </c>
      <c r="R15" s="22"/>
      <c r="S15" s="24"/>
      <c r="T15" s="22"/>
      <c r="U15" s="24">
        <f t="shared" si="0"/>
        <v>-30878609783</v>
      </c>
      <c r="V15" s="22"/>
      <c r="W15" s="25"/>
    </row>
    <row r="16" spans="1:23" ht="21.75" customHeight="1">
      <c r="A16" s="7" t="s">
        <v>29</v>
      </c>
      <c r="B16" s="7"/>
      <c r="D16" s="24"/>
      <c r="E16" s="22"/>
      <c r="F16" s="24">
        <v>-19737863802</v>
      </c>
      <c r="G16" s="22"/>
      <c r="H16" s="24">
        <f>SUMIFS('درآمد ناشی از فروش'!I:I,'درآمد ناشی از فروش'!A:A,$A16)</f>
        <v>0</v>
      </c>
      <c r="I16" s="22"/>
      <c r="J16" s="24">
        <v>-19737863802</v>
      </c>
      <c r="K16" s="22"/>
      <c r="L16" s="25"/>
      <c r="M16" s="22"/>
      <c r="N16" s="24"/>
      <c r="O16" s="22"/>
      <c r="P16" s="24"/>
      <c r="Q16" s="60">
        <v>-19737863802</v>
      </c>
      <c r="R16" s="22"/>
      <c r="S16" s="24"/>
      <c r="T16" s="22"/>
      <c r="U16" s="24">
        <f t="shared" si="0"/>
        <v>-19737863802</v>
      </c>
      <c r="V16" s="22"/>
      <c r="W16" s="25"/>
    </row>
    <row r="17" spans="1:23" ht="21.75" customHeight="1">
      <c r="A17" s="7" t="s">
        <v>26</v>
      </c>
      <c r="B17" s="7"/>
      <c r="D17" s="24"/>
      <c r="E17" s="22"/>
      <c r="F17" s="24">
        <v>-3228913077</v>
      </c>
      <c r="G17" s="22"/>
      <c r="H17" s="24">
        <f>SUMIFS('درآمد ناشی از فروش'!I:I,'درآمد ناشی از فروش'!A:A,$A17)</f>
        <v>0</v>
      </c>
      <c r="I17" s="22"/>
      <c r="J17" s="24">
        <v>-3228913077</v>
      </c>
      <c r="K17" s="22"/>
      <c r="L17" s="25"/>
      <c r="M17" s="22"/>
      <c r="N17" s="24"/>
      <c r="O17" s="22"/>
      <c r="P17" s="24"/>
      <c r="Q17" s="60">
        <v>-3228913077</v>
      </c>
      <c r="R17" s="22"/>
      <c r="S17" s="24"/>
      <c r="T17" s="22"/>
      <c r="U17" s="24">
        <f t="shared" si="0"/>
        <v>-3228913077</v>
      </c>
      <c r="V17" s="22"/>
      <c r="W17" s="25"/>
    </row>
    <row r="18" spans="1:23" ht="21.75" customHeight="1">
      <c r="A18" s="7" t="s">
        <v>28</v>
      </c>
      <c r="B18" s="7"/>
      <c r="D18" s="24"/>
      <c r="E18" s="22"/>
      <c r="F18" s="24">
        <v>-13633328947</v>
      </c>
      <c r="G18" s="22"/>
      <c r="H18" s="24">
        <f>SUMIFS('درآمد ناشی از فروش'!I:I,'درآمد ناشی از فروش'!A:A,$A18)</f>
        <v>0</v>
      </c>
      <c r="I18" s="22"/>
      <c r="J18" s="24">
        <v>-13633328947</v>
      </c>
      <c r="K18" s="22"/>
      <c r="L18" s="25"/>
      <c r="M18" s="22"/>
      <c r="N18" s="24"/>
      <c r="O18" s="22"/>
      <c r="P18" s="24"/>
      <c r="Q18" s="60">
        <v>-13633328947</v>
      </c>
      <c r="R18" s="22"/>
      <c r="S18" s="24"/>
      <c r="T18" s="22"/>
      <c r="U18" s="24">
        <f t="shared" si="0"/>
        <v>-13633328947</v>
      </c>
      <c r="V18" s="22"/>
      <c r="W18" s="25"/>
    </row>
    <row r="19" spans="1:23" ht="21.75" customHeight="1">
      <c r="A19" s="7" t="s">
        <v>23</v>
      </c>
      <c r="B19" s="7"/>
      <c r="D19" s="24"/>
      <c r="E19" s="22"/>
      <c r="F19" s="24">
        <v>0</v>
      </c>
      <c r="G19" s="22"/>
      <c r="H19" s="24">
        <f>SUMIFS('درآمد ناشی از فروش'!I:I,'درآمد ناشی از فروش'!A:A,$A19)</f>
        <v>3775845414</v>
      </c>
      <c r="I19" s="22"/>
      <c r="J19" s="24">
        <v>3775845414</v>
      </c>
      <c r="K19" s="22"/>
      <c r="L19" s="25"/>
      <c r="M19" s="22"/>
      <c r="N19" s="24">
        <v>22749019200</v>
      </c>
      <c r="O19" s="22"/>
      <c r="P19" s="24"/>
      <c r="Q19" s="60">
        <v>0</v>
      </c>
      <c r="R19" s="22"/>
      <c r="S19" s="24">
        <v>-392927765</v>
      </c>
      <c r="T19" s="22"/>
      <c r="U19" s="24">
        <f t="shared" si="0"/>
        <v>22356091435</v>
      </c>
      <c r="V19" s="22"/>
      <c r="W19" s="25"/>
    </row>
    <row r="20" spans="1:23" ht="21.75" customHeight="1">
      <c r="A20" s="7" t="s">
        <v>288</v>
      </c>
      <c r="B20" s="7"/>
      <c r="D20" s="24"/>
      <c r="E20" s="22"/>
      <c r="F20" s="24">
        <v>0</v>
      </c>
      <c r="G20" s="22"/>
      <c r="H20" s="24">
        <f>SUMIFS('درآمد ناشی از فروش'!I:I,'درآمد ناشی از فروش'!A:A,$A20)</f>
        <v>0</v>
      </c>
      <c r="I20" s="22"/>
      <c r="J20" s="24">
        <v>0</v>
      </c>
      <c r="K20" s="22"/>
      <c r="L20" s="25"/>
      <c r="M20" s="22"/>
      <c r="N20" s="24"/>
      <c r="O20" s="22"/>
      <c r="P20" s="24"/>
      <c r="Q20" s="60">
        <v>0</v>
      </c>
      <c r="R20" s="22"/>
      <c r="S20" s="24">
        <v>5612473568</v>
      </c>
      <c r="T20" s="22"/>
      <c r="U20" s="24">
        <f t="shared" si="0"/>
        <v>5612473568</v>
      </c>
      <c r="V20" s="22"/>
      <c r="W20" s="25"/>
    </row>
    <row r="21" spans="1:23" ht="21.75" customHeight="1">
      <c r="A21" s="7" t="s">
        <v>289</v>
      </c>
      <c r="B21" s="7"/>
      <c r="D21" s="24"/>
      <c r="E21" s="22"/>
      <c r="F21" s="24">
        <v>0</v>
      </c>
      <c r="G21" s="22"/>
      <c r="H21" s="24">
        <f>SUMIFS('درآمد ناشی از فروش'!I:I,'درآمد ناشی از فروش'!A:A,$A21)</f>
        <v>0</v>
      </c>
      <c r="I21" s="22"/>
      <c r="J21" s="24">
        <v>0</v>
      </c>
      <c r="K21" s="22"/>
      <c r="L21" s="25"/>
      <c r="M21" s="22"/>
      <c r="N21" s="24"/>
      <c r="O21" s="22"/>
      <c r="P21" s="24"/>
      <c r="Q21" s="60">
        <v>0</v>
      </c>
      <c r="R21" s="22"/>
      <c r="S21" s="24">
        <v>26121321157</v>
      </c>
      <c r="T21" s="22"/>
      <c r="U21" s="24">
        <f t="shared" si="0"/>
        <v>26121321157</v>
      </c>
      <c r="V21" s="22"/>
      <c r="W21" s="25"/>
    </row>
    <row r="22" spans="1:23" ht="21.75" customHeight="1">
      <c r="A22" s="7" t="s">
        <v>290</v>
      </c>
      <c r="B22" s="7"/>
      <c r="D22" s="24"/>
      <c r="E22" s="22"/>
      <c r="F22" s="24">
        <v>0</v>
      </c>
      <c r="G22" s="22"/>
      <c r="H22" s="24">
        <f>SUMIFS('درآمد ناشی از فروش'!I:I,'درآمد ناشی از فروش'!A:A,$A22)</f>
        <v>0</v>
      </c>
      <c r="I22" s="22"/>
      <c r="J22" s="24">
        <v>0</v>
      </c>
      <c r="K22" s="22"/>
      <c r="L22" s="25"/>
      <c r="M22" s="22"/>
      <c r="N22" s="24"/>
      <c r="O22" s="22"/>
      <c r="P22" s="24"/>
      <c r="Q22" s="60">
        <v>0</v>
      </c>
      <c r="R22" s="22"/>
      <c r="S22" s="24">
        <v>-11628</v>
      </c>
      <c r="T22" s="22"/>
      <c r="U22" s="24">
        <f t="shared" si="0"/>
        <v>-11628</v>
      </c>
      <c r="V22" s="22"/>
      <c r="W22" s="25"/>
    </row>
    <row r="23" spans="1:23" ht="21.75" customHeight="1">
      <c r="A23" s="7" t="s">
        <v>292</v>
      </c>
      <c r="B23" s="7"/>
      <c r="D23" s="24"/>
      <c r="E23" s="22"/>
      <c r="F23" s="24">
        <v>0</v>
      </c>
      <c r="G23" s="22"/>
      <c r="H23" s="24">
        <f>SUMIFS('درآمد ناشی از فروش'!I:I,'درآمد ناشی از فروش'!A:A,$A23)</f>
        <v>0</v>
      </c>
      <c r="I23" s="22"/>
      <c r="J23" s="24">
        <v>0</v>
      </c>
      <c r="K23" s="22"/>
      <c r="L23" s="25"/>
      <c r="M23" s="22"/>
      <c r="N23" s="24">
        <v>1650000000</v>
      </c>
      <c r="O23" s="22"/>
      <c r="P23" s="24"/>
      <c r="Q23" s="60">
        <v>0</v>
      </c>
      <c r="R23" s="22"/>
      <c r="S23" s="24">
        <v>-453738918</v>
      </c>
      <c r="T23" s="22"/>
      <c r="U23" s="24">
        <f t="shared" si="0"/>
        <v>1196261082</v>
      </c>
      <c r="V23" s="22"/>
      <c r="W23" s="25"/>
    </row>
    <row r="24" spans="1:23" ht="21.75" customHeight="1">
      <c r="A24" s="7" t="s">
        <v>293</v>
      </c>
      <c r="B24" s="7"/>
      <c r="D24" s="24"/>
      <c r="E24" s="22"/>
      <c r="F24" s="24">
        <v>0</v>
      </c>
      <c r="G24" s="22"/>
      <c r="H24" s="24">
        <f>SUMIFS('درآمد ناشی از فروش'!I:I,'درآمد ناشی از فروش'!A:A,$A24)</f>
        <v>0</v>
      </c>
      <c r="I24" s="22"/>
      <c r="J24" s="24">
        <v>0</v>
      </c>
      <c r="K24" s="22"/>
      <c r="L24" s="25"/>
      <c r="M24" s="22"/>
      <c r="N24" s="24"/>
      <c r="O24" s="22"/>
      <c r="P24" s="24"/>
      <c r="Q24" s="60">
        <v>0</v>
      </c>
      <c r="R24" s="22"/>
      <c r="S24" s="24">
        <v>-3357515930</v>
      </c>
      <c r="T24" s="22"/>
      <c r="U24" s="24">
        <f t="shared" si="0"/>
        <v>-3357515930</v>
      </c>
      <c r="V24" s="22"/>
      <c r="W24" s="25"/>
    </row>
    <row r="25" spans="1:23" ht="21.75" customHeight="1">
      <c r="A25" s="7" t="s">
        <v>294</v>
      </c>
      <c r="B25" s="7"/>
      <c r="D25" s="24"/>
      <c r="E25" s="22"/>
      <c r="F25" s="24">
        <v>0</v>
      </c>
      <c r="G25" s="22"/>
      <c r="H25" s="24">
        <f>SUMIFS('درآمد ناشی از فروش'!I:I,'درآمد ناشی از فروش'!A:A,$A25)</f>
        <v>0</v>
      </c>
      <c r="I25" s="22"/>
      <c r="J25" s="24">
        <v>0</v>
      </c>
      <c r="K25" s="22"/>
      <c r="L25" s="25"/>
      <c r="M25" s="22"/>
      <c r="N25" s="24">
        <v>108373150380</v>
      </c>
      <c r="O25" s="22"/>
      <c r="P25" s="24"/>
      <c r="Q25" s="60">
        <v>0</v>
      </c>
      <c r="R25" s="22"/>
      <c r="S25" s="24">
        <v>81446151128</v>
      </c>
      <c r="T25" s="22"/>
      <c r="U25" s="24">
        <f t="shared" si="0"/>
        <v>189819301508</v>
      </c>
      <c r="V25" s="22"/>
      <c r="W25" s="25"/>
    </row>
    <row r="26" spans="1:23" ht="21.75" customHeight="1" thickBot="1">
      <c r="A26" s="83" t="s">
        <v>31</v>
      </c>
      <c r="B26" s="83"/>
      <c r="D26" s="28">
        <v>0</v>
      </c>
      <c r="E26" s="22"/>
      <c r="F26" s="28">
        <v>2037841138</v>
      </c>
      <c r="G26" s="22"/>
      <c r="H26" s="28">
        <f>SUMIFS('درآمد ناشی از فروش'!I:I,'درآمد ناشی از فروش'!A:A,$A26)</f>
        <v>266961335552</v>
      </c>
      <c r="I26" s="22"/>
      <c r="J26" s="28">
        <v>9542500102</v>
      </c>
      <c r="K26" s="22"/>
      <c r="L26" s="29">
        <v>0.15</v>
      </c>
      <c r="M26" s="22"/>
      <c r="N26" s="28">
        <f>SUM(N9:N25)</f>
        <v>240414235090</v>
      </c>
      <c r="O26" s="22"/>
      <c r="P26" s="22"/>
      <c r="Q26" s="28">
        <v>186912540299</v>
      </c>
      <c r="R26" s="22"/>
      <c r="S26" s="28">
        <f>SUM(S9:S25)</f>
        <v>110037288936</v>
      </c>
      <c r="T26" s="22"/>
      <c r="U26" s="28">
        <f>SUM(U9:U25)</f>
        <v>537364064325</v>
      </c>
      <c r="V26" s="22"/>
      <c r="W26" s="29">
        <v>-18.190000000000001</v>
      </c>
    </row>
    <row r="27" spans="1:23" ht="13.5" thickTop="1"/>
    <row r="30" spans="1:23">
      <c r="F30" s="37"/>
    </row>
    <row r="31" spans="1:23">
      <c r="Q31" s="36"/>
    </row>
  </sheetData>
  <mergeCells count="11">
    <mergeCell ref="J7:L7"/>
    <mergeCell ref="U7:W7"/>
    <mergeCell ref="A8:B8"/>
    <mergeCell ref="P8:Q8"/>
    <mergeCell ref="A26:B26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درآمد سود سهام</vt:lpstr>
      <vt:lpstr>سایر درآمدها</vt:lpstr>
      <vt:lpstr>درآمد سود صندوق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درآمد اعمال اختیار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Mr Gholipour</dc:creator>
  <dc:description/>
  <cp:lastModifiedBy>saeide yaseri</cp:lastModifiedBy>
  <cp:lastPrinted>2025-01-29T07:48:06Z</cp:lastPrinted>
  <dcterms:created xsi:type="dcterms:W3CDTF">2025-01-20T09:43:31Z</dcterms:created>
  <dcterms:modified xsi:type="dcterms:W3CDTF">2025-01-29T16:10:24Z</dcterms:modified>
</cp:coreProperties>
</file>