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ردا\پرتفوی\پرتفوی شهریور\"/>
    </mc:Choice>
  </mc:AlternateContent>
  <xr:revisionPtr revIDLastSave="0" documentId="13_ncr:1_{75893634-CB85-46A7-8B08-8F5861D74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12" hidden="1">'درآمد سپرده بانکی'!$A$7:$I$21</definedName>
    <definedName name="_xlnm._FilterDatabase" localSheetId="6" hidden="1">سپرده!$A$8:$L$22</definedName>
    <definedName name="_xlnm._FilterDatabase" localSheetId="17" hidden="1">'سود سپرده بانکی'!$A$6:$M$21</definedName>
    <definedName name="_xlnm.Print_Area" localSheetId="4">اوراق!$A$1:$AN$29</definedName>
    <definedName name="_xlnm.Print_Area" localSheetId="2">'اوراق مشتقه'!$A$1:$AX$21</definedName>
    <definedName name="_xlnm.Print_Area" localSheetId="5">'تعدیل قیمت'!$A$1:$O$11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بانکی'!$A$1:$K$23</definedName>
    <definedName name="_xlnm.Print_Area" localSheetId="10">'درآمد سرمایه گذاری در اوراق به'!$A$1:$V$34</definedName>
    <definedName name="_xlnm.Print_Area" localSheetId="8">'درآمد سرمایه گذاری در سهام'!$A$1:$Y$29</definedName>
    <definedName name="_xlnm.Print_Area" localSheetId="9">'درآمد سرمایه گذاری در صندوق'!$A$1:$Y$42</definedName>
    <definedName name="_xlnm.Print_Area" localSheetId="14">'درآمد سود سهام'!$A$1:$U$16</definedName>
    <definedName name="_xlnm.Print_Area" localSheetId="15">'درآمد سود صندوق'!$A$1:$M$10</definedName>
    <definedName name="_xlnm.Print_Area" localSheetId="20">'درآمد ناشی از تغییر قیمت اوراق'!$A$1:$T$44</definedName>
    <definedName name="_xlnm.Print_Area" localSheetId="18">'درآمد ناشی از فروش'!$A$1:$S$50</definedName>
    <definedName name="_xlnm.Print_Area" localSheetId="13">'سایر درآمدها'!$A$1:$H$12</definedName>
    <definedName name="_xlnm.Print_Area" localSheetId="6">سپرده!$A$1:$N$23</definedName>
    <definedName name="_xlnm.Print_Area" localSheetId="1">سهام!$A$1:$AD$12</definedName>
    <definedName name="_xlnm.Print_Area" localSheetId="16">'سود اوراق بهادار'!$A$1:$V$27</definedName>
    <definedName name="_xlnm.Print_Area" localSheetId="17">'سود سپرده بانکی'!$A$1:$O$22</definedName>
    <definedName name="_xlnm.Print_Area" localSheetId="0">'صورت وضعیت'!$A$1:$C$33</definedName>
    <definedName name="_xlnm.Print_Area" localSheetId="11">'مبالغ تخصیصی اوراق'!$A$1:$R$20</definedName>
    <definedName name="_xlnm.Print_Area" localSheetId="3">'واحدهای صندوق'!$A$1:$AC$30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9" l="1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9" i="19"/>
  <c r="Q49" i="19"/>
  <c r="N34" i="11"/>
  <c r="H34" i="11"/>
  <c r="F34" i="11"/>
  <c r="D34" i="11"/>
  <c r="J32" i="11"/>
  <c r="J34" i="11" s="1"/>
  <c r="J12" i="8"/>
  <c r="L22" i="7"/>
  <c r="L11" i="7"/>
  <c r="L12" i="7"/>
  <c r="L13" i="7"/>
  <c r="L14" i="7"/>
  <c r="L15" i="7"/>
  <c r="L16" i="7"/>
  <c r="L17" i="7"/>
  <c r="L18" i="7"/>
  <c r="L19" i="7"/>
  <c r="L20" i="7"/>
  <c r="L21" i="7"/>
  <c r="L10" i="7"/>
  <c r="L9" i="7"/>
  <c r="AL27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10" i="5"/>
  <c r="AL9" i="5"/>
  <c r="AA29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10" i="4"/>
  <c r="AA9" i="4"/>
  <c r="AB10" i="2"/>
  <c r="AB9" i="2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8" i="21"/>
  <c r="I42" i="21"/>
  <c r="E42" i="21"/>
  <c r="M42" i="21"/>
  <c r="O42" i="21"/>
  <c r="Q8" i="21"/>
  <c r="T9" i="11"/>
  <c r="T10" i="11"/>
  <c r="S40" i="10"/>
  <c r="U20" i="9"/>
  <c r="U19" i="9"/>
  <c r="U18" i="9"/>
  <c r="U17" i="9"/>
  <c r="U16" i="9"/>
  <c r="U15" i="9"/>
  <c r="U14" i="9"/>
  <c r="U13" i="9"/>
  <c r="U12" i="9"/>
  <c r="U11" i="9"/>
  <c r="U10" i="9"/>
  <c r="O49" i="19" l="1"/>
  <c r="G42" i="21"/>
  <c r="Q42" i="21"/>
  <c r="U9" i="9" l="1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30" i="10"/>
  <c r="U40" i="10" s="1"/>
  <c r="U31" i="10"/>
  <c r="U32" i="10"/>
  <c r="U33" i="10"/>
  <c r="U34" i="10"/>
  <c r="U35" i="10"/>
  <c r="U36" i="10"/>
  <c r="U37" i="10"/>
  <c r="U38" i="10"/>
  <c r="U39" i="10"/>
  <c r="U10" i="10"/>
  <c r="U9" i="10"/>
  <c r="P40" i="10"/>
  <c r="T26" i="17"/>
  <c r="E21" i="18"/>
  <c r="P26" i="17"/>
  <c r="N26" i="17"/>
  <c r="J26" i="17"/>
  <c r="C42" i="21"/>
  <c r="P34" i="11"/>
  <c r="T11" i="11"/>
  <c r="T12" i="11"/>
  <c r="T13" i="11"/>
  <c r="T14" i="11"/>
  <c r="T15" i="11"/>
  <c r="T16" i="11"/>
  <c r="T17" i="11"/>
  <c r="T18" i="11"/>
  <c r="T19" i="11"/>
  <c r="T21" i="11"/>
  <c r="T22" i="11"/>
  <c r="T23" i="11"/>
  <c r="T24" i="11"/>
  <c r="T25" i="11"/>
  <c r="T26" i="11"/>
  <c r="T27" i="11"/>
  <c r="T28" i="11"/>
  <c r="T29" i="11"/>
  <c r="T30" i="11"/>
  <c r="T33" i="11"/>
  <c r="R34" i="11"/>
  <c r="L20" i="11"/>
  <c r="T20" i="11" s="1"/>
  <c r="F11" i="8"/>
  <c r="J11" i="8" s="1"/>
  <c r="U21" i="9"/>
  <c r="U22" i="9"/>
  <c r="U23" i="9"/>
  <c r="U24" i="9"/>
  <c r="U25" i="9"/>
  <c r="U26" i="9"/>
  <c r="U27" i="9"/>
  <c r="S28" i="9"/>
  <c r="Q28" i="9"/>
  <c r="N28" i="9"/>
  <c r="W29" i="4"/>
  <c r="Y29" i="4"/>
  <c r="T34" i="11" l="1"/>
  <c r="U28" i="9"/>
  <c r="F8" i="8" s="1"/>
  <c r="J8" i="8" s="1"/>
  <c r="L34" i="11"/>
  <c r="F9" i="8"/>
  <c r="J9" i="8" s="1"/>
  <c r="F10" i="8" l="1"/>
  <c r="J10" i="8" s="1"/>
  <c r="J13" i="8" s="1"/>
  <c r="F13" i="8" l="1"/>
  <c r="L26" i="9" l="1"/>
  <c r="L13" i="10"/>
  <c r="L17" i="10"/>
  <c r="L21" i="10"/>
  <c r="L25" i="10"/>
  <c r="L29" i="10"/>
  <c r="L33" i="10"/>
  <c r="L37" i="10"/>
  <c r="W14" i="10"/>
  <c r="W18" i="10"/>
  <c r="W22" i="10"/>
  <c r="W26" i="10"/>
  <c r="W30" i="10"/>
  <c r="W34" i="10"/>
  <c r="W38" i="10"/>
  <c r="L25" i="9"/>
  <c r="W13" i="9"/>
  <c r="W17" i="9"/>
  <c r="W21" i="9"/>
  <c r="W25" i="9"/>
  <c r="L28" i="10"/>
  <c r="W25" i="10"/>
  <c r="W37" i="10"/>
  <c r="W16" i="9"/>
  <c r="W20" i="9"/>
  <c r="W10" i="9"/>
  <c r="L14" i="10"/>
  <c r="L18" i="10"/>
  <c r="L22" i="10"/>
  <c r="L26" i="10"/>
  <c r="L30" i="10"/>
  <c r="L34" i="10"/>
  <c r="L38" i="10"/>
  <c r="W11" i="10"/>
  <c r="W15" i="10"/>
  <c r="W19" i="10"/>
  <c r="W23" i="10"/>
  <c r="W27" i="10"/>
  <c r="W31" i="10"/>
  <c r="W35" i="10"/>
  <c r="W39" i="10"/>
  <c r="W14" i="9"/>
  <c r="W18" i="9"/>
  <c r="W22" i="9"/>
  <c r="W26" i="9"/>
  <c r="L24" i="10"/>
  <c r="W33" i="10"/>
  <c r="W12" i="9"/>
  <c r="L11" i="10"/>
  <c r="L15" i="10"/>
  <c r="L19" i="10"/>
  <c r="L23" i="10"/>
  <c r="L27" i="10"/>
  <c r="L31" i="10"/>
  <c r="L35" i="10"/>
  <c r="L39" i="10"/>
  <c r="W12" i="10"/>
  <c r="W16" i="10"/>
  <c r="W20" i="10"/>
  <c r="W24" i="10"/>
  <c r="W28" i="10"/>
  <c r="W32" i="10"/>
  <c r="W36" i="10"/>
  <c r="W10" i="10"/>
  <c r="W11" i="9"/>
  <c r="W15" i="9"/>
  <c r="W19" i="9"/>
  <c r="W23" i="9"/>
  <c r="W27" i="9"/>
  <c r="L12" i="10"/>
  <c r="L16" i="10"/>
  <c r="L20" i="10"/>
  <c r="L32" i="10"/>
  <c r="L36" i="10"/>
  <c r="L10" i="10"/>
  <c r="W13" i="10"/>
  <c r="W17" i="10"/>
  <c r="W21" i="10"/>
  <c r="W29" i="10"/>
  <c r="L27" i="9"/>
  <c r="W24" i="9"/>
  <c r="W9" i="9"/>
  <c r="H10" i="8"/>
  <c r="H12" i="8"/>
  <c r="H8" i="8"/>
  <c r="H9" i="8"/>
  <c r="H11" i="8"/>
  <c r="W28" i="9" l="1"/>
  <c r="W40" i="10"/>
  <c r="L28" i="9"/>
  <c r="H13" i="8"/>
</calcChain>
</file>

<file path=xl/sharedStrings.xml><?xml version="1.0" encoding="utf-8"?>
<sst xmlns="http://schemas.openxmlformats.org/spreadsheetml/2006/main" count="784" uniqueCount="324">
  <si>
    <t>صندوق سرمایه گذاری آوای فردای زاگرس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</si>
  <si>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</si>
  <si>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</si>
  <si>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</si>
  <si>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</si>
  <si>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</si>
  <si>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</si>
  <si>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</si>
  <si>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</si>
  <si>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</si>
  <si>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</si>
  <si>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</si>
  <si>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</si>
  <si>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</si>
  <si>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</si>
  <si>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</si>
  <si>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</si>
  <si>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</si>
  <si>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</si>
  <si>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زامیاد</t>
  </si>
  <si>
    <t>گسترش‌سرمایه‌گذاری‌ایران‌خودرو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</si>
  <si>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</si>
  <si>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</si>
  <si>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</si>
  <si>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</si>
  <si>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</si>
  <si>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</si>
  <si>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</si>
  <si>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</si>
  <si>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</si>
  <si>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</si>
  <si>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</si>
  <si>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</si>
  <si>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</si>
  <si>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</si>
  <si>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</si>
  <si>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</si>
  <si>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</si>
  <si>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</si>
  <si>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</si>
  <si>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</si>
  <si>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</si>
  <si>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</si>
  <si>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</si>
  <si>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</si>
  <si>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</si>
  <si>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</si>
  <si>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</si>
  <si>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</si>
  <si>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</si>
  <si>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</si>
  <si>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</si>
  <si>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</si>
  <si>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</si>
  <si>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</si>
  <si>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دایا3-بخشی</t>
  </si>
  <si>
    <t>صندوق س. ثروت هیوا-س</t>
  </si>
  <si>
    <t>صندوق س.بخشی شایسته فردا-ب</t>
  </si>
  <si>
    <t>صندوق س.پشتوانه طلا دنای زاگرس</t>
  </si>
  <si>
    <t>صندوق س.سهامی تیام-س</t>
  </si>
  <si>
    <t>صندوق س.مشترک سبحان-سهام</t>
  </si>
  <si>
    <t>صندوق سرمایه گذاری اعتبار سهام ایرانیان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</si>
  <si>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</si>
  <si>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</si>
  <si>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</si>
  <si>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</si>
  <si>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</si>
  <si>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</si>
  <si>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س.اعتبارسهام-سهام</t>
  </si>
  <si>
    <t>صندوق س صنایع سینا1-بخشی</t>
  </si>
  <si>
    <t>صندوق س.پشتوانه طلای جام زرین</t>
  </si>
  <si>
    <t>صندوق س.پشتوانه طلا زرگرکارآمد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</si>
  <si>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</si>
  <si>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</si>
  <si>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</si>
  <si>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</si>
  <si>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</si>
  <si>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</si>
  <si>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</si>
  <si>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</si>
  <si>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</si>
  <si>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</si>
  <si>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</si>
  <si>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</si>
  <si>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</si>
  <si>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</si>
  <si>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</si>
  <si>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</si>
  <si>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</si>
  <si>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</si>
  <si>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</si>
  <si>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</si>
  <si>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</si>
  <si>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</si>
  <si>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</si>
  <si>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</si>
  <si>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</si>
  <si>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</si>
  <si>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</si>
  <si>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</si>
  <si>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</si>
  <si>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</si>
  <si>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</si>
  <si>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</si>
  <si>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</si>
  <si>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</si>
  <si>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</si>
  <si>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</si>
  <si>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</si>
  <si>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</si>
  <si>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</si>
  <si>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</si>
  <si>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</si>
  <si>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</si>
  <si>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</si>
  <si>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</si>
  <si>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</si>
  <si>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</si>
  <si>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</si>
  <si>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</si>
  <si>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</si>
  <si>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</si>
  <si>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</si>
  <si>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کلور-آوای زاگرس14080208</t>
  </si>
  <si>
    <t>1404/02/08</t>
  </si>
  <si>
    <t>1408/02/08</t>
  </si>
  <si>
    <t>اجاره تابان فردا زاگرس14070603</t>
  </si>
  <si>
    <t>1404/06/03</t>
  </si>
  <si>
    <t>1407/06/03</t>
  </si>
  <si>
    <t xml:space="preserve"> شهرداری مشهد</t>
  </si>
  <si>
    <t>خیر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</si>
  <si>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</si>
  <si>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</si>
  <si>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</si>
  <si>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</si>
  <si>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</si>
  <si>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</si>
  <si>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</si>
  <si>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</si>
  <si>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</si>
  <si>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</si>
  <si>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</si>
  <si>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-2.06%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</si>
  <si>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</si>
  <si>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</si>
  <si>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</si>
  <si>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</si>
  <si>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</si>
  <si>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</si>
  <si>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</si>
  <si>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</si>
  <si>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حساب جاری بانک آینده بلوار دریا</t>
  </si>
  <si>
    <t>سپرده کوتاه مدت بانک دی فرشته</t>
  </si>
  <si>
    <t>سپرده کوتاه مدت بانک گردشگری میدان سرو</t>
  </si>
  <si>
    <t>سپرده کوتاه مدت موسسه اعتباری ملل جنت آباد</t>
  </si>
  <si>
    <t>سپرده کوتاه مدت بانک اقتصاد نوین غدیر</t>
  </si>
  <si>
    <t>سپرده کوتاه مدت بانک گردشگری قیطریه</t>
  </si>
  <si>
    <t>سپرده کوتاه مدت بانک سامان جام جم</t>
  </si>
  <si>
    <t>سپرده کوتاه مدت بانک خاورمیانه بخارست</t>
  </si>
  <si>
    <t>قرض الحسنه بانک تجارت نفت شمالی</t>
  </si>
  <si>
    <t>سپرده کوتاه مدت بانک صادرات مستقل فردوسی</t>
  </si>
  <si>
    <t>سپرده کوتاه مدت بانک مسکن مستقل مرکزی</t>
  </si>
  <si>
    <t>سپرده کوتاه مدت بانک ملت ولیعصر بهشتی</t>
  </si>
  <si>
    <t>سپرده کوتاه مدت بانک شهر میدان شهدای مشهد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</si>
  <si>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</si>
  <si>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</si>
  <si>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</si>
  <si>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</si>
  <si>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</si>
  <si>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</si>
  <si>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</si>
  <si>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</si>
  <si>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</si>
  <si>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</si>
  <si>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</si>
  <si>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</si>
  <si>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</si>
  <si>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</si>
  <si>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</si>
  <si>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</si>
  <si>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</si>
  <si>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</si>
  <si>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</si>
  <si>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</si>
  <si>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</si>
  <si>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</si>
  <si>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</si>
  <si>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</si>
  <si>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</si>
  <si>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</si>
  <si>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امتیاز تسهیلات مسکن سال1404</t>
  </si>
  <si>
    <t>پالایش نفت تبریز</t>
  </si>
  <si>
    <t>پالایش نفت اصفهان</t>
  </si>
  <si>
    <t>بیمه کوثر</t>
  </si>
  <si>
    <t>امتیاز تسهیلات مسکن سال1403</t>
  </si>
  <si>
    <t>مدیریت سرمایه گذاری کوثربهمن</t>
  </si>
  <si>
    <t>دارویی و نهاده های زاگرس دارو</t>
  </si>
  <si>
    <t>بیمه پارسیان</t>
  </si>
  <si>
    <t>ایران‌ خودرو</t>
  </si>
  <si>
    <t>گروه مدیریت سرمایه گذاری امید</t>
  </si>
  <si>
    <t>سرمایه گذاری تامین اجتماعی</t>
  </si>
  <si>
    <t>پالایش نفت تهران</t>
  </si>
  <si>
    <t>پالایش نفت شیراز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</si>
  <si>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</si>
  <si>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</si>
  <si>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</si>
  <si>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</si>
  <si>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</si>
  <si>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س.سپند کاریزما-س</t>
  </si>
  <si>
    <t>صندوق سبحان</t>
  </si>
  <si>
    <t>صندوق س. پرتو پایش پیشرو-س</t>
  </si>
  <si>
    <t>صندوق اهرمی موج-واحدهای عادی</t>
  </si>
  <si>
    <t>صندوق س.بخشی صنایع آبان2-ب</t>
  </si>
  <si>
    <t>صندوق س. بازده سهام-س</t>
  </si>
  <si>
    <t>صندوق س.آرمان آتیه درخشان مس-س</t>
  </si>
  <si>
    <t>صندوق س. اهرمی کاریزما-واحد عادی</t>
  </si>
  <si>
    <t>صندوق س.زرین نهال ثنا-س</t>
  </si>
  <si>
    <t>صندوق س صنایع دایا2-بخشی</t>
  </si>
  <si>
    <t>صندوق س صنایع دایا1-بخشی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</si>
  <si>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</si>
  <si>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</si>
  <si>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</si>
  <si>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</si>
  <si>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</si>
  <si>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خزانه-م3بودجه01-040520</t>
  </si>
  <si>
    <t>صکوک اجاره فولاد005-بدون ضامن</t>
  </si>
  <si>
    <t>مرابحه عام دولت140-ش.خ050504</t>
  </si>
  <si>
    <t>مرابحه عام دولت141-ش.خ040302</t>
  </si>
  <si>
    <t>اسناد خزانه-م13بودجه02-051021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</si>
  <si>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</si>
  <si>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</si>
  <si>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</si>
  <si>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</si>
  <si>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</si>
  <si>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</si>
  <si>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</si>
  <si>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</si>
  <si>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</si>
  <si>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</si>
  <si>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</si>
  <si>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</si>
  <si>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</si>
  <si>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</si>
  <si>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</si>
  <si>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</si>
  <si>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</si>
  <si>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</si>
  <si>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</si>
  <si>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</si>
  <si>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</si>
  <si>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</si>
  <si>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</si>
  <si>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</si>
  <si>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</si>
  <si>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</si>
  <si>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</si>
  <si>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</si>
  <si>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رفاه بازار</t>
  </si>
  <si>
    <t>سپرده کوتاه مدت بانک پارسیان یوسف آباد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</si>
  <si>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</si>
  <si>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</si>
  <si>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</si>
  <si>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</si>
  <si>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</si>
  <si>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</si>
  <si>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</si>
  <si>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</si>
  <si>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</si>
  <si>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</si>
  <si>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</si>
  <si>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</si>
  <si>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</si>
  <si>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</si>
  <si>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</si>
  <si>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</si>
  <si>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</si>
  <si>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</si>
  <si>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</si>
  <si>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</si>
  <si>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</si>
  <si>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</si>
  <si>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</si>
  <si>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</si>
  <si>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</si>
  <si>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</si>
  <si>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1404/03/02</t>
  </si>
  <si>
    <t>1405/05/04</t>
  </si>
  <si>
    <t>1405/12/24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</si>
  <si>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</si>
  <si>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</si>
  <si>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</si>
  <si>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</si>
  <si>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</si>
  <si>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</si>
  <si>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</si>
  <si>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</si>
  <si>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</si>
  <si>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</si>
  <si>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</si>
  <si>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</si>
  <si>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</si>
  <si>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</si>
  <si>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</si>
  <si>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</si>
  <si>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</si>
  <si>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شرکت داروسازی امین</t>
  </si>
  <si>
    <t xml:space="preserve">سپرده کوتاه مدت بانک پاسارگاد </t>
  </si>
  <si>
    <t xml:space="preserve">سپرده کوتاه مدت بانک دی </t>
  </si>
  <si>
    <t xml:space="preserve">سپرده کوتاه مدت موسسه اعتباری ملل </t>
  </si>
  <si>
    <t xml:space="preserve">سپرده کوتاه مدت بانک اقتصاد نوین </t>
  </si>
  <si>
    <t>سپرده کوتاه مدت بانک گردشگری</t>
  </si>
  <si>
    <t>سپرده کوتاه مدت بانک رفاه</t>
  </si>
  <si>
    <t xml:space="preserve">سپرده کوتاه مدت بانک سامان </t>
  </si>
  <si>
    <t>سپرده کوتاه مدت بانک خاورمیانه</t>
  </si>
  <si>
    <t xml:space="preserve">سپرده کوتاه مدت بانک صادرات </t>
  </si>
  <si>
    <t>سپرده کوتاه مدت بانک پارسیان</t>
  </si>
  <si>
    <t xml:space="preserve">سپرده کوتاه مدت بانک مسکن </t>
  </si>
  <si>
    <t>سپرده کوتاه مدت بانک ملت</t>
  </si>
  <si>
    <t>سپرده کوتاه مدت بانک شهر</t>
  </si>
  <si>
    <t>اوراق سهیدرو061</t>
  </si>
  <si>
    <t>سود تقسیمی صندوق سهامی ذوب آهن نوویرا (صندوق سهامی ذوب آهن نوویرا)</t>
  </si>
  <si>
    <t>1404/05/26</t>
  </si>
  <si>
    <t>داروسازی امین</t>
  </si>
  <si>
    <t>درآمد تعهد پذیره نویسی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</si>
</sst>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name val="IRANSans"/>
    </font>
    <font>
      <sz val="10"/>
      <color rgb="FF333333"/>
      <name val="IRANSans"/>
    </font>
    <font>
      <b/>
      <sz val="4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164" fontId="5" fillId="0" borderId="0" xfId="1" applyNumberFormat="1" applyFont="1" applyAlignment="1">
      <alignment horizontal="right" vertical="top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165" fontId="0" fillId="0" borderId="0" xfId="2" applyNumberFormat="1" applyFont="1" applyAlignment="1">
      <alignment horizontal="left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5" fillId="0" borderId="4" xfId="2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10" fontId="5" fillId="0" borderId="0" xfId="2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0</xdr:rowOff>
    </xdr:from>
    <xdr:to>
      <xdr:col>2</xdr:col>
      <xdr:colOff>4939393</xdr:colOff>
      <xdr:row>31</xdr:row>
      <xdr:rowOff>136071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731ABC-821C-7A8C-2995-68639F64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0600607" y="0"/>
          <a:ext cx="12681857" cy="1000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rightToLeft="1" tabSelected="1" view="pageBreakPreview" zoomScale="55" zoomScaleNormal="100" zoomScaleSheetLayoutView="55" workbookViewId="0">
      <selection activeCell="A6" sqref="A6:C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/>
    <row r="2" spans="1:3" ht="21.75" customHeight="1"/>
    <row r="3" spans="1:3" ht="21.75" customHeight="1"/>
    <row r="4" spans="1:3" ht="7.35" customHeight="1"/>
    <row r="5" spans="1:3" ht="123.6" customHeight="1">
      <c r="B5" s="40"/>
    </row>
    <row r="6" spans="1:3" ht="123.6" customHeight="1">
      <c r="A6" s="41" t="s">
        <v>0</v>
      </c>
      <c r="B6" s="41"/>
      <c r="C6" s="41"/>
    </row>
    <row r="7" spans="1:3" ht="78">
      <c r="A7" s="41" t="s">
        <v>1</v>
      </c>
      <c r="B7" s="41"/>
      <c r="C7" s="41"/>
    </row>
    <row r="8" spans="1:3" ht="78">
      <c r="A8" s="41" t="s">
        <v>2</v>
      </c>
      <c r="B8" s="41"/>
      <c r="C8" s="41"/>
    </row>
  </sheetData>
  <mergeCells count="3">
    <mergeCell ref="A6:C6"/>
    <mergeCell ref="A7:C7"/>
    <mergeCell ref="A8:C8"/>
  </mergeCells>
  <pageMargins left="0.39" right="0.39" top="0.39" bottom="0.39" header="0" footer="0"/>
  <pageSetup scale="5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42"/>
  <sheetViews>
    <sheetView rightToLeft="1" view="pageBreakPreview" zoomScale="60" zoomScaleNormal="100" workbookViewId="0">
      <selection activeCell="W10" sqref="W10"/>
    </sheetView>
  </sheetViews>
  <sheetFormatPr defaultRowHeight="12.75"/>
  <cols>
    <col min="1" max="1" width="6.42578125" bestFit="1" customWidth="1"/>
    <col min="2" max="2" width="28.140625" customWidth="1"/>
    <col min="3" max="3" width="1.28515625" customWidth="1"/>
    <col min="4" max="4" width="16.28515625" customWidth="1"/>
    <col min="5" max="5" width="1.28515625" customWidth="1"/>
    <col min="6" max="6" width="17" customWidth="1"/>
    <col min="7" max="7" width="1.28515625" customWidth="1"/>
    <col min="8" max="8" width="14.5703125" customWidth="1"/>
    <col min="9" max="9" width="1.28515625" customWidth="1"/>
    <col min="10" max="10" width="17" customWidth="1"/>
    <col min="11" max="11" width="1.28515625" customWidth="1"/>
    <col min="12" max="12" width="17.28515625" customWidth="1"/>
    <col min="13" max="13" width="1.28515625" customWidth="1"/>
    <col min="14" max="14" width="16.28515625" bestFit="1" customWidth="1"/>
    <col min="15" max="16" width="1.28515625" customWidth="1"/>
    <col min="17" max="17" width="16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4.45" customHeight="1"/>
    <row r="5" spans="1:23" ht="14.45" customHeight="1">
      <c r="A5" s="1" t="s">
        <v>205</v>
      </c>
      <c r="B5" s="51" t="s">
        <v>206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>
      <c r="D6" s="43" t="s">
        <v>183</v>
      </c>
      <c r="E6" s="43"/>
      <c r="F6" s="43"/>
      <c r="G6" s="43"/>
      <c r="H6" s="43"/>
      <c r="I6" s="43"/>
      <c r="J6" s="43"/>
      <c r="K6" s="43"/>
      <c r="L6" s="43"/>
      <c r="N6" s="43" t="s">
        <v>184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>
      <c r="D7" s="3"/>
      <c r="E7" s="3"/>
      <c r="F7" s="3"/>
      <c r="G7" s="3"/>
      <c r="H7" s="3"/>
      <c r="I7" s="3"/>
      <c r="J7" s="49" t="s">
        <v>21</v>
      </c>
      <c r="K7" s="49"/>
      <c r="L7" s="49"/>
      <c r="N7" s="3"/>
      <c r="O7" s="3"/>
      <c r="P7" s="3"/>
      <c r="Q7" s="3"/>
      <c r="R7" s="3"/>
      <c r="S7" s="3"/>
      <c r="T7" s="3"/>
      <c r="U7" s="49" t="s">
        <v>21</v>
      </c>
      <c r="V7" s="49"/>
      <c r="W7" s="49"/>
    </row>
    <row r="8" spans="1:23" ht="14.45" customHeight="1">
      <c r="A8" s="43" t="s">
        <v>49</v>
      </c>
      <c r="B8" s="43"/>
      <c r="D8" s="2" t="s">
        <v>207</v>
      </c>
      <c r="F8" s="2" t="s">
        <v>187</v>
      </c>
      <c r="H8" s="2" t="s">
        <v>188</v>
      </c>
      <c r="J8" s="4" t="s">
        <v>147</v>
      </c>
      <c r="K8" s="3"/>
      <c r="L8" s="4" t="s">
        <v>169</v>
      </c>
      <c r="N8" s="2" t="s">
        <v>207</v>
      </c>
      <c r="P8" s="43" t="s">
        <v>187</v>
      </c>
      <c r="Q8" s="43"/>
      <c r="S8" s="2" t="s">
        <v>188</v>
      </c>
      <c r="U8" s="4" t="s">
        <v>147</v>
      </c>
      <c r="V8" s="3"/>
      <c r="W8" s="4" t="s">
        <v>169</v>
      </c>
    </row>
    <row r="9" spans="1:23" ht="21.75" customHeight="1">
      <c r="A9" s="44" t="s">
        <v>61</v>
      </c>
      <c r="B9" s="44"/>
      <c r="D9" s="6">
        <v>0</v>
      </c>
      <c r="F9" s="6">
        <v>0</v>
      </c>
      <c r="H9" s="6">
        <v>0</v>
      </c>
      <c r="J9" s="6">
        <v>0</v>
      </c>
      <c r="L9" s="34">
        <v>0</v>
      </c>
      <c r="N9" s="6">
        <v>0</v>
      </c>
      <c r="P9" s="45">
        <v>0</v>
      </c>
      <c r="Q9" s="45"/>
      <c r="S9" s="6">
        <v>0</v>
      </c>
      <c r="U9" s="6">
        <f>N9+P9+S9</f>
        <v>0</v>
      </c>
      <c r="W9" s="34">
        <v>0</v>
      </c>
    </row>
    <row r="10" spans="1:23" ht="21.75" customHeight="1">
      <c r="A10" s="52" t="s">
        <v>53</v>
      </c>
      <c r="B10" s="52"/>
      <c r="D10" s="10">
        <v>0</v>
      </c>
      <c r="F10" s="10">
        <v>5679864328</v>
      </c>
      <c r="H10" s="10">
        <v>-3183380356</v>
      </c>
      <c r="J10" s="10">
        <v>2496483972</v>
      </c>
      <c r="L10" s="35">
        <f>J10/درآمد!$F$13</f>
        <v>2.5633726778526205E-4</v>
      </c>
      <c r="N10" s="10">
        <v>0</v>
      </c>
      <c r="P10" s="47">
        <v>-474884338</v>
      </c>
      <c r="Q10" s="47"/>
      <c r="S10" s="10">
        <v>16423241087</v>
      </c>
      <c r="U10" s="10">
        <f>N10+P10+S10</f>
        <v>15948356749</v>
      </c>
      <c r="W10" s="35">
        <f>U10/درآمد!$F$13</f>
        <v>1.6375663695642202E-3</v>
      </c>
    </row>
    <row r="11" spans="1:23" ht="21.75" customHeight="1">
      <c r="A11" s="52" t="s">
        <v>208</v>
      </c>
      <c r="B11" s="52"/>
      <c r="D11" s="10">
        <v>0</v>
      </c>
      <c r="F11" s="10">
        <v>0</v>
      </c>
      <c r="H11" s="10">
        <v>0</v>
      </c>
      <c r="J11" s="10">
        <v>0</v>
      </c>
      <c r="L11" s="35">
        <f>J11/درآمد!$F$13</f>
        <v>0</v>
      </c>
      <c r="N11" s="10">
        <v>0</v>
      </c>
      <c r="P11" s="47">
        <v>0</v>
      </c>
      <c r="Q11" s="47"/>
      <c r="S11" s="10">
        <v>-17131409407</v>
      </c>
      <c r="U11" s="10">
        <f t="shared" ref="U11:U39" si="0">N11+P11+S11</f>
        <v>-17131409407</v>
      </c>
      <c r="W11" s="35">
        <f>U11/درآمد!$F$13</f>
        <v>-1.7590414078176651E-3</v>
      </c>
    </row>
    <row r="12" spans="1:23" ht="21.75" customHeight="1">
      <c r="A12" s="52" t="s">
        <v>209</v>
      </c>
      <c r="B12" s="52"/>
      <c r="D12" s="10">
        <v>0</v>
      </c>
      <c r="F12" s="10">
        <v>0</v>
      </c>
      <c r="H12" s="10">
        <v>0</v>
      </c>
      <c r="J12" s="10">
        <v>0</v>
      </c>
      <c r="L12" s="35">
        <f>J12/درآمد!$F$13</f>
        <v>0</v>
      </c>
      <c r="N12" s="10">
        <v>0</v>
      </c>
      <c r="P12" s="47">
        <v>0</v>
      </c>
      <c r="Q12" s="47"/>
      <c r="S12" s="10">
        <v>-21490000000</v>
      </c>
      <c r="U12" s="10">
        <f t="shared" si="0"/>
        <v>-21490000000</v>
      </c>
      <c r="W12" s="35">
        <f>U12/درآمد!$F$13</f>
        <v>-2.206578510613118E-3</v>
      </c>
    </row>
    <row r="13" spans="1:23" ht="21.75" customHeight="1">
      <c r="A13" s="52" t="s">
        <v>210</v>
      </c>
      <c r="B13" s="52"/>
      <c r="D13" s="10">
        <v>0</v>
      </c>
      <c r="F13" s="10">
        <v>0</v>
      </c>
      <c r="H13" s="10">
        <v>0</v>
      </c>
      <c r="J13" s="10">
        <v>0</v>
      </c>
      <c r="L13" s="35">
        <f>J13/درآمد!$F$13</f>
        <v>0</v>
      </c>
      <c r="N13" s="10">
        <v>0</v>
      </c>
      <c r="P13" s="47">
        <v>0</v>
      </c>
      <c r="Q13" s="47"/>
      <c r="S13" s="10">
        <v>2731021875</v>
      </c>
      <c r="U13" s="10">
        <f t="shared" si="0"/>
        <v>2731021875</v>
      </c>
      <c r="W13" s="35">
        <f>U13/درآمد!$F$13</f>
        <v>2.8041945934803841E-4</v>
      </c>
    </row>
    <row r="14" spans="1:23" ht="21.75" customHeight="1">
      <c r="A14" s="52" t="s">
        <v>211</v>
      </c>
      <c r="B14" s="52"/>
      <c r="D14" s="10">
        <v>0</v>
      </c>
      <c r="F14" s="10">
        <v>0</v>
      </c>
      <c r="H14" s="10">
        <v>0</v>
      </c>
      <c r="J14" s="10">
        <v>0</v>
      </c>
      <c r="L14" s="35">
        <f>J14/درآمد!$F$13</f>
        <v>0</v>
      </c>
      <c r="N14" s="10">
        <v>0</v>
      </c>
      <c r="P14" s="47">
        <v>0</v>
      </c>
      <c r="Q14" s="47"/>
      <c r="S14" s="10">
        <v>38260155411</v>
      </c>
      <c r="U14" s="10">
        <f t="shared" si="0"/>
        <v>38260155411</v>
      </c>
      <c r="W14" s="35">
        <f>U14/درآمد!$F$13</f>
        <v>3.928526605054947E-3</v>
      </c>
    </row>
    <row r="15" spans="1:23" ht="21.75" customHeight="1">
      <c r="A15" s="52" t="s">
        <v>212</v>
      </c>
      <c r="B15" s="52"/>
      <c r="D15" s="10">
        <v>0</v>
      </c>
      <c r="F15" s="10">
        <v>0</v>
      </c>
      <c r="H15" s="10">
        <v>0</v>
      </c>
      <c r="J15" s="10">
        <v>0</v>
      </c>
      <c r="L15" s="35">
        <f>J15/درآمد!$F$13</f>
        <v>0</v>
      </c>
      <c r="N15" s="10">
        <v>0</v>
      </c>
      <c r="P15" s="47">
        <v>0</v>
      </c>
      <c r="Q15" s="47"/>
      <c r="S15" s="10">
        <v>642799995</v>
      </c>
      <c r="U15" s="10">
        <f t="shared" si="0"/>
        <v>642799995</v>
      </c>
      <c r="W15" s="35">
        <f>U15/درآمد!$F$13</f>
        <v>6.6002264103732898E-5</v>
      </c>
    </row>
    <row r="16" spans="1:23" ht="21.75" customHeight="1">
      <c r="A16" s="52" t="s">
        <v>213</v>
      </c>
      <c r="B16" s="52"/>
      <c r="D16" s="10">
        <v>0</v>
      </c>
      <c r="F16" s="10">
        <v>0</v>
      </c>
      <c r="H16" s="10">
        <v>0</v>
      </c>
      <c r="J16" s="10">
        <v>0</v>
      </c>
      <c r="L16" s="35">
        <f>J16/درآمد!$F$13</f>
        <v>0</v>
      </c>
      <c r="N16" s="10">
        <v>0</v>
      </c>
      <c r="P16" s="47">
        <v>0</v>
      </c>
      <c r="Q16" s="47"/>
      <c r="S16" s="10">
        <v>-285625000</v>
      </c>
      <c r="U16" s="10">
        <f t="shared" si="0"/>
        <v>-285625000</v>
      </c>
      <c r="W16" s="35">
        <f>U16/درآمد!$F$13</f>
        <v>-2.9327779762395155E-5</v>
      </c>
    </row>
    <row r="17" spans="1:23" ht="21.75" customHeight="1">
      <c r="A17" s="52" t="s">
        <v>214</v>
      </c>
      <c r="B17" s="52"/>
      <c r="D17" s="10">
        <v>0</v>
      </c>
      <c r="F17" s="10">
        <v>0</v>
      </c>
      <c r="H17" s="10">
        <v>0</v>
      </c>
      <c r="J17" s="10">
        <v>0</v>
      </c>
      <c r="L17" s="35">
        <f>J17/درآمد!$F$13</f>
        <v>0</v>
      </c>
      <c r="N17" s="10">
        <v>0</v>
      </c>
      <c r="P17" s="47">
        <v>0</v>
      </c>
      <c r="Q17" s="47"/>
      <c r="S17" s="10">
        <v>22321851536</v>
      </c>
      <c r="U17" s="10">
        <f t="shared" si="0"/>
        <v>22321851536</v>
      </c>
      <c r="W17" s="35">
        <f>U17/درآمد!$F$13</f>
        <v>2.2919924577214528E-3</v>
      </c>
    </row>
    <row r="18" spans="1:23" ht="21.75" customHeight="1">
      <c r="A18" s="52" t="s">
        <v>215</v>
      </c>
      <c r="B18" s="52"/>
      <c r="D18" s="10">
        <v>0</v>
      </c>
      <c r="F18" s="10">
        <v>0</v>
      </c>
      <c r="H18" s="10">
        <v>0</v>
      </c>
      <c r="J18" s="10">
        <v>0</v>
      </c>
      <c r="L18" s="35">
        <f>J18/درآمد!$F$13</f>
        <v>0</v>
      </c>
      <c r="N18" s="10">
        <v>0</v>
      </c>
      <c r="P18" s="47">
        <v>0</v>
      </c>
      <c r="Q18" s="47"/>
      <c r="S18" s="10">
        <v>38203215582</v>
      </c>
      <c r="U18" s="10">
        <f t="shared" si="0"/>
        <v>38203215582</v>
      </c>
      <c r="W18" s="35">
        <f>U18/درآمد!$F$13</f>
        <v>3.9226800623341756E-3</v>
      </c>
    </row>
    <row r="19" spans="1:23" ht="21.75" customHeight="1">
      <c r="A19" s="52" t="s">
        <v>54</v>
      </c>
      <c r="B19" s="52"/>
      <c r="D19" s="10">
        <v>0</v>
      </c>
      <c r="F19" s="10">
        <v>6122021456</v>
      </c>
      <c r="H19" s="10">
        <v>0</v>
      </c>
      <c r="J19" s="10">
        <v>6122021456</v>
      </c>
      <c r="L19" s="35">
        <f>J19/درآمد!$F$13</f>
        <v>6.2860497842354742E-4</v>
      </c>
      <c r="N19" s="10">
        <v>0</v>
      </c>
      <c r="P19" s="47">
        <v>-30230442669</v>
      </c>
      <c r="Q19" s="47"/>
      <c r="S19" s="10">
        <v>11353926398</v>
      </c>
      <c r="U19" s="10">
        <f t="shared" si="0"/>
        <v>-18876516271</v>
      </c>
      <c r="W19" s="35">
        <f>U19/درآمد!$F$13</f>
        <v>-1.9382277877537215E-3</v>
      </c>
    </row>
    <row r="20" spans="1:23" ht="21.75" customHeight="1">
      <c r="A20" s="52" t="s">
        <v>216</v>
      </c>
      <c r="B20" s="52"/>
      <c r="D20" s="10">
        <v>0</v>
      </c>
      <c r="F20" s="10">
        <v>0</v>
      </c>
      <c r="H20" s="10">
        <v>0</v>
      </c>
      <c r="J20" s="10">
        <v>0</v>
      </c>
      <c r="L20" s="35">
        <f>J20/درآمد!$F$13</f>
        <v>0</v>
      </c>
      <c r="N20" s="10">
        <v>0</v>
      </c>
      <c r="P20" s="47">
        <v>0</v>
      </c>
      <c r="Q20" s="47"/>
      <c r="S20" s="10">
        <v>1650302507</v>
      </c>
      <c r="U20" s="10">
        <f t="shared" si="0"/>
        <v>1650302507</v>
      </c>
      <c r="W20" s="35">
        <f>U20/درآمد!$F$13</f>
        <v>1.6945193336236181E-4</v>
      </c>
    </row>
    <row r="21" spans="1:23" ht="21.75" customHeight="1">
      <c r="A21" s="52" t="s">
        <v>217</v>
      </c>
      <c r="B21" s="52"/>
      <c r="D21" s="10">
        <v>0</v>
      </c>
      <c r="F21" s="10">
        <v>0</v>
      </c>
      <c r="H21" s="10">
        <v>0</v>
      </c>
      <c r="J21" s="10">
        <v>0</v>
      </c>
      <c r="L21" s="35">
        <f>J21/درآمد!$F$13</f>
        <v>0</v>
      </c>
      <c r="N21" s="10">
        <v>0</v>
      </c>
      <c r="P21" s="47">
        <v>0</v>
      </c>
      <c r="Q21" s="47"/>
      <c r="S21" s="10">
        <v>4018453750</v>
      </c>
      <c r="U21" s="10">
        <f t="shared" si="0"/>
        <v>4018453750</v>
      </c>
      <c r="W21" s="35">
        <f>U21/درآمد!$F$13</f>
        <v>4.1261208425512797E-4</v>
      </c>
    </row>
    <row r="22" spans="1:23" ht="21.75" customHeight="1">
      <c r="A22" s="52" t="s">
        <v>63</v>
      </c>
      <c r="B22" s="52"/>
      <c r="D22" s="10">
        <v>0</v>
      </c>
      <c r="F22" s="10">
        <v>-274700280000</v>
      </c>
      <c r="H22" s="10">
        <v>0</v>
      </c>
      <c r="J22" s="10">
        <v>-274700280000</v>
      </c>
      <c r="L22" s="35">
        <f>J22/درآمد!$F$13</f>
        <v>-2.8206036980335344E-2</v>
      </c>
      <c r="N22" s="10">
        <v>0</v>
      </c>
      <c r="P22" s="47">
        <v>-27719314970</v>
      </c>
      <c r="Q22" s="47"/>
      <c r="S22" s="10">
        <v>-1480821641</v>
      </c>
      <c r="U22" s="10">
        <f t="shared" si="0"/>
        <v>-29200136611</v>
      </c>
      <c r="W22" s="35">
        <f>U22/درآمد!$F$13</f>
        <v>-2.9982500676035348E-3</v>
      </c>
    </row>
    <row r="23" spans="1:23" ht="21.75" customHeight="1">
      <c r="A23" s="52" t="s">
        <v>218</v>
      </c>
      <c r="B23" s="52"/>
      <c r="D23" s="10">
        <v>0</v>
      </c>
      <c r="F23" s="10">
        <v>0</v>
      </c>
      <c r="H23" s="10">
        <v>0</v>
      </c>
      <c r="J23" s="10">
        <v>0</v>
      </c>
      <c r="L23" s="35">
        <f>J23/درآمد!$F$13</f>
        <v>0</v>
      </c>
      <c r="N23" s="10">
        <v>0</v>
      </c>
      <c r="P23" s="47">
        <v>0</v>
      </c>
      <c r="Q23" s="47"/>
      <c r="S23" s="10">
        <v>-2968222500</v>
      </c>
      <c r="U23" s="10">
        <f t="shared" si="0"/>
        <v>-2968222500</v>
      </c>
      <c r="W23" s="35">
        <f>U23/درآمد!$F$13</f>
        <v>-3.0477505738568385E-4</v>
      </c>
    </row>
    <row r="24" spans="1:23" ht="21.75" customHeight="1">
      <c r="A24" s="52" t="s">
        <v>65</v>
      </c>
      <c r="B24" s="52"/>
      <c r="D24" s="10">
        <v>0</v>
      </c>
      <c r="F24" s="10">
        <v>18939482624</v>
      </c>
      <c r="H24" s="10">
        <v>0</v>
      </c>
      <c r="J24" s="10">
        <v>18939482624</v>
      </c>
      <c r="L24" s="35">
        <f>J24/درآمد!$F$13</f>
        <v>1.9446931298394115E-3</v>
      </c>
      <c r="N24" s="10">
        <v>0</v>
      </c>
      <c r="P24" s="47">
        <v>-50111155219</v>
      </c>
      <c r="Q24" s="47"/>
      <c r="S24" s="10">
        <v>0</v>
      </c>
      <c r="U24" s="10">
        <f t="shared" si="0"/>
        <v>-50111155219</v>
      </c>
      <c r="W24" s="35">
        <f>U24/درآمد!$F$13</f>
        <v>-5.1453791646460592E-3</v>
      </c>
    </row>
    <row r="25" spans="1:23" ht="21.75" customHeight="1">
      <c r="A25" s="52" t="s">
        <v>66</v>
      </c>
      <c r="B25" s="52"/>
      <c r="D25" s="10">
        <v>0</v>
      </c>
      <c r="F25" s="10">
        <v>-112286731157</v>
      </c>
      <c r="H25" s="10">
        <v>0</v>
      </c>
      <c r="J25" s="10">
        <v>-112286731157</v>
      </c>
      <c r="L25" s="35">
        <f>J25/درآمد!$F$13</f>
        <v>-1.1529524802141864E-2</v>
      </c>
      <c r="N25" s="10">
        <v>0</v>
      </c>
      <c r="P25" s="47">
        <v>-7346969028</v>
      </c>
      <c r="Q25" s="47"/>
      <c r="S25" s="10">
        <v>0</v>
      </c>
      <c r="U25" s="10">
        <f t="shared" si="0"/>
        <v>-7346969028</v>
      </c>
      <c r="W25" s="35">
        <f>U25/درآمد!$F$13</f>
        <v>-7.5438175780944393E-4</v>
      </c>
    </row>
    <row r="26" spans="1:23" ht="21.75" customHeight="1">
      <c r="A26" s="52" t="s">
        <v>62</v>
      </c>
      <c r="B26" s="52"/>
      <c r="D26" s="10">
        <v>0</v>
      </c>
      <c r="F26" s="10">
        <v>-78190848360</v>
      </c>
      <c r="H26" s="10">
        <v>0</v>
      </c>
      <c r="J26" s="10">
        <v>-78190848360</v>
      </c>
      <c r="L26" s="35">
        <f>J26/درآمد!$F$13</f>
        <v>-8.0285828626237773E-3</v>
      </c>
      <c r="N26" s="10">
        <v>0</v>
      </c>
      <c r="P26" s="47">
        <v>-83335501224</v>
      </c>
      <c r="Q26" s="47"/>
      <c r="S26" s="10">
        <v>0</v>
      </c>
      <c r="U26" s="10">
        <f t="shared" si="0"/>
        <v>-83335501224</v>
      </c>
      <c r="W26" s="35">
        <f>U26/درآمد!$F$13</f>
        <v>-8.5568323020963986E-3</v>
      </c>
    </row>
    <row r="27" spans="1:23" ht="21.75" customHeight="1">
      <c r="A27" s="52" t="s">
        <v>56</v>
      </c>
      <c r="B27" s="52"/>
      <c r="D27" s="10">
        <v>0</v>
      </c>
      <c r="F27" s="10">
        <v>1617277199</v>
      </c>
      <c r="H27" s="10">
        <v>0</v>
      </c>
      <c r="J27" s="10">
        <v>1617277199</v>
      </c>
      <c r="L27" s="35">
        <f>J27/درآمد!$F$13</f>
        <v>1.6606091731121339E-4</v>
      </c>
      <c r="N27" s="10">
        <v>0</v>
      </c>
      <c r="P27" s="47">
        <v>-17690741803</v>
      </c>
      <c r="Q27" s="47"/>
      <c r="S27" s="10">
        <v>0</v>
      </c>
      <c r="U27" s="10">
        <f t="shared" si="0"/>
        <v>-17690741803</v>
      </c>
      <c r="W27" s="35">
        <f>U27/درآمد!$F$13</f>
        <v>-1.8164732759099566E-3</v>
      </c>
    </row>
    <row r="28" spans="1:23" ht="21.75" customHeight="1">
      <c r="A28" s="52" t="s">
        <v>59</v>
      </c>
      <c r="B28" s="52"/>
      <c r="D28" s="10">
        <v>0</v>
      </c>
      <c r="F28" s="10">
        <v>6928818245</v>
      </c>
      <c r="H28" s="10">
        <v>0</v>
      </c>
      <c r="J28" s="10">
        <v>6928818245</v>
      </c>
      <c r="L28" s="35">
        <f>J28/درآمد!$F$13</f>
        <v>7.114463212359749E-4</v>
      </c>
      <c r="N28" s="10">
        <v>0</v>
      </c>
      <c r="P28" s="47">
        <v>-24152606067</v>
      </c>
      <c r="Q28" s="47"/>
      <c r="S28" s="10">
        <v>0</v>
      </c>
      <c r="U28" s="10">
        <f t="shared" si="0"/>
        <v>-24152606067</v>
      </c>
      <c r="W28" s="35">
        <f>U28/درآمد!$F$13</f>
        <v>-2.4799730815610157E-3</v>
      </c>
    </row>
    <row r="29" spans="1:23" ht="21.75" customHeight="1">
      <c r="A29" s="52" t="s">
        <v>58</v>
      </c>
      <c r="B29" s="52"/>
      <c r="D29" s="10">
        <v>0</v>
      </c>
      <c r="F29" s="10">
        <v>228364033920</v>
      </c>
      <c r="H29" s="10">
        <v>0</v>
      </c>
      <c r="J29" s="10">
        <v>228364033920</v>
      </c>
      <c r="L29" s="35">
        <f>J29/درآمد!$F$13</f>
        <v>2.344826290576069E-2</v>
      </c>
      <c r="N29" s="10">
        <v>0</v>
      </c>
      <c r="P29" s="47">
        <v>233068781440</v>
      </c>
      <c r="Q29" s="47"/>
      <c r="S29" s="10"/>
      <c r="U29" s="10">
        <v>233068781440</v>
      </c>
      <c r="W29" s="35">
        <f>U29/درآمد!$F$13</f>
        <v>2.3931343165206589E-2</v>
      </c>
    </row>
    <row r="30" spans="1:23" ht="21.75" customHeight="1">
      <c r="A30" s="52" t="s">
        <v>219</v>
      </c>
      <c r="B30" s="52"/>
      <c r="D30" s="10">
        <v>0</v>
      </c>
      <c r="F30" s="10">
        <v>-12231130000</v>
      </c>
      <c r="H30" s="10">
        <v>0</v>
      </c>
      <c r="J30" s="10">
        <v>-12231130000</v>
      </c>
      <c r="L30" s="35">
        <f>J30/درآمد!$F$13</f>
        <v>-1.2558840678694942E-3</v>
      </c>
      <c r="N30" s="10">
        <v>0</v>
      </c>
      <c r="P30" s="47">
        <v>-579340000</v>
      </c>
      <c r="Q30" s="47"/>
      <c r="S30" s="10"/>
      <c r="U30" s="10">
        <f t="shared" si="0"/>
        <v>-579340000</v>
      </c>
      <c r="W30" s="35">
        <f>U30/درآمد!$F$13</f>
        <v>-5.9486235194909439E-5</v>
      </c>
    </row>
    <row r="31" spans="1:23" ht="21.75" customHeight="1">
      <c r="A31" s="52" t="s">
        <v>64</v>
      </c>
      <c r="B31" s="52"/>
      <c r="D31" s="10">
        <v>0</v>
      </c>
      <c r="F31" s="10">
        <v>-176535932704</v>
      </c>
      <c r="H31" s="10">
        <v>0</v>
      </c>
      <c r="J31" s="10">
        <v>-176535932704</v>
      </c>
      <c r="L31" s="35">
        <f>J31/درآمد!$F$13</f>
        <v>-1.8126588899752907E-2</v>
      </c>
      <c r="N31" s="10">
        <v>11781715104</v>
      </c>
      <c r="P31" s="47">
        <v>-12889087920</v>
      </c>
      <c r="Q31" s="47"/>
      <c r="S31" s="10"/>
      <c r="U31" s="10">
        <f t="shared" si="0"/>
        <v>-1107372816</v>
      </c>
      <c r="W31" s="35">
        <f>U31/درآمد!$F$13</f>
        <v>-1.1370428380747951E-4</v>
      </c>
    </row>
    <row r="32" spans="1:23" ht="21.75" customHeight="1">
      <c r="A32" s="52" t="s">
        <v>52</v>
      </c>
      <c r="B32" s="52"/>
      <c r="D32" s="10">
        <v>0</v>
      </c>
      <c r="F32" s="10">
        <v>482426437</v>
      </c>
      <c r="H32" s="10">
        <v>0</v>
      </c>
      <c r="J32" s="10">
        <v>482426437</v>
      </c>
      <c r="L32" s="35">
        <f>J32/درآمد!$F$13</f>
        <v>4.9535216790872654E-5</v>
      </c>
      <c r="N32" s="10">
        <v>0</v>
      </c>
      <c r="P32" s="47">
        <v>-4320116472</v>
      </c>
      <c r="Q32" s="47"/>
      <c r="S32" s="10">
        <v>0</v>
      </c>
      <c r="U32" s="10">
        <f t="shared" si="0"/>
        <v>-4320116472</v>
      </c>
      <c r="W32" s="35">
        <f>U32/درآمد!$F$13</f>
        <v>-4.4358660634997483E-4</v>
      </c>
    </row>
    <row r="33" spans="1:23" ht="21.75" customHeight="1">
      <c r="A33" s="52" t="s">
        <v>57</v>
      </c>
      <c r="B33" s="52"/>
      <c r="D33" s="10">
        <v>0</v>
      </c>
      <c r="F33" s="10">
        <v>206734211</v>
      </c>
      <c r="H33" s="10">
        <v>0</v>
      </c>
      <c r="J33" s="10">
        <v>206734211</v>
      </c>
      <c r="L33" s="35">
        <f>J33/درآمد!$F$13</f>
        <v>2.122732747329726E-5</v>
      </c>
      <c r="N33" s="10">
        <v>0</v>
      </c>
      <c r="P33" s="47">
        <v>-910285955</v>
      </c>
      <c r="Q33" s="47"/>
      <c r="S33" s="10">
        <v>0</v>
      </c>
      <c r="U33" s="10">
        <f t="shared" si="0"/>
        <v>-910285955</v>
      </c>
      <c r="W33" s="35">
        <f>U33/درآمد!$F$13</f>
        <v>-9.3467539637782219E-5</v>
      </c>
    </row>
    <row r="34" spans="1:23" ht="21.75" customHeight="1">
      <c r="A34" s="52" t="s">
        <v>55</v>
      </c>
      <c r="B34" s="52"/>
      <c r="D34" s="10">
        <v>0</v>
      </c>
      <c r="F34" s="10">
        <v>599287499</v>
      </c>
      <c r="H34" s="10">
        <v>0</v>
      </c>
      <c r="J34" s="10">
        <v>599287499</v>
      </c>
      <c r="L34" s="35">
        <f>J34/درآمد!$F$13</f>
        <v>6.1534430757211758E-5</v>
      </c>
      <c r="N34" s="10">
        <v>0</v>
      </c>
      <c r="P34" s="47">
        <v>-5327677500</v>
      </c>
      <c r="Q34" s="47"/>
      <c r="S34" s="10">
        <v>0</v>
      </c>
      <c r="U34" s="10">
        <f t="shared" si="0"/>
        <v>-5327677500</v>
      </c>
      <c r="W34" s="35">
        <f>U34/درآمد!$F$13</f>
        <v>-5.4704228399148536E-4</v>
      </c>
    </row>
    <row r="35" spans="1:23" ht="21.75" customHeight="1">
      <c r="A35" s="52" t="s">
        <v>68</v>
      </c>
      <c r="B35" s="52"/>
      <c r="D35" s="10">
        <v>0</v>
      </c>
      <c r="F35" s="10">
        <v>-30457035951</v>
      </c>
      <c r="H35" s="10">
        <v>0</v>
      </c>
      <c r="J35" s="10">
        <v>-30457035951</v>
      </c>
      <c r="L35" s="35">
        <f>J35/درآمد!$F$13</f>
        <v>-3.1273076326871932E-3</v>
      </c>
      <c r="N35" s="10">
        <v>0</v>
      </c>
      <c r="P35" s="47">
        <v>-30457035952</v>
      </c>
      <c r="Q35" s="47"/>
      <c r="S35" s="10">
        <v>0</v>
      </c>
      <c r="U35" s="10">
        <f t="shared" si="0"/>
        <v>-30457035952</v>
      </c>
      <c r="W35" s="35">
        <f>U35/درآمد!$F$13</f>
        <v>-3.1273076327898723E-3</v>
      </c>
    </row>
    <row r="36" spans="1:23" ht="21.75" customHeight="1">
      <c r="A36" s="52" t="s">
        <v>60</v>
      </c>
      <c r="B36" s="52"/>
      <c r="D36" s="10">
        <v>0</v>
      </c>
      <c r="F36" s="10">
        <v>1997624999</v>
      </c>
      <c r="H36" s="10">
        <v>0</v>
      </c>
      <c r="J36" s="10">
        <v>1997624999</v>
      </c>
      <c r="L36" s="35">
        <f>J36/درآمد!$F$13</f>
        <v>2.0511476943029091E-4</v>
      </c>
      <c r="N36" s="10">
        <v>0</v>
      </c>
      <c r="P36" s="47">
        <v>-4647843750</v>
      </c>
      <c r="Q36" s="47"/>
      <c r="S36" s="10">
        <v>0</v>
      </c>
      <c r="U36" s="10">
        <f t="shared" si="0"/>
        <v>-4647843750</v>
      </c>
      <c r="W36" s="35">
        <f>U36/درآمد!$F$13</f>
        <v>-4.772374192385989E-4</v>
      </c>
    </row>
    <row r="37" spans="1:23" ht="21.75" customHeight="1">
      <c r="A37" s="52" t="s">
        <v>71</v>
      </c>
      <c r="B37" s="52"/>
      <c r="D37" s="10">
        <v>0</v>
      </c>
      <c r="F37" s="10">
        <v>97272000</v>
      </c>
      <c r="H37" s="10">
        <v>0</v>
      </c>
      <c r="J37" s="10">
        <v>97272000</v>
      </c>
      <c r="L37" s="35">
        <f>J37/درآمد!$F$13</f>
        <v>9.9878224701888899E-6</v>
      </c>
      <c r="N37" s="10">
        <v>0</v>
      </c>
      <c r="P37" s="47">
        <v>97272000</v>
      </c>
      <c r="Q37" s="47"/>
      <c r="S37" s="10">
        <v>0</v>
      </c>
      <c r="U37" s="10">
        <f t="shared" si="0"/>
        <v>97272000</v>
      </c>
      <c r="W37" s="35">
        <f>U37/درآمد!$F$13</f>
        <v>9.9878224701888899E-6</v>
      </c>
    </row>
    <row r="38" spans="1:23" ht="21.75" customHeight="1">
      <c r="A38" s="52" t="s">
        <v>70</v>
      </c>
      <c r="B38" s="52"/>
      <c r="D38" s="10">
        <v>0</v>
      </c>
      <c r="F38" s="10">
        <v>-85119999</v>
      </c>
      <c r="H38" s="10">
        <v>0</v>
      </c>
      <c r="J38" s="10">
        <v>-85119999</v>
      </c>
      <c r="L38" s="35">
        <f>J38/درآمد!$F$13</f>
        <v>-8.7400633139511458E-6</v>
      </c>
      <c r="N38" s="10">
        <v>0</v>
      </c>
      <c r="P38" s="47">
        <v>-85120000</v>
      </c>
      <c r="Q38" s="47"/>
      <c r="S38" s="10">
        <v>0</v>
      </c>
      <c r="U38" s="10">
        <f t="shared" si="0"/>
        <v>-85120000</v>
      </c>
      <c r="W38" s="35">
        <f>U38/درآمد!$F$13</f>
        <v>-8.7400634166304617E-6</v>
      </c>
    </row>
    <row r="39" spans="1:23" ht="21.75" customHeight="1">
      <c r="A39" s="46" t="s">
        <v>69</v>
      </c>
      <c r="B39" s="46"/>
      <c r="D39" s="11">
        <v>0</v>
      </c>
      <c r="F39" s="11">
        <v>-46950000</v>
      </c>
      <c r="H39" s="11">
        <v>0</v>
      </c>
      <c r="J39" s="11">
        <v>-46950000</v>
      </c>
      <c r="L39" s="35">
        <f>J39/درآمد!$F$13</f>
        <v>-4.8207939075516943E-6</v>
      </c>
      <c r="N39" s="11">
        <v>0</v>
      </c>
      <c r="P39" s="47">
        <v>-46950000</v>
      </c>
      <c r="Q39" s="48"/>
      <c r="S39" s="11">
        <v>0</v>
      </c>
      <c r="U39" s="10">
        <f t="shared" si="0"/>
        <v>-46950000</v>
      </c>
      <c r="W39" s="35">
        <f>U39/درآمد!$F$13</f>
        <v>-4.8207939075516943E-6</v>
      </c>
    </row>
    <row r="40" spans="1:23" ht="21.75" customHeight="1" thickBot="1">
      <c r="A40" s="42" t="s">
        <v>21</v>
      </c>
      <c r="B40" s="42"/>
      <c r="D40" s="14">
        <v>0</v>
      </c>
      <c r="F40" s="14">
        <v>-413499185253</v>
      </c>
      <c r="H40" s="14">
        <v>-3183380356</v>
      </c>
      <c r="J40" s="14">
        <v>-416682565609</v>
      </c>
      <c r="L40" s="36">
        <v>-23.8</v>
      </c>
      <c r="N40" s="14">
        <v>11781715104</v>
      </c>
      <c r="P40" s="56">
        <f>SUM(P9:Q39)</f>
        <v>-67159019427</v>
      </c>
      <c r="Q40" s="56"/>
      <c r="S40" s="14">
        <f>SUM(S9:S39)</f>
        <v>92248889593</v>
      </c>
      <c r="U40" s="14">
        <f>SUM(U9:U39)</f>
        <v>36871585270</v>
      </c>
      <c r="W40" s="36">
        <f>SUM(W9:W39)</f>
        <v>3.7859491721275547E-3</v>
      </c>
    </row>
    <row r="41" spans="1:23" ht="13.5" thickTop="1"/>
    <row r="42" spans="1:23">
      <c r="S42" s="25"/>
    </row>
  </sheetData>
  <mergeCells count="74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40:B40"/>
    <mergeCell ref="A37:B37"/>
    <mergeCell ref="P37:Q37"/>
    <mergeCell ref="A38:B38"/>
    <mergeCell ref="P38:Q38"/>
    <mergeCell ref="A39:B39"/>
    <mergeCell ref="P39:Q39"/>
    <mergeCell ref="P40:Q40"/>
  </mergeCells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V40"/>
  <sheetViews>
    <sheetView rightToLeft="1" view="pageBreakPreview" topLeftCell="A4" zoomScale="60" zoomScaleNormal="100" workbookViewId="0">
      <selection activeCell="B35" sqref="B35:T46"/>
    </sheetView>
  </sheetViews>
  <sheetFormatPr defaultRowHeight="12.75"/>
  <cols>
    <col min="1" max="1" width="6.7109375" bestFit="1" customWidth="1"/>
    <col min="2" max="2" width="27.85546875" customWidth="1"/>
    <col min="3" max="3" width="1.28515625" customWidth="1"/>
    <col min="4" max="4" width="16" customWidth="1"/>
    <col min="5" max="5" width="1.28515625" customWidth="1"/>
    <col min="6" max="6" width="16" customWidth="1"/>
    <col min="7" max="7" width="1.28515625" customWidth="1"/>
    <col min="8" max="8" width="16.140625" customWidth="1"/>
    <col min="9" max="9" width="1.28515625" customWidth="1"/>
    <col min="10" max="10" width="17.7109375" customWidth="1"/>
    <col min="11" max="11" width="1.28515625" customWidth="1"/>
    <col min="12" max="12" width="20.28515625" bestFit="1" customWidth="1"/>
    <col min="13" max="13" width="1.140625" customWidth="1"/>
    <col min="14" max="14" width="20.28515625" customWidth="1"/>
    <col min="15" max="15" width="1.28515625" customWidth="1"/>
    <col min="16" max="16" width="16.85546875" bestFit="1" customWidth="1"/>
    <col min="17" max="17" width="1.28515625" customWidth="1"/>
    <col min="18" max="18" width="16.42578125" bestFit="1" customWidth="1"/>
    <col min="19" max="19" width="1.28515625" customWidth="1"/>
    <col min="20" max="20" width="17.85546875" bestFit="1" customWidth="1"/>
    <col min="21" max="21" width="0.28515625" customWidth="1"/>
    <col min="22" max="22" width="10.140625" bestFit="1" customWidth="1"/>
  </cols>
  <sheetData>
    <row r="1" spans="1:22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2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2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2" ht="14.45" customHeight="1"/>
    <row r="5" spans="1:22" ht="14.45" customHeight="1">
      <c r="A5" s="1" t="s">
        <v>220</v>
      </c>
      <c r="B5" s="51" t="s">
        <v>221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2" ht="14.45" customHeight="1">
      <c r="D6" s="43" t="s">
        <v>183</v>
      </c>
      <c r="E6" s="43"/>
      <c r="F6" s="43"/>
      <c r="G6" s="43"/>
      <c r="H6" s="43"/>
      <c r="I6" s="43"/>
      <c r="J6" s="43"/>
      <c r="L6" s="43" t="s">
        <v>184</v>
      </c>
      <c r="M6" s="59"/>
      <c r="N6" s="59"/>
      <c r="O6" s="43"/>
      <c r="P6" s="43"/>
      <c r="Q6" s="43"/>
      <c r="R6" s="43"/>
      <c r="S6" s="43"/>
      <c r="T6" s="43"/>
    </row>
    <row r="7" spans="1:22" ht="14.45" customHeight="1">
      <c r="D7" s="3"/>
      <c r="E7" s="3"/>
      <c r="F7" s="3"/>
      <c r="G7" s="3"/>
      <c r="H7" s="3"/>
      <c r="I7" s="3"/>
      <c r="J7" s="3"/>
      <c r="L7" s="3"/>
      <c r="M7" s="3"/>
      <c r="N7" s="2" t="s">
        <v>323</v>
      </c>
      <c r="O7" s="3"/>
      <c r="P7" s="3"/>
      <c r="Q7" s="3"/>
      <c r="R7" s="3"/>
      <c r="S7" s="3"/>
      <c r="T7" s="3"/>
    </row>
    <row r="8" spans="1:22" ht="14.45" customHeight="1">
      <c r="A8" s="43" t="s">
        <v>222</v>
      </c>
      <c r="B8" s="43"/>
      <c r="D8" s="2" t="s">
        <v>223</v>
      </c>
      <c r="F8" s="2" t="s">
        <v>187</v>
      </c>
      <c r="H8" s="2" t="s">
        <v>188</v>
      </c>
      <c r="J8" s="2" t="s">
        <v>21</v>
      </c>
      <c r="L8" s="2" t="s">
        <v>223</v>
      </c>
      <c r="M8" s="38"/>
      <c r="N8" s="2"/>
      <c r="P8" s="2" t="s">
        <v>187</v>
      </c>
      <c r="R8" s="2" t="s">
        <v>188</v>
      </c>
      <c r="T8" s="2" t="s">
        <v>21</v>
      </c>
    </row>
    <row r="9" spans="1:22" ht="21.75" customHeight="1">
      <c r="A9" s="57" t="s">
        <v>91</v>
      </c>
      <c r="B9" s="57"/>
      <c r="D9" s="6">
        <v>0</v>
      </c>
      <c r="F9" s="6">
        <v>0</v>
      </c>
      <c r="H9" s="6">
        <v>123019378125</v>
      </c>
      <c r="J9" s="6">
        <v>122999378125</v>
      </c>
      <c r="L9" s="6">
        <v>0</v>
      </c>
      <c r="M9" s="10"/>
      <c r="N9" s="10"/>
      <c r="P9" s="6">
        <v>0</v>
      </c>
      <c r="R9" s="6">
        <v>123019378125</v>
      </c>
      <c r="T9" s="6">
        <f>L9+P9+R9</f>
        <v>123019378125</v>
      </c>
      <c r="V9" s="25"/>
    </row>
    <row r="10" spans="1:22" ht="21.75" customHeight="1">
      <c r="A10" s="57" t="s">
        <v>94</v>
      </c>
      <c r="B10" s="57"/>
      <c r="D10" s="10">
        <v>0</v>
      </c>
      <c r="F10" s="10">
        <v>0</v>
      </c>
      <c r="H10" s="10">
        <v>262644616693</v>
      </c>
      <c r="J10" s="10">
        <v>262644616693</v>
      </c>
      <c r="L10" s="10">
        <v>0</v>
      </c>
      <c r="M10" s="10"/>
      <c r="N10" s="10"/>
      <c r="P10" s="10">
        <v>0</v>
      </c>
      <c r="R10" s="10">
        <v>262664616693</v>
      </c>
      <c r="T10" s="10">
        <f>L10+P10+R10</f>
        <v>262664616693</v>
      </c>
    </row>
    <row r="11" spans="1:22" ht="21.75" customHeight="1">
      <c r="A11" s="57" t="s">
        <v>114</v>
      </c>
      <c r="B11" s="57"/>
      <c r="D11" s="10">
        <v>20718129539</v>
      </c>
      <c r="F11" s="10">
        <v>0</v>
      </c>
      <c r="H11" s="10">
        <v>64161849577</v>
      </c>
      <c r="J11" s="10">
        <v>84841109851</v>
      </c>
      <c r="L11" s="10">
        <v>126195632528</v>
      </c>
      <c r="M11" s="10"/>
      <c r="N11" s="10"/>
      <c r="P11" s="10">
        <v>0</v>
      </c>
      <c r="R11" s="10">
        <v>64161849577</v>
      </c>
      <c r="T11" s="10">
        <f t="shared" ref="T11:T33" si="0">L11+P11+R11</f>
        <v>190357482105</v>
      </c>
    </row>
    <row r="12" spans="1:22" ht="21.75" customHeight="1">
      <c r="A12" s="57" t="s">
        <v>224</v>
      </c>
      <c r="B12" s="57"/>
      <c r="D12" s="10">
        <v>0</v>
      </c>
      <c r="F12" s="10">
        <v>0</v>
      </c>
      <c r="H12" s="10">
        <v>0</v>
      </c>
      <c r="J12" s="10">
        <v>0</v>
      </c>
      <c r="L12" s="10">
        <v>0</v>
      </c>
      <c r="M12" s="10"/>
      <c r="N12" s="10"/>
      <c r="P12" s="10">
        <v>0</v>
      </c>
      <c r="R12" s="10">
        <v>97029939050</v>
      </c>
      <c r="T12" s="10">
        <f t="shared" si="0"/>
        <v>97029939050</v>
      </c>
    </row>
    <row r="13" spans="1:22" ht="21.75" customHeight="1">
      <c r="A13" s="57" t="s">
        <v>225</v>
      </c>
      <c r="B13" s="57"/>
      <c r="D13" s="10">
        <v>0</v>
      </c>
      <c r="F13" s="10">
        <v>0</v>
      </c>
      <c r="H13" s="10">
        <v>0</v>
      </c>
      <c r="J13" s="10">
        <v>0</v>
      </c>
      <c r="L13" s="10">
        <v>11689983445</v>
      </c>
      <c r="M13" s="10"/>
      <c r="N13" s="10"/>
      <c r="P13" s="10">
        <v>0</v>
      </c>
      <c r="R13" s="10">
        <v>63437500</v>
      </c>
      <c r="T13" s="10">
        <f t="shared" si="0"/>
        <v>11753420945</v>
      </c>
    </row>
    <row r="14" spans="1:22" ht="21.75" customHeight="1">
      <c r="A14" s="57" t="s">
        <v>226</v>
      </c>
      <c r="B14" s="57"/>
      <c r="D14" s="10">
        <v>0</v>
      </c>
      <c r="F14" s="10">
        <v>0</v>
      </c>
      <c r="H14" s="10">
        <v>0</v>
      </c>
      <c r="J14" s="10">
        <v>0</v>
      </c>
      <c r="L14" s="10">
        <v>17506126473</v>
      </c>
      <c r="M14" s="10"/>
      <c r="N14" s="10"/>
      <c r="P14" s="10">
        <v>0</v>
      </c>
      <c r="R14" s="10">
        <v>-49267345062</v>
      </c>
      <c r="T14" s="10">
        <f t="shared" si="0"/>
        <v>-31761218589</v>
      </c>
    </row>
    <row r="15" spans="1:22" ht="21.75" customHeight="1">
      <c r="A15" s="57" t="s">
        <v>227</v>
      </c>
      <c r="B15" s="57"/>
      <c r="D15" s="10">
        <v>0</v>
      </c>
      <c r="F15" s="10">
        <v>0</v>
      </c>
      <c r="H15" s="10">
        <v>0</v>
      </c>
      <c r="J15" s="10">
        <v>0</v>
      </c>
      <c r="L15" s="10">
        <v>37404751821</v>
      </c>
      <c r="M15" s="10"/>
      <c r="N15" s="10"/>
      <c r="P15" s="10">
        <v>0</v>
      </c>
      <c r="R15" s="10">
        <v>14278694375</v>
      </c>
      <c r="T15" s="10">
        <f t="shared" si="0"/>
        <v>51683446196</v>
      </c>
    </row>
    <row r="16" spans="1:22" ht="21.75" customHeight="1">
      <c r="A16" s="57" t="s">
        <v>228</v>
      </c>
      <c r="B16" s="57"/>
      <c r="D16" s="10">
        <v>0</v>
      </c>
      <c r="F16" s="10">
        <v>0</v>
      </c>
      <c r="H16" s="10">
        <v>0</v>
      </c>
      <c r="J16" s="10">
        <v>0</v>
      </c>
      <c r="L16" s="10">
        <v>0</v>
      </c>
      <c r="M16" s="10"/>
      <c r="N16" s="10"/>
      <c r="P16" s="10">
        <v>0</v>
      </c>
      <c r="R16" s="10">
        <v>39552562500</v>
      </c>
      <c r="T16" s="10">
        <f t="shared" si="0"/>
        <v>39552562500</v>
      </c>
    </row>
    <row r="17" spans="1:20" ht="21.75" customHeight="1">
      <c r="A17" s="57" t="s">
        <v>120</v>
      </c>
      <c r="B17" s="57"/>
      <c r="D17" s="10">
        <v>266537677386</v>
      </c>
      <c r="F17" s="10">
        <v>96797223101</v>
      </c>
      <c r="H17" s="10">
        <v>0</v>
      </c>
      <c r="J17" s="10">
        <v>363334900487</v>
      </c>
      <c r="L17" s="10">
        <v>2342671954106</v>
      </c>
      <c r="M17" s="10"/>
      <c r="N17" s="10"/>
      <c r="P17" s="10">
        <v>-231718369519</v>
      </c>
      <c r="R17" s="10">
        <v>-7079952010</v>
      </c>
      <c r="T17" s="10">
        <f t="shared" si="0"/>
        <v>2103873632577</v>
      </c>
    </row>
    <row r="18" spans="1:20" ht="21.75" customHeight="1">
      <c r="A18" s="57" t="s">
        <v>129</v>
      </c>
      <c r="B18" s="57"/>
      <c r="D18" s="10">
        <v>30246575340</v>
      </c>
      <c r="F18" s="10">
        <v>0</v>
      </c>
      <c r="H18" s="10">
        <v>0</v>
      </c>
      <c r="J18" s="10">
        <v>30246575340</v>
      </c>
      <c r="L18" s="10">
        <v>30246575340</v>
      </c>
      <c r="M18" s="10"/>
      <c r="N18" s="10"/>
      <c r="P18" s="10">
        <v>0</v>
      </c>
      <c r="R18" s="10">
        <v>0</v>
      </c>
      <c r="T18" s="10">
        <f t="shared" si="0"/>
        <v>30246575340</v>
      </c>
    </row>
    <row r="19" spans="1:20" ht="21.75" customHeight="1">
      <c r="A19" s="57" t="s">
        <v>133</v>
      </c>
      <c r="B19" s="57"/>
      <c r="D19" s="10">
        <v>106083428076</v>
      </c>
      <c r="F19" s="10">
        <v>0</v>
      </c>
      <c r="H19" s="10">
        <v>0</v>
      </c>
      <c r="J19" s="10">
        <v>106083428076</v>
      </c>
      <c r="L19" s="10">
        <v>106083428076</v>
      </c>
      <c r="M19" s="10"/>
      <c r="N19" s="10"/>
      <c r="P19" s="10">
        <v>0</v>
      </c>
      <c r="R19" s="10">
        <v>0</v>
      </c>
      <c r="T19" s="10">
        <f t="shared" si="0"/>
        <v>106083428076</v>
      </c>
    </row>
    <row r="20" spans="1:20" ht="21.75" customHeight="1">
      <c r="A20" s="57" t="s">
        <v>126</v>
      </c>
      <c r="B20" s="57"/>
      <c r="D20" s="10">
        <v>21469604355</v>
      </c>
      <c r="F20" s="10">
        <v>-181250000</v>
      </c>
      <c r="H20" s="10">
        <v>0</v>
      </c>
      <c r="J20" s="10">
        <v>16752421200</v>
      </c>
      <c r="L20" s="10">
        <f>16933671200+4535933155</f>
        <v>21469604355</v>
      </c>
      <c r="M20" s="10"/>
      <c r="N20" s="10">
        <v>10000000000</v>
      </c>
      <c r="P20" s="10">
        <v>-181250000</v>
      </c>
      <c r="R20" s="10">
        <v>0</v>
      </c>
      <c r="T20" s="10">
        <f>L20+P20+R20+N20</f>
        <v>31288354355</v>
      </c>
    </row>
    <row r="21" spans="1:20" ht="21.75" customHeight="1">
      <c r="A21" s="57" t="s">
        <v>123</v>
      </c>
      <c r="B21" s="57"/>
      <c r="D21" s="10">
        <v>25996324425</v>
      </c>
      <c r="F21" s="10">
        <v>0</v>
      </c>
      <c r="H21" s="10">
        <v>0</v>
      </c>
      <c r="J21" s="10">
        <v>25996324425</v>
      </c>
      <c r="L21" s="10">
        <v>133794666230</v>
      </c>
      <c r="M21" s="10"/>
      <c r="N21" s="10"/>
      <c r="P21" s="10">
        <v>-181250000</v>
      </c>
      <c r="R21" s="10">
        <v>0</v>
      </c>
      <c r="T21" s="10">
        <f t="shared" si="0"/>
        <v>133613416230</v>
      </c>
    </row>
    <row r="22" spans="1:20" ht="21.75" customHeight="1">
      <c r="A22" s="57" t="s">
        <v>117</v>
      </c>
      <c r="B22" s="57"/>
      <c r="D22" s="10">
        <v>30327454781</v>
      </c>
      <c r="F22" s="10">
        <v>0</v>
      </c>
      <c r="H22" s="10">
        <v>0</v>
      </c>
      <c r="J22" s="10">
        <v>30327454781</v>
      </c>
      <c r="L22" s="10">
        <v>367523800046</v>
      </c>
      <c r="M22" s="10"/>
      <c r="N22" s="10"/>
      <c r="P22" s="10">
        <v>-14687728967</v>
      </c>
      <c r="R22" s="10">
        <v>0</v>
      </c>
      <c r="T22" s="10">
        <f t="shared" si="0"/>
        <v>352836071079</v>
      </c>
    </row>
    <row r="23" spans="1:20" ht="21.75" customHeight="1">
      <c r="A23" s="57" t="s">
        <v>105</v>
      </c>
      <c r="B23" s="57"/>
      <c r="D23" s="10">
        <v>94462034</v>
      </c>
      <c r="F23" s="10">
        <v>52990394</v>
      </c>
      <c r="H23" s="10">
        <v>0</v>
      </c>
      <c r="J23" s="10">
        <v>147452428</v>
      </c>
      <c r="L23" s="10">
        <v>150466842</v>
      </c>
      <c r="M23" s="10"/>
      <c r="N23" s="10"/>
      <c r="P23" s="10">
        <v>-1131340</v>
      </c>
      <c r="R23" s="10">
        <v>0</v>
      </c>
      <c r="T23" s="10">
        <f t="shared" si="0"/>
        <v>149335502</v>
      </c>
    </row>
    <row r="24" spans="1:20" ht="21.75" customHeight="1">
      <c r="A24" s="57" t="s">
        <v>102</v>
      </c>
      <c r="B24" s="57"/>
      <c r="D24" s="10">
        <v>22799804000</v>
      </c>
      <c r="F24" s="10">
        <v>0</v>
      </c>
      <c r="H24" s="10">
        <v>0</v>
      </c>
      <c r="J24" s="10">
        <v>22799804000</v>
      </c>
      <c r="L24" s="10">
        <v>132130639997</v>
      </c>
      <c r="M24" s="10"/>
      <c r="N24" s="10"/>
      <c r="P24" s="10">
        <v>0</v>
      </c>
      <c r="R24" s="10">
        <v>0</v>
      </c>
      <c r="T24" s="10">
        <f t="shared" si="0"/>
        <v>132130639997</v>
      </c>
    </row>
    <row r="25" spans="1:20" ht="21.75" customHeight="1">
      <c r="A25" s="57" t="s">
        <v>111</v>
      </c>
      <c r="B25" s="57"/>
      <c r="D25" s="10">
        <v>7886577552</v>
      </c>
      <c r="F25" s="10">
        <v>6013309890</v>
      </c>
      <c r="H25" s="10">
        <v>0</v>
      </c>
      <c r="J25" s="10">
        <v>13899887442</v>
      </c>
      <c r="L25" s="10">
        <v>43755685270</v>
      </c>
      <c r="M25" s="10"/>
      <c r="N25" s="10"/>
      <c r="P25" s="10">
        <v>3838104217</v>
      </c>
      <c r="R25" s="10">
        <v>0</v>
      </c>
      <c r="T25" s="10">
        <f t="shared" si="0"/>
        <v>47593789487</v>
      </c>
    </row>
    <row r="26" spans="1:20" ht="21.75" customHeight="1">
      <c r="A26" s="57" t="s">
        <v>108</v>
      </c>
      <c r="B26" s="57"/>
      <c r="D26" s="10">
        <v>3672327286</v>
      </c>
      <c r="F26" s="10">
        <v>0</v>
      </c>
      <c r="H26" s="10">
        <v>0</v>
      </c>
      <c r="J26" s="10">
        <v>3672327286</v>
      </c>
      <c r="L26" s="10">
        <v>20572284715</v>
      </c>
      <c r="M26" s="10"/>
      <c r="N26" s="10"/>
      <c r="P26" s="10">
        <v>12111804337</v>
      </c>
      <c r="R26" s="10">
        <v>0</v>
      </c>
      <c r="T26" s="10">
        <f t="shared" si="0"/>
        <v>32684089052</v>
      </c>
    </row>
    <row r="27" spans="1:20" ht="21.75" customHeight="1">
      <c r="A27" s="57" t="s">
        <v>97</v>
      </c>
      <c r="B27" s="57"/>
      <c r="D27" s="10">
        <v>18670926600</v>
      </c>
      <c r="F27" s="10">
        <v>0</v>
      </c>
      <c r="H27" s="10">
        <v>0</v>
      </c>
      <c r="J27" s="10">
        <v>18670926600</v>
      </c>
      <c r="L27" s="10">
        <v>109770796953</v>
      </c>
      <c r="M27" s="10"/>
      <c r="N27" s="10"/>
      <c r="P27" s="10">
        <v>0</v>
      </c>
      <c r="R27" s="10">
        <v>0</v>
      </c>
      <c r="T27" s="10">
        <f t="shared" si="0"/>
        <v>109770796953</v>
      </c>
    </row>
    <row r="28" spans="1:20" ht="21.75" customHeight="1">
      <c r="A28" s="57" t="s">
        <v>99</v>
      </c>
      <c r="B28" s="57"/>
      <c r="D28" s="10">
        <v>29955111133</v>
      </c>
      <c r="F28" s="10">
        <v>0</v>
      </c>
      <c r="H28" s="10">
        <v>0</v>
      </c>
      <c r="J28" s="10">
        <v>29955111133</v>
      </c>
      <c r="L28" s="10">
        <v>170725765071</v>
      </c>
      <c r="M28" s="10"/>
      <c r="N28" s="10"/>
      <c r="P28" s="10">
        <v>94241625053</v>
      </c>
      <c r="R28" s="10">
        <v>0</v>
      </c>
      <c r="T28" s="10">
        <f t="shared" si="0"/>
        <v>264967390124</v>
      </c>
    </row>
    <row r="29" spans="1:20" ht="21.75" customHeight="1">
      <c r="A29" s="57" t="s">
        <v>85</v>
      </c>
      <c r="B29" s="57"/>
      <c r="D29" s="10">
        <v>0</v>
      </c>
      <c r="F29" s="10">
        <v>3409068404</v>
      </c>
      <c r="H29" s="10">
        <v>0</v>
      </c>
      <c r="J29" s="10">
        <v>3409068404</v>
      </c>
      <c r="L29" s="10">
        <v>0</v>
      </c>
      <c r="M29" s="10"/>
      <c r="N29" s="10"/>
      <c r="P29" s="10">
        <v>20530201186</v>
      </c>
      <c r="R29" s="10">
        <v>0</v>
      </c>
      <c r="T29" s="10">
        <f t="shared" si="0"/>
        <v>20530201186</v>
      </c>
    </row>
    <row r="30" spans="1:20" ht="21.75" customHeight="1">
      <c r="A30" s="57" t="s">
        <v>88</v>
      </c>
      <c r="B30" s="57"/>
      <c r="D30" s="10">
        <v>0</v>
      </c>
      <c r="F30" s="10">
        <v>829919150</v>
      </c>
      <c r="H30" s="10">
        <v>0</v>
      </c>
      <c r="J30" s="10">
        <v>829919150</v>
      </c>
      <c r="L30" s="10">
        <v>0</v>
      </c>
      <c r="M30" s="10"/>
      <c r="N30" s="10"/>
      <c r="P30" s="10">
        <v>4506865823</v>
      </c>
      <c r="R30" s="10">
        <v>0</v>
      </c>
      <c r="T30" s="10">
        <f t="shared" si="0"/>
        <v>4506865823</v>
      </c>
    </row>
    <row r="31" spans="1:20" ht="21.75" customHeight="1">
      <c r="A31" s="57" t="s">
        <v>322</v>
      </c>
      <c r="B31" s="57"/>
      <c r="D31" s="10">
        <v>0</v>
      </c>
      <c r="F31" s="10">
        <v>0</v>
      </c>
      <c r="H31" s="10">
        <v>0</v>
      </c>
      <c r="J31" s="10">
        <v>0</v>
      </c>
      <c r="L31" s="10">
        <v>9819209015</v>
      </c>
      <c r="M31" s="10"/>
      <c r="N31" s="10"/>
      <c r="P31" s="10"/>
      <c r="R31" s="10"/>
      <c r="T31" s="10">
        <v>9819209015</v>
      </c>
    </row>
    <row r="32" spans="1:20" ht="21.75" customHeight="1">
      <c r="A32" s="57" t="s">
        <v>319</v>
      </c>
      <c r="B32" s="57"/>
      <c r="D32" s="10">
        <v>14497941616</v>
      </c>
      <c r="F32" s="10">
        <v>0</v>
      </c>
      <c r="H32" s="10">
        <v>0</v>
      </c>
      <c r="J32" s="10">
        <f>D32</f>
        <v>14497941616</v>
      </c>
      <c r="L32" s="10">
        <v>397592617420</v>
      </c>
      <c r="M32" s="10"/>
      <c r="N32" s="10"/>
      <c r="P32" s="10"/>
      <c r="R32" s="10"/>
      <c r="T32" s="10">
        <v>397592617420</v>
      </c>
    </row>
    <row r="33" spans="1:20" ht="21.75" customHeight="1">
      <c r="A33" s="58" t="s">
        <v>81</v>
      </c>
      <c r="B33" s="58"/>
      <c r="D33" s="11">
        <v>0</v>
      </c>
      <c r="F33" s="11">
        <v>61004679852</v>
      </c>
      <c r="H33" s="11">
        <v>0</v>
      </c>
      <c r="J33" s="11">
        <v>61004679852</v>
      </c>
      <c r="L33" s="11">
        <v>0</v>
      </c>
      <c r="M33" s="10"/>
      <c r="N33" s="10"/>
      <c r="P33" s="11">
        <v>270878972434</v>
      </c>
      <c r="R33" s="11">
        <v>0</v>
      </c>
      <c r="T33" s="10">
        <f t="shared" si="0"/>
        <v>270878972434</v>
      </c>
    </row>
    <row r="34" spans="1:20" ht="21.75" customHeight="1" thickBot="1">
      <c r="A34" s="42" t="s">
        <v>21</v>
      </c>
      <c r="B34" s="42"/>
      <c r="D34" s="14">
        <f>SUM(D9:D33)</f>
        <v>598956344123</v>
      </c>
      <c r="F34" s="14">
        <f>SUM(F9:F33)</f>
        <v>167925940791</v>
      </c>
      <c r="H34" s="14">
        <f>SUM(H9:H33)</f>
        <v>449825844395</v>
      </c>
      <c r="J34" s="14">
        <f>SUM(J9:J33)</f>
        <v>1212113326889</v>
      </c>
      <c r="L34" s="14">
        <f>SUM(L9:L33)</f>
        <v>4079103987703</v>
      </c>
      <c r="M34" s="10"/>
      <c r="N34" s="14">
        <f>SUM(N20:N33)</f>
        <v>10000000000</v>
      </c>
      <c r="P34" s="14">
        <f>SUM(P9:P33)</f>
        <v>159337843224</v>
      </c>
      <c r="R34" s="14">
        <f>SUM(R9:R33)</f>
        <v>544423180748</v>
      </c>
      <c r="T34" s="14">
        <f>SUM(T9:T33)</f>
        <v>4792865011675</v>
      </c>
    </row>
    <row r="35" spans="1:20" ht="13.5" thickTop="1">
      <c r="L35" s="23"/>
      <c r="M35" s="23"/>
      <c r="N35" s="23"/>
    </row>
    <row r="36" spans="1:20">
      <c r="D36" s="25"/>
      <c r="L36" s="26"/>
      <c r="M36" s="26"/>
      <c r="N36" s="26"/>
    </row>
    <row r="37" spans="1:20">
      <c r="D37" s="25"/>
      <c r="P37" s="25"/>
      <c r="R37" s="25"/>
    </row>
    <row r="38" spans="1:20">
      <c r="D38" s="25"/>
      <c r="R38" s="25"/>
    </row>
    <row r="39" spans="1:20">
      <c r="R39" s="25"/>
    </row>
    <row r="40" spans="1:20">
      <c r="L40" s="25"/>
      <c r="M40" s="25"/>
      <c r="N40" s="25"/>
    </row>
  </sheetData>
  <mergeCells count="33">
    <mergeCell ref="A1:T1"/>
    <mergeCell ref="A2:T2"/>
    <mergeCell ref="A3:T3"/>
    <mergeCell ref="B5:T5"/>
    <mergeCell ref="D6:J6"/>
    <mergeCell ref="L6:T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4:B34"/>
    <mergeCell ref="A31:B31"/>
    <mergeCell ref="A32:B32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20"/>
  <sheetViews>
    <sheetView rightToLeft="1" view="pageBreakPreview" zoomScale="60" zoomScaleNormal="100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4.45" customHeight="1"/>
    <row r="5" spans="1:17" ht="14.45" customHeight="1">
      <c r="A5" s="1" t="s">
        <v>229</v>
      </c>
      <c r="B5" s="51" t="s">
        <v>230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9.1" customHeight="1">
      <c r="M6" s="63" t="s">
        <v>231</v>
      </c>
      <c r="Q6" s="63" t="s">
        <v>232</v>
      </c>
    </row>
    <row r="7" spans="1:17" ht="14.45" customHeight="1">
      <c r="A7" s="43" t="s">
        <v>233</v>
      </c>
      <c r="B7" s="43"/>
      <c r="D7" s="2" t="s">
        <v>234</v>
      </c>
      <c r="F7" s="2" t="s">
        <v>235</v>
      </c>
      <c r="H7" s="2" t="s">
        <v>36</v>
      </c>
      <c r="J7" s="43" t="s">
        <v>236</v>
      </c>
      <c r="K7" s="43"/>
      <c r="M7" s="63"/>
      <c r="O7" s="2" t="s">
        <v>237</v>
      </c>
      <c r="Q7" s="63"/>
    </row>
    <row r="8" spans="1:17" ht="14.45" customHeight="1">
      <c r="A8" s="49" t="s">
        <v>238</v>
      </c>
      <c r="B8" s="64"/>
      <c r="D8" s="49" t="s">
        <v>239</v>
      </c>
      <c r="F8" s="4" t="s">
        <v>240</v>
      </c>
      <c r="H8" s="3"/>
      <c r="J8" s="3"/>
      <c r="K8" s="3"/>
      <c r="M8" s="3"/>
      <c r="O8" s="3"/>
      <c r="Q8" s="3"/>
    </row>
    <row r="9" spans="1:17" ht="14.45" customHeight="1">
      <c r="A9" s="43"/>
      <c r="B9" s="43"/>
      <c r="D9" s="43"/>
      <c r="F9" s="4" t="s">
        <v>241</v>
      </c>
    </row>
    <row r="10" spans="1:17" ht="14.45" customHeight="1">
      <c r="A10" s="49" t="s">
        <v>238</v>
      </c>
      <c r="B10" s="64"/>
      <c r="D10" s="49" t="s">
        <v>242</v>
      </c>
      <c r="F10" s="4" t="s">
        <v>240</v>
      </c>
    </row>
    <row r="11" spans="1:17" ht="14.45" customHeight="1">
      <c r="A11" s="43"/>
      <c r="B11" s="43"/>
      <c r="D11" s="43"/>
      <c r="F11" s="4" t="s">
        <v>243</v>
      </c>
    </row>
    <row r="12" spans="1:17" ht="65.45" customHeight="1">
      <c r="A12" s="60" t="s">
        <v>244</v>
      </c>
      <c r="B12" s="60"/>
      <c r="D12" s="22" t="s">
        <v>245</v>
      </c>
      <c r="F12" s="4" t="s">
        <v>246</v>
      </c>
    </row>
    <row r="13" spans="1:17" ht="14.45" customHeight="1">
      <c r="A13" s="60" t="s">
        <v>143</v>
      </c>
      <c r="B13" s="61"/>
      <c r="D13" s="60" t="s">
        <v>143</v>
      </c>
      <c r="F13" s="4" t="s">
        <v>247</v>
      </c>
    </row>
    <row r="14" spans="1:17" ht="14.45" customHeight="1">
      <c r="A14" s="62"/>
      <c r="B14" s="62"/>
      <c r="D14" s="62"/>
      <c r="F14" s="4" t="s">
        <v>248</v>
      </c>
    </row>
    <row r="15" spans="1:17" ht="14.45" customHeight="1">
      <c r="A15" s="62"/>
      <c r="B15" s="62"/>
      <c r="D15" s="62"/>
      <c r="F15" s="4" t="s">
        <v>249</v>
      </c>
    </row>
    <row r="16" spans="1:17" ht="14.45" customHeight="1">
      <c r="A16" s="63"/>
      <c r="B16" s="63"/>
      <c r="D16" s="63"/>
      <c r="F16" s="4" t="s">
        <v>250</v>
      </c>
    </row>
    <row r="17" spans="1:10" ht="14.45" customHeight="1">
      <c r="A17" s="3"/>
      <c r="B17" s="3"/>
      <c r="D17" s="3"/>
      <c r="F17" s="3"/>
    </row>
    <row r="18" spans="1:10" ht="14.45" customHeight="1">
      <c r="A18" s="43" t="s">
        <v>251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9" scale="9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I23"/>
  <sheetViews>
    <sheetView rightToLeft="1" view="pageBreakPreview" topLeftCell="A2" zoomScale="60" zoomScaleNormal="100" workbookViewId="0">
      <selection activeCell="F33" sqref="F3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0.28515625" customWidth="1"/>
  </cols>
  <sheetData>
    <row r="1" spans="1:9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</row>
    <row r="3" spans="1:9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ht="14.45" customHeight="1"/>
    <row r="5" spans="1:9" ht="14.45" customHeight="1">
      <c r="A5" s="1" t="s">
        <v>252</v>
      </c>
      <c r="B5" s="51" t="s">
        <v>253</v>
      </c>
      <c r="C5" s="51"/>
      <c r="D5" s="51"/>
      <c r="E5" s="51"/>
      <c r="F5" s="51"/>
      <c r="G5" s="51"/>
      <c r="H5" s="51"/>
      <c r="I5" s="51"/>
    </row>
    <row r="6" spans="1:9" ht="14.45" customHeight="1">
      <c r="D6" s="43" t="s">
        <v>183</v>
      </c>
      <c r="E6" s="43"/>
      <c r="F6" s="43"/>
      <c r="H6" s="43" t="s">
        <v>184</v>
      </c>
      <c r="I6" s="43"/>
    </row>
    <row r="7" spans="1:9" ht="36.4" customHeight="1">
      <c r="A7" s="43" t="s">
        <v>254</v>
      </c>
      <c r="B7" s="43"/>
      <c r="D7" s="22" t="s">
        <v>255</v>
      </c>
      <c r="E7" s="3"/>
      <c r="F7" s="22" t="s">
        <v>256</v>
      </c>
      <c r="H7" s="22" t="s">
        <v>255</v>
      </c>
      <c r="I7" s="3"/>
    </row>
    <row r="8" spans="1:9" ht="21.75" customHeight="1">
      <c r="A8" s="44" t="s">
        <v>306</v>
      </c>
      <c r="B8" s="44"/>
      <c r="D8" s="6">
        <v>81986066638</v>
      </c>
      <c r="F8" s="7"/>
      <c r="H8" s="6">
        <v>804662712290</v>
      </c>
    </row>
    <row r="9" spans="1:9" ht="21.75" customHeight="1">
      <c r="A9" s="52" t="s">
        <v>307</v>
      </c>
      <c r="B9" s="52"/>
      <c r="D9" s="10">
        <v>205065227043</v>
      </c>
      <c r="F9" s="17"/>
      <c r="H9" s="10">
        <v>740618524323</v>
      </c>
    </row>
    <row r="10" spans="1:9" ht="21.75" customHeight="1">
      <c r="A10" s="52" t="s">
        <v>308</v>
      </c>
      <c r="B10" s="52"/>
      <c r="D10" s="10">
        <v>94929066585</v>
      </c>
      <c r="F10" s="17"/>
      <c r="H10" s="10">
        <v>763829546607</v>
      </c>
    </row>
    <row r="11" spans="1:9" ht="21.75" customHeight="1">
      <c r="A11" s="52" t="s">
        <v>309</v>
      </c>
      <c r="B11" s="52"/>
      <c r="D11" s="10">
        <v>7430720253</v>
      </c>
      <c r="F11" s="17"/>
      <c r="H11" s="10">
        <v>7430760370</v>
      </c>
    </row>
    <row r="12" spans="1:9" ht="21.75" customHeight="1">
      <c r="A12" s="52" t="s">
        <v>310</v>
      </c>
      <c r="B12" s="52"/>
      <c r="D12" s="10">
        <v>157099661103</v>
      </c>
      <c r="F12" s="17"/>
      <c r="H12" s="10">
        <v>1045403853212</v>
      </c>
    </row>
    <row r="13" spans="1:9" ht="21.75" customHeight="1">
      <c r="A13" s="52" t="s">
        <v>311</v>
      </c>
      <c r="B13" s="52"/>
      <c r="D13" s="10">
        <v>0</v>
      </c>
      <c r="F13" s="17"/>
      <c r="H13" s="10">
        <v>111083</v>
      </c>
    </row>
    <row r="14" spans="1:9" ht="21.75" customHeight="1">
      <c r="A14" s="52" t="s">
        <v>312</v>
      </c>
      <c r="B14" s="52"/>
      <c r="D14" s="10">
        <v>3987</v>
      </c>
      <c r="F14" s="17"/>
      <c r="H14" s="10">
        <v>23057</v>
      </c>
    </row>
    <row r="15" spans="1:9" ht="21.75" customHeight="1">
      <c r="A15" s="52" t="s">
        <v>313</v>
      </c>
      <c r="B15" s="52"/>
      <c r="D15" s="10">
        <v>5249154</v>
      </c>
      <c r="F15" s="17"/>
      <c r="H15" s="10">
        <v>5712109</v>
      </c>
    </row>
    <row r="16" spans="1:9" ht="21.75" customHeight="1">
      <c r="A16" s="52" t="s">
        <v>314</v>
      </c>
      <c r="B16" s="52"/>
      <c r="D16" s="10">
        <v>243487673464</v>
      </c>
      <c r="F16" s="17"/>
      <c r="H16" s="10">
        <v>1024794686668</v>
      </c>
    </row>
    <row r="17" spans="1:8" ht="21.75" customHeight="1">
      <c r="A17" s="52" t="s">
        <v>315</v>
      </c>
      <c r="B17" s="52"/>
      <c r="D17" s="10">
        <v>0</v>
      </c>
      <c r="F17" s="17"/>
      <c r="H17" s="10">
        <v>632616</v>
      </c>
    </row>
    <row r="18" spans="1:8" ht="21.75" customHeight="1">
      <c r="A18" s="52" t="s">
        <v>316</v>
      </c>
      <c r="B18" s="52"/>
      <c r="D18" s="10">
        <v>14087</v>
      </c>
      <c r="F18" s="17"/>
      <c r="H18" s="10">
        <v>110484919521</v>
      </c>
    </row>
    <row r="19" spans="1:8" ht="21.75" customHeight="1">
      <c r="A19" s="52" t="s">
        <v>317</v>
      </c>
      <c r="B19" s="52"/>
      <c r="D19" s="10">
        <v>25705</v>
      </c>
      <c r="F19" s="17"/>
      <c r="H19" s="10">
        <v>160380</v>
      </c>
    </row>
    <row r="20" spans="1:8" ht="21.75" customHeight="1">
      <c r="A20" s="52" t="s">
        <v>318</v>
      </c>
      <c r="B20" s="52"/>
      <c r="D20" s="10">
        <v>109589041</v>
      </c>
      <c r="F20" s="17"/>
      <c r="H20" s="10">
        <v>109589041</v>
      </c>
    </row>
    <row r="21" spans="1:8" ht="21.75" customHeight="1" thickBot="1">
      <c r="A21" s="42" t="s">
        <v>21</v>
      </c>
      <c r="B21" s="42"/>
      <c r="D21" s="14">
        <v>790113297060</v>
      </c>
      <c r="F21" s="14"/>
      <c r="H21" s="14">
        <v>4497341231277</v>
      </c>
    </row>
    <row r="22" spans="1:8" ht="13.5" thickTop="1">
      <c r="D22" s="23"/>
      <c r="E22" s="23"/>
      <c r="F22" s="23"/>
      <c r="G22" s="23"/>
      <c r="H22" s="23"/>
    </row>
    <row r="23" spans="1:8">
      <c r="D23" s="26"/>
      <c r="H23" s="26"/>
    </row>
  </sheetData>
  <mergeCells count="21">
    <mergeCell ref="A1:I1"/>
    <mergeCell ref="A2:I2"/>
    <mergeCell ref="A3:I3"/>
    <mergeCell ref="B5:I5"/>
    <mergeCell ref="D6:F6"/>
    <mergeCell ref="H6:I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0:B20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="60" zoomScaleNormal="100" workbookViewId="0">
      <selection activeCell="B21" sqref="B2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0" t="s">
        <v>0</v>
      </c>
      <c r="B1" s="50"/>
      <c r="C1" s="50"/>
      <c r="D1" s="50"/>
      <c r="E1" s="50"/>
      <c r="F1" s="50"/>
    </row>
    <row r="2" spans="1:6" ht="21.75" customHeight="1">
      <c r="A2" s="50" t="s">
        <v>164</v>
      </c>
      <c r="B2" s="50"/>
      <c r="C2" s="50"/>
      <c r="D2" s="50"/>
      <c r="E2" s="50"/>
      <c r="F2" s="50"/>
    </row>
    <row r="3" spans="1:6" ht="21.75" customHeight="1">
      <c r="A3" s="50" t="s">
        <v>2</v>
      </c>
      <c r="B3" s="50"/>
      <c r="C3" s="50"/>
      <c r="D3" s="50"/>
      <c r="E3" s="50"/>
      <c r="F3" s="50"/>
    </row>
    <row r="4" spans="1:6" ht="14.45" customHeight="1"/>
    <row r="5" spans="1:6" ht="29.1" customHeight="1">
      <c r="A5" s="1" t="s">
        <v>259</v>
      </c>
      <c r="B5" s="51" t="s">
        <v>179</v>
      </c>
      <c r="C5" s="51"/>
      <c r="D5" s="51"/>
      <c r="E5" s="51"/>
      <c r="F5" s="51"/>
    </row>
    <row r="6" spans="1:6" ht="14.45" customHeight="1">
      <c r="D6" s="2" t="s">
        <v>183</v>
      </c>
      <c r="F6" s="2" t="s">
        <v>9</v>
      </c>
    </row>
    <row r="7" spans="1:6" ht="14.45" customHeight="1">
      <c r="A7" s="43" t="s">
        <v>179</v>
      </c>
      <c r="B7" s="43"/>
      <c r="D7" s="4" t="s">
        <v>147</v>
      </c>
      <c r="F7" s="4" t="s">
        <v>147</v>
      </c>
    </row>
    <row r="8" spans="1:6" ht="21.75" customHeight="1">
      <c r="A8" s="44" t="s">
        <v>179</v>
      </c>
      <c r="B8" s="44"/>
      <c r="D8" s="6">
        <v>0</v>
      </c>
      <c r="F8" s="6">
        <v>2732385</v>
      </c>
    </row>
    <row r="9" spans="1:6" ht="21.75" customHeight="1">
      <c r="A9" s="52" t="s">
        <v>260</v>
      </c>
      <c r="B9" s="52"/>
      <c r="D9" s="10">
        <v>0</v>
      </c>
      <c r="F9" s="10">
        <v>2515682067</v>
      </c>
    </row>
    <row r="10" spans="1:6" ht="21.75" customHeight="1">
      <c r="A10" s="46" t="s">
        <v>261</v>
      </c>
      <c r="B10" s="46"/>
      <c r="D10" s="11">
        <v>21847305</v>
      </c>
      <c r="F10" s="11">
        <v>1248388698</v>
      </c>
    </row>
    <row r="11" spans="1:6" ht="21.75" customHeight="1">
      <c r="A11" s="42" t="s">
        <v>21</v>
      </c>
      <c r="B11" s="42"/>
      <c r="D11" s="14">
        <v>21847305</v>
      </c>
      <c r="F11" s="14">
        <v>3766803150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2"/>
  <sheetViews>
    <sheetView rightToLeft="1" view="pageBreakPreview" topLeftCell="E1" zoomScale="60" zoomScaleNormal="100" workbookViewId="0">
      <selection activeCell="S22" sqref="S2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6.42578125" bestFit="1" customWidth="1"/>
    <col min="20" max="20" width="0.28515625" customWidth="1"/>
  </cols>
  <sheetData>
    <row r="1" spans="1:19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4.45" customHeight="1"/>
    <row r="5" spans="1:19" ht="14.45" customHeight="1">
      <c r="A5" s="51" t="s">
        <v>186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4.45" customHeight="1">
      <c r="A6" s="43" t="s">
        <v>23</v>
      </c>
      <c r="C6" s="43" t="s">
        <v>262</v>
      </c>
      <c r="D6" s="43"/>
      <c r="E6" s="43"/>
      <c r="F6" s="43"/>
      <c r="G6" s="43"/>
      <c r="I6" s="43" t="s">
        <v>183</v>
      </c>
      <c r="J6" s="43"/>
      <c r="K6" s="43"/>
      <c r="L6" s="43"/>
      <c r="M6" s="43"/>
      <c r="O6" s="43" t="s">
        <v>184</v>
      </c>
      <c r="P6" s="43"/>
      <c r="Q6" s="43"/>
      <c r="R6" s="43"/>
      <c r="S6" s="43"/>
    </row>
    <row r="7" spans="1:19" ht="54" customHeight="1">
      <c r="A7" s="43"/>
      <c r="C7" s="22" t="s">
        <v>263</v>
      </c>
      <c r="D7" s="3"/>
      <c r="E7" s="22" t="s">
        <v>264</v>
      </c>
      <c r="F7" s="3"/>
      <c r="G7" s="22" t="s">
        <v>265</v>
      </c>
      <c r="I7" s="22" t="s">
        <v>266</v>
      </c>
      <c r="J7" s="3"/>
      <c r="K7" s="22" t="s">
        <v>267</v>
      </c>
      <c r="L7" s="3"/>
      <c r="M7" s="22" t="s">
        <v>268</v>
      </c>
      <c r="O7" s="22" t="s">
        <v>266</v>
      </c>
      <c r="P7" s="3"/>
      <c r="Q7" s="22" t="s">
        <v>267</v>
      </c>
      <c r="R7" s="3"/>
      <c r="S7" s="22" t="s">
        <v>268</v>
      </c>
    </row>
    <row r="8" spans="1:19" ht="21.75" customHeight="1">
      <c r="A8" s="5" t="s">
        <v>19</v>
      </c>
      <c r="C8" s="5" t="s">
        <v>269</v>
      </c>
      <c r="E8" s="6">
        <v>211000000</v>
      </c>
      <c r="G8" s="6">
        <v>114</v>
      </c>
      <c r="I8" s="6">
        <v>0</v>
      </c>
      <c r="K8" s="6">
        <v>0</v>
      </c>
      <c r="M8" s="6">
        <v>0</v>
      </c>
      <c r="O8" s="6">
        <v>24054000000</v>
      </c>
      <c r="Q8" s="6">
        <v>2640073171</v>
      </c>
      <c r="S8" s="6">
        <v>21413926829</v>
      </c>
    </row>
    <row r="9" spans="1:19" ht="21.75" customHeight="1">
      <c r="A9" s="16" t="s">
        <v>199</v>
      </c>
      <c r="C9" s="16" t="s">
        <v>270</v>
      </c>
      <c r="E9" s="10">
        <v>8502639</v>
      </c>
      <c r="G9" s="10">
        <v>2320</v>
      </c>
      <c r="I9" s="10">
        <v>0</v>
      </c>
      <c r="K9" s="10">
        <v>0</v>
      </c>
      <c r="M9" s="10">
        <v>0</v>
      </c>
      <c r="O9" s="10">
        <v>19726122480</v>
      </c>
      <c r="Q9" s="10">
        <v>0</v>
      </c>
      <c r="S9" s="10">
        <v>19726122480</v>
      </c>
    </row>
    <row r="10" spans="1:19" ht="21.75" customHeight="1">
      <c r="A10" s="16" t="s">
        <v>191</v>
      </c>
      <c r="C10" s="16" t="s">
        <v>271</v>
      </c>
      <c r="E10" s="10">
        <v>19431752</v>
      </c>
      <c r="G10" s="10">
        <v>1997</v>
      </c>
      <c r="I10" s="10">
        <v>0</v>
      </c>
      <c r="K10" s="10">
        <v>0</v>
      </c>
      <c r="M10" s="10">
        <v>0</v>
      </c>
      <c r="O10" s="10">
        <v>38805208744</v>
      </c>
      <c r="Q10" s="10">
        <v>4216927446</v>
      </c>
      <c r="S10" s="10">
        <v>34588281298</v>
      </c>
    </row>
    <row r="11" spans="1:19" ht="21.75" customHeight="1">
      <c r="A11" s="16" t="s">
        <v>192</v>
      </c>
      <c r="C11" s="16" t="s">
        <v>269</v>
      </c>
      <c r="E11" s="10">
        <v>10500000</v>
      </c>
      <c r="G11" s="10">
        <v>360</v>
      </c>
      <c r="I11" s="10">
        <v>0</v>
      </c>
      <c r="K11" s="10">
        <v>0</v>
      </c>
      <c r="M11" s="10">
        <v>0</v>
      </c>
      <c r="O11" s="10">
        <v>3780000000</v>
      </c>
      <c r="Q11" s="10">
        <v>0</v>
      </c>
      <c r="S11" s="10">
        <v>3780000000</v>
      </c>
    </row>
    <row r="12" spans="1:19" ht="21.75" customHeight="1">
      <c r="A12" s="16" t="s">
        <v>197</v>
      </c>
      <c r="C12" s="16" t="s">
        <v>272</v>
      </c>
      <c r="E12" s="10">
        <v>11000000</v>
      </c>
      <c r="G12" s="10">
        <v>625</v>
      </c>
      <c r="I12" s="10">
        <v>0</v>
      </c>
      <c r="K12" s="10">
        <v>0</v>
      </c>
      <c r="M12" s="10">
        <v>0</v>
      </c>
      <c r="O12" s="10">
        <v>6875000000</v>
      </c>
      <c r="Q12" s="10">
        <v>0</v>
      </c>
      <c r="S12" s="10">
        <v>6875000000</v>
      </c>
    </row>
    <row r="13" spans="1:19" ht="21.75" customHeight="1">
      <c r="A13" s="16" t="s">
        <v>189</v>
      </c>
      <c r="C13" s="16" t="s">
        <v>273</v>
      </c>
      <c r="E13" s="10">
        <v>32163634</v>
      </c>
      <c r="G13" s="10">
        <v>400</v>
      </c>
      <c r="I13" s="10">
        <v>0</v>
      </c>
      <c r="K13" s="10">
        <v>0</v>
      </c>
      <c r="M13" s="10">
        <v>0</v>
      </c>
      <c r="O13" s="10">
        <v>12865453600</v>
      </c>
      <c r="Q13" s="10">
        <v>0</v>
      </c>
      <c r="S13" s="10">
        <v>12865453600</v>
      </c>
    </row>
    <row r="14" spans="1:19" ht="21.75" customHeight="1">
      <c r="A14" s="8" t="s">
        <v>202</v>
      </c>
      <c r="C14" s="8" t="s">
        <v>274</v>
      </c>
      <c r="E14" s="11">
        <v>4000000</v>
      </c>
      <c r="G14" s="11">
        <v>2017</v>
      </c>
      <c r="I14" s="11">
        <v>0</v>
      </c>
      <c r="K14" s="11">
        <v>0</v>
      </c>
      <c r="M14" s="11">
        <v>0</v>
      </c>
      <c r="O14" s="11">
        <v>8068000000</v>
      </c>
      <c r="Q14" s="11">
        <v>867951100</v>
      </c>
      <c r="S14" s="11">
        <v>7200048900</v>
      </c>
    </row>
    <row r="15" spans="1:19" ht="21.75" customHeight="1">
      <c r="A15" s="13" t="s">
        <v>21</v>
      </c>
      <c r="C15" s="14"/>
      <c r="E15" s="14"/>
      <c r="G15" s="14"/>
      <c r="I15" s="14">
        <v>0</v>
      </c>
      <c r="K15" s="14">
        <v>0</v>
      </c>
      <c r="M15" s="14">
        <v>0</v>
      </c>
      <c r="O15" s="14">
        <v>114173784824</v>
      </c>
      <c r="Q15" s="14">
        <v>7724951717</v>
      </c>
      <c r="S15" s="14">
        <v>106448833107</v>
      </c>
    </row>
    <row r="22" spans="19:19">
      <c r="S22" s="2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8"/>
  <sheetViews>
    <sheetView rightToLeft="1" view="pageBreakPreview" topLeftCell="B1" zoomScale="60" zoomScaleNormal="100" workbookViewId="0">
      <selection activeCell="I31" sqref="I3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4.45" customHeight="1"/>
    <row r="5" spans="1:11" ht="14.45" customHeight="1">
      <c r="A5" s="51" t="s">
        <v>207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4.45" customHeight="1">
      <c r="I6" s="2" t="s">
        <v>183</v>
      </c>
      <c r="K6" s="2" t="s">
        <v>184</v>
      </c>
    </row>
    <row r="7" spans="1:11" ht="36.75" customHeight="1">
      <c r="A7" s="2" t="s">
        <v>275</v>
      </c>
      <c r="C7" s="21" t="s">
        <v>276</v>
      </c>
      <c r="E7" s="21" t="s">
        <v>277</v>
      </c>
      <c r="G7" s="21" t="s">
        <v>278</v>
      </c>
      <c r="I7" s="22" t="s">
        <v>279</v>
      </c>
      <c r="K7" s="22" t="s">
        <v>279</v>
      </c>
    </row>
    <row r="8" spans="1:11" ht="18.75">
      <c r="A8" s="28" t="s">
        <v>320</v>
      </c>
      <c r="B8" s="29"/>
      <c r="C8" s="28" t="s">
        <v>321</v>
      </c>
      <c r="D8" s="29"/>
      <c r="E8" s="30">
        <v>67248</v>
      </c>
      <c r="F8" s="29"/>
      <c r="G8" s="31">
        <v>175198</v>
      </c>
      <c r="H8" s="29"/>
      <c r="I8" s="30">
        <v>11781715104</v>
      </c>
      <c r="J8" s="29"/>
      <c r="K8" s="30">
        <v>11781715104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G36"/>
  <sheetViews>
    <sheetView rightToLeft="1" view="pageBreakPreview" topLeftCell="H7" zoomScale="60" zoomScaleNormal="100" workbookViewId="0">
      <selection activeCell="T28" sqref="T28"/>
    </sheetView>
  </sheetViews>
  <sheetFormatPr defaultRowHeight="12.75"/>
  <cols>
    <col min="1" max="1" width="28.42578125" bestFit="1" customWidth="1"/>
    <col min="2" max="2" width="1.28515625" customWidth="1"/>
    <col min="3" max="3" width="15.7109375" customWidth="1"/>
    <col min="4" max="4" width="1.28515625" customWidth="1"/>
    <col min="5" max="5" width="11" customWidth="1"/>
    <col min="6" max="7" width="1.28515625" customWidth="1"/>
    <col min="8" max="8" width="18.7109375" customWidth="1"/>
    <col min="9" max="9" width="1.28515625" customWidth="1"/>
    <col min="10" max="10" width="16" customWidth="1"/>
    <col min="11" max="11" width="1.28515625" customWidth="1"/>
    <col min="12" max="12" width="10.7109375" customWidth="1"/>
    <col min="13" max="13" width="1.28515625" customWidth="1"/>
    <col min="14" max="14" width="16" customWidth="1"/>
    <col min="15" max="15" width="1.28515625" customWidth="1"/>
    <col min="16" max="16" width="19.42578125" bestFit="1" customWidth="1"/>
    <col min="17" max="17" width="1.28515625" customWidth="1"/>
    <col min="18" max="18" width="10.85546875" bestFit="1" customWidth="1"/>
    <col min="19" max="19" width="1.28515625" customWidth="1"/>
    <col min="20" max="20" width="20.42578125" bestFit="1" customWidth="1"/>
    <col min="21" max="21" width="0.28515625" customWidth="1"/>
  </cols>
  <sheetData>
    <row r="1" spans="1:20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14.45" customHeight="1"/>
    <row r="5" spans="1:20" ht="14.45" customHeight="1">
      <c r="A5" s="51" t="s">
        <v>280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4.45" customHeight="1">
      <c r="A6" s="43" t="s">
        <v>167</v>
      </c>
      <c r="J6" s="43" t="s">
        <v>183</v>
      </c>
      <c r="K6" s="43"/>
      <c r="L6" s="43"/>
      <c r="M6" s="43"/>
      <c r="N6" s="43"/>
      <c r="P6" s="43" t="s">
        <v>184</v>
      </c>
      <c r="Q6" s="43"/>
      <c r="R6" s="43"/>
      <c r="S6" s="43"/>
      <c r="T6" s="43"/>
    </row>
    <row r="7" spans="1:20" ht="29.1" customHeight="1">
      <c r="A7" s="43"/>
      <c r="C7" s="21" t="s">
        <v>281</v>
      </c>
      <c r="E7" s="63" t="s">
        <v>79</v>
      </c>
      <c r="F7" s="63"/>
      <c r="H7" s="21" t="s">
        <v>282</v>
      </c>
      <c r="J7" s="22" t="s">
        <v>283</v>
      </c>
      <c r="K7" s="3"/>
      <c r="L7" s="22" t="s">
        <v>267</v>
      </c>
      <c r="M7" s="3"/>
      <c r="N7" s="22" t="s">
        <v>284</v>
      </c>
      <c r="P7" s="22" t="s">
        <v>283</v>
      </c>
      <c r="Q7" s="3"/>
      <c r="R7" s="22" t="s">
        <v>267</v>
      </c>
      <c r="S7" s="3"/>
      <c r="T7" s="22" t="s">
        <v>284</v>
      </c>
    </row>
    <row r="8" spans="1:20" ht="21.75" customHeight="1">
      <c r="A8" s="5" t="s">
        <v>129</v>
      </c>
      <c r="C8" s="3"/>
      <c r="E8" s="5" t="s">
        <v>132</v>
      </c>
      <c r="F8" s="3"/>
      <c r="H8" s="7">
        <v>23</v>
      </c>
      <c r="J8" s="6">
        <v>30246575340</v>
      </c>
      <c r="L8" s="6">
        <v>0</v>
      </c>
      <c r="N8" s="6">
        <v>30246575340</v>
      </c>
      <c r="P8" s="6">
        <v>30246575340</v>
      </c>
      <c r="R8" s="6">
        <v>0</v>
      </c>
      <c r="T8" s="6">
        <v>30246575340</v>
      </c>
    </row>
    <row r="9" spans="1:20" ht="21.75" customHeight="1">
      <c r="A9" s="16" t="s">
        <v>133</v>
      </c>
      <c r="E9" s="16" t="s">
        <v>132</v>
      </c>
      <c r="H9" s="17">
        <v>23</v>
      </c>
      <c r="J9" s="10">
        <v>106083428076</v>
      </c>
      <c r="L9" s="10">
        <v>0</v>
      </c>
      <c r="N9" s="10">
        <v>106083428076</v>
      </c>
      <c r="P9" s="10">
        <v>106083428076</v>
      </c>
      <c r="R9" s="10">
        <v>0</v>
      </c>
      <c r="T9" s="10">
        <v>106083428076</v>
      </c>
    </row>
    <row r="10" spans="1:20" ht="21.75" customHeight="1">
      <c r="A10" s="16" t="s">
        <v>126</v>
      </c>
      <c r="E10" s="16" t="s">
        <v>128</v>
      </c>
      <c r="H10" s="17">
        <v>23</v>
      </c>
      <c r="J10" s="10">
        <v>16933671200</v>
      </c>
      <c r="L10" s="10">
        <v>0</v>
      </c>
      <c r="N10" s="10">
        <v>16933671200</v>
      </c>
      <c r="P10" s="10">
        <v>21469604355</v>
      </c>
      <c r="R10" s="10">
        <v>0</v>
      </c>
      <c r="T10" s="10">
        <v>21469604355</v>
      </c>
    </row>
    <row r="11" spans="1:20" ht="21.75" customHeight="1">
      <c r="A11" s="16" t="s">
        <v>123</v>
      </c>
      <c r="E11" s="16" t="s">
        <v>125</v>
      </c>
      <c r="H11" s="17">
        <v>23</v>
      </c>
      <c r="J11" s="10">
        <v>25996324425</v>
      </c>
      <c r="L11" s="10">
        <v>0</v>
      </c>
      <c r="N11" s="10">
        <v>25996324425</v>
      </c>
      <c r="P11" s="10">
        <v>133794666230</v>
      </c>
      <c r="R11" s="10">
        <v>0</v>
      </c>
      <c r="T11" s="10">
        <v>133794666230</v>
      </c>
    </row>
    <row r="12" spans="1:20" ht="21.75" customHeight="1">
      <c r="A12" s="16" t="s">
        <v>120</v>
      </c>
      <c r="E12" s="16" t="s">
        <v>122</v>
      </c>
      <c r="H12" s="17">
        <v>23</v>
      </c>
      <c r="J12" s="10">
        <v>266537677386</v>
      </c>
      <c r="L12" s="10">
        <v>0</v>
      </c>
      <c r="N12" s="10">
        <v>266537677386</v>
      </c>
      <c r="P12" s="10">
        <v>2342671954106</v>
      </c>
      <c r="R12" s="10">
        <v>0</v>
      </c>
      <c r="T12" s="10">
        <v>2342671954106</v>
      </c>
    </row>
    <row r="13" spans="1:20" ht="21.75" customHeight="1">
      <c r="A13" s="16" t="s">
        <v>117</v>
      </c>
      <c r="E13" s="16" t="s">
        <v>119</v>
      </c>
      <c r="H13" s="17">
        <v>23</v>
      </c>
      <c r="J13" s="10">
        <v>30327454781</v>
      </c>
      <c r="L13" s="10">
        <v>0</v>
      </c>
      <c r="N13" s="10">
        <v>30327454781</v>
      </c>
      <c r="P13" s="10">
        <v>367523800046</v>
      </c>
      <c r="R13" s="10">
        <v>0</v>
      </c>
      <c r="T13" s="10">
        <v>367523800046</v>
      </c>
    </row>
    <row r="14" spans="1:20" ht="21.75" customHeight="1">
      <c r="A14" s="16" t="s">
        <v>105</v>
      </c>
      <c r="E14" s="16" t="s">
        <v>107</v>
      </c>
      <c r="H14" s="17">
        <v>23</v>
      </c>
      <c r="J14" s="10">
        <v>94462034</v>
      </c>
      <c r="L14" s="10">
        <v>0</v>
      </c>
      <c r="N14" s="10">
        <v>94462034</v>
      </c>
      <c r="P14" s="10">
        <v>150466842</v>
      </c>
      <c r="R14" s="10">
        <v>0</v>
      </c>
      <c r="T14" s="10">
        <v>150466842</v>
      </c>
    </row>
    <row r="15" spans="1:20" ht="21.75" customHeight="1">
      <c r="A15" s="16" t="s">
        <v>102</v>
      </c>
      <c r="E15" s="16" t="s">
        <v>104</v>
      </c>
      <c r="H15" s="17">
        <v>26</v>
      </c>
      <c r="J15" s="10">
        <v>22799804000</v>
      </c>
      <c r="L15" s="10">
        <v>0</v>
      </c>
      <c r="N15" s="10">
        <v>22799804000</v>
      </c>
      <c r="P15" s="10">
        <v>132130639997</v>
      </c>
      <c r="R15" s="10">
        <v>0</v>
      </c>
      <c r="T15" s="10">
        <v>132130639997</v>
      </c>
    </row>
    <row r="16" spans="1:20" ht="21.75" customHeight="1">
      <c r="A16" s="16" t="s">
        <v>114</v>
      </c>
      <c r="E16" s="16" t="s">
        <v>116</v>
      </c>
      <c r="H16" s="17">
        <v>20.5</v>
      </c>
      <c r="J16" s="10">
        <v>20718129539</v>
      </c>
      <c r="L16" s="10">
        <v>0</v>
      </c>
      <c r="N16" s="10">
        <v>20718129539</v>
      </c>
      <c r="P16" s="10">
        <v>126195632528</v>
      </c>
      <c r="R16" s="10">
        <v>0</v>
      </c>
      <c r="T16" s="10">
        <v>126195632528</v>
      </c>
    </row>
    <row r="17" spans="1:33" ht="21.75" customHeight="1">
      <c r="A17" s="16" t="s">
        <v>227</v>
      </c>
      <c r="E17" s="16" t="s">
        <v>285</v>
      </c>
      <c r="H17" s="17">
        <v>20.5</v>
      </c>
      <c r="J17" s="10">
        <v>0</v>
      </c>
      <c r="L17" s="10">
        <v>0</v>
      </c>
      <c r="N17" s="10">
        <v>0</v>
      </c>
      <c r="P17" s="10">
        <v>37404751821</v>
      </c>
      <c r="R17" s="10">
        <v>0</v>
      </c>
      <c r="T17" s="10">
        <v>37404751821</v>
      </c>
    </row>
    <row r="18" spans="1:33" ht="21.75" customHeight="1">
      <c r="A18" s="16" t="s">
        <v>226</v>
      </c>
      <c r="E18" s="16" t="s">
        <v>286</v>
      </c>
      <c r="H18" s="17">
        <v>20.5</v>
      </c>
      <c r="J18" s="10">
        <v>0</v>
      </c>
      <c r="L18" s="10">
        <v>0</v>
      </c>
      <c r="N18" s="10">
        <v>0</v>
      </c>
      <c r="P18" s="10">
        <v>17506126473</v>
      </c>
      <c r="R18" s="10">
        <v>0</v>
      </c>
      <c r="T18" s="10">
        <v>17506126473</v>
      </c>
    </row>
    <row r="19" spans="1:33" ht="21.75" customHeight="1">
      <c r="A19" s="16" t="s">
        <v>111</v>
      </c>
      <c r="E19" s="16" t="s">
        <v>113</v>
      </c>
      <c r="H19" s="17">
        <v>20.5</v>
      </c>
      <c r="J19" s="10">
        <v>7886577552</v>
      </c>
      <c r="L19" s="10">
        <v>0</v>
      </c>
      <c r="N19" s="10">
        <v>7886577552</v>
      </c>
      <c r="P19" s="10">
        <v>43755685270</v>
      </c>
      <c r="R19" s="10">
        <v>0</v>
      </c>
      <c r="T19" s="10">
        <v>43755685270</v>
      </c>
    </row>
    <row r="20" spans="1:33" ht="21.75" customHeight="1">
      <c r="A20" s="16" t="s">
        <v>225</v>
      </c>
      <c r="E20" s="16" t="s">
        <v>287</v>
      </c>
      <c r="H20" s="17">
        <v>21</v>
      </c>
      <c r="J20" s="10">
        <v>0</v>
      </c>
      <c r="L20" s="10">
        <v>0</v>
      </c>
      <c r="N20" s="10">
        <v>0</v>
      </c>
      <c r="P20" s="10">
        <v>11689983445</v>
      </c>
      <c r="R20" s="10">
        <v>0</v>
      </c>
      <c r="T20" s="10">
        <v>11689983445</v>
      </c>
    </row>
    <row r="21" spans="1:33" ht="21.75" customHeight="1">
      <c r="A21" s="16" t="s">
        <v>108</v>
      </c>
      <c r="E21" s="16" t="s">
        <v>110</v>
      </c>
      <c r="H21" s="17">
        <v>18</v>
      </c>
      <c r="J21" s="10">
        <v>3672327286</v>
      </c>
      <c r="L21" s="10">
        <v>0</v>
      </c>
      <c r="N21" s="10">
        <v>3672327286</v>
      </c>
      <c r="P21" s="10">
        <v>20572284715</v>
      </c>
      <c r="R21" s="10">
        <v>0</v>
      </c>
      <c r="T21" s="10">
        <v>20572284715</v>
      </c>
    </row>
    <row r="22" spans="1:33" ht="21.75" customHeight="1">
      <c r="A22" s="16" t="s">
        <v>97</v>
      </c>
      <c r="E22" s="16" t="s">
        <v>96</v>
      </c>
      <c r="H22" s="17">
        <v>18</v>
      </c>
      <c r="J22" s="10">
        <v>18670926600</v>
      </c>
      <c r="L22" s="10">
        <v>0</v>
      </c>
      <c r="N22" s="10">
        <v>18670926600</v>
      </c>
      <c r="P22" s="10">
        <v>109770796953</v>
      </c>
      <c r="R22" s="10">
        <v>0</v>
      </c>
      <c r="T22" s="10">
        <v>109770796953</v>
      </c>
    </row>
    <row r="23" spans="1:33" ht="21.75" customHeight="1">
      <c r="A23" s="16" t="s">
        <v>99</v>
      </c>
      <c r="E23" s="16" t="s">
        <v>101</v>
      </c>
      <c r="H23" s="17">
        <v>18</v>
      </c>
      <c r="J23" s="10">
        <v>29955111133</v>
      </c>
      <c r="L23" s="10">
        <v>0</v>
      </c>
      <c r="N23" s="10">
        <v>29955111133</v>
      </c>
      <c r="P23" s="10">
        <v>170725765071</v>
      </c>
      <c r="R23" s="10">
        <v>0</v>
      </c>
      <c r="T23" s="10">
        <v>170725765071</v>
      </c>
    </row>
    <row r="24" spans="1:33" ht="21.75" customHeight="1">
      <c r="A24" s="16" t="s">
        <v>322</v>
      </c>
      <c r="E24" s="16"/>
      <c r="H24" s="17"/>
      <c r="J24" s="10">
        <v>9819209015</v>
      </c>
      <c r="L24" s="10"/>
      <c r="N24" s="10"/>
      <c r="P24" s="10">
        <v>9819209015</v>
      </c>
      <c r="R24" s="10"/>
      <c r="T24" s="10">
        <v>9819209015</v>
      </c>
    </row>
    <row r="25" spans="1:33" ht="21.75" customHeight="1">
      <c r="A25" s="8" t="s">
        <v>319</v>
      </c>
      <c r="C25" s="9"/>
      <c r="E25" s="8"/>
      <c r="H25" s="12"/>
      <c r="J25" s="11">
        <v>397592617420</v>
      </c>
      <c r="L25" s="11"/>
      <c r="N25" s="11">
        <v>397592617420</v>
      </c>
      <c r="P25" s="10">
        <v>397592617420</v>
      </c>
      <c r="R25" s="8"/>
      <c r="T25" s="10">
        <v>397592617420</v>
      </c>
      <c r="U25" s="12"/>
      <c r="W25" s="11"/>
      <c r="Y25" s="11"/>
      <c r="AA25" s="11"/>
      <c r="AC25" s="11"/>
      <c r="AE25" s="11"/>
      <c r="AG25" s="11"/>
    </row>
    <row r="26" spans="1:33" ht="21.75" customHeight="1" thickBot="1">
      <c r="A26" s="13" t="s">
        <v>21</v>
      </c>
      <c r="C26" s="14"/>
      <c r="E26" s="14"/>
      <c r="H26" s="14"/>
      <c r="J26" s="14">
        <f>SUM(J8:J25)</f>
        <v>987334295787</v>
      </c>
      <c r="L26" s="14">
        <v>0</v>
      </c>
      <c r="N26" s="14">
        <f>SUM(N8:N25)</f>
        <v>977515086772</v>
      </c>
      <c r="P26" s="14">
        <f>SUM(P8:P25)</f>
        <v>4079103987703</v>
      </c>
      <c r="R26" s="14">
        <v>0</v>
      </c>
      <c r="T26" s="14">
        <f>SUM(T8:T25)</f>
        <v>4079103987703</v>
      </c>
    </row>
    <row r="27" spans="1:33">
      <c r="P27" s="25"/>
    </row>
    <row r="28" spans="1:33">
      <c r="T28" s="25"/>
    </row>
    <row r="29" spans="1:33">
      <c r="T29" s="25"/>
    </row>
    <row r="30" spans="1:33">
      <c r="T30" s="25"/>
    </row>
    <row r="32" spans="1:33">
      <c r="T32" s="25"/>
    </row>
    <row r="33" spans="20:20">
      <c r="T33" s="25"/>
    </row>
    <row r="34" spans="20:20">
      <c r="T34" s="25"/>
    </row>
    <row r="36" spans="20:20">
      <c r="T36" s="23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3"/>
  <sheetViews>
    <sheetView rightToLeft="1" view="pageBreakPreview" topLeftCell="A5" zoomScale="60" zoomScaleNormal="100" workbookViewId="0">
      <selection activeCell="A6" sqref="A6:M7"/>
    </sheetView>
  </sheetViews>
  <sheetFormatPr defaultRowHeight="12.75"/>
  <cols>
    <col min="1" max="1" width="40.7109375" bestFit="1" customWidth="1"/>
    <col min="2" max="2" width="1.28515625" customWidth="1"/>
    <col min="3" max="3" width="18.7109375" bestFit="1" customWidth="1"/>
    <col min="4" max="4" width="1.28515625" customWidth="1"/>
    <col min="5" max="5" width="14.5703125" bestFit="1" customWidth="1"/>
    <col min="6" max="6" width="1.28515625" customWidth="1"/>
    <col min="7" max="7" width="17.7109375" bestFit="1" customWidth="1"/>
    <col min="8" max="8" width="1.28515625" customWidth="1"/>
    <col min="9" max="9" width="17.85546875" bestFit="1" customWidth="1"/>
    <col min="10" max="10" width="1.28515625" customWidth="1"/>
    <col min="11" max="11" width="17.71093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/>
    <row r="5" spans="1:13" ht="21" customHeight="1">
      <c r="A5" s="51" t="s">
        <v>288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>
      <c r="A6" s="43" t="s">
        <v>167</v>
      </c>
      <c r="C6" s="43" t="s">
        <v>183</v>
      </c>
      <c r="D6" s="43"/>
      <c r="E6" s="43"/>
      <c r="F6" s="43"/>
      <c r="G6" s="43"/>
      <c r="I6" s="43" t="s">
        <v>184</v>
      </c>
      <c r="J6" s="43"/>
      <c r="K6" s="43"/>
      <c r="L6" s="43"/>
      <c r="M6" s="43"/>
    </row>
    <row r="7" spans="1:13" ht="29.1" customHeight="1">
      <c r="A7" s="43"/>
      <c r="C7" s="22" t="s">
        <v>283</v>
      </c>
      <c r="D7" s="3"/>
      <c r="E7" s="22" t="s">
        <v>267</v>
      </c>
      <c r="F7" s="3"/>
      <c r="G7" s="22" t="s">
        <v>284</v>
      </c>
      <c r="I7" s="22" t="s">
        <v>283</v>
      </c>
      <c r="J7" s="3"/>
      <c r="K7" s="22" t="s">
        <v>267</v>
      </c>
      <c r="L7" s="3"/>
      <c r="M7" s="22" t="s">
        <v>284</v>
      </c>
    </row>
    <row r="8" spans="1:13" ht="21.75" customHeight="1">
      <c r="A8" s="5" t="s">
        <v>150</v>
      </c>
      <c r="C8" s="6">
        <v>81986066638</v>
      </c>
      <c r="E8" s="6">
        <v>0</v>
      </c>
      <c r="G8" s="6">
        <v>82277794907</v>
      </c>
      <c r="I8" s="6">
        <v>804662712290</v>
      </c>
      <c r="K8" s="6">
        <v>372206527</v>
      </c>
      <c r="M8" s="6">
        <v>804290505763</v>
      </c>
    </row>
    <row r="9" spans="1:13" ht="21.75" customHeight="1">
      <c r="A9" s="16" t="s">
        <v>152</v>
      </c>
      <c r="C9" s="10">
        <v>205065227043</v>
      </c>
      <c r="E9" s="10">
        <v>0</v>
      </c>
      <c r="G9" s="10">
        <v>205516880596</v>
      </c>
      <c r="I9" s="10">
        <v>740618524323</v>
      </c>
      <c r="K9" s="10">
        <v>661621653</v>
      </c>
      <c r="M9" s="10">
        <v>739956902670</v>
      </c>
    </row>
    <row r="10" spans="1:13" ht="21.75" customHeight="1">
      <c r="A10" s="16" t="s">
        <v>154</v>
      </c>
      <c r="C10" s="10">
        <v>94929066585</v>
      </c>
      <c r="E10" s="10">
        <v>0</v>
      </c>
      <c r="G10" s="10">
        <v>95392959027</v>
      </c>
      <c r="I10" s="10">
        <v>763829546607</v>
      </c>
      <c r="K10" s="10">
        <v>254671902</v>
      </c>
      <c r="M10" s="10">
        <v>763574874705</v>
      </c>
    </row>
    <row r="11" spans="1:13" ht="21.75" customHeight="1">
      <c r="A11" s="16" t="s">
        <v>155</v>
      </c>
      <c r="C11" s="10">
        <v>7430720253</v>
      </c>
      <c r="E11" s="10"/>
      <c r="G11" s="10">
        <v>7299337266</v>
      </c>
      <c r="I11" s="10">
        <v>7430760370</v>
      </c>
      <c r="K11" s="10">
        <v>131382987</v>
      </c>
      <c r="M11" s="10">
        <v>7299377383</v>
      </c>
    </row>
    <row r="12" spans="1:13" ht="21.75" customHeight="1">
      <c r="A12" s="16" t="s">
        <v>156</v>
      </c>
      <c r="C12" s="10">
        <v>157099661103</v>
      </c>
      <c r="E12" s="10"/>
      <c r="G12" s="10">
        <v>157059753715</v>
      </c>
      <c r="I12" s="10">
        <v>1045403853212</v>
      </c>
      <c r="K12" s="10">
        <v>1130267769</v>
      </c>
      <c r="M12" s="10">
        <v>1044273585443</v>
      </c>
    </row>
    <row r="13" spans="1:13" ht="21.75" customHeight="1">
      <c r="A13" s="16" t="s">
        <v>257</v>
      </c>
      <c r="C13" s="10">
        <v>0</v>
      </c>
      <c r="E13" s="10"/>
      <c r="G13" s="10">
        <v>0</v>
      </c>
      <c r="I13" s="10">
        <v>111083</v>
      </c>
      <c r="K13" s="10">
        <v>0</v>
      </c>
      <c r="M13" s="10">
        <v>111083</v>
      </c>
    </row>
    <row r="14" spans="1:13" ht="21.75" customHeight="1">
      <c r="A14" s="16" t="s">
        <v>157</v>
      </c>
      <c r="C14" s="10">
        <v>3987</v>
      </c>
      <c r="E14" s="10"/>
      <c r="G14" s="10">
        <v>3987</v>
      </c>
      <c r="I14" s="10">
        <v>23057</v>
      </c>
      <c r="K14" s="10">
        <v>0</v>
      </c>
      <c r="M14" s="10">
        <v>23057</v>
      </c>
    </row>
    <row r="15" spans="1:13" ht="21.75" customHeight="1">
      <c r="A15" s="16" t="s">
        <v>158</v>
      </c>
      <c r="C15" s="10">
        <v>5249154</v>
      </c>
      <c r="E15" s="10"/>
      <c r="G15" s="10">
        <v>5249154</v>
      </c>
      <c r="I15" s="10">
        <v>5712109</v>
      </c>
      <c r="K15" s="10">
        <v>0</v>
      </c>
      <c r="M15" s="10">
        <v>5712109</v>
      </c>
    </row>
    <row r="16" spans="1:13" ht="21.75" customHeight="1">
      <c r="A16" s="16" t="s">
        <v>160</v>
      </c>
      <c r="C16" s="10">
        <v>243487673464</v>
      </c>
      <c r="E16" s="10"/>
      <c r="G16" s="10">
        <v>243251108098</v>
      </c>
      <c r="I16" s="10">
        <v>1024794686668</v>
      </c>
      <c r="K16" s="10">
        <v>383989487</v>
      </c>
      <c r="M16" s="10">
        <v>1024410697181</v>
      </c>
    </row>
    <row r="17" spans="1:13" ht="21.75" customHeight="1">
      <c r="A17" s="16" t="s">
        <v>258</v>
      </c>
      <c r="C17" s="10">
        <v>0</v>
      </c>
      <c r="E17" s="10">
        <v>0</v>
      </c>
      <c r="G17" s="10">
        <v>0</v>
      </c>
      <c r="I17" s="10">
        <v>632616</v>
      </c>
      <c r="K17" s="10">
        <v>0</v>
      </c>
      <c r="M17" s="10">
        <v>632616</v>
      </c>
    </row>
    <row r="18" spans="1:13" ht="21.75" customHeight="1">
      <c r="A18" s="16" t="s">
        <v>161</v>
      </c>
      <c r="C18" s="10">
        <v>14087</v>
      </c>
      <c r="E18" s="10">
        <v>0</v>
      </c>
      <c r="G18" s="10">
        <v>14087</v>
      </c>
      <c r="I18" s="10">
        <v>110484919521</v>
      </c>
      <c r="K18" s="10">
        <v>2749206</v>
      </c>
      <c r="M18" s="10">
        <v>110482170315</v>
      </c>
    </row>
    <row r="19" spans="1:13" ht="21.75" customHeight="1">
      <c r="A19" s="16" t="s">
        <v>162</v>
      </c>
      <c r="C19" s="10">
        <v>25705</v>
      </c>
      <c r="E19" s="10">
        <v>0</v>
      </c>
      <c r="G19" s="10">
        <v>25705</v>
      </c>
      <c r="I19" s="10">
        <v>160380</v>
      </c>
      <c r="K19" s="10">
        <v>0</v>
      </c>
      <c r="M19" s="10">
        <v>160380</v>
      </c>
    </row>
    <row r="20" spans="1:13" ht="21.75" customHeight="1">
      <c r="A20" s="16" t="s">
        <v>163</v>
      </c>
      <c r="C20" s="10">
        <v>109589041</v>
      </c>
      <c r="E20" s="10">
        <v>0</v>
      </c>
      <c r="G20" s="10">
        <v>109589041</v>
      </c>
      <c r="I20" s="10">
        <v>109589041</v>
      </c>
      <c r="K20" s="10">
        <v>0</v>
      </c>
      <c r="M20" s="10">
        <v>109589041</v>
      </c>
    </row>
    <row r="21" spans="1:13" ht="21.75" customHeight="1" thickBot="1">
      <c r="A21" s="13" t="s">
        <v>21</v>
      </c>
      <c r="C21" s="14">
        <v>790113297060</v>
      </c>
      <c r="E21" s="14">
        <f>SUM(E8:E20)</f>
        <v>0</v>
      </c>
      <c r="G21" s="14">
        <v>790912715583</v>
      </c>
      <c r="I21" s="14">
        <v>4497341231277</v>
      </c>
      <c r="K21" s="14">
        <v>2936889531</v>
      </c>
      <c r="M21" s="14">
        <v>4494404341746</v>
      </c>
    </row>
    <row r="22" spans="1:13" ht="13.5" thickTop="1">
      <c r="C22" s="23"/>
      <c r="E22" s="23"/>
      <c r="G22" s="23"/>
      <c r="I22" s="23"/>
      <c r="K22" s="23"/>
      <c r="M22" s="23"/>
    </row>
    <row r="23" spans="1:13">
      <c r="C23" s="23"/>
      <c r="G23" s="26"/>
      <c r="I23" s="26"/>
      <c r="K23" s="25"/>
      <c r="M23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54"/>
  <sheetViews>
    <sheetView rightToLeft="1" view="pageBreakPreview" topLeftCell="A9" zoomScale="60" zoomScaleNormal="100" workbookViewId="0">
      <selection activeCell="E41" sqref="E41"/>
    </sheetView>
  </sheetViews>
  <sheetFormatPr defaultRowHeight="12.75"/>
  <cols>
    <col min="1" max="1" width="31.28515625" bestFit="1" customWidth="1"/>
    <col min="2" max="2" width="1.28515625" customWidth="1"/>
    <col min="3" max="3" width="11" customWidth="1"/>
    <col min="4" max="4" width="1.28515625" customWidth="1"/>
    <col min="5" max="5" width="17.85546875" customWidth="1"/>
    <col min="6" max="6" width="1.28515625" customWidth="1"/>
    <col min="7" max="7" width="17.85546875" customWidth="1"/>
    <col min="8" max="8" width="1.28515625" customWidth="1"/>
    <col min="9" max="9" width="21.85546875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9.7109375" customWidth="1"/>
    <col min="18" max="18" width="1.28515625" customWidth="1"/>
    <col min="19" max="19" width="0.28515625" customWidth="1"/>
  </cols>
  <sheetData>
    <row r="1" spans="1:18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4.45" customHeight="1"/>
    <row r="5" spans="1:18" ht="14.45" customHeight="1">
      <c r="A5" s="51" t="s">
        <v>289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>
      <c r="A6" s="43" t="s">
        <v>167</v>
      </c>
      <c r="C6" s="43" t="s">
        <v>183</v>
      </c>
      <c r="D6" s="43"/>
      <c r="E6" s="43"/>
      <c r="F6" s="43"/>
      <c r="G6" s="43"/>
      <c r="H6" s="43"/>
      <c r="I6" s="43"/>
      <c r="K6" s="43" t="s">
        <v>184</v>
      </c>
      <c r="L6" s="43"/>
      <c r="M6" s="43"/>
      <c r="N6" s="43"/>
      <c r="O6" s="43"/>
      <c r="P6" s="43"/>
      <c r="Q6" s="43"/>
      <c r="R6" s="43"/>
    </row>
    <row r="7" spans="1:18" ht="42.75" customHeight="1">
      <c r="A7" s="43"/>
      <c r="C7" s="22" t="s">
        <v>13</v>
      </c>
      <c r="D7" s="3"/>
      <c r="E7" s="22" t="s">
        <v>290</v>
      </c>
      <c r="F7" s="3"/>
      <c r="G7" s="22" t="s">
        <v>291</v>
      </c>
      <c r="H7" s="3"/>
      <c r="I7" s="22" t="s">
        <v>292</v>
      </c>
      <c r="K7" s="22" t="s">
        <v>13</v>
      </c>
      <c r="L7" s="3"/>
      <c r="M7" s="22" t="s">
        <v>290</v>
      </c>
      <c r="N7" s="3"/>
      <c r="O7" s="22" t="s">
        <v>291</v>
      </c>
      <c r="P7" s="3"/>
      <c r="Q7" s="60" t="s">
        <v>292</v>
      </c>
      <c r="R7" s="60"/>
    </row>
    <row r="8" spans="1:18" ht="21.75" customHeight="1">
      <c r="A8" s="5" t="s">
        <v>61</v>
      </c>
      <c r="C8" s="6">
        <v>4045389</v>
      </c>
      <c r="E8" s="6">
        <v>199999986771</v>
      </c>
      <c r="G8" s="6">
        <v>199999986771</v>
      </c>
      <c r="I8" s="6">
        <v>0</v>
      </c>
      <c r="K8" s="6">
        <v>4045389</v>
      </c>
      <c r="M8" s="6">
        <v>199999986771</v>
      </c>
      <c r="O8" s="6">
        <v>199999986771</v>
      </c>
      <c r="Q8" s="10">
        <v>0</v>
      </c>
      <c r="R8" s="10"/>
    </row>
    <row r="9" spans="1:18" ht="21.75" customHeight="1">
      <c r="A9" s="16" t="s">
        <v>53</v>
      </c>
      <c r="C9" s="10">
        <v>4400000</v>
      </c>
      <c r="E9" s="10">
        <v>87843014472</v>
      </c>
      <c r="G9" s="10">
        <v>91026394828</v>
      </c>
      <c r="I9" s="10">
        <v>-3183380356</v>
      </c>
      <c r="K9" s="10">
        <v>24971381</v>
      </c>
      <c r="M9" s="10">
        <v>532393643231</v>
      </c>
      <c r="O9" s="10">
        <f>M9-Q9</f>
        <v>515970402144</v>
      </c>
      <c r="Q9" s="10">
        <v>16423241087</v>
      </c>
      <c r="R9" s="10"/>
    </row>
    <row r="10" spans="1:18" ht="21.75" customHeight="1">
      <c r="A10" s="16" t="s">
        <v>208</v>
      </c>
      <c r="C10" s="10">
        <v>0</v>
      </c>
      <c r="E10" s="10">
        <v>0</v>
      </c>
      <c r="G10" s="10">
        <v>0</v>
      </c>
      <c r="I10" s="10">
        <v>0</v>
      </c>
      <c r="K10" s="10">
        <v>9668000</v>
      </c>
      <c r="M10" s="10">
        <v>282936014025</v>
      </c>
      <c r="O10" s="10">
        <f t="shared" ref="O10:O48" si="0">M10-Q10</f>
        <v>300067423432</v>
      </c>
      <c r="Q10" s="10">
        <v>-17131409407</v>
      </c>
      <c r="R10" s="10"/>
    </row>
    <row r="11" spans="1:18" ht="21.75" customHeight="1">
      <c r="A11" s="16" t="s">
        <v>209</v>
      </c>
      <c r="C11" s="10">
        <v>0</v>
      </c>
      <c r="E11" s="10">
        <v>0</v>
      </c>
      <c r="G11" s="10">
        <v>0</v>
      </c>
      <c r="I11" s="10">
        <v>0</v>
      </c>
      <c r="K11" s="10">
        <v>10000000</v>
      </c>
      <c r="M11" s="10">
        <v>129000000000</v>
      </c>
      <c r="O11" s="10">
        <f t="shared" si="0"/>
        <v>150490000000</v>
      </c>
      <c r="Q11" s="10">
        <v>-21490000000</v>
      </c>
      <c r="R11" s="10"/>
    </row>
    <row r="12" spans="1:18" ht="21.75" customHeight="1">
      <c r="A12" s="16" t="s">
        <v>189</v>
      </c>
      <c r="C12" s="10">
        <v>0</v>
      </c>
      <c r="E12" s="10">
        <v>0</v>
      </c>
      <c r="G12" s="10">
        <v>0</v>
      </c>
      <c r="I12" s="10">
        <v>0</v>
      </c>
      <c r="K12" s="10">
        <v>32163634</v>
      </c>
      <c r="M12" s="10">
        <v>121038772463</v>
      </c>
      <c r="O12" s="10">
        <f t="shared" si="0"/>
        <v>85697221138</v>
      </c>
      <c r="Q12" s="10">
        <v>35341551325</v>
      </c>
      <c r="R12" s="10"/>
    </row>
    <row r="13" spans="1:18" ht="21.75" customHeight="1">
      <c r="A13" s="16" t="s">
        <v>210</v>
      </c>
      <c r="C13" s="10">
        <v>0</v>
      </c>
      <c r="E13" s="10">
        <v>0</v>
      </c>
      <c r="G13" s="10">
        <v>0</v>
      </c>
      <c r="I13" s="10">
        <v>0</v>
      </c>
      <c r="K13" s="10">
        <v>1500000</v>
      </c>
      <c r="M13" s="10">
        <v>31309775439</v>
      </c>
      <c r="O13" s="10">
        <f t="shared" si="0"/>
        <v>28578753564</v>
      </c>
      <c r="Q13" s="10">
        <v>2731021875</v>
      </c>
      <c r="R13" s="10"/>
    </row>
    <row r="14" spans="1:18" ht="21.75" customHeight="1">
      <c r="A14" s="16" t="s">
        <v>190</v>
      </c>
      <c r="C14" s="10">
        <v>0</v>
      </c>
      <c r="E14" s="10">
        <v>0</v>
      </c>
      <c r="G14" s="10">
        <v>0</v>
      </c>
      <c r="I14" s="10">
        <v>0</v>
      </c>
      <c r="K14" s="10">
        <v>29799</v>
      </c>
      <c r="M14" s="10">
        <v>30280159297</v>
      </c>
      <c r="O14" s="10">
        <f t="shared" si="0"/>
        <v>30099273241</v>
      </c>
      <c r="Q14" s="10">
        <v>180886056</v>
      </c>
      <c r="R14" s="10"/>
    </row>
    <row r="15" spans="1:18" ht="21.75" customHeight="1">
      <c r="A15" s="16" t="s">
        <v>191</v>
      </c>
      <c r="C15" s="10">
        <v>0</v>
      </c>
      <c r="E15" s="10">
        <v>0</v>
      </c>
      <c r="G15" s="10">
        <v>0</v>
      </c>
      <c r="I15" s="10">
        <v>0</v>
      </c>
      <c r="K15" s="10">
        <v>29431752</v>
      </c>
      <c r="M15" s="10">
        <v>543551493380</v>
      </c>
      <c r="O15" s="10">
        <f t="shared" si="0"/>
        <v>518392280387</v>
      </c>
      <c r="Q15" s="10">
        <v>25159212993</v>
      </c>
      <c r="R15" s="10"/>
    </row>
    <row r="16" spans="1:18" ht="21.75" customHeight="1">
      <c r="A16" s="16" t="s">
        <v>211</v>
      </c>
      <c r="C16" s="10">
        <v>0</v>
      </c>
      <c r="E16" s="10">
        <v>0</v>
      </c>
      <c r="G16" s="10">
        <v>0</v>
      </c>
      <c r="I16" s="10">
        <v>0</v>
      </c>
      <c r="K16" s="10">
        <v>66412351</v>
      </c>
      <c r="M16" s="10">
        <v>1038260145853</v>
      </c>
      <c r="O16" s="10">
        <f t="shared" si="0"/>
        <v>999999990442</v>
      </c>
      <c r="Q16" s="10">
        <v>38260155411</v>
      </c>
      <c r="R16" s="10"/>
    </row>
    <row r="17" spans="1:18" ht="21.75" customHeight="1">
      <c r="A17" s="16" t="s">
        <v>192</v>
      </c>
      <c r="C17" s="10">
        <v>0</v>
      </c>
      <c r="E17" s="10">
        <v>0</v>
      </c>
      <c r="G17" s="10">
        <v>0</v>
      </c>
      <c r="I17" s="10">
        <v>0</v>
      </c>
      <c r="K17" s="10">
        <v>35500000</v>
      </c>
      <c r="M17" s="10">
        <v>123833859095</v>
      </c>
      <c r="O17" s="10">
        <f t="shared" si="0"/>
        <v>121534384133</v>
      </c>
      <c r="Q17" s="10">
        <v>2299474962</v>
      </c>
      <c r="R17" s="10"/>
    </row>
    <row r="18" spans="1:18" ht="21.75" customHeight="1">
      <c r="A18" s="16" t="s">
        <v>193</v>
      </c>
      <c r="C18" s="10">
        <v>0</v>
      </c>
      <c r="E18" s="10">
        <v>0</v>
      </c>
      <c r="G18" s="10">
        <v>0</v>
      </c>
      <c r="I18" s="10">
        <v>0</v>
      </c>
      <c r="K18" s="10">
        <v>22113433</v>
      </c>
      <c r="M18" s="10">
        <v>52726232432</v>
      </c>
      <c r="O18" s="10">
        <f t="shared" si="0"/>
        <v>38032027225</v>
      </c>
      <c r="Q18" s="10">
        <v>14694205207</v>
      </c>
      <c r="R18" s="10"/>
    </row>
    <row r="19" spans="1:18" ht="21.75" customHeight="1">
      <c r="A19" s="16" t="s">
        <v>212</v>
      </c>
      <c r="C19" s="10">
        <v>0</v>
      </c>
      <c r="E19" s="10">
        <v>0</v>
      </c>
      <c r="G19" s="10">
        <v>0</v>
      </c>
      <c r="I19" s="10">
        <v>0</v>
      </c>
      <c r="K19" s="10">
        <v>2000000</v>
      </c>
      <c r="M19" s="10">
        <v>20641459126</v>
      </c>
      <c r="O19" s="10">
        <f t="shared" si="0"/>
        <v>19998659131</v>
      </c>
      <c r="Q19" s="10">
        <v>642799995</v>
      </c>
      <c r="R19" s="10"/>
    </row>
    <row r="20" spans="1:18" ht="21.75" customHeight="1">
      <c r="A20" s="16" t="s">
        <v>194</v>
      </c>
      <c r="C20" s="10">
        <v>0</v>
      </c>
      <c r="E20" s="10">
        <v>0</v>
      </c>
      <c r="G20" s="10">
        <v>0</v>
      </c>
      <c r="I20" s="10">
        <v>0</v>
      </c>
      <c r="K20" s="10">
        <v>12083</v>
      </c>
      <c r="M20" s="10">
        <v>12769490047</v>
      </c>
      <c r="O20" s="10">
        <f t="shared" si="0"/>
        <v>12761823827</v>
      </c>
      <c r="Q20" s="10">
        <v>7666220</v>
      </c>
      <c r="R20" s="10"/>
    </row>
    <row r="21" spans="1:18" ht="21.75" customHeight="1">
      <c r="A21" s="16" t="s">
        <v>195</v>
      </c>
      <c r="C21" s="10">
        <v>0</v>
      </c>
      <c r="E21" s="10">
        <v>0</v>
      </c>
      <c r="G21" s="10">
        <v>0</v>
      </c>
      <c r="I21" s="10">
        <v>0</v>
      </c>
      <c r="K21" s="10">
        <v>4692065</v>
      </c>
      <c r="M21" s="10">
        <v>8217666672</v>
      </c>
      <c r="O21" s="10">
        <f t="shared" si="0"/>
        <v>8145720997</v>
      </c>
      <c r="Q21" s="10">
        <v>71945675</v>
      </c>
      <c r="R21" s="10"/>
    </row>
    <row r="22" spans="1:18" ht="21.75" customHeight="1">
      <c r="A22" s="16" t="s">
        <v>196</v>
      </c>
      <c r="C22" s="10">
        <v>0</v>
      </c>
      <c r="E22" s="10">
        <v>0</v>
      </c>
      <c r="G22" s="10">
        <v>0</v>
      </c>
      <c r="I22" s="10">
        <v>0</v>
      </c>
      <c r="K22" s="10">
        <v>6100000</v>
      </c>
      <c r="M22" s="10">
        <v>228570863712</v>
      </c>
      <c r="O22" s="10">
        <f t="shared" si="0"/>
        <v>164777380712</v>
      </c>
      <c r="Q22" s="10">
        <v>63793483000</v>
      </c>
      <c r="R22" s="10"/>
    </row>
    <row r="23" spans="1:18" ht="21.75" customHeight="1">
      <c r="A23" s="16" t="s">
        <v>197</v>
      </c>
      <c r="C23" s="10">
        <v>0</v>
      </c>
      <c r="E23" s="10">
        <v>0</v>
      </c>
      <c r="G23" s="10">
        <v>0</v>
      </c>
      <c r="I23" s="10">
        <v>0</v>
      </c>
      <c r="K23" s="10">
        <v>18000000</v>
      </c>
      <c r="M23" s="10">
        <v>72375355893</v>
      </c>
      <c r="O23" s="10">
        <f t="shared" si="0"/>
        <v>73156310367</v>
      </c>
      <c r="Q23" s="10">
        <v>-780954474</v>
      </c>
      <c r="R23" s="10"/>
    </row>
    <row r="24" spans="1:18" ht="21.75" customHeight="1">
      <c r="A24" s="16" t="s">
        <v>213</v>
      </c>
      <c r="C24" s="10">
        <v>0</v>
      </c>
      <c r="E24" s="10">
        <v>0</v>
      </c>
      <c r="G24" s="10">
        <v>0</v>
      </c>
      <c r="I24" s="10">
        <v>0</v>
      </c>
      <c r="K24" s="10">
        <v>1000000</v>
      </c>
      <c r="M24" s="10">
        <v>9690978283</v>
      </c>
      <c r="O24" s="10">
        <f t="shared" si="0"/>
        <v>9976603283</v>
      </c>
      <c r="Q24" s="10">
        <v>-285625000</v>
      </c>
      <c r="R24" s="10"/>
    </row>
    <row r="25" spans="1:18" ht="21.75" customHeight="1">
      <c r="A25" s="16" t="s">
        <v>305</v>
      </c>
      <c r="C25" s="10"/>
      <c r="E25" s="10"/>
      <c r="G25" s="10"/>
      <c r="I25" s="10"/>
      <c r="K25" s="10">
        <v>50000000</v>
      </c>
      <c r="M25" s="10">
        <v>641452500000</v>
      </c>
      <c r="O25" s="10">
        <f t="shared" si="0"/>
        <v>601431330001</v>
      </c>
      <c r="Q25" s="10">
        <v>40021169999</v>
      </c>
      <c r="R25" s="10"/>
    </row>
    <row r="26" spans="1:18" ht="21.75" customHeight="1">
      <c r="A26" s="16" t="s">
        <v>198</v>
      </c>
      <c r="C26" s="10">
        <v>0</v>
      </c>
      <c r="E26" s="10">
        <v>0</v>
      </c>
      <c r="G26" s="10">
        <v>0</v>
      </c>
      <c r="I26" s="10">
        <v>0</v>
      </c>
      <c r="K26" s="10">
        <v>254967133</v>
      </c>
      <c r="M26" s="10">
        <v>157139046884</v>
      </c>
      <c r="O26" s="10">
        <f t="shared" si="0"/>
        <v>114230059281</v>
      </c>
      <c r="Q26" s="10">
        <v>42908987603</v>
      </c>
      <c r="R26" s="10"/>
    </row>
    <row r="27" spans="1:18" ht="21.75" customHeight="1">
      <c r="A27" s="16" t="s">
        <v>214</v>
      </c>
      <c r="C27" s="10">
        <v>0</v>
      </c>
      <c r="E27" s="10">
        <v>0</v>
      </c>
      <c r="G27" s="10">
        <v>0</v>
      </c>
      <c r="I27" s="10">
        <v>0</v>
      </c>
      <c r="K27" s="10">
        <v>579746</v>
      </c>
      <c r="M27" s="10">
        <v>234557105268</v>
      </c>
      <c r="O27" s="10">
        <f t="shared" si="0"/>
        <v>212235253732</v>
      </c>
      <c r="Q27" s="10">
        <v>22321851536</v>
      </c>
      <c r="R27" s="10"/>
    </row>
    <row r="28" spans="1:18" ht="21.75" customHeight="1">
      <c r="A28" s="16" t="s">
        <v>199</v>
      </c>
      <c r="C28" s="10">
        <v>0</v>
      </c>
      <c r="E28" s="10">
        <v>0</v>
      </c>
      <c r="G28" s="10">
        <v>0</v>
      </c>
      <c r="I28" s="10">
        <v>0</v>
      </c>
      <c r="K28" s="10">
        <v>9171026</v>
      </c>
      <c r="M28" s="10">
        <v>126188158303</v>
      </c>
      <c r="O28" s="10">
        <f t="shared" si="0"/>
        <v>146293160719</v>
      </c>
      <c r="Q28" s="10">
        <v>-20105002416</v>
      </c>
      <c r="R28" s="10"/>
    </row>
    <row r="29" spans="1:18" ht="21.75" customHeight="1">
      <c r="A29" s="16" t="s">
        <v>215</v>
      </c>
      <c r="C29" s="10">
        <v>0</v>
      </c>
      <c r="E29" s="10">
        <v>0</v>
      </c>
      <c r="G29" s="10">
        <v>0</v>
      </c>
      <c r="I29" s="10">
        <v>0</v>
      </c>
      <c r="K29" s="10">
        <v>43978468</v>
      </c>
      <c r="M29" s="10">
        <v>1038203212353</v>
      </c>
      <c r="O29" s="10">
        <f t="shared" si="0"/>
        <v>999999996771</v>
      </c>
      <c r="Q29" s="10">
        <v>38203215582</v>
      </c>
      <c r="R29" s="10"/>
    </row>
    <row r="30" spans="1:18" ht="21.75" customHeight="1">
      <c r="A30" s="16" t="s">
        <v>200</v>
      </c>
      <c r="C30" s="10">
        <v>0</v>
      </c>
      <c r="E30" s="10">
        <v>0</v>
      </c>
      <c r="G30" s="10">
        <v>0</v>
      </c>
      <c r="I30" s="10">
        <v>0</v>
      </c>
      <c r="K30" s="10">
        <v>130000000</v>
      </c>
      <c r="M30" s="10">
        <v>219179735010</v>
      </c>
      <c r="O30" s="10">
        <f t="shared" si="0"/>
        <v>169267057538</v>
      </c>
      <c r="Q30" s="10">
        <v>49912677472</v>
      </c>
      <c r="R30" s="10"/>
    </row>
    <row r="31" spans="1:18" ht="21.75" customHeight="1">
      <c r="A31" s="16" t="s">
        <v>54</v>
      </c>
      <c r="C31" s="10">
        <v>0</v>
      </c>
      <c r="E31" s="10">
        <v>0</v>
      </c>
      <c r="G31" s="10">
        <v>0</v>
      </c>
      <c r="I31" s="10">
        <v>0</v>
      </c>
      <c r="K31" s="10">
        <v>13617000</v>
      </c>
      <c r="M31" s="10">
        <v>299626280835</v>
      </c>
      <c r="O31" s="10">
        <f t="shared" si="0"/>
        <v>288272354437</v>
      </c>
      <c r="Q31" s="10">
        <v>11353926398</v>
      </c>
      <c r="R31" s="10"/>
    </row>
    <row r="32" spans="1:18" ht="21.75" customHeight="1">
      <c r="A32" s="16" t="s">
        <v>216</v>
      </c>
      <c r="C32" s="10">
        <v>0</v>
      </c>
      <c r="E32" s="10">
        <v>0</v>
      </c>
      <c r="G32" s="10">
        <v>0</v>
      </c>
      <c r="I32" s="10">
        <v>0</v>
      </c>
      <c r="K32" s="10">
        <v>2783000</v>
      </c>
      <c r="M32" s="10">
        <v>56830333750</v>
      </c>
      <c r="O32" s="10">
        <f t="shared" si="0"/>
        <v>55180031243</v>
      </c>
      <c r="Q32" s="10">
        <v>1650302507</v>
      </c>
      <c r="R32" s="10"/>
    </row>
    <row r="33" spans="1:18" ht="21.75" customHeight="1">
      <c r="A33" s="16" t="s">
        <v>217</v>
      </c>
      <c r="C33" s="10">
        <v>0</v>
      </c>
      <c r="E33" s="10">
        <v>0</v>
      </c>
      <c r="G33" s="10">
        <v>0</v>
      </c>
      <c r="I33" s="10">
        <v>0</v>
      </c>
      <c r="K33" s="10">
        <v>1000000</v>
      </c>
      <c r="M33" s="10">
        <v>19516796323</v>
      </c>
      <c r="O33" s="10">
        <f t="shared" si="0"/>
        <v>15498342573</v>
      </c>
      <c r="Q33" s="10">
        <v>4018453750</v>
      </c>
      <c r="R33" s="10"/>
    </row>
    <row r="34" spans="1:18" ht="21.75" customHeight="1">
      <c r="A34" s="16" t="s">
        <v>63</v>
      </c>
      <c r="C34" s="10">
        <v>0</v>
      </c>
      <c r="E34" s="10">
        <v>0</v>
      </c>
      <c r="G34" s="10">
        <v>0</v>
      </c>
      <c r="I34" s="10">
        <v>0</v>
      </c>
      <c r="K34" s="10">
        <v>1822681</v>
      </c>
      <c r="M34" s="10">
        <v>50943933950</v>
      </c>
      <c r="O34" s="10">
        <f t="shared" si="0"/>
        <v>52424755591</v>
      </c>
      <c r="Q34" s="10">
        <v>-1480821641</v>
      </c>
      <c r="R34" s="10"/>
    </row>
    <row r="35" spans="1:18" ht="21.75" customHeight="1">
      <c r="A35" s="16" t="s">
        <v>201</v>
      </c>
      <c r="C35" s="10">
        <v>0</v>
      </c>
      <c r="E35" s="10">
        <v>0</v>
      </c>
      <c r="G35" s="10">
        <v>0</v>
      </c>
      <c r="I35" s="10">
        <v>0</v>
      </c>
      <c r="K35" s="10">
        <v>124500001</v>
      </c>
      <c r="M35" s="10">
        <v>295226229856</v>
      </c>
      <c r="O35" s="10">
        <f t="shared" si="0"/>
        <v>294636237937</v>
      </c>
      <c r="Q35" s="10">
        <v>589991919</v>
      </c>
      <c r="R35" s="10"/>
    </row>
    <row r="36" spans="1:18" ht="21.75" customHeight="1">
      <c r="A36" s="16" t="s">
        <v>202</v>
      </c>
      <c r="C36" s="10">
        <v>0</v>
      </c>
      <c r="E36" s="10">
        <v>0</v>
      </c>
      <c r="G36" s="10">
        <v>0</v>
      </c>
      <c r="I36" s="10">
        <v>0</v>
      </c>
      <c r="K36" s="10">
        <v>4000000</v>
      </c>
      <c r="M36" s="10">
        <v>67674924217</v>
      </c>
      <c r="O36" s="10">
        <f t="shared" si="0"/>
        <v>68144612217</v>
      </c>
      <c r="Q36" s="10">
        <v>-469688000</v>
      </c>
      <c r="R36" s="10"/>
    </row>
    <row r="37" spans="1:18" ht="21.75" customHeight="1">
      <c r="A37" s="16" t="s">
        <v>218</v>
      </c>
      <c r="C37" s="10">
        <v>0</v>
      </c>
      <c r="E37" s="10">
        <v>0</v>
      </c>
      <c r="G37" s="10">
        <v>0</v>
      </c>
      <c r="I37" s="10">
        <v>0</v>
      </c>
      <c r="K37" s="10">
        <v>2000000</v>
      </c>
      <c r="M37" s="10">
        <v>23731785000</v>
      </c>
      <c r="O37" s="10">
        <f t="shared" si="0"/>
        <v>26700007500</v>
      </c>
      <c r="Q37" s="10">
        <v>-2968222500</v>
      </c>
      <c r="R37" s="10"/>
    </row>
    <row r="38" spans="1:18" ht="21.75" customHeight="1">
      <c r="A38" s="16" t="s">
        <v>203</v>
      </c>
      <c r="C38" s="10">
        <v>0</v>
      </c>
      <c r="E38" s="10">
        <v>0</v>
      </c>
      <c r="G38" s="10">
        <v>0</v>
      </c>
      <c r="I38" s="10">
        <v>0</v>
      </c>
      <c r="K38" s="10">
        <v>35000000</v>
      </c>
      <c r="M38" s="10">
        <v>95694286909</v>
      </c>
      <c r="O38" s="10">
        <f t="shared" si="0"/>
        <v>98061822624</v>
      </c>
      <c r="Q38" s="10">
        <v>-2367535715</v>
      </c>
      <c r="R38" s="10"/>
    </row>
    <row r="39" spans="1:18" ht="21.75" customHeight="1">
      <c r="A39" s="16" t="s">
        <v>204</v>
      </c>
      <c r="C39" s="10">
        <v>0</v>
      </c>
      <c r="E39" s="10">
        <v>0</v>
      </c>
      <c r="G39" s="10">
        <v>0</v>
      </c>
      <c r="I39" s="10">
        <v>0</v>
      </c>
      <c r="K39" s="10">
        <v>30231848</v>
      </c>
      <c r="M39" s="10">
        <v>305115135862</v>
      </c>
      <c r="O39" s="10">
        <f t="shared" si="0"/>
        <v>277055967262</v>
      </c>
      <c r="Q39" s="10">
        <v>28059168600</v>
      </c>
      <c r="R39" s="10"/>
    </row>
    <row r="40" spans="1:18" ht="21.75" customHeight="1">
      <c r="A40" s="16" t="s">
        <v>91</v>
      </c>
      <c r="C40" s="10">
        <v>957700</v>
      </c>
      <c r="E40" s="10">
        <v>878123861000</v>
      </c>
      <c r="G40" s="10">
        <v>755124482875</v>
      </c>
      <c r="I40" s="10">
        <v>122999378125</v>
      </c>
      <c r="K40" s="10">
        <v>957700</v>
      </c>
      <c r="M40" s="10">
        <v>878123861000</v>
      </c>
      <c r="O40" s="10">
        <f t="shared" si="0"/>
        <v>755104482875</v>
      </c>
      <c r="Q40" s="10">
        <v>123019378125</v>
      </c>
      <c r="R40" s="10"/>
    </row>
    <row r="41" spans="1:18" ht="21.75" customHeight="1">
      <c r="A41" s="16" t="s">
        <v>94</v>
      </c>
      <c r="C41" s="10">
        <v>1874200</v>
      </c>
      <c r="E41" s="10">
        <v>1788529060000</v>
      </c>
      <c r="G41" s="10">
        <v>1525884443307</v>
      </c>
      <c r="I41" s="10">
        <v>262644616693</v>
      </c>
      <c r="K41" s="10">
        <v>1874200</v>
      </c>
      <c r="M41" s="10">
        <v>1788529060000</v>
      </c>
      <c r="O41" s="10">
        <f t="shared" si="0"/>
        <v>1525864443307</v>
      </c>
      <c r="Q41" s="10">
        <v>262664616693</v>
      </c>
      <c r="R41" s="10"/>
    </row>
    <row r="42" spans="1:18" ht="21.75" customHeight="1">
      <c r="A42" s="16" t="s">
        <v>114</v>
      </c>
      <c r="C42" s="10">
        <v>1225000</v>
      </c>
      <c r="E42" s="10">
        <v>1192743630735</v>
      </c>
      <c r="G42" s="10">
        <v>1128620650423</v>
      </c>
      <c r="I42" s="10">
        <v>64122980312</v>
      </c>
      <c r="K42" s="10">
        <v>1225000</v>
      </c>
      <c r="M42" s="10">
        <v>1192743630735</v>
      </c>
      <c r="O42" s="10">
        <f t="shared" si="0"/>
        <v>1128581781158</v>
      </c>
      <c r="Q42" s="10">
        <v>64161849577</v>
      </c>
      <c r="R42" s="10"/>
    </row>
    <row r="43" spans="1:18" ht="21.75" customHeight="1">
      <c r="A43" s="16" t="s">
        <v>224</v>
      </c>
      <c r="C43" s="10">
        <v>0</v>
      </c>
      <c r="E43" s="10">
        <v>0</v>
      </c>
      <c r="G43" s="10">
        <v>0</v>
      </c>
      <c r="I43" s="10">
        <v>0</v>
      </c>
      <c r="K43" s="10">
        <v>880000</v>
      </c>
      <c r="M43" s="10">
        <v>880000000000</v>
      </c>
      <c r="O43" s="10">
        <f t="shared" si="0"/>
        <v>782970060950</v>
      </c>
      <c r="Q43" s="10">
        <v>97029939050</v>
      </c>
      <c r="R43" s="10"/>
    </row>
    <row r="44" spans="1:18" ht="21.75" customHeight="1">
      <c r="A44" s="16" t="s">
        <v>225</v>
      </c>
      <c r="C44" s="10">
        <v>0</v>
      </c>
      <c r="E44" s="10">
        <v>0</v>
      </c>
      <c r="G44" s="10">
        <v>0</v>
      </c>
      <c r="I44" s="10">
        <v>0</v>
      </c>
      <c r="K44" s="10">
        <v>350000</v>
      </c>
      <c r="M44" s="10">
        <v>349944062500</v>
      </c>
      <c r="O44" s="10">
        <f t="shared" si="0"/>
        <v>349880625000</v>
      </c>
      <c r="Q44" s="10">
        <v>63437500</v>
      </c>
      <c r="R44" s="10"/>
    </row>
    <row r="45" spans="1:18" ht="21.75" customHeight="1">
      <c r="A45" s="16" t="s">
        <v>226</v>
      </c>
      <c r="C45" s="10">
        <v>0</v>
      </c>
      <c r="E45" s="10">
        <v>0</v>
      </c>
      <c r="G45" s="10">
        <v>0</v>
      </c>
      <c r="I45" s="10">
        <v>0</v>
      </c>
      <c r="K45" s="10">
        <v>2050000</v>
      </c>
      <c r="M45" s="10">
        <v>1840851861875</v>
      </c>
      <c r="O45" s="10">
        <f t="shared" si="0"/>
        <v>1890119206937</v>
      </c>
      <c r="Q45" s="10">
        <v>-49267345062</v>
      </c>
      <c r="R45" s="10"/>
    </row>
    <row r="46" spans="1:18" ht="21.75" customHeight="1">
      <c r="A46" s="16" t="s">
        <v>227</v>
      </c>
      <c r="C46" s="10">
        <v>0</v>
      </c>
      <c r="E46" s="10">
        <v>0</v>
      </c>
      <c r="G46" s="10">
        <v>0</v>
      </c>
      <c r="I46" s="10">
        <v>0</v>
      </c>
      <c r="K46" s="10">
        <v>1000000</v>
      </c>
      <c r="M46" s="10">
        <v>1000000000000</v>
      </c>
      <c r="O46" s="10">
        <f t="shared" si="0"/>
        <v>985721305625</v>
      </c>
      <c r="Q46" s="10">
        <v>14278694375</v>
      </c>
      <c r="R46" s="10"/>
    </row>
    <row r="47" spans="1:18" ht="21.75" customHeight="1">
      <c r="A47" s="16" t="s">
        <v>228</v>
      </c>
      <c r="C47" s="10">
        <v>0</v>
      </c>
      <c r="E47" s="10">
        <v>0</v>
      </c>
      <c r="G47" s="10">
        <v>0</v>
      </c>
      <c r="I47" s="10">
        <v>0</v>
      </c>
      <c r="K47" s="10">
        <v>500000</v>
      </c>
      <c r="M47" s="10">
        <v>329480440625</v>
      </c>
      <c r="O47" s="10">
        <f t="shared" si="0"/>
        <v>289927878125</v>
      </c>
      <c r="Q47" s="10">
        <v>39552562500</v>
      </c>
      <c r="R47" s="10"/>
    </row>
    <row r="48" spans="1:18" ht="21.75" customHeight="1">
      <c r="A48" s="8" t="s">
        <v>120</v>
      </c>
      <c r="C48" s="11">
        <v>0</v>
      </c>
      <c r="E48" s="11">
        <v>0</v>
      </c>
      <c r="G48" s="11">
        <v>0</v>
      </c>
      <c r="I48" s="11">
        <v>0</v>
      </c>
      <c r="K48" s="11">
        <v>67720</v>
      </c>
      <c r="M48" s="11">
        <v>59989045016</v>
      </c>
      <c r="O48" s="10">
        <f t="shared" si="0"/>
        <v>67068997026</v>
      </c>
      <c r="Q48" s="10">
        <v>-7079952010</v>
      </c>
      <c r="R48" s="10"/>
    </row>
    <row r="49" spans="1:18" ht="21.75" customHeight="1" thickBot="1">
      <c r="A49" s="13" t="s">
        <v>21</v>
      </c>
      <c r="C49" s="14">
        <v>12502289</v>
      </c>
      <c r="E49" s="14">
        <v>4147239552978</v>
      </c>
      <c r="G49" s="14">
        <v>3700655958204</v>
      </c>
      <c r="I49" s="14">
        <v>446583594774</v>
      </c>
      <c r="K49" s="14">
        <v>930195410</v>
      </c>
      <c r="M49" s="14">
        <f>SUM(M8:M48)</f>
        <v>15388337321990</v>
      </c>
      <c r="O49" s="14">
        <f>SUM(O8:O48)</f>
        <v>14472348011223</v>
      </c>
      <c r="Q49" s="55">
        <f>SUM(Q8:R48)</f>
        <v>915989310767</v>
      </c>
      <c r="R49" s="55"/>
    </row>
    <row r="50" spans="1:18" ht="13.5" thickTop="1"/>
    <row r="51" spans="1:18">
      <c r="G51" s="25"/>
    </row>
    <row r="52" spans="1:18">
      <c r="I52" s="27"/>
      <c r="O52" s="25"/>
    </row>
    <row r="53" spans="1:18">
      <c r="I53" s="25"/>
      <c r="O53" s="25"/>
      <c r="Q53" s="25"/>
    </row>
    <row r="54" spans="1:18">
      <c r="I54" s="25"/>
      <c r="Q54" s="25"/>
    </row>
  </sheetData>
  <mergeCells count="9">
    <mergeCell ref="Q49:R4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24"/>
  <sheetViews>
    <sheetView rightToLeft="1" view="pageBreakPreview" zoomScale="60" zoomScaleNormal="100" workbookViewId="0">
      <selection activeCell="AD1" sqref="AD1:AD104857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6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  <col min="30" max="30" width="17.5703125" hidden="1" customWidth="1"/>
  </cols>
  <sheetData>
    <row r="1" spans="1:30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30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30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30" ht="14.45" customHeight="1">
      <c r="A4" s="1" t="s">
        <v>3</v>
      </c>
      <c r="B4" s="51" t="s">
        <v>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30" ht="14.45" customHeight="1">
      <c r="A5" s="51" t="s">
        <v>5</v>
      </c>
      <c r="B5" s="51"/>
      <c r="C5" s="51" t="s">
        <v>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30" ht="14.45" customHeight="1">
      <c r="F6" s="43" t="s">
        <v>7</v>
      </c>
      <c r="G6" s="43"/>
      <c r="H6" s="43"/>
      <c r="I6" s="43"/>
      <c r="J6" s="43"/>
      <c r="L6" s="43" t="s">
        <v>8</v>
      </c>
      <c r="M6" s="43"/>
      <c r="N6" s="43"/>
      <c r="O6" s="43"/>
      <c r="P6" s="43"/>
      <c r="Q6" s="43"/>
      <c r="R6" s="43"/>
      <c r="T6" s="43" t="s">
        <v>9</v>
      </c>
      <c r="U6" s="43"/>
      <c r="V6" s="43"/>
      <c r="W6" s="43"/>
      <c r="X6" s="43"/>
      <c r="Y6" s="43"/>
      <c r="Z6" s="43"/>
      <c r="AA6" s="43"/>
      <c r="AB6" s="43"/>
    </row>
    <row r="7" spans="1:30" ht="14.45" customHeight="1">
      <c r="F7" s="3"/>
      <c r="G7" s="3"/>
      <c r="H7" s="3"/>
      <c r="I7" s="3"/>
      <c r="J7" s="3"/>
      <c r="L7" s="49" t="s">
        <v>10</v>
      </c>
      <c r="M7" s="49"/>
      <c r="N7" s="49"/>
      <c r="O7" s="3"/>
      <c r="P7" s="49" t="s">
        <v>11</v>
      </c>
      <c r="Q7" s="49"/>
      <c r="R7" s="49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>
      <c r="A8" s="43" t="s">
        <v>12</v>
      </c>
      <c r="B8" s="43"/>
      <c r="C8" s="43"/>
      <c r="E8" s="43" t="s">
        <v>13</v>
      </c>
      <c r="F8" s="4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38" t="s">
        <v>18</v>
      </c>
      <c r="AD8" s="32">
        <v>62592871142761</v>
      </c>
    </row>
    <row r="9" spans="1:30" ht="21.75" customHeight="1">
      <c r="A9" s="44" t="s">
        <v>19</v>
      </c>
      <c r="B9" s="44"/>
      <c r="C9" s="44"/>
      <c r="E9" s="45">
        <v>211000000</v>
      </c>
      <c r="F9" s="45"/>
      <c r="H9" s="6">
        <v>501711702939</v>
      </c>
      <c r="J9" s="6">
        <v>491431480650</v>
      </c>
      <c r="L9" s="6">
        <v>0</v>
      </c>
      <c r="N9" s="6">
        <v>0</v>
      </c>
      <c r="P9" s="6">
        <v>0</v>
      </c>
      <c r="R9" s="6">
        <v>0</v>
      </c>
      <c r="T9" s="6">
        <v>211000000</v>
      </c>
      <c r="V9" s="6">
        <v>2388</v>
      </c>
      <c r="X9" s="6">
        <v>501711702939</v>
      </c>
      <c r="Z9" s="6">
        <v>500869985400</v>
      </c>
      <c r="AB9" s="39">
        <f>Z9/$AD$8</f>
        <v>8.0020292447940643E-3</v>
      </c>
    </row>
    <row r="10" spans="1:30" ht="21.75" customHeight="1">
      <c r="A10" s="46" t="s">
        <v>20</v>
      </c>
      <c r="B10" s="46"/>
      <c r="C10" s="46"/>
      <c r="D10" s="9"/>
      <c r="E10" s="47">
        <v>104000000</v>
      </c>
      <c r="F10" s="48"/>
      <c r="H10" s="11">
        <v>500823264016</v>
      </c>
      <c r="J10" s="11">
        <v>506567880000</v>
      </c>
      <c r="L10" s="11">
        <v>0</v>
      </c>
      <c r="N10" s="11">
        <v>0</v>
      </c>
      <c r="P10" s="11">
        <v>0</v>
      </c>
      <c r="R10" s="11">
        <v>0</v>
      </c>
      <c r="T10" s="11">
        <v>104000000</v>
      </c>
      <c r="V10" s="11">
        <v>4995</v>
      </c>
      <c r="X10" s="11">
        <v>500823264016</v>
      </c>
      <c r="Z10" s="11">
        <v>516389094000</v>
      </c>
      <c r="AB10" s="39">
        <f>Z10/$AD$8</f>
        <v>8.2499665628411028E-3</v>
      </c>
      <c r="AD10" s="33"/>
    </row>
    <row r="11" spans="1:30" ht="21.75" customHeight="1">
      <c r="A11" s="42" t="s">
        <v>21</v>
      </c>
      <c r="B11" s="42"/>
      <c r="C11" s="42"/>
      <c r="D11" s="42"/>
      <c r="F11" s="14">
        <v>315000000</v>
      </c>
      <c r="H11" s="14">
        <v>1002534966955</v>
      </c>
      <c r="J11" s="14">
        <v>997999360650</v>
      </c>
      <c r="L11" s="14">
        <v>0</v>
      </c>
      <c r="N11" s="14">
        <v>0</v>
      </c>
      <c r="P11" s="14">
        <v>0</v>
      </c>
      <c r="R11" s="14">
        <v>0</v>
      </c>
      <c r="T11" s="14">
        <v>315000000</v>
      </c>
      <c r="V11" s="14"/>
      <c r="X11" s="14">
        <v>1002534966955</v>
      </c>
      <c r="Z11" s="14">
        <v>1017259079400</v>
      </c>
      <c r="AB11" s="15">
        <v>1.62</v>
      </c>
    </row>
    <row r="24" spans="24:24">
      <c r="X24" s="25"/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9" scale="6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7.35" customHeight="1"/>
    <row r="5" spans="1:25" ht="14.45" customHeight="1">
      <c r="A5" s="51" t="s">
        <v>293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7.35" customHeight="1"/>
    <row r="7" spans="1:25" ht="14.45" customHeight="1">
      <c r="E7" s="43" t="s">
        <v>183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Y7" s="2" t="s">
        <v>184</v>
      </c>
    </row>
    <row r="8" spans="1:25" ht="29.1" customHeight="1">
      <c r="A8" s="2" t="s">
        <v>294</v>
      </c>
      <c r="C8" s="2" t="s">
        <v>295</v>
      </c>
      <c r="E8" s="22" t="s">
        <v>26</v>
      </c>
      <c r="F8" s="3"/>
      <c r="G8" s="22" t="s">
        <v>13</v>
      </c>
      <c r="H8" s="3"/>
      <c r="I8" s="22" t="s">
        <v>25</v>
      </c>
      <c r="J8" s="3"/>
      <c r="K8" s="22" t="s">
        <v>296</v>
      </c>
      <c r="L8" s="3"/>
      <c r="M8" s="22" t="s">
        <v>297</v>
      </c>
      <c r="N8" s="3"/>
      <c r="O8" s="22" t="s">
        <v>298</v>
      </c>
      <c r="P8" s="3"/>
      <c r="Q8" s="22" t="s">
        <v>299</v>
      </c>
      <c r="R8" s="3"/>
      <c r="S8" s="22" t="s">
        <v>300</v>
      </c>
      <c r="T8" s="3"/>
      <c r="U8" s="22" t="s">
        <v>301</v>
      </c>
      <c r="V8" s="3"/>
      <c r="W8" s="22" t="s">
        <v>302</v>
      </c>
      <c r="Y8" s="22" t="s">
        <v>302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U47"/>
  <sheetViews>
    <sheetView rightToLeft="1" view="pageBreakPreview" zoomScale="60" zoomScaleNormal="100" workbookViewId="0">
      <selection activeCell="Q41" sqref="Q41:R41"/>
    </sheetView>
  </sheetViews>
  <sheetFormatPr defaultRowHeight="12.75"/>
  <cols>
    <col min="1" max="1" width="29.42578125" bestFit="1" customWidth="1"/>
    <col min="2" max="2" width="1.28515625" customWidth="1"/>
    <col min="3" max="3" width="12.140625" customWidth="1"/>
    <col min="4" max="4" width="1.28515625" customWidth="1"/>
    <col min="5" max="5" width="18.85546875" customWidth="1"/>
    <col min="6" max="6" width="1.28515625" customWidth="1"/>
    <col min="7" max="7" width="18.7109375" customWidth="1"/>
    <col min="8" max="8" width="1.28515625" customWidth="1"/>
    <col min="9" max="9" width="26.28515625" customWidth="1"/>
    <col min="10" max="10" width="1.28515625" customWidth="1"/>
    <col min="11" max="11" width="12.140625" bestFit="1" customWidth="1"/>
    <col min="12" max="12" width="1.28515625" customWidth="1"/>
    <col min="13" max="13" width="21.42578125" bestFit="1" customWidth="1"/>
    <col min="14" max="14" width="1.28515625" customWidth="1"/>
    <col min="15" max="15" width="21.42578125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  <col min="20" max="20" width="11.7109375" bestFit="1" customWidth="1"/>
  </cols>
  <sheetData>
    <row r="1" spans="1:21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1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1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21" ht="14.45" customHeight="1"/>
    <row r="5" spans="1:21" ht="14.45" customHeight="1">
      <c r="A5" s="51" t="s">
        <v>303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1" ht="14.45" customHeight="1">
      <c r="A6" s="43" t="s">
        <v>167</v>
      </c>
      <c r="C6" s="43" t="s">
        <v>183</v>
      </c>
      <c r="D6" s="43"/>
      <c r="E6" s="43"/>
      <c r="F6" s="43"/>
      <c r="G6" s="43"/>
      <c r="H6" s="43"/>
      <c r="I6" s="43"/>
      <c r="K6" s="43" t="s">
        <v>184</v>
      </c>
      <c r="L6" s="43"/>
      <c r="M6" s="43"/>
      <c r="N6" s="43"/>
      <c r="O6" s="43"/>
      <c r="P6" s="43"/>
      <c r="Q6" s="43"/>
      <c r="R6" s="43"/>
    </row>
    <row r="7" spans="1:21" ht="45" customHeight="1">
      <c r="A7" s="43"/>
      <c r="C7" s="22" t="s">
        <v>13</v>
      </c>
      <c r="D7" s="3"/>
      <c r="E7" s="22" t="s">
        <v>15</v>
      </c>
      <c r="F7" s="3"/>
      <c r="G7" s="22" t="s">
        <v>291</v>
      </c>
      <c r="H7" s="3"/>
      <c r="I7" s="22" t="s">
        <v>304</v>
      </c>
      <c r="K7" s="22" t="s">
        <v>13</v>
      </c>
      <c r="L7" s="3"/>
      <c r="M7" s="22" t="s">
        <v>15</v>
      </c>
      <c r="N7" s="3"/>
      <c r="O7" s="22" t="s">
        <v>291</v>
      </c>
      <c r="P7" s="3"/>
      <c r="Q7" s="60" t="s">
        <v>304</v>
      </c>
      <c r="R7" s="60"/>
    </row>
    <row r="8" spans="1:21" ht="21.75" customHeight="1">
      <c r="A8" s="16" t="s">
        <v>19</v>
      </c>
      <c r="C8" s="10">
        <v>211000000</v>
      </c>
      <c r="E8" s="10">
        <v>500869985400</v>
      </c>
      <c r="G8" s="10">
        <f>E8-I8</f>
        <v>491431480650</v>
      </c>
      <c r="H8" s="10"/>
      <c r="I8" s="10">
        <v>9438504750</v>
      </c>
      <c r="K8" s="6">
        <v>211000000</v>
      </c>
      <c r="M8" s="6">
        <v>500869985400</v>
      </c>
      <c r="O8" s="6">
        <v>501711702939</v>
      </c>
      <c r="Q8" s="45">
        <f>M8-O8</f>
        <v>-841717539</v>
      </c>
      <c r="R8" s="45"/>
      <c r="T8" s="25"/>
      <c r="U8" s="25"/>
    </row>
    <row r="9" spans="1:21" ht="21.75" customHeight="1">
      <c r="A9" s="16" t="s">
        <v>20</v>
      </c>
      <c r="C9" s="10">
        <v>104000000</v>
      </c>
      <c r="E9" s="10">
        <v>516389094000</v>
      </c>
      <c r="G9" s="10">
        <f t="shared" ref="G9:G41" si="0">E9-I9</f>
        <v>506567880000</v>
      </c>
      <c r="H9" s="10"/>
      <c r="I9" s="10">
        <v>9821214000</v>
      </c>
      <c r="K9" s="10">
        <v>104000000</v>
      </c>
      <c r="M9" s="10">
        <v>516389094000</v>
      </c>
      <c r="O9" s="10">
        <v>500823264016</v>
      </c>
      <c r="Q9" s="47">
        <v>15565829983</v>
      </c>
      <c r="R9" s="47"/>
      <c r="T9" s="25"/>
      <c r="U9" s="25"/>
    </row>
    <row r="10" spans="1:21" ht="21.75" customHeight="1">
      <c r="A10" s="16" t="s">
        <v>65</v>
      </c>
      <c r="C10" s="10">
        <v>19960000</v>
      </c>
      <c r="E10" s="10">
        <v>250200533625</v>
      </c>
      <c r="G10" s="10">
        <f t="shared" si="0"/>
        <v>231261051000</v>
      </c>
      <c r="H10" s="10"/>
      <c r="I10" s="10">
        <v>18939482625</v>
      </c>
      <c r="K10" s="10">
        <v>19960000</v>
      </c>
      <c r="M10" s="10">
        <v>250200533625</v>
      </c>
      <c r="O10" s="10">
        <v>300311688844</v>
      </c>
      <c r="Q10" s="47">
        <v>-50111155219</v>
      </c>
      <c r="R10" s="47"/>
      <c r="T10" s="25"/>
      <c r="U10" s="25"/>
    </row>
    <row r="11" spans="1:21" ht="21.75" customHeight="1">
      <c r="A11" s="16" t="s">
        <v>66</v>
      </c>
      <c r="C11" s="10">
        <v>130571</v>
      </c>
      <c r="E11" s="10">
        <v>113994469264</v>
      </c>
      <c r="G11" s="10">
        <f t="shared" si="0"/>
        <v>112286731155</v>
      </c>
      <c r="H11" s="10"/>
      <c r="I11" s="10">
        <v>1707738109</v>
      </c>
      <c r="K11" s="10">
        <v>130571</v>
      </c>
      <c r="M11" s="10">
        <v>113994469264</v>
      </c>
      <c r="O11" s="10">
        <v>121341438292</v>
      </c>
      <c r="Q11" s="47">
        <v>-7346969028</v>
      </c>
      <c r="R11" s="47"/>
      <c r="T11" s="25"/>
      <c r="U11" s="25"/>
    </row>
    <row r="12" spans="1:21" ht="21.75" customHeight="1">
      <c r="A12" s="16" t="s">
        <v>63</v>
      </c>
      <c r="C12" s="10">
        <v>10680000</v>
      </c>
      <c r="E12" s="10">
        <v>279463560000</v>
      </c>
      <c r="G12" s="10">
        <f t="shared" si="0"/>
        <v>274700280000</v>
      </c>
      <c r="H12" s="10"/>
      <c r="I12" s="10">
        <v>4763280000</v>
      </c>
      <c r="K12" s="10">
        <v>10680000</v>
      </c>
      <c r="M12" s="10">
        <v>251744245030</v>
      </c>
      <c r="O12" s="10">
        <v>279463560000</v>
      </c>
      <c r="Q12" s="47">
        <v>-27719314970</v>
      </c>
      <c r="R12" s="47"/>
      <c r="T12" s="25"/>
      <c r="U12" s="25"/>
    </row>
    <row r="13" spans="1:21" ht="21.75" customHeight="1">
      <c r="A13" s="16" t="s">
        <v>53</v>
      </c>
      <c r="C13" s="10">
        <v>600000</v>
      </c>
      <c r="E13" s="10">
        <v>11937807000</v>
      </c>
      <c r="G13" s="10">
        <f t="shared" si="0"/>
        <v>6257942672</v>
      </c>
      <c r="H13" s="10"/>
      <c r="I13" s="10">
        <v>5679864328</v>
      </c>
      <c r="K13" s="10">
        <v>600000</v>
      </c>
      <c r="M13" s="10">
        <v>11462922662</v>
      </c>
      <c r="O13" s="10">
        <v>11937807000</v>
      </c>
      <c r="Q13" s="47">
        <v>-474884338</v>
      </c>
      <c r="R13" s="47"/>
      <c r="T13" s="25"/>
      <c r="U13" s="25"/>
    </row>
    <row r="14" spans="1:21" ht="21.75" customHeight="1">
      <c r="A14" s="16" t="s">
        <v>62</v>
      </c>
      <c r="C14" s="10">
        <v>21564</v>
      </c>
      <c r="E14" s="10">
        <v>209019852</v>
      </c>
      <c r="G14" s="10">
        <f t="shared" si="0"/>
        <v>78190848360</v>
      </c>
      <c r="H14" s="10"/>
      <c r="I14" s="10">
        <v>-77981828508</v>
      </c>
      <c r="K14" s="10">
        <v>21564</v>
      </c>
      <c r="M14" s="10">
        <v>209019852</v>
      </c>
      <c r="O14" s="10">
        <v>83544521076</v>
      </c>
      <c r="Q14" s="47">
        <v>-83335501224</v>
      </c>
      <c r="R14" s="47"/>
      <c r="T14" s="25"/>
      <c r="U14" s="25"/>
    </row>
    <row r="15" spans="1:21" ht="21.75" customHeight="1">
      <c r="A15" s="16" t="s">
        <v>56</v>
      </c>
      <c r="C15" s="10">
        <v>4400000</v>
      </c>
      <c r="E15" s="10">
        <v>82402031250</v>
      </c>
      <c r="G15" s="10">
        <f t="shared" si="0"/>
        <v>80784754050</v>
      </c>
      <c r="H15" s="10"/>
      <c r="I15" s="10">
        <v>1617277200</v>
      </c>
      <c r="K15" s="10">
        <v>4400000</v>
      </c>
      <c r="M15" s="10">
        <v>82402031250</v>
      </c>
      <c r="O15" s="10">
        <v>100092773053</v>
      </c>
      <c r="Q15" s="47">
        <v>-17690741803</v>
      </c>
      <c r="R15" s="47"/>
      <c r="T15" s="25"/>
      <c r="U15" s="25"/>
    </row>
    <row r="16" spans="1:21" ht="21.75" customHeight="1">
      <c r="A16" s="16" t="s">
        <v>54</v>
      </c>
      <c r="C16" s="10">
        <v>20431000</v>
      </c>
      <c r="E16" s="10">
        <v>402829011821</v>
      </c>
      <c r="G16" s="10">
        <f t="shared" si="0"/>
        <v>396706990365</v>
      </c>
      <c r="H16" s="10"/>
      <c r="I16" s="10">
        <v>6122021456</v>
      </c>
      <c r="K16" s="10">
        <v>20431000</v>
      </c>
      <c r="M16" s="10">
        <v>372598569153.25</v>
      </c>
      <c r="O16" s="10">
        <v>402829011821.25</v>
      </c>
      <c r="Q16" s="47">
        <v>-30230442668</v>
      </c>
      <c r="R16" s="47"/>
      <c r="T16" s="25"/>
      <c r="U16" s="25"/>
    </row>
    <row r="17" spans="1:21" ht="21.75" customHeight="1">
      <c r="A17" s="16" t="s">
        <v>59</v>
      </c>
      <c r="C17" s="10">
        <v>15984000</v>
      </c>
      <c r="E17" s="10">
        <v>202915391490</v>
      </c>
      <c r="G17" s="10">
        <f t="shared" si="0"/>
        <v>195986573244</v>
      </c>
      <c r="H17" s="10"/>
      <c r="I17" s="10">
        <v>6928818246</v>
      </c>
      <c r="K17" s="10">
        <v>15984000</v>
      </c>
      <c r="M17" s="10">
        <v>178762785423</v>
      </c>
      <c r="O17" s="10">
        <v>202915391490</v>
      </c>
      <c r="Q17" s="47">
        <v>-24152606067</v>
      </c>
      <c r="R17" s="47"/>
      <c r="T17" s="25"/>
      <c r="U17" s="25"/>
    </row>
    <row r="18" spans="1:21" ht="21.75" customHeight="1">
      <c r="A18" s="16" t="s">
        <v>58</v>
      </c>
      <c r="C18" s="10">
        <v>36800000</v>
      </c>
      <c r="E18" s="10">
        <v>1312551046400</v>
      </c>
      <c r="G18" s="10">
        <f t="shared" si="0"/>
        <v>1084187012480</v>
      </c>
      <c r="H18" s="10"/>
      <c r="I18" s="10">
        <v>228364033920</v>
      </c>
      <c r="K18" s="10">
        <v>36800000</v>
      </c>
      <c r="M18" s="10">
        <v>1545619827840</v>
      </c>
      <c r="O18" s="10">
        <v>1312551046400</v>
      </c>
      <c r="Q18" s="47">
        <v>233068781440</v>
      </c>
      <c r="R18" s="47"/>
      <c r="T18" s="25"/>
      <c r="U18" s="25"/>
    </row>
    <row r="19" spans="1:21" ht="21.75" customHeight="1">
      <c r="A19" s="16" t="s">
        <v>219</v>
      </c>
      <c r="C19" s="10">
        <v>10000</v>
      </c>
      <c r="E19" s="10">
        <v>12523970000</v>
      </c>
      <c r="G19" s="10">
        <f t="shared" si="0"/>
        <v>12231130000</v>
      </c>
      <c r="H19" s="10"/>
      <c r="I19" s="10">
        <v>292840000</v>
      </c>
      <c r="K19" s="10">
        <v>10000</v>
      </c>
      <c r="M19" s="10">
        <v>11944630000</v>
      </c>
      <c r="O19" s="10">
        <v>12523970000</v>
      </c>
      <c r="Q19" s="47">
        <v>-579340000</v>
      </c>
      <c r="R19" s="47"/>
      <c r="T19" s="25"/>
      <c r="U19" s="25"/>
    </row>
    <row r="20" spans="1:21" ht="21.75" customHeight="1">
      <c r="A20" s="16" t="s">
        <v>64</v>
      </c>
      <c r="C20" s="10">
        <v>67248</v>
      </c>
      <c r="E20" s="10">
        <v>180253200400</v>
      </c>
      <c r="G20" s="10">
        <f t="shared" si="0"/>
        <v>176535932704</v>
      </c>
      <c r="H20" s="10"/>
      <c r="I20" s="10">
        <v>3717267696</v>
      </c>
      <c r="K20" s="10">
        <v>67248</v>
      </c>
      <c r="M20" s="10">
        <v>167364112480</v>
      </c>
      <c r="O20" s="10">
        <v>180253200400</v>
      </c>
      <c r="Q20" s="47">
        <v>-12889087920</v>
      </c>
      <c r="R20" s="47"/>
      <c r="T20" s="25"/>
      <c r="U20" s="25"/>
    </row>
    <row r="21" spans="1:21" ht="21.75" customHeight="1">
      <c r="A21" s="16" t="s">
        <v>52</v>
      </c>
      <c r="C21" s="10">
        <v>6900000</v>
      </c>
      <c r="E21" s="10">
        <v>63542453625</v>
      </c>
      <c r="G21" s="10">
        <f t="shared" si="0"/>
        <v>63060027187</v>
      </c>
      <c r="H21" s="10"/>
      <c r="I21" s="10">
        <v>482426438</v>
      </c>
      <c r="K21" s="10">
        <v>6900000</v>
      </c>
      <c r="M21" s="10">
        <v>59222337153</v>
      </c>
      <c r="O21" s="10">
        <v>63542453625</v>
      </c>
      <c r="Q21" s="47">
        <v>-4320116472</v>
      </c>
      <c r="R21" s="47"/>
      <c r="T21" s="25"/>
      <c r="U21" s="25"/>
    </row>
    <row r="22" spans="1:21" ht="21.75" customHeight="1">
      <c r="A22" s="16" t="s">
        <v>57</v>
      </c>
      <c r="C22" s="10">
        <v>1310000</v>
      </c>
      <c r="E22" s="10">
        <v>19011696768</v>
      </c>
      <c r="G22" s="10">
        <f t="shared" si="0"/>
        <v>18804962557</v>
      </c>
      <c r="H22" s="10"/>
      <c r="I22" s="10">
        <v>206734211</v>
      </c>
      <c r="K22" s="10">
        <v>1310000</v>
      </c>
      <c r="M22" s="10">
        <v>19011696768</v>
      </c>
      <c r="O22" s="10">
        <v>19921982723</v>
      </c>
      <c r="Q22" s="47">
        <v>-910285954</v>
      </c>
      <c r="R22" s="47"/>
      <c r="T22" s="25"/>
      <c r="U22" s="25"/>
    </row>
    <row r="23" spans="1:21" ht="21.75" customHeight="1">
      <c r="A23" s="16" t="s">
        <v>55</v>
      </c>
      <c r="C23" s="10">
        <v>4000000</v>
      </c>
      <c r="E23" s="10">
        <v>34718722500</v>
      </c>
      <c r="G23" s="10">
        <f t="shared" si="0"/>
        <v>34119435000</v>
      </c>
      <c r="H23" s="10"/>
      <c r="I23" s="10">
        <v>599287500</v>
      </c>
      <c r="K23" s="10">
        <v>4000000</v>
      </c>
      <c r="M23" s="10">
        <v>34718722500</v>
      </c>
      <c r="O23" s="10">
        <v>40046400000</v>
      </c>
      <c r="Q23" s="47">
        <v>-5327677500</v>
      </c>
      <c r="R23" s="47"/>
      <c r="T23" s="25"/>
      <c r="U23" s="25"/>
    </row>
    <row r="24" spans="1:21" ht="21.75" customHeight="1">
      <c r="A24" s="16" t="s">
        <v>68</v>
      </c>
      <c r="C24" s="10">
        <v>4045389</v>
      </c>
      <c r="E24" s="10">
        <v>169542950819</v>
      </c>
      <c r="G24" s="10">
        <f t="shared" si="0"/>
        <v>171613472158</v>
      </c>
      <c r="H24" s="10"/>
      <c r="I24" s="10">
        <v>-2070521339</v>
      </c>
      <c r="K24" s="10">
        <v>4045389</v>
      </c>
      <c r="M24" s="10">
        <v>169542950819</v>
      </c>
      <c r="O24" s="10">
        <v>199999986771</v>
      </c>
      <c r="Q24" s="47">
        <v>-30457035951</v>
      </c>
      <c r="R24" s="47"/>
      <c r="T24" s="25"/>
      <c r="U24" s="25"/>
    </row>
    <row r="25" spans="1:21" ht="21.75" customHeight="1">
      <c r="A25" s="16" t="s">
        <v>60</v>
      </c>
      <c r="C25" s="10">
        <v>10000000</v>
      </c>
      <c r="E25" s="10">
        <v>124352156250</v>
      </c>
      <c r="G25" s="10">
        <f t="shared" si="0"/>
        <v>122354531250</v>
      </c>
      <c r="H25" s="10"/>
      <c r="I25" s="10">
        <v>1997625000</v>
      </c>
      <c r="K25" s="10">
        <v>10000000</v>
      </c>
      <c r="M25" s="10">
        <v>124352156250</v>
      </c>
      <c r="O25" s="10">
        <v>129000000000</v>
      </c>
      <c r="Q25" s="47">
        <v>-4647843750</v>
      </c>
      <c r="R25" s="47"/>
      <c r="T25" s="25"/>
      <c r="U25" s="25"/>
    </row>
    <row r="26" spans="1:21" ht="21.75" customHeight="1">
      <c r="A26" s="16" t="s">
        <v>71</v>
      </c>
      <c r="C26" s="10">
        <v>2000000</v>
      </c>
      <c r="E26" s="10">
        <v>20115832000</v>
      </c>
      <c r="G26" s="10">
        <f t="shared" si="0"/>
        <v>20018560000</v>
      </c>
      <c r="H26" s="10"/>
      <c r="I26" s="10">
        <v>97272000</v>
      </c>
      <c r="K26" s="10">
        <v>2000000</v>
      </c>
      <c r="M26" s="10">
        <v>20115832000</v>
      </c>
      <c r="O26" s="10">
        <v>20018560000</v>
      </c>
      <c r="Q26" s="47">
        <v>97272000</v>
      </c>
      <c r="R26" s="47"/>
      <c r="T26" s="25"/>
      <c r="U26" s="25"/>
    </row>
    <row r="27" spans="1:21" ht="21.75" customHeight="1">
      <c r="A27" s="16" t="s">
        <v>70</v>
      </c>
      <c r="C27" s="10">
        <v>4000000</v>
      </c>
      <c r="E27" s="10">
        <v>39952000000</v>
      </c>
      <c r="G27" s="10">
        <f t="shared" si="0"/>
        <v>40037120000</v>
      </c>
      <c r="H27" s="10"/>
      <c r="I27" s="10">
        <v>-85120000</v>
      </c>
      <c r="K27" s="10">
        <v>4000000</v>
      </c>
      <c r="M27" s="10">
        <v>39952000000</v>
      </c>
      <c r="O27" s="10">
        <v>40037120000</v>
      </c>
      <c r="Q27" s="47">
        <v>-85119999</v>
      </c>
      <c r="R27" s="47"/>
      <c r="T27" s="25"/>
      <c r="U27" s="25"/>
    </row>
    <row r="28" spans="1:21" ht="21.75" customHeight="1">
      <c r="A28" s="16" t="s">
        <v>69</v>
      </c>
      <c r="C28" s="10">
        <v>2000000</v>
      </c>
      <c r="E28" s="10">
        <v>19976250000</v>
      </c>
      <c r="G28" s="10">
        <f t="shared" si="0"/>
        <v>20023200000</v>
      </c>
      <c r="H28" s="10"/>
      <c r="I28" s="10">
        <v>-46950000</v>
      </c>
      <c r="K28" s="10">
        <v>2000000</v>
      </c>
      <c r="M28" s="10">
        <v>19976250000</v>
      </c>
      <c r="O28" s="10">
        <v>20023200000</v>
      </c>
      <c r="Q28" s="47">
        <v>-46950000</v>
      </c>
      <c r="R28" s="47"/>
      <c r="T28" s="25"/>
      <c r="U28" s="25"/>
    </row>
    <row r="29" spans="1:21" ht="21.75" customHeight="1">
      <c r="A29" s="16" t="s">
        <v>99</v>
      </c>
      <c r="C29" s="10">
        <v>1942000</v>
      </c>
      <c r="E29" s="10">
        <v>1941648012500</v>
      </c>
      <c r="G29" s="10">
        <f t="shared" si="0"/>
        <v>1941648012500</v>
      </c>
      <c r="H29" s="10"/>
      <c r="I29" s="10">
        <v>0</v>
      </c>
      <c r="K29" s="10">
        <v>1942000</v>
      </c>
      <c r="M29" s="10">
        <v>2035889637553</v>
      </c>
      <c r="O29" s="10">
        <v>1941648012500</v>
      </c>
      <c r="Q29" s="47">
        <v>94241625053</v>
      </c>
      <c r="R29" s="47"/>
      <c r="T29" s="25"/>
      <c r="U29" s="25"/>
    </row>
    <row r="30" spans="1:21" ht="21.75" customHeight="1">
      <c r="A30" s="16" t="s">
        <v>97</v>
      </c>
      <c r="C30" s="10">
        <v>1200000</v>
      </c>
      <c r="E30" s="10">
        <v>1199782500000</v>
      </c>
      <c r="G30" s="10">
        <f t="shared" si="0"/>
        <v>1665409356234</v>
      </c>
      <c r="H30" s="10"/>
      <c r="I30" s="10">
        <v>-465626856234</v>
      </c>
      <c r="K30" s="10">
        <v>1200000</v>
      </c>
      <c r="M30" s="10">
        <v>1199782500000</v>
      </c>
      <c r="O30" s="10">
        <v>1199782500000</v>
      </c>
      <c r="Q30" s="47">
        <v>0</v>
      </c>
      <c r="R30" s="47"/>
      <c r="T30" s="25"/>
      <c r="U30" s="25"/>
    </row>
    <row r="31" spans="1:21" ht="21.75" customHeight="1">
      <c r="A31" s="16" t="s">
        <v>108</v>
      </c>
      <c r="C31" s="10">
        <v>225000</v>
      </c>
      <c r="E31" s="10">
        <v>187130076525</v>
      </c>
      <c r="G31" s="10">
        <f t="shared" si="0"/>
        <v>187130076525</v>
      </c>
      <c r="H31" s="10"/>
      <c r="I31" s="10">
        <v>0</v>
      </c>
      <c r="K31" s="10">
        <v>225000</v>
      </c>
      <c r="M31" s="10">
        <v>199241880862</v>
      </c>
      <c r="O31" s="10">
        <v>187130076525</v>
      </c>
      <c r="Q31" s="47">
        <v>12111804337</v>
      </c>
      <c r="R31" s="47"/>
      <c r="T31" s="25"/>
      <c r="U31" s="25"/>
    </row>
    <row r="32" spans="1:21" ht="21.75" customHeight="1">
      <c r="A32" s="16" t="s">
        <v>111</v>
      </c>
      <c r="C32" s="10">
        <v>420000</v>
      </c>
      <c r="E32" s="10">
        <v>416047977633</v>
      </c>
      <c r="G32" s="10">
        <f t="shared" si="0"/>
        <v>410034667743</v>
      </c>
      <c r="H32" s="10"/>
      <c r="I32" s="10">
        <v>6013309890</v>
      </c>
      <c r="K32" s="10">
        <v>420000</v>
      </c>
      <c r="M32" s="10">
        <v>419886081850</v>
      </c>
      <c r="O32" s="10">
        <v>416047977633</v>
      </c>
      <c r="Q32" s="47">
        <v>3838104217</v>
      </c>
      <c r="R32" s="47"/>
      <c r="T32" s="25"/>
      <c r="U32" s="25"/>
    </row>
    <row r="33" spans="1:21" ht="21.75" customHeight="1">
      <c r="A33" s="16" t="s">
        <v>102</v>
      </c>
      <c r="C33" s="10">
        <v>1000000</v>
      </c>
      <c r="E33" s="10">
        <v>999818750000</v>
      </c>
      <c r="G33" s="10">
        <f t="shared" si="0"/>
        <v>999818750000</v>
      </c>
      <c r="H33" s="10"/>
      <c r="I33" s="10">
        <v>0</v>
      </c>
      <c r="K33" s="10">
        <v>1000000</v>
      </c>
      <c r="M33" s="10">
        <v>1000000000000</v>
      </c>
      <c r="O33" s="10">
        <v>1000000000000</v>
      </c>
      <c r="Q33" s="47">
        <v>0</v>
      </c>
      <c r="R33" s="47"/>
      <c r="T33" s="25"/>
      <c r="U33" s="25"/>
    </row>
    <row r="34" spans="1:21" ht="21.75" customHeight="1">
      <c r="A34" s="16" t="s">
        <v>85</v>
      </c>
      <c r="C34" s="10">
        <v>151609</v>
      </c>
      <c r="E34" s="10">
        <v>143091439884</v>
      </c>
      <c r="G34" s="10">
        <f t="shared" si="0"/>
        <v>139682371480</v>
      </c>
      <c r="H34" s="10"/>
      <c r="I34" s="10">
        <v>3409068404</v>
      </c>
      <c r="K34" s="10">
        <v>151609</v>
      </c>
      <c r="M34" s="10">
        <v>163621641070</v>
      </c>
      <c r="O34" s="10">
        <v>143091439884</v>
      </c>
      <c r="Q34" s="47">
        <v>20530201186</v>
      </c>
      <c r="R34" s="47"/>
      <c r="T34" s="25"/>
      <c r="U34" s="25"/>
    </row>
    <row r="35" spans="1:21" ht="21.75" customHeight="1">
      <c r="A35" s="16" t="s">
        <v>88</v>
      </c>
      <c r="C35" s="10">
        <v>50614</v>
      </c>
      <c r="E35" s="10">
        <v>33601604605</v>
      </c>
      <c r="G35" s="10">
        <f t="shared" si="0"/>
        <v>32771685455</v>
      </c>
      <c r="H35" s="10"/>
      <c r="I35" s="10">
        <v>829919150</v>
      </c>
      <c r="K35" s="10">
        <v>50614</v>
      </c>
      <c r="M35" s="10">
        <v>38108470428</v>
      </c>
      <c r="O35" s="10">
        <v>33601604605</v>
      </c>
      <c r="Q35" s="47">
        <v>4506865823</v>
      </c>
      <c r="R35" s="47"/>
      <c r="T35" s="25"/>
      <c r="U35" s="25"/>
    </row>
    <row r="36" spans="1:21" ht="21.75" customHeight="1">
      <c r="A36" s="16" t="s">
        <v>117</v>
      </c>
      <c r="C36" s="10">
        <v>1579612</v>
      </c>
      <c r="E36" s="10">
        <v>1491199321525</v>
      </c>
      <c r="G36" s="10">
        <f t="shared" si="0"/>
        <v>1491199321525</v>
      </c>
      <c r="H36" s="10"/>
      <c r="I36" s="10">
        <v>0</v>
      </c>
      <c r="K36" s="10">
        <v>1579612</v>
      </c>
      <c r="M36" s="10">
        <v>1476511592559</v>
      </c>
      <c r="O36" s="10">
        <v>1491199321525</v>
      </c>
      <c r="Q36" s="47">
        <v>-14687728966</v>
      </c>
      <c r="R36" s="47"/>
      <c r="T36" s="25"/>
      <c r="U36" s="25"/>
    </row>
    <row r="37" spans="1:21" ht="21.75" customHeight="1">
      <c r="A37" s="16" t="s">
        <v>120</v>
      </c>
      <c r="C37" s="10">
        <v>10979221</v>
      </c>
      <c r="E37" s="10">
        <v>10643720783459</v>
      </c>
      <c r="G37" s="10">
        <f t="shared" si="0"/>
        <v>10546923560358</v>
      </c>
      <c r="H37" s="10"/>
      <c r="I37" s="10">
        <v>96797223101</v>
      </c>
      <c r="K37" s="10">
        <v>10979221</v>
      </c>
      <c r="M37" s="10">
        <v>10412002413943</v>
      </c>
      <c r="O37" s="10">
        <v>10643720783459</v>
      </c>
      <c r="Q37" s="47">
        <v>-231718369519</v>
      </c>
      <c r="R37" s="47"/>
      <c r="T37" s="25"/>
      <c r="U37" s="25"/>
    </row>
    <row r="38" spans="1:21" ht="21.75" customHeight="1">
      <c r="A38" s="16" t="s">
        <v>81</v>
      </c>
      <c r="C38" s="10">
        <v>766100</v>
      </c>
      <c r="E38" s="10">
        <v>3272136584734</v>
      </c>
      <c r="G38" s="10">
        <f t="shared" si="0"/>
        <v>3211131904882</v>
      </c>
      <c r="H38" s="10"/>
      <c r="I38" s="10">
        <v>61004679852</v>
      </c>
      <c r="K38" s="10">
        <v>766100</v>
      </c>
      <c r="M38" s="10">
        <v>3543015557168</v>
      </c>
      <c r="O38" s="10">
        <v>3272136584734</v>
      </c>
      <c r="Q38" s="47">
        <v>270878972434</v>
      </c>
      <c r="R38" s="47"/>
      <c r="T38" s="25"/>
      <c r="U38" s="25"/>
    </row>
    <row r="39" spans="1:21" ht="21.75" customHeight="1">
      <c r="A39" s="16" t="s">
        <v>123</v>
      </c>
      <c r="C39" s="10">
        <v>1000000</v>
      </c>
      <c r="E39" s="10">
        <v>999818750000</v>
      </c>
      <c r="G39" s="10">
        <f t="shared" si="0"/>
        <v>999818750000</v>
      </c>
      <c r="H39" s="10"/>
      <c r="I39" s="10">
        <v>0</v>
      </c>
      <c r="K39" s="10">
        <v>1000000</v>
      </c>
      <c r="M39" s="10">
        <v>999818750000</v>
      </c>
      <c r="O39" s="10">
        <v>1000000000000</v>
      </c>
      <c r="Q39" s="47">
        <v>-181250000</v>
      </c>
      <c r="R39" s="47"/>
      <c r="T39" s="25"/>
      <c r="U39" s="25"/>
    </row>
    <row r="40" spans="1:21" ht="21.75" customHeight="1">
      <c r="A40" s="16" t="s">
        <v>105</v>
      </c>
      <c r="C40" s="10">
        <v>5000</v>
      </c>
      <c r="E40" s="10">
        <v>4499684284</v>
      </c>
      <c r="G40" s="10">
        <f t="shared" si="0"/>
        <v>4446693890</v>
      </c>
      <c r="H40" s="10"/>
      <c r="I40" s="10">
        <v>52990394</v>
      </c>
      <c r="K40" s="10">
        <v>5000</v>
      </c>
      <c r="M40" s="10">
        <v>4499684284</v>
      </c>
      <c r="O40" s="10">
        <v>4500815625</v>
      </c>
      <c r="Q40" s="47">
        <v>-1131340</v>
      </c>
      <c r="R40" s="47"/>
      <c r="T40" s="25"/>
      <c r="U40" s="25"/>
    </row>
    <row r="41" spans="1:21" ht="21.75" customHeight="1">
      <c r="A41" s="16" t="s">
        <v>126</v>
      </c>
      <c r="C41" s="10">
        <v>1000000</v>
      </c>
      <c r="E41" s="10">
        <v>999818750000</v>
      </c>
      <c r="G41" s="10">
        <f t="shared" si="0"/>
        <v>1000000000000</v>
      </c>
      <c r="H41" s="10"/>
      <c r="I41" s="10">
        <v>-181250000</v>
      </c>
      <c r="K41" s="10">
        <v>1000000</v>
      </c>
      <c r="M41" s="10">
        <v>999818750000</v>
      </c>
      <c r="O41" s="10">
        <v>1000000000000</v>
      </c>
      <c r="Q41" s="47">
        <v>-181250000</v>
      </c>
      <c r="R41" s="47"/>
      <c r="T41" s="25"/>
      <c r="U41" s="25"/>
    </row>
    <row r="42" spans="1:21" ht="21.75" customHeight="1">
      <c r="A42" s="13" t="s">
        <v>21</v>
      </c>
      <c r="C42" s="14">
        <f>SUM(C8:C41)</f>
        <v>478658928</v>
      </c>
      <c r="E42" s="14">
        <f>SUM(E8:E41)</f>
        <v>26690065417613</v>
      </c>
      <c r="G42" s="14">
        <f>SUM(G8:G41)</f>
        <v>26767175065424</v>
      </c>
      <c r="I42" s="14">
        <f>SUM(I8:I41)</f>
        <v>-77109647811</v>
      </c>
      <c r="K42" s="14">
        <v>793658928</v>
      </c>
      <c r="M42" s="14">
        <f>SUM(M8:M41)</f>
        <v>26982651131186.25</v>
      </c>
      <c r="O42" s="14">
        <f>SUM(O8:O41)</f>
        <v>26875748194940.25</v>
      </c>
      <c r="Q42" s="55">
        <f>SUM(Q8:R41)</f>
        <v>106902936246</v>
      </c>
      <c r="R42" s="55"/>
    </row>
    <row r="44" spans="1:21">
      <c r="G44" s="25"/>
      <c r="M44" s="23"/>
      <c r="O44" s="25"/>
    </row>
    <row r="45" spans="1:21">
      <c r="M45" s="26"/>
      <c r="O45" s="25"/>
      <c r="Q45" s="23"/>
    </row>
    <row r="46" spans="1:21">
      <c r="O46" s="23"/>
    </row>
    <row r="47" spans="1:21">
      <c r="O47" s="26"/>
    </row>
  </sheetData>
  <mergeCells count="4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2:R42"/>
    <mergeCell ref="Q38:R38"/>
    <mergeCell ref="Q39:R39"/>
    <mergeCell ref="Q40:R40"/>
    <mergeCell ref="Q41:R41"/>
  </mergeCells>
  <pageMargins left="0.39" right="0.39" top="0.39" bottom="0.39" header="0" footer="0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0"/>
  <sheetViews>
    <sheetView rightToLeft="1" view="pageBreakPreview" zoomScale="60" zoomScaleNormal="100" workbookViewId="0">
      <selection activeCell="A16" sqref="A16:AW16"/>
    </sheetView>
  </sheetViews>
  <sheetFormatPr defaultRowHeight="12.75"/>
  <cols>
    <col min="1" max="1" width="29.57031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</row>
    <row r="2" spans="1:49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</row>
    <row r="3" spans="1:49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</row>
    <row r="4" spans="1:49" ht="14.45" customHeight="1"/>
    <row r="5" spans="1:49" ht="14.45" customHeight="1">
      <c r="A5" s="51" t="s">
        <v>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49" ht="14.45" customHeight="1">
      <c r="I6" s="43" t="s">
        <v>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C6" s="43" t="s">
        <v>9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3" t="s">
        <v>23</v>
      </c>
      <c r="B8" s="43"/>
      <c r="C8" s="43"/>
      <c r="D8" s="43"/>
      <c r="E8" s="43"/>
      <c r="F8" s="43"/>
      <c r="G8" s="43"/>
      <c r="I8" s="43" t="s">
        <v>24</v>
      </c>
      <c r="J8" s="43"/>
      <c r="K8" s="43"/>
      <c r="M8" s="43" t="s">
        <v>25</v>
      </c>
      <c r="N8" s="43"/>
      <c r="O8" s="43"/>
      <c r="Q8" s="43" t="s">
        <v>26</v>
      </c>
      <c r="R8" s="43"/>
      <c r="S8" s="43"/>
      <c r="T8" s="43"/>
      <c r="U8" s="43"/>
      <c r="W8" s="43" t="s">
        <v>27</v>
      </c>
      <c r="X8" s="43"/>
      <c r="Y8" s="43"/>
      <c r="Z8" s="43"/>
      <c r="AA8" s="43"/>
      <c r="AC8" s="43" t="s">
        <v>24</v>
      </c>
      <c r="AD8" s="43"/>
      <c r="AE8" s="43"/>
      <c r="AF8" s="43"/>
      <c r="AG8" s="43"/>
      <c r="AI8" s="43" t="s">
        <v>25</v>
      </c>
      <c r="AJ8" s="43"/>
      <c r="AK8" s="43"/>
      <c r="AM8" s="43" t="s">
        <v>26</v>
      </c>
      <c r="AN8" s="43"/>
      <c r="AO8" s="43"/>
      <c r="AQ8" s="43" t="s">
        <v>27</v>
      </c>
      <c r="AR8" s="43"/>
      <c r="AS8" s="43"/>
    </row>
    <row r="9" spans="1:49" ht="21.75" customHeight="1">
      <c r="A9" s="44" t="s">
        <v>28</v>
      </c>
      <c r="B9" s="44"/>
      <c r="C9" s="44"/>
      <c r="D9" s="44"/>
      <c r="E9" s="44"/>
      <c r="F9" s="44"/>
      <c r="G9" s="44"/>
      <c r="I9" s="45">
        <v>104000000</v>
      </c>
      <c r="J9" s="45"/>
      <c r="K9" s="45"/>
      <c r="M9" s="45">
        <v>6163</v>
      </c>
      <c r="N9" s="45"/>
      <c r="O9" s="45"/>
      <c r="Q9" s="44" t="s">
        <v>29</v>
      </c>
      <c r="R9" s="44"/>
      <c r="S9" s="44"/>
      <c r="T9" s="44"/>
      <c r="U9" s="44"/>
      <c r="W9" s="53">
        <v>0.25390961802046003</v>
      </c>
      <c r="X9" s="53"/>
      <c r="Y9" s="53"/>
      <c r="Z9" s="53"/>
      <c r="AA9" s="53"/>
      <c r="AC9" s="45">
        <v>104000000</v>
      </c>
      <c r="AD9" s="45"/>
      <c r="AE9" s="45"/>
      <c r="AF9" s="45"/>
      <c r="AG9" s="45"/>
      <c r="AI9" s="45">
        <v>6163</v>
      </c>
      <c r="AJ9" s="45"/>
      <c r="AK9" s="45"/>
      <c r="AM9" s="44" t="s">
        <v>29</v>
      </c>
      <c r="AN9" s="44"/>
      <c r="AO9" s="44"/>
      <c r="AQ9" s="53">
        <v>0.25390961802046003</v>
      </c>
      <c r="AR9" s="53"/>
      <c r="AS9" s="53"/>
    </row>
    <row r="10" spans="1:49" ht="21.75" customHeight="1">
      <c r="A10" s="52" t="s">
        <v>30</v>
      </c>
      <c r="B10" s="52"/>
      <c r="C10" s="52"/>
      <c r="D10" s="52"/>
      <c r="E10" s="52"/>
      <c r="F10" s="52"/>
      <c r="G10" s="52"/>
      <c r="I10" s="47">
        <v>211000000</v>
      </c>
      <c r="J10" s="47"/>
      <c r="K10" s="47"/>
      <c r="M10" s="47">
        <v>3058</v>
      </c>
      <c r="N10" s="47"/>
      <c r="O10" s="47"/>
      <c r="Q10" s="52" t="s">
        <v>31</v>
      </c>
      <c r="R10" s="52"/>
      <c r="S10" s="52"/>
      <c r="T10" s="52"/>
      <c r="U10" s="52"/>
      <c r="W10" s="54">
        <v>0.25094279998333502</v>
      </c>
      <c r="X10" s="54"/>
      <c r="Y10" s="54"/>
      <c r="Z10" s="54"/>
      <c r="AA10" s="54"/>
      <c r="AC10" s="47">
        <v>211000000</v>
      </c>
      <c r="AD10" s="47"/>
      <c r="AE10" s="47"/>
      <c r="AF10" s="47"/>
      <c r="AG10" s="47"/>
      <c r="AI10" s="47">
        <v>3058</v>
      </c>
      <c r="AJ10" s="47"/>
      <c r="AK10" s="47"/>
      <c r="AM10" s="52" t="s">
        <v>31</v>
      </c>
      <c r="AN10" s="52"/>
      <c r="AO10" s="52"/>
      <c r="AQ10" s="54">
        <v>0.25094279998333502</v>
      </c>
      <c r="AR10" s="54"/>
      <c r="AS10" s="54"/>
    </row>
    <row r="11" spans="1:49" ht="14.45" customHeight="1">
      <c r="A11" s="51" t="s">
        <v>32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</row>
    <row r="12" spans="1:49" ht="14.45" customHeight="1">
      <c r="C12" s="43" t="s">
        <v>7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Y12" s="43" t="s">
        <v>9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9" ht="14.45" customHeight="1">
      <c r="A13" s="2" t="s">
        <v>23</v>
      </c>
      <c r="C13" s="4" t="s">
        <v>33</v>
      </c>
      <c r="D13" s="3"/>
      <c r="E13" s="4" t="s">
        <v>34</v>
      </c>
      <c r="F13" s="3"/>
      <c r="G13" s="49" t="s">
        <v>35</v>
      </c>
      <c r="H13" s="49"/>
      <c r="I13" s="49"/>
      <c r="J13" s="3"/>
      <c r="K13" s="49" t="s">
        <v>36</v>
      </c>
      <c r="L13" s="49"/>
      <c r="M13" s="49"/>
      <c r="N13" s="3"/>
      <c r="O13" s="49" t="s">
        <v>25</v>
      </c>
      <c r="P13" s="49"/>
      <c r="Q13" s="49"/>
      <c r="R13" s="3"/>
      <c r="S13" s="49" t="s">
        <v>26</v>
      </c>
      <c r="T13" s="49"/>
      <c r="U13" s="49"/>
      <c r="V13" s="49"/>
      <c r="W13" s="49"/>
      <c r="Y13" s="49" t="s">
        <v>33</v>
      </c>
      <c r="Z13" s="49"/>
      <c r="AA13" s="49"/>
      <c r="AB13" s="49"/>
      <c r="AC13" s="49"/>
      <c r="AD13" s="3"/>
      <c r="AE13" s="49" t="s">
        <v>34</v>
      </c>
      <c r="AF13" s="49"/>
      <c r="AG13" s="49"/>
      <c r="AH13" s="49"/>
      <c r="AI13" s="49"/>
      <c r="AJ13" s="3"/>
      <c r="AK13" s="49" t="s">
        <v>35</v>
      </c>
      <c r="AL13" s="49"/>
      <c r="AM13" s="49"/>
      <c r="AN13" s="3"/>
      <c r="AO13" s="49" t="s">
        <v>36</v>
      </c>
      <c r="AP13" s="49"/>
      <c r="AQ13" s="49"/>
      <c r="AR13" s="3"/>
      <c r="AS13" s="49" t="s">
        <v>25</v>
      </c>
      <c r="AT13" s="49"/>
      <c r="AU13" s="3"/>
      <c r="AV13" s="4" t="s">
        <v>26</v>
      </c>
    </row>
    <row r="14" spans="1:49" ht="21.75" customHeight="1">
      <c r="A14" s="5" t="s">
        <v>37</v>
      </c>
      <c r="C14" s="5" t="s">
        <v>38</v>
      </c>
      <c r="E14" s="5" t="s">
        <v>39</v>
      </c>
      <c r="G14" s="44" t="s">
        <v>40</v>
      </c>
      <c r="H14" s="44"/>
      <c r="I14" s="44"/>
      <c r="K14" s="45">
        <v>104000000</v>
      </c>
      <c r="L14" s="45"/>
      <c r="M14" s="45"/>
      <c r="O14" s="45">
        <v>6163</v>
      </c>
      <c r="P14" s="45"/>
      <c r="Q14" s="45"/>
      <c r="S14" s="44" t="s">
        <v>41</v>
      </c>
      <c r="T14" s="44"/>
      <c r="U14" s="44"/>
      <c r="V14" s="44"/>
      <c r="W14" s="44"/>
      <c r="Y14" s="44" t="s">
        <v>38</v>
      </c>
      <c r="Z14" s="44"/>
      <c r="AA14" s="44"/>
      <c r="AB14" s="44"/>
      <c r="AC14" s="44"/>
      <c r="AE14" s="44" t="s">
        <v>39</v>
      </c>
      <c r="AF14" s="44"/>
      <c r="AG14" s="44"/>
      <c r="AH14" s="44"/>
      <c r="AI14" s="44"/>
      <c r="AK14" s="44" t="s">
        <v>40</v>
      </c>
      <c r="AL14" s="44"/>
      <c r="AM14" s="44"/>
      <c r="AO14" s="45">
        <v>104000000</v>
      </c>
      <c r="AP14" s="45"/>
      <c r="AQ14" s="45"/>
      <c r="AS14" s="45">
        <v>6163</v>
      </c>
      <c r="AT14" s="45"/>
      <c r="AV14" s="5" t="s">
        <v>41</v>
      </c>
    </row>
    <row r="15" spans="1:49" ht="21.75" customHeight="1">
      <c r="A15" s="16" t="s">
        <v>42</v>
      </c>
      <c r="C15" s="16" t="s">
        <v>38</v>
      </c>
      <c r="E15" s="16" t="s">
        <v>39</v>
      </c>
      <c r="G15" s="52" t="s">
        <v>40</v>
      </c>
      <c r="H15" s="52"/>
      <c r="I15" s="52"/>
      <c r="K15" s="47">
        <v>211000000</v>
      </c>
      <c r="L15" s="47"/>
      <c r="M15" s="47"/>
      <c r="O15" s="47">
        <v>3058</v>
      </c>
      <c r="P15" s="47"/>
      <c r="Q15" s="47"/>
      <c r="S15" s="52" t="s">
        <v>43</v>
      </c>
      <c r="T15" s="52"/>
      <c r="U15" s="52"/>
      <c r="V15" s="52"/>
      <c r="W15" s="52"/>
      <c r="Y15" s="52" t="s">
        <v>38</v>
      </c>
      <c r="Z15" s="52"/>
      <c r="AA15" s="52"/>
      <c r="AB15" s="52"/>
      <c r="AC15" s="52"/>
      <c r="AE15" s="52" t="s">
        <v>39</v>
      </c>
      <c r="AF15" s="52"/>
      <c r="AG15" s="52"/>
      <c r="AH15" s="52"/>
      <c r="AI15" s="52"/>
      <c r="AK15" s="52" t="s">
        <v>40</v>
      </c>
      <c r="AL15" s="52"/>
      <c r="AM15" s="52"/>
      <c r="AO15" s="47">
        <v>211000000</v>
      </c>
      <c r="AP15" s="47"/>
      <c r="AQ15" s="47"/>
      <c r="AS15" s="47">
        <v>3058</v>
      </c>
      <c r="AT15" s="47"/>
      <c r="AV15" s="16" t="s">
        <v>43</v>
      </c>
    </row>
    <row r="16" spans="1:49" ht="14.45" customHeight="1">
      <c r="A16" s="51" t="s">
        <v>44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</row>
    <row r="17" spans="1:35" ht="14.45" customHeight="1">
      <c r="C17" s="43" t="s">
        <v>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O17" s="43" t="s">
        <v>9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 spans="1:35" ht="14.45" customHeight="1">
      <c r="A18" s="2" t="s">
        <v>23</v>
      </c>
      <c r="C18" s="4" t="s">
        <v>34</v>
      </c>
      <c r="D18" s="3"/>
      <c r="E18" s="4" t="s">
        <v>36</v>
      </c>
      <c r="F18" s="3"/>
      <c r="G18" s="49" t="s">
        <v>25</v>
      </c>
      <c r="H18" s="49"/>
      <c r="I18" s="49"/>
      <c r="J18" s="3"/>
      <c r="K18" s="49" t="s">
        <v>26</v>
      </c>
      <c r="L18" s="49"/>
      <c r="M18" s="49"/>
      <c r="O18" s="49" t="s">
        <v>34</v>
      </c>
      <c r="P18" s="49"/>
      <c r="Q18" s="49"/>
      <c r="R18" s="49"/>
      <c r="S18" s="49"/>
      <c r="T18" s="3"/>
      <c r="U18" s="49" t="s">
        <v>36</v>
      </c>
      <c r="V18" s="49"/>
      <c r="W18" s="49"/>
      <c r="X18" s="49"/>
      <c r="Y18" s="49"/>
      <c r="Z18" s="3"/>
      <c r="AA18" s="49" t="s">
        <v>25</v>
      </c>
      <c r="AB18" s="49"/>
      <c r="AC18" s="49"/>
      <c r="AD18" s="49"/>
      <c r="AE18" s="49"/>
      <c r="AF18" s="3"/>
      <c r="AG18" s="49" t="s">
        <v>26</v>
      </c>
      <c r="AH18" s="49"/>
      <c r="AI18" s="49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</sheetData>
  <mergeCells count="72">
    <mergeCell ref="AQ8:AS8"/>
    <mergeCell ref="A1:AW1"/>
    <mergeCell ref="A2:AW2"/>
    <mergeCell ref="A3:AW3"/>
    <mergeCell ref="A5:AW5"/>
    <mergeCell ref="I6:AA6"/>
    <mergeCell ref="AC6:AS6"/>
    <mergeCell ref="Q8:U8"/>
    <mergeCell ref="W8:AA8"/>
    <mergeCell ref="AC8:AG8"/>
    <mergeCell ref="AI8:AK8"/>
    <mergeCell ref="AM8:AO8"/>
    <mergeCell ref="A8:G8"/>
    <mergeCell ref="I8:K8"/>
    <mergeCell ref="M8:O8"/>
    <mergeCell ref="A9:G9"/>
    <mergeCell ref="I9:K9"/>
    <mergeCell ref="M9:O9"/>
    <mergeCell ref="C12:W12"/>
    <mergeCell ref="Y12:AV12"/>
    <mergeCell ref="AQ9:AS9"/>
    <mergeCell ref="AQ10:AS10"/>
    <mergeCell ref="G13:I13"/>
    <mergeCell ref="K13:M13"/>
    <mergeCell ref="AC9:AG9"/>
    <mergeCell ref="AI9:AK9"/>
    <mergeCell ref="AM9:AO9"/>
    <mergeCell ref="Q9:U9"/>
    <mergeCell ref="W9:AA9"/>
    <mergeCell ref="AC10:AG10"/>
    <mergeCell ref="AI10:AK10"/>
    <mergeCell ref="AM10:AO10"/>
    <mergeCell ref="A11:AW11"/>
    <mergeCell ref="A10:G10"/>
    <mergeCell ref="I10:K10"/>
    <mergeCell ref="M10:O10"/>
    <mergeCell ref="Q10:U10"/>
    <mergeCell ref="W10:AA10"/>
    <mergeCell ref="O13:Q13"/>
    <mergeCell ref="S13:W13"/>
    <mergeCell ref="Y13:AC13"/>
    <mergeCell ref="AE13:AI13"/>
    <mergeCell ref="AK13:AM13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16:AW16"/>
    <mergeCell ref="C17:M17"/>
    <mergeCell ref="O17:AI17"/>
    <mergeCell ref="AK14:AM14"/>
    <mergeCell ref="AO14:AQ14"/>
    <mergeCell ref="AG18:AI18"/>
    <mergeCell ref="G18:I18"/>
    <mergeCell ref="K18:M18"/>
    <mergeCell ref="O18:S18"/>
    <mergeCell ref="U18:Y18"/>
    <mergeCell ref="AA18:AE18"/>
  </mergeCells>
  <pageMargins left="0.39" right="0.39" top="0.39" bottom="0.39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32"/>
  <sheetViews>
    <sheetView rightToLeft="1" view="pageBreakPreview" topLeftCell="B1" zoomScale="60" zoomScaleNormal="100" workbookViewId="0">
      <selection activeCell="AA9" sqref="AA9"/>
    </sheetView>
  </sheetViews>
  <sheetFormatPr defaultRowHeight="12.75"/>
  <cols>
    <col min="1" max="1" width="6.140625" bestFit="1" customWidth="1"/>
    <col min="2" max="2" width="24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customWidth="1"/>
    <col min="8" max="8" width="1.28515625" customWidth="1"/>
    <col min="9" max="9" width="17.85546875" customWidth="1"/>
    <col min="10" max="10" width="1.28515625" customWidth="1"/>
    <col min="11" max="11" width="11" customWidth="1"/>
    <col min="12" max="12" width="1.28515625" customWidth="1"/>
    <col min="13" max="13" width="16" customWidth="1"/>
    <col min="14" max="14" width="1.28515625" customWidth="1"/>
    <col min="15" max="15" width="10.7109375" customWidth="1"/>
    <col min="16" max="16" width="1.28515625" customWidth="1"/>
    <col min="17" max="17" width="16.140625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21.42578125" customWidth="1"/>
    <col min="26" max="26" width="1.28515625" customWidth="1"/>
    <col min="27" max="27" width="18.28515625" bestFit="1" customWidth="1"/>
    <col min="28" max="28" width="0.28515625" customWidth="1"/>
    <col min="31" max="31" width="10" bestFit="1" customWidth="1"/>
  </cols>
  <sheetData>
    <row r="1" spans="1:27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14.45" customHeight="1"/>
    <row r="5" spans="1:27" ht="14.45" customHeight="1">
      <c r="A5" s="1" t="s">
        <v>45</v>
      </c>
      <c r="B5" s="51" t="s">
        <v>46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14.45" customHeight="1">
      <c r="E6" s="43" t="s">
        <v>7</v>
      </c>
      <c r="F6" s="43"/>
      <c r="G6" s="43"/>
      <c r="H6" s="43"/>
      <c r="I6" s="43"/>
      <c r="K6" s="43" t="s">
        <v>8</v>
      </c>
      <c r="L6" s="43"/>
      <c r="M6" s="43"/>
      <c r="N6" s="43"/>
      <c r="O6" s="43"/>
      <c r="P6" s="43"/>
      <c r="Q6" s="43"/>
      <c r="S6" s="43" t="s">
        <v>9</v>
      </c>
      <c r="T6" s="43"/>
      <c r="U6" s="43"/>
      <c r="V6" s="43"/>
      <c r="W6" s="43"/>
      <c r="X6" s="43"/>
      <c r="Y6" s="43"/>
      <c r="Z6" s="43"/>
      <c r="AA6" s="43"/>
    </row>
    <row r="7" spans="1:27" ht="14.45" customHeight="1">
      <c r="E7" s="3"/>
      <c r="F7" s="3"/>
      <c r="G7" s="3"/>
      <c r="H7" s="3"/>
      <c r="I7" s="3"/>
      <c r="K7" s="49" t="s">
        <v>47</v>
      </c>
      <c r="L7" s="49"/>
      <c r="M7" s="49"/>
      <c r="N7" s="3"/>
      <c r="O7" s="49" t="s">
        <v>48</v>
      </c>
      <c r="P7" s="49"/>
      <c r="Q7" s="4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3" t="s">
        <v>49</v>
      </c>
      <c r="B8" s="43"/>
      <c r="D8" s="43" t="s">
        <v>50</v>
      </c>
      <c r="E8" s="4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51</v>
      </c>
      <c r="W8" s="2" t="s">
        <v>14</v>
      </c>
      <c r="Y8" s="2" t="s">
        <v>15</v>
      </c>
      <c r="AA8" s="2" t="s">
        <v>18</v>
      </c>
    </row>
    <row r="9" spans="1:27" ht="21.75" customHeight="1">
      <c r="A9" s="44" t="s">
        <v>52</v>
      </c>
      <c r="B9" s="44"/>
      <c r="D9" s="45">
        <v>6900000</v>
      </c>
      <c r="E9" s="45"/>
      <c r="G9" s="6">
        <v>70106907597</v>
      </c>
      <c r="I9" s="6">
        <v>63060027187.5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9220</v>
      </c>
      <c r="W9" s="6">
        <v>70106907597</v>
      </c>
      <c r="Y9" s="6">
        <v>63542453625</v>
      </c>
      <c r="AA9" s="34">
        <f>Y9/سهام!$AD$8</f>
        <v>1.0151707768776609E-3</v>
      </c>
    </row>
    <row r="10" spans="1:27" ht="21.75" customHeight="1">
      <c r="A10" s="52" t="s">
        <v>53</v>
      </c>
      <c r="B10" s="52"/>
      <c r="D10" s="47">
        <v>5000000</v>
      </c>
      <c r="E10" s="47"/>
      <c r="G10" s="10">
        <v>96783377026</v>
      </c>
      <c r="I10" s="10">
        <v>97284337500</v>
      </c>
      <c r="K10" s="10">
        <v>0</v>
      </c>
      <c r="M10" s="10">
        <v>0</v>
      </c>
      <c r="O10" s="10">
        <v>-4400000</v>
      </c>
      <c r="Q10" s="10">
        <v>87843014472</v>
      </c>
      <c r="S10" s="10">
        <v>600000</v>
      </c>
      <c r="U10" s="10">
        <v>19920</v>
      </c>
      <c r="W10" s="10">
        <v>11614005273</v>
      </c>
      <c r="Y10" s="10">
        <v>11937807000</v>
      </c>
      <c r="AA10" s="35">
        <f>Y10/سهام!$AD$8</f>
        <v>1.9072151160429127E-4</v>
      </c>
    </row>
    <row r="11" spans="1:27" ht="21.75" customHeight="1">
      <c r="A11" s="52" t="s">
        <v>54</v>
      </c>
      <c r="B11" s="52"/>
      <c r="D11" s="47">
        <v>20431000</v>
      </c>
      <c r="E11" s="47"/>
      <c r="G11" s="10">
        <v>419672449042</v>
      </c>
      <c r="I11" s="10">
        <v>396706990365</v>
      </c>
      <c r="K11" s="10">
        <v>0</v>
      </c>
      <c r="M11" s="10">
        <v>0</v>
      </c>
      <c r="O11" s="10">
        <v>0</v>
      </c>
      <c r="Q11" s="10">
        <v>0</v>
      </c>
      <c r="S11" s="10">
        <v>20431000</v>
      </c>
      <c r="U11" s="10">
        <v>19740</v>
      </c>
      <c r="W11" s="10">
        <v>419672449042</v>
      </c>
      <c r="Y11" s="10">
        <v>402829011821.25</v>
      </c>
      <c r="AA11" s="35">
        <f>Y11/سهام!$AD$8</f>
        <v>6.4357011344388223E-3</v>
      </c>
    </row>
    <row r="12" spans="1:27" ht="21.75" customHeight="1">
      <c r="A12" s="52" t="s">
        <v>55</v>
      </c>
      <c r="B12" s="52"/>
      <c r="D12" s="47">
        <v>4000000</v>
      </c>
      <c r="E12" s="47"/>
      <c r="G12" s="10">
        <v>40046400000</v>
      </c>
      <c r="I12" s="10">
        <v>34119435000</v>
      </c>
      <c r="K12" s="10">
        <v>0</v>
      </c>
      <c r="M12" s="10">
        <v>0</v>
      </c>
      <c r="O12" s="10">
        <v>0</v>
      </c>
      <c r="Q12" s="10">
        <v>0</v>
      </c>
      <c r="S12" s="10">
        <v>4000000</v>
      </c>
      <c r="U12" s="10">
        <v>8690</v>
      </c>
      <c r="W12" s="10">
        <v>40046400000</v>
      </c>
      <c r="Y12" s="10">
        <v>34718722500</v>
      </c>
      <c r="AA12" s="35">
        <f>Y12/سهام!$AD$8</f>
        <v>5.5467534666709881E-4</v>
      </c>
    </row>
    <row r="13" spans="1:27" ht="21.75" customHeight="1">
      <c r="A13" s="52" t="s">
        <v>56</v>
      </c>
      <c r="B13" s="52"/>
      <c r="D13" s="47">
        <v>4400000</v>
      </c>
      <c r="E13" s="47"/>
      <c r="G13" s="10">
        <v>100092773053</v>
      </c>
      <c r="I13" s="10">
        <v>80784754050</v>
      </c>
      <c r="K13" s="10">
        <v>0</v>
      </c>
      <c r="M13" s="10">
        <v>0</v>
      </c>
      <c r="O13" s="10">
        <v>0</v>
      </c>
      <c r="Q13" s="10">
        <v>0</v>
      </c>
      <c r="S13" s="10">
        <v>4400000</v>
      </c>
      <c r="U13" s="10">
        <v>18750</v>
      </c>
      <c r="W13" s="10">
        <v>100092773053</v>
      </c>
      <c r="Y13" s="10">
        <v>82402031250</v>
      </c>
      <c r="AA13" s="35">
        <f>Y13/سهام!$AD$8</f>
        <v>1.3164762974693799E-3</v>
      </c>
    </row>
    <row r="14" spans="1:27" ht="21.75" customHeight="1">
      <c r="A14" s="52" t="s">
        <v>57</v>
      </c>
      <c r="B14" s="52"/>
      <c r="D14" s="47">
        <v>1310000</v>
      </c>
      <c r="E14" s="47"/>
      <c r="G14" s="10">
        <v>19921982723</v>
      </c>
      <c r="I14" s="10">
        <v>18804962557.5</v>
      </c>
      <c r="K14" s="10">
        <v>0</v>
      </c>
      <c r="M14" s="10">
        <v>0</v>
      </c>
      <c r="O14" s="10">
        <v>0</v>
      </c>
      <c r="Q14" s="10">
        <v>0</v>
      </c>
      <c r="S14" s="10">
        <v>1310000</v>
      </c>
      <c r="U14" s="10">
        <v>14530</v>
      </c>
      <c r="W14" s="10">
        <v>19921982723</v>
      </c>
      <c r="Y14" s="10">
        <v>19011696768.75</v>
      </c>
      <c r="AA14" s="35">
        <f>Y14/سهام!$AD$8</f>
        <v>3.0373581562328995E-4</v>
      </c>
    </row>
    <row r="15" spans="1:27" ht="21.75" customHeight="1">
      <c r="A15" s="52" t="s">
        <v>58</v>
      </c>
      <c r="B15" s="52"/>
      <c r="D15" s="47">
        <v>36800000</v>
      </c>
      <c r="E15" s="47"/>
      <c r="G15" s="10">
        <v>958020959719</v>
      </c>
      <c r="I15" s="10">
        <v>1084187012480</v>
      </c>
      <c r="K15" s="10">
        <v>0</v>
      </c>
      <c r="M15" s="10">
        <v>0</v>
      </c>
      <c r="O15" s="10">
        <v>0</v>
      </c>
      <c r="Q15" s="10">
        <v>0</v>
      </c>
      <c r="S15" s="10">
        <v>36800000</v>
      </c>
      <c r="U15" s="10">
        <v>35710</v>
      </c>
      <c r="W15" s="10">
        <v>958020959719</v>
      </c>
      <c r="Y15" s="10">
        <v>1312551046400</v>
      </c>
      <c r="AA15" s="35">
        <f>Y15/سهام!$AD$8</f>
        <v>2.0969657126070327E-2</v>
      </c>
    </row>
    <row r="16" spans="1:27" ht="21.75" customHeight="1">
      <c r="A16" s="52" t="s">
        <v>59</v>
      </c>
      <c r="B16" s="52"/>
      <c r="D16" s="47">
        <v>15984000</v>
      </c>
      <c r="E16" s="47"/>
      <c r="G16" s="10">
        <v>230248638955</v>
      </c>
      <c r="I16" s="10">
        <v>195986573244</v>
      </c>
      <c r="K16" s="10">
        <v>0</v>
      </c>
      <c r="M16" s="10">
        <v>0</v>
      </c>
      <c r="O16" s="10">
        <v>0</v>
      </c>
      <c r="Q16" s="10">
        <v>0</v>
      </c>
      <c r="S16" s="10">
        <v>15984000</v>
      </c>
      <c r="U16" s="10">
        <v>12710</v>
      </c>
      <c r="W16" s="10">
        <v>230248638955</v>
      </c>
      <c r="Y16" s="10">
        <v>202915391490</v>
      </c>
      <c r="AA16" s="35">
        <f>Y16/سهام!$AD$8</f>
        <v>3.2418291058608452E-3</v>
      </c>
    </row>
    <row r="17" spans="1:27" ht="21.75" customHeight="1">
      <c r="A17" s="52" t="s">
        <v>60</v>
      </c>
      <c r="B17" s="52"/>
      <c r="D17" s="47">
        <v>10000000</v>
      </c>
      <c r="E17" s="47"/>
      <c r="G17" s="10">
        <v>129000000000</v>
      </c>
      <c r="I17" s="10">
        <v>122354531250</v>
      </c>
      <c r="K17" s="10">
        <v>0</v>
      </c>
      <c r="M17" s="10">
        <v>0</v>
      </c>
      <c r="O17" s="10">
        <v>0</v>
      </c>
      <c r="Q17" s="10">
        <v>0</v>
      </c>
      <c r="S17" s="10">
        <v>10000000</v>
      </c>
      <c r="U17" s="10">
        <v>12450</v>
      </c>
      <c r="W17" s="10">
        <v>129000000000</v>
      </c>
      <c r="Y17" s="10">
        <v>124352156250</v>
      </c>
      <c r="AA17" s="35">
        <f>Y17/سهام!$AD$8</f>
        <v>1.9866824125447007E-3</v>
      </c>
    </row>
    <row r="18" spans="1:27" ht="21.75" customHeight="1">
      <c r="A18" s="52" t="s">
        <v>61</v>
      </c>
      <c r="B18" s="52"/>
      <c r="D18" s="47">
        <v>4045389</v>
      </c>
      <c r="E18" s="47"/>
      <c r="G18" s="10">
        <v>199999986771</v>
      </c>
      <c r="I18" s="10">
        <v>171613472158</v>
      </c>
      <c r="K18" s="10">
        <v>0</v>
      </c>
      <c r="M18" s="10">
        <v>0</v>
      </c>
      <c r="O18" s="10">
        <v>-4045389</v>
      </c>
      <c r="Q18" s="10">
        <v>199999986771</v>
      </c>
      <c r="S18" s="10">
        <v>0</v>
      </c>
      <c r="U18" s="10">
        <v>0</v>
      </c>
      <c r="W18" s="10">
        <v>0</v>
      </c>
      <c r="Y18" s="10">
        <v>0</v>
      </c>
      <c r="AA18" s="35">
        <f>Y18/سهام!$AD$8</f>
        <v>0</v>
      </c>
    </row>
    <row r="19" spans="1:27" ht="21.75" customHeight="1">
      <c r="A19" s="52" t="s">
        <v>62</v>
      </c>
      <c r="B19" s="52"/>
      <c r="D19" s="47">
        <v>21564</v>
      </c>
      <c r="E19" s="47"/>
      <c r="G19" s="10">
        <v>39363632745</v>
      </c>
      <c r="I19" s="10">
        <v>78190848360</v>
      </c>
      <c r="K19" s="10">
        <v>0</v>
      </c>
      <c r="M19" s="10">
        <v>0</v>
      </c>
      <c r="O19" s="10">
        <v>0</v>
      </c>
      <c r="Q19" s="10">
        <v>0</v>
      </c>
      <c r="S19" s="10">
        <v>21564</v>
      </c>
      <c r="U19" s="10">
        <v>9693</v>
      </c>
      <c r="W19" s="10">
        <v>39363632745</v>
      </c>
      <c r="Y19" s="10">
        <v>209019852</v>
      </c>
      <c r="AA19" s="35">
        <f>Y19/سهام!$AD$8</f>
        <v>3.3393555557352572E-6</v>
      </c>
    </row>
    <row r="20" spans="1:27" ht="21.75" customHeight="1">
      <c r="A20" s="52" t="s">
        <v>63</v>
      </c>
      <c r="B20" s="52"/>
      <c r="D20" s="47">
        <v>10680000</v>
      </c>
      <c r="E20" s="47"/>
      <c r="G20" s="10">
        <v>290433689455</v>
      </c>
      <c r="I20" s="10">
        <v>274700280000</v>
      </c>
      <c r="K20" s="10">
        <v>0</v>
      </c>
      <c r="M20" s="10">
        <v>0</v>
      </c>
      <c r="O20" s="10">
        <v>0</v>
      </c>
      <c r="Q20" s="10">
        <v>0</v>
      </c>
      <c r="S20" s="10">
        <v>10680000</v>
      </c>
      <c r="U20" s="10">
        <v>26167</v>
      </c>
      <c r="W20" s="10">
        <v>290433689455</v>
      </c>
      <c r="Y20" s="10">
        <v>279463560000</v>
      </c>
      <c r="AA20" s="35">
        <f>Y20/سهام!$AD$8</f>
        <v>4.4647825686507199E-3</v>
      </c>
    </row>
    <row r="21" spans="1:27" ht="21.75" customHeight="1">
      <c r="A21" s="52" t="s">
        <v>64</v>
      </c>
      <c r="B21" s="52"/>
      <c r="D21" s="47">
        <v>67248</v>
      </c>
      <c r="E21" s="47"/>
      <c r="G21" s="10">
        <v>189996470306</v>
      </c>
      <c r="I21" s="10">
        <v>176535932704</v>
      </c>
      <c r="K21" s="10">
        <v>0</v>
      </c>
      <c r="M21" s="10">
        <v>0</v>
      </c>
      <c r="O21" s="10">
        <v>0</v>
      </c>
      <c r="Q21" s="10">
        <v>0</v>
      </c>
      <c r="S21" s="10">
        <v>67248</v>
      </c>
      <c r="U21" s="10">
        <v>2680425</v>
      </c>
      <c r="W21" s="10">
        <v>189996470306</v>
      </c>
      <c r="Y21" s="10">
        <v>180253200400</v>
      </c>
      <c r="AA21" s="35">
        <f>Y21/سهام!$AD$8</f>
        <v>2.8797720428717969E-3</v>
      </c>
    </row>
    <row r="22" spans="1:27" ht="21.75" customHeight="1">
      <c r="A22" s="52" t="s">
        <v>65</v>
      </c>
      <c r="B22" s="52"/>
      <c r="D22" s="47">
        <v>19960000</v>
      </c>
      <c r="E22" s="47"/>
      <c r="G22" s="10">
        <v>300311688844</v>
      </c>
      <c r="I22" s="10">
        <v>231261051000</v>
      </c>
      <c r="K22" s="10">
        <v>0</v>
      </c>
      <c r="M22" s="10">
        <v>0</v>
      </c>
      <c r="O22" s="10">
        <v>0</v>
      </c>
      <c r="Q22" s="10">
        <v>0</v>
      </c>
      <c r="S22" s="10">
        <v>19960000</v>
      </c>
      <c r="U22" s="10">
        <v>12550</v>
      </c>
      <c r="W22" s="10">
        <v>300311688844</v>
      </c>
      <c r="Y22" s="10">
        <v>250200533625</v>
      </c>
      <c r="AA22" s="35">
        <f>Y22/سهام!$AD$8</f>
        <v>3.9972688431937544E-3</v>
      </c>
    </row>
    <row r="23" spans="1:27" ht="21.75" customHeight="1">
      <c r="A23" s="52" t="s">
        <v>66</v>
      </c>
      <c r="B23" s="52"/>
      <c r="D23" s="47">
        <v>130571</v>
      </c>
      <c r="E23" s="47"/>
      <c r="G23" s="10">
        <v>99999758915</v>
      </c>
      <c r="I23" s="10">
        <v>112286731157</v>
      </c>
      <c r="K23" s="10">
        <v>0</v>
      </c>
      <c r="M23" s="10">
        <v>0</v>
      </c>
      <c r="O23" s="10">
        <v>0</v>
      </c>
      <c r="Q23" s="10">
        <v>0</v>
      </c>
      <c r="S23" s="10">
        <v>130571</v>
      </c>
      <c r="U23" s="10">
        <v>873046</v>
      </c>
      <c r="W23" s="10">
        <v>99999758915</v>
      </c>
      <c r="Y23" s="10">
        <v>113994469264</v>
      </c>
      <c r="AA23" s="35">
        <f>Y23/سهام!$AD$8</f>
        <v>1.8212053095312229E-3</v>
      </c>
    </row>
    <row r="24" spans="1:27" ht="21.75" customHeight="1">
      <c r="A24" s="52" t="s">
        <v>67</v>
      </c>
      <c r="B24" s="52"/>
      <c r="D24" s="47">
        <v>10000</v>
      </c>
      <c r="E24" s="47"/>
      <c r="G24" s="10">
        <v>10000000000</v>
      </c>
      <c r="I24" s="10">
        <v>12231130000</v>
      </c>
      <c r="K24" s="10">
        <v>0</v>
      </c>
      <c r="M24" s="10">
        <v>0</v>
      </c>
      <c r="O24" s="10">
        <v>0</v>
      </c>
      <c r="Q24" s="10">
        <v>0</v>
      </c>
      <c r="S24" s="10">
        <v>10000</v>
      </c>
      <c r="U24" s="10">
        <v>1252397</v>
      </c>
      <c r="W24" s="10">
        <v>10000000000</v>
      </c>
      <c r="Y24" s="10">
        <v>12523970000</v>
      </c>
      <c r="AA24" s="35">
        <f>Y24/سهام!$AD$8</f>
        <v>2.0008620424897099E-4</v>
      </c>
    </row>
    <row r="25" spans="1:27" ht="21.75" customHeight="1">
      <c r="A25" s="52" t="s">
        <v>68</v>
      </c>
      <c r="B25" s="52"/>
      <c r="D25" s="47">
        <v>0</v>
      </c>
      <c r="E25" s="47"/>
      <c r="G25" s="10">
        <v>0</v>
      </c>
      <c r="I25" s="10">
        <v>0</v>
      </c>
      <c r="K25" s="10">
        <v>4045389</v>
      </c>
      <c r="M25" s="10">
        <v>199999986771</v>
      </c>
      <c r="O25" s="10">
        <v>0</v>
      </c>
      <c r="Q25" s="10">
        <v>0</v>
      </c>
      <c r="S25" s="10">
        <v>4045389</v>
      </c>
      <c r="U25" s="10">
        <v>41960</v>
      </c>
      <c r="W25" s="10">
        <v>199999986771</v>
      </c>
      <c r="Y25" s="10">
        <v>169542950819.603</v>
      </c>
      <c r="AA25" s="35">
        <f>Y25/سهام!$AD$8</f>
        <v>2.7086623080911508E-3</v>
      </c>
    </row>
    <row r="26" spans="1:27" ht="21.75" customHeight="1">
      <c r="A26" s="52" t="s">
        <v>69</v>
      </c>
      <c r="B26" s="52"/>
      <c r="D26" s="47">
        <v>0</v>
      </c>
      <c r="E26" s="47"/>
      <c r="G26" s="10">
        <v>0</v>
      </c>
      <c r="I26" s="10">
        <v>0</v>
      </c>
      <c r="K26" s="10">
        <v>2000000</v>
      </c>
      <c r="M26" s="10">
        <v>20023200000</v>
      </c>
      <c r="O26" s="10">
        <v>0</v>
      </c>
      <c r="Q26" s="10">
        <v>0</v>
      </c>
      <c r="S26" s="10">
        <v>2000000</v>
      </c>
      <c r="U26" s="10">
        <v>10000</v>
      </c>
      <c r="W26" s="10">
        <v>20023200000</v>
      </c>
      <c r="Y26" s="10">
        <v>19976250000</v>
      </c>
      <c r="AA26" s="35">
        <f>Y26/سهام!$AD$8</f>
        <v>3.1914576908348603E-4</v>
      </c>
    </row>
    <row r="27" spans="1:27" ht="21.75" customHeight="1">
      <c r="A27" s="52" t="s">
        <v>70</v>
      </c>
      <c r="B27" s="52"/>
      <c r="D27" s="47">
        <v>0</v>
      </c>
      <c r="E27" s="47"/>
      <c r="G27" s="10">
        <v>0</v>
      </c>
      <c r="I27" s="10">
        <v>0</v>
      </c>
      <c r="K27" s="10">
        <v>4000000</v>
      </c>
      <c r="M27" s="10">
        <v>40037120000</v>
      </c>
      <c r="O27" s="10">
        <v>0</v>
      </c>
      <c r="Q27" s="10">
        <v>0</v>
      </c>
      <c r="S27" s="10">
        <v>4000000</v>
      </c>
      <c r="U27" s="10">
        <v>10000</v>
      </c>
      <c r="W27" s="10">
        <v>40037120000</v>
      </c>
      <c r="Y27" s="10">
        <v>39952000000</v>
      </c>
      <c r="AA27" s="35">
        <f>Y27/سهام!$AD$8</f>
        <v>6.3828355003684052E-4</v>
      </c>
    </row>
    <row r="28" spans="1:27" ht="21.75" customHeight="1">
      <c r="A28" s="46" t="s">
        <v>71</v>
      </c>
      <c r="B28" s="46"/>
      <c r="D28" s="48">
        <v>0</v>
      </c>
      <c r="E28" s="48"/>
      <c r="G28" s="11">
        <v>0</v>
      </c>
      <c r="I28" s="11">
        <v>0</v>
      </c>
      <c r="K28" s="11">
        <v>2000000</v>
      </c>
      <c r="M28" s="11">
        <v>20018560000</v>
      </c>
      <c r="O28" s="11">
        <v>0</v>
      </c>
      <c r="Q28" s="11">
        <v>0</v>
      </c>
      <c r="S28" s="11">
        <v>2000000</v>
      </c>
      <c r="U28" s="11">
        <v>10070</v>
      </c>
      <c r="W28" s="11">
        <v>20018560000</v>
      </c>
      <c r="Y28" s="11">
        <v>20115832000</v>
      </c>
      <c r="AA28" s="35">
        <f>Y28/سهام!$AD$8</f>
        <v>3.2137576744354919E-4</v>
      </c>
    </row>
    <row r="29" spans="1:27" ht="21.75" customHeight="1">
      <c r="A29" s="42" t="s">
        <v>21</v>
      </c>
      <c r="B29" s="42"/>
      <c r="D29" s="55">
        <v>139739772</v>
      </c>
      <c r="E29" s="55"/>
      <c r="G29" s="14">
        <v>3193998715151</v>
      </c>
      <c r="I29" s="14">
        <v>3150108069013</v>
      </c>
      <c r="K29" s="14">
        <v>12045389</v>
      </c>
      <c r="M29" s="14">
        <v>280078866771</v>
      </c>
      <c r="O29" s="14">
        <v>-8445389</v>
      </c>
      <c r="Q29" s="14">
        <v>287843001243</v>
      </c>
      <c r="S29" s="14">
        <v>143339772</v>
      </c>
      <c r="U29" s="14"/>
      <c r="W29" s="14">
        <f>SUM(W9:W28)</f>
        <v>3188908223398</v>
      </c>
      <c r="Y29" s="14">
        <f>SUM(Y9:Y28)</f>
        <v>3340492103065.603</v>
      </c>
      <c r="AA29" s="36">
        <f>SUM(AA9:AA28)</f>
        <v>5.3368571245863645E-2</v>
      </c>
    </row>
    <row r="32" spans="1:27">
      <c r="W32" s="25"/>
    </row>
  </sheetData>
  <mergeCells count="5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27"/>
  <sheetViews>
    <sheetView rightToLeft="1" view="pageBreakPreview" topLeftCell="H5" zoomScale="60" zoomScaleNormal="100" workbookViewId="0">
      <selection activeCell="AL9" sqref="AL9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0.85546875" bestFit="1" customWidth="1"/>
    <col min="23" max="23" width="1.28515625" customWidth="1"/>
    <col min="24" max="24" width="18.85546875" bestFit="1" customWidth="1"/>
    <col min="25" max="25" width="1.28515625" customWidth="1"/>
    <col min="26" max="26" width="9.85546875" bestFit="1" customWidth="1"/>
    <col min="27" max="27" width="1.28515625" customWidth="1"/>
    <col min="28" max="28" width="17.710937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38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14.45" customHeight="1"/>
    <row r="5" spans="1:38" ht="14.45" customHeight="1">
      <c r="A5" s="1" t="s">
        <v>72</v>
      </c>
      <c r="B5" s="51" t="s">
        <v>73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38" ht="14.45" customHeight="1">
      <c r="A6" s="43" t="s">
        <v>74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 t="s">
        <v>7</v>
      </c>
      <c r="Q6" s="43"/>
      <c r="R6" s="43"/>
      <c r="S6" s="43"/>
      <c r="T6" s="43"/>
      <c r="V6" s="43" t="s">
        <v>8</v>
      </c>
      <c r="W6" s="43"/>
      <c r="X6" s="43"/>
      <c r="Y6" s="43"/>
      <c r="Z6" s="43"/>
      <c r="AA6" s="43"/>
      <c r="AB6" s="43"/>
      <c r="AD6" s="43" t="s">
        <v>9</v>
      </c>
      <c r="AE6" s="43"/>
      <c r="AF6" s="43"/>
      <c r="AG6" s="43"/>
      <c r="AH6" s="43"/>
      <c r="AI6" s="43"/>
      <c r="AJ6" s="43"/>
      <c r="AK6" s="43"/>
      <c r="AL6" s="43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9" t="s">
        <v>10</v>
      </c>
      <c r="W7" s="49"/>
      <c r="X7" s="49"/>
      <c r="Y7" s="3"/>
      <c r="Z7" s="49" t="s">
        <v>11</v>
      </c>
      <c r="AA7" s="49"/>
      <c r="AB7" s="4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3" t="s">
        <v>75</v>
      </c>
      <c r="B8" s="43"/>
      <c r="D8" s="2" t="s">
        <v>76</v>
      </c>
      <c r="F8" s="2" t="s">
        <v>77</v>
      </c>
      <c r="H8" s="2" t="s">
        <v>78</v>
      </c>
      <c r="J8" s="2" t="s">
        <v>79</v>
      </c>
      <c r="L8" s="2" t="s">
        <v>80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44" t="s">
        <v>81</v>
      </c>
      <c r="B9" s="44"/>
      <c r="D9" s="5" t="s">
        <v>82</v>
      </c>
      <c r="F9" s="5" t="s">
        <v>82</v>
      </c>
      <c r="H9" s="5" t="s">
        <v>83</v>
      </c>
      <c r="J9" s="5" t="s">
        <v>84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3211131904882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4274260</v>
      </c>
      <c r="AH9" s="6">
        <v>3001257612300</v>
      </c>
      <c r="AJ9" s="6">
        <v>3272136584734</v>
      </c>
      <c r="AL9" s="34">
        <f>AJ9/سهام!$AD$8</f>
        <v>5.2276505694569493E-2</v>
      </c>
    </row>
    <row r="10" spans="1:38" ht="21.75" customHeight="1">
      <c r="A10" s="52" t="s">
        <v>85</v>
      </c>
      <c r="B10" s="52"/>
      <c r="D10" s="16" t="s">
        <v>82</v>
      </c>
      <c r="F10" s="16" t="s">
        <v>82</v>
      </c>
      <c r="H10" s="16" t="s">
        <v>86</v>
      </c>
      <c r="J10" s="16" t="s">
        <v>87</v>
      </c>
      <c r="L10" s="17">
        <v>0</v>
      </c>
      <c r="N10" s="17">
        <v>0</v>
      </c>
      <c r="P10" s="10">
        <v>151609</v>
      </c>
      <c r="R10" s="10">
        <v>100988122870</v>
      </c>
      <c r="T10" s="10">
        <v>139682371480</v>
      </c>
      <c r="V10" s="10">
        <v>0</v>
      </c>
      <c r="X10" s="10">
        <v>0</v>
      </c>
      <c r="Z10" s="10">
        <v>0</v>
      </c>
      <c r="AB10" s="10">
        <v>0</v>
      </c>
      <c r="AD10" s="10">
        <v>151609</v>
      </c>
      <c r="AF10" s="10">
        <v>943990</v>
      </c>
      <c r="AH10" s="10">
        <v>100988122870</v>
      </c>
      <c r="AJ10" s="10">
        <v>143091439884</v>
      </c>
      <c r="AL10" s="35">
        <f>AJ10/سهام!$AD$8</f>
        <v>2.2860660850281002E-3</v>
      </c>
    </row>
    <row r="11" spans="1:38" ht="21.75" customHeight="1">
      <c r="A11" s="52" t="s">
        <v>88</v>
      </c>
      <c r="B11" s="52"/>
      <c r="D11" s="16" t="s">
        <v>82</v>
      </c>
      <c r="F11" s="16" t="s">
        <v>82</v>
      </c>
      <c r="H11" s="16" t="s">
        <v>89</v>
      </c>
      <c r="J11" s="16" t="s">
        <v>90</v>
      </c>
      <c r="L11" s="17">
        <v>0</v>
      </c>
      <c r="N11" s="17">
        <v>0</v>
      </c>
      <c r="P11" s="10">
        <v>50614</v>
      </c>
      <c r="R11" s="10">
        <v>27267185070</v>
      </c>
      <c r="T11" s="10">
        <v>32771685455</v>
      </c>
      <c r="V11" s="10">
        <v>0</v>
      </c>
      <c r="X11" s="10">
        <v>0</v>
      </c>
      <c r="Z11" s="10">
        <v>0</v>
      </c>
      <c r="AB11" s="10">
        <v>0</v>
      </c>
      <c r="AD11" s="10">
        <v>50614</v>
      </c>
      <c r="AF11" s="10">
        <v>664000</v>
      </c>
      <c r="AH11" s="10">
        <v>27267185070</v>
      </c>
      <c r="AJ11" s="10">
        <v>33601604605</v>
      </c>
      <c r="AL11" s="35">
        <f>AJ11/سهام!$AD$8</f>
        <v>5.3682798043185943E-4</v>
      </c>
    </row>
    <row r="12" spans="1:38" ht="21.75" customHeight="1">
      <c r="A12" s="52" t="s">
        <v>91</v>
      </c>
      <c r="B12" s="52"/>
      <c r="D12" s="16" t="s">
        <v>82</v>
      </c>
      <c r="F12" s="16" t="s">
        <v>82</v>
      </c>
      <c r="H12" s="16" t="s">
        <v>92</v>
      </c>
      <c r="J12" s="16" t="s">
        <v>93</v>
      </c>
      <c r="L12" s="17">
        <v>0</v>
      </c>
      <c r="N12" s="17">
        <v>0</v>
      </c>
      <c r="P12" s="10">
        <v>957700</v>
      </c>
      <c r="R12" s="10">
        <v>591265672000</v>
      </c>
      <c r="T12" s="10">
        <v>941248467788</v>
      </c>
      <c r="V12" s="10">
        <v>0</v>
      </c>
      <c r="X12" s="10">
        <v>0</v>
      </c>
      <c r="Z12" s="10">
        <v>957700</v>
      </c>
      <c r="AB12" s="10">
        <v>878123861000</v>
      </c>
      <c r="AD12" s="10">
        <v>0</v>
      </c>
      <c r="AF12" s="10">
        <v>0</v>
      </c>
      <c r="AH12" s="10">
        <v>0</v>
      </c>
      <c r="AJ12" s="10">
        <v>0</v>
      </c>
      <c r="AL12" s="35">
        <f>AJ12/سهام!$AD$8</f>
        <v>0</v>
      </c>
    </row>
    <row r="13" spans="1:38" ht="21.75" customHeight="1">
      <c r="A13" s="52" t="s">
        <v>94</v>
      </c>
      <c r="B13" s="52"/>
      <c r="D13" s="16" t="s">
        <v>82</v>
      </c>
      <c r="F13" s="16" t="s">
        <v>82</v>
      </c>
      <c r="H13" s="16" t="s">
        <v>95</v>
      </c>
      <c r="J13" s="16" t="s">
        <v>96</v>
      </c>
      <c r="L13" s="17">
        <v>0</v>
      </c>
      <c r="N13" s="17">
        <v>0</v>
      </c>
      <c r="P13" s="10">
        <v>1874200</v>
      </c>
      <c r="R13" s="10">
        <v>1186679465856</v>
      </c>
      <c r="T13" s="10">
        <v>1727346912015</v>
      </c>
      <c r="V13" s="10">
        <v>0</v>
      </c>
      <c r="X13" s="10">
        <v>0</v>
      </c>
      <c r="Z13" s="10">
        <v>1874200</v>
      </c>
      <c r="AB13" s="10">
        <v>1788529060000</v>
      </c>
      <c r="AD13" s="10">
        <v>0</v>
      </c>
      <c r="AF13" s="10">
        <v>0</v>
      </c>
      <c r="AH13" s="10">
        <v>0</v>
      </c>
      <c r="AJ13" s="10">
        <v>0</v>
      </c>
      <c r="AL13" s="35">
        <f>AJ13/سهام!$AD$8</f>
        <v>0</v>
      </c>
    </row>
    <row r="14" spans="1:38" ht="21.75" customHeight="1">
      <c r="A14" s="52" t="s">
        <v>97</v>
      </c>
      <c r="B14" s="52"/>
      <c r="D14" s="16" t="s">
        <v>82</v>
      </c>
      <c r="F14" s="16" t="s">
        <v>82</v>
      </c>
      <c r="H14" s="16" t="s">
        <v>98</v>
      </c>
      <c r="J14" s="16" t="s">
        <v>96</v>
      </c>
      <c r="L14" s="17">
        <v>18</v>
      </c>
      <c r="N14" s="17">
        <v>18</v>
      </c>
      <c r="P14" s="10">
        <v>1200000</v>
      </c>
      <c r="R14" s="10">
        <v>983888000000</v>
      </c>
      <c r="T14" s="10">
        <v>1199782500000</v>
      </c>
      <c r="V14" s="10">
        <v>0</v>
      </c>
      <c r="X14" s="10">
        <v>0</v>
      </c>
      <c r="Z14" s="10">
        <v>0</v>
      </c>
      <c r="AB14" s="10">
        <v>0</v>
      </c>
      <c r="AD14" s="10">
        <v>1200000</v>
      </c>
      <c r="AF14" s="10">
        <v>1000000</v>
      </c>
      <c r="AH14" s="10">
        <v>983888000000</v>
      </c>
      <c r="AJ14" s="10">
        <v>1199782500000</v>
      </c>
      <c r="AL14" s="35">
        <f>AJ14/سهام!$AD$8</f>
        <v>1.9168037479277023E-2</v>
      </c>
    </row>
    <row r="15" spans="1:38" ht="21.75" customHeight="1">
      <c r="A15" s="52" t="s">
        <v>99</v>
      </c>
      <c r="B15" s="52"/>
      <c r="D15" s="16" t="s">
        <v>82</v>
      </c>
      <c r="F15" s="16" t="s">
        <v>82</v>
      </c>
      <c r="H15" s="16" t="s">
        <v>100</v>
      </c>
      <c r="J15" s="16" t="s">
        <v>101</v>
      </c>
      <c r="L15" s="17">
        <v>18</v>
      </c>
      <c r="N15" s="17">
        <v>18</v>
      </c>
      <c r="P15" s="10">
        <v>1942000</v>
      </c>
      <c r="R15" s="10">
        <v>1703430007556</v>
      </c>
      <c r="T15" s="10">
        <v>1941648012500</v>
      </c>
      <c r="V15" s="10">
        <v>0</v>
      </c>
      <c r="X15" s="10">
        <v>0</v>
      </c>
      <c r="Z15" s="10">
        <v>0</v>
      </c>
      <c r="AB15" s="10">
        <v>0</v>
      </c>
      <c r="AD15" s="10">
        <v>1942000</v>
      </c>
      <c r="AF15" s="10">
        <v>1000000</v>
      </c>
      <c r="AH15" s="10">
        <v>1703430007556</v>
      </c>
      <c r="AJ15" s="10">
        <v>1941648012500</v>
      </c>
      <c r="AL15" s="35">
        <f>AJ15/سهام!$AD$8</f>
        <v>3.1020273987296648E-2</v>
      </c>
    </row>
    <row r="16" spans="1:38" ht="21.75" customHeight="1">
      <c r="A16" s="52" t="s">
        <v>102</v>
      </c>
      <c r="B16" s="52"/>
      <c r="D16" s="16" t="s">
        <v>82</v>
      </c>
      <c r="F16" s="16" t="s">
        <v>82</v>
      </c>
      <c r="H16" s="16" t="s">
        <v>103</v>
      </c>
      <c r="J16" s="16" t="s">
        <v>104</v>
      </c>
      <c r="L16" s="17">
        <v>26</v>
      </c>
      <c r="N16" s="17">
        <v>26</v>
      </c>
      <c r="P16" s="10">
        <v>1000000</v>
      </c>
      <c r="R16" s="10">
        <v>1000000000000</v>
      </c>
      <c r="T16" s="10">
        <v>999818750000</v>
      </c>
      <c r="V16" s="10">
        <v>0</v>
      </c>
      <c r="X16" s="10">
        <v>0</v>
      </c>
      <c r="Z16" s="10">
        <v>0</v>
      </c>
      <c r="AB16" s="10">
        <v>0</v>
      </c>
      <c r="AD16" s="10">
        <v>1000000</v>
      </c>
      <c r="AF16" s="10">
        <v>1000000</v>
      </c>
      <c r="AH16" s="10">
        <v>1000000000000</v>
      </c>
      <c r="AJ16" s="10">
        <v>999818750000</v>
      </c>
      <c r="AL16" s="35">
        <f>AJ16/سهام!$AD$8</f>
        <v>1.5973364566064185E-2</v>
      </c>
    </row>
    <row r="17" spans="1:38" ht="21.75" customHeight="1">
      <c r="A17" s="52" t="s">
        <v>105</v>
      </c>
      <c r="B17" s="52"/>
      <c r="D17" s="16" t="s">
        <v>82</v>
      </c>
      <c r="F17" s="16" t="s">
        <v>82</v>
      </c>
      <c r="H17" s="16" t="s">
        <v>106</v>
      </c>
      <c r="J17" s="16" t="s">
        <v>107</v>
      </c>
      <c r="L17" s="17">
        <v>23</v>
      </c>
      <c r="N17" s="17">
        <v>23</v>
      </c>
      <c r="P17" s="10">
        <v>5000</v>
      </c>
      <c r="R17" s="10">
        <v>4500815625</v>
      </c>
      <c r="T17" s="10">
        <v>4446693890</v>
      </c>
      <c r="V17" s="10">
        <v>0</v>
      </c>
      <c r="X17" s="10">
        <v>0</v>
      </c>
      <c r="Z17" s="10">
        <v>0</v>
      </c>
      <c r="AB17" s="10">
        <v>0</v>
      </c>
      <c r="AD17" s="10">
        <v>5000</v>
      </c>
      <c r="AF17" s="10">
        <v>900100</v>
      </c>
      <c r="AH17" s="10">
        <v>4500815625</v>
      </c>
      <c r="AJ17" s="10">
        <v>4499684284</v>
      </c>
      <c r="AL17" s="35">
        <f>AJ17/سهام!$AD$8</f>
        <v>7.1888127223580764E-5</v>
      </c>
    </row>
    <row r="18" spans="1:38" ht="21.75" customHeight="1">
      <c r="A18" s="52" t="s">
        <v>108</v>
      </c>
      <c r="B18" s="52"/>
      <c r="D18" s="16" t="s">
        <v>82</v>
      </c>
      <c r="F18" s="16" t="s">
        <v>82</v>
      </c>
      <c r="H18" s="16" t="s">
        <v>109</v>
      </c>
      <c r="J18" s="16" t="s">
        <v>110</v>
      </c>
      <c r="L18" s="17">
        <v>18</v>
      </c>
      <c r="N18" s="17">
        <v>18</v>
      </c>
      <c r="P18" s="10">
        <v>225000</v>
      </c>
      <c r="R18" s="10">
        <v>169126661999</v>
      </c>
      <c r="T18" s="10">
        <v>187130076525</v>
      </c>
      <c r="V18" s="10">
        <v>0</v>
      </c>
      <c r="X18" s="10">
        <v>0</v>
      </c>
      <c r="Z18" s="10">
        <v>0</v>
      </c>
      <c r="AB18" s="10">
        <v>0</v>
      </c>
      <c r="AD18" s="10">
        <v>225000</v>
      </c>
      <c r="AF18" s="10">
        <v>831840</v>
      </c>
      <c r="AH18" s="10">
        <v>169126661999</v>
      </c>
      <c r="AJ18" s="10">
        <v>187130076525</v>
      </c>
      <c r="AL18" s="35">
        <f>AJ18/سهام!$AD$8</f>
        <v>2.9896388056428369E-3</v>
      </c>
    </row>
    <row r="19" spans="1:38" ht="21.75" customHeight="1">
      <c r="A19" s="52" t="s">
        <v>111</v>
      </c>
      <c r="B19" s="52"/>
      <c r="D19" s="16" t="s">
        <v>82</v>
      </c>
      <c r="F19" s="16" t="s">
        <v>82</v>
      </c>
      <c r="H19" s="16" t="s">
        <v>112</v>
      </c>
      <c r="J19" s="16" t="s">
        <v>113</v>
      </c>
      <c r="L19" s="17">
        <v>20.5</v>
      </c>
      <c r="N19" s="17">
        <v>20.5</v>
      </c>
      <c r="P19" s="10">
        <v>420000</v>
      </c>
      <c r="R19" s="10">
        <v>382866963436</v>
      </c>
      <c r="T19" s="10">
        <v>410034667743</v>
      </c>
      <c r="V19" s="10">
        <v>0</v>
      </c>
      <c r="X19" s="10">
        <v>0</v>
      </c>
      <c r="Z19" s="10">
        <v>0</v>
      </c>
      <c r="AB19" s="10">
        <v>0</v>
      </c>
      <c r="AD19" s="10">
        <v>420000</v>
      </c>
      <c r="AF19" s="10">
        <v>990770</v>
      </c>
      <c r="AH19" s="10">
        <v>382866963436</v>
      </c>
      <c r="AJ19" s="10">
        <v>416047977633</v>
      </c>
      <c r="AL19" s="35">
        <f>AJ19/سهام!$AD$8</f>
        <v>6.6468907726581709E-3</v>
      </c>
    </row>
    <row r="20" spans="1:38" ht="21.75" customHeight="1">
      <c r="A20" s="52" t="s">
        <v>114</v>
      </c>
      <c r="B20" s="52"/>
      <c r="D20" s="16" t="s">
        <v>82</v>
      </c>
      <c r="F20" s="16" t="s">
        <v>82</v>
      </c>
      <c r="H20" s="16" t="s">
        <v>115</v>
      </c>
      <c r="J20" s="16" t="s">
        <v>116</v>
      </c>
      <c r="L20" s="17">
        <v>20.5</v>
      </c>
      <c r="N20" s="17">
        <v>20.5</v>
      </c>
      <c r="P20" s="10">
        <v>1225000</v>
      </c>
      <c r="R20" s="10">
        <v>1142082296625</v>
      </c>
      <c r="T20" s="10">
        <v>1206661053036</v>
      </c>
      <c r="V20" s="10">
        <v>0</v>
      </c>
      <c r="X20" s="10">
        <v>0</v>
      </c>
      <c r="Z20" s="10">
        <v>1225000</v>
      </c>
      <c r="AB20" s="10">
        <v>1192743630735</v>
      </c>
      <c r="AD20" s="10">
        <v>0</v>
      </c>
      <c r="AF20" s="10">
        <v>0</v>
      </c>
      <c r="AH20" s="10">
        <v>0</v>
      </c>
      <c r="AJ20" s="10">
        <v>0</v>
      </c>
      <c r="AL20" s="35">
        <f>AJ20/سهام!$AD$8</f>
        <v>0</v>
      </c>
    </row>
    <row r="21" spans="1:38" ht="21.75" customHeight="1">
      <c r="A21" s="52" t="s">
        <v>117</v>
      </c>
      <c r="B21" s="52"/>
      <c r="D21" s="16" t="s">
        <v>82</v>
      </c>
      <c r="F21" s="16" t="s">
        <v>82</v>
      </c>
      <c r="H21" s="16" t="s">
        <v>118</v>
      </c>
      <c r="J21" s="16" t="s">
        <v>119</v>
      </c>
      <c r="L21" s="17">
        <v>23</v>
      </c>
      <c r="N21" s="17">
        <v>23</v>
      </c>
      <c r="P21" s="10">
        <v>1579612</v>
      </c>
      <c r="R21" s="10">
        <v>1499999555200</v>
      </c>
      <c r="T21" s="10">
        <v>1491199321525</v>
      </c>
      <c r="V21" s="10">
        <v>0</v>
      </c>
      <c r="X21" s="10">
        <v>0</v>
      </c>
      <c r="Z21" s="10">
        <v>0</v>
      </c>
      <c r="AB21" s="10">
        <v>0</v>
      </c>
      <c r="AD21" s="10">
        <v>1579612</v>
      </c>
      <c r="AF21" s="10">
        <v>944200</v>
      </c>
      <c r="AH21" s="10">
        <v>1499999555200</v>
      </c>
      <c r="AJ21" s="10">
        <v>1491199321525</v>
      </c>
      <c r="AL21" s="35">
        <f>AJ21/سهام!$AD$8</f>
        <v>2.3823788465045678E-2</v>
      </c>
    </row>
    <row r="22" spans="1:38" ht="21.75" customHeight="1">
      <c r="A22" s="52" t="s">
        <v>120</v>
      </c>
      <c r="B22" s="52"/>
      <c r="D22" s="16" t="s">
        <v>82</v>
      </c>
      <c r="F22" s="16" t="s">
        <v>82</v>
      </c>
      <c r="H22" s="16" t="s">
        <v>121</v>
      </c>
      <c r="J22" s="16" t="s">
        <v>122</v>
      </c>
      <c r="L22" s="17">
        <v>23</v>
      </c>
      <c r="N22" s="17">
        <v>23</v>
      </c>
      <c r="P22" s="10">
        <v>10979221</v>
      </c>
      <c r="R22" s="10">
        <v>10571782108690</v>
      </c>
      <c r="T22" s="10">
        <v>10546923560358</v>
      </c>
      <c r="V22" s="10">
        <v>0</v>
      </c>
      <c r="X22" s="10">
        <v>0</v>
      </c>
      <c r="Z22" s="10">
        <v>0</v>
      </c>
      <c r="AB22" s="10">
        <v>0</v>
      </c>
      <c r="AD22" s="10">
        <v>10979221</v>
      </c>
      <c r="AF22" s="10">
        <v>969618</v>
      </c>
      <c r="AH22" s="10">
        <v>10571782108690</v>
      </c>
      <c r="AJ22" s="10">
        <v>10643720783459</v>
      </c>
      <c r="AL22" s="35">
        <f>AJ22/سهام!$AD$8</f>
        <v>0.1700468534057647</v>
      </c>
    </row>
    <row r="23" spans="1:38" ht="21.75" customHeight="1">
      <c r="A23" s="52" t="s">
        <v>123</v>
      </c>
      <c r="B23" s="52"/>
      <c r="D23" s="16" t="s">
        <v>82</v>
      </c>
      <c r="F23" s="16" t="s">
        <v>82</v>
      </c>
      <c r="H23" s="16" t="s">
        <v>124</v>
      </c>
      <c r="J23" s="16" t="s">
        <v>125</v>
      </c>
      <c r="L23" s="17">
        <v>23</v>
      </c>
      <c r="N23" s="17">
        <v>23</v>
      </c>
      <c r="P23" s="10">
        <v>1000000</v>
      </c>
      <c r="R23" s="10">
        <v>1000000000000</v>
      </c>
      <c r="T23" s="10">
        <v>999818750000</v>
      </c>
      <c r="V23" s="10">
        <v>0</v>
      </c>
      <c r="X23" s="10">
        <v>0</v>
      </c>
      <c r="Z23" s="10">
        <v>0</v>
      </c>
      <c r="AB23" s="10">
        <v>0</v>
      </c>
      <c r="AD23" s="10">
        <v>1000000</v>
      </c>
      <c r="AF23" s="10">
        <v>1000000</v>
      </c>
      <c r="AH23" s="10">
        <v>1000000000000</v>
      </c>
      <c r="AJ23" s="10">
        <v>999818750000</v>
      </c>
      <c r="AL23" s="35">
        <f>AJ23/سهام!$AD$8</f>
        <v>1.5973364566064185E-2</v>
      </c>
    </row>
    <row r="24" spans="1:38" ht="21.75" customHeight="1">
      <c r="A24" s="52" t="s">
        <v>126</v>
      </c>
      <c r="B24" s="52"/>
      <c r="D24" s="16" t="s">
        <v>82</v>
      </c>
      <c r="F24" s="16" t="s">
        <v>82</v>
      </c>
      <c r="H24" s="16" t="s">
        <v>127</v>
      </c>
      <c r="J24" s="16" t="s">
        <v>128</v>
      </c>
      <c r="L24" s="17">
        <v>23</v>
      </c>
      <c r="N24" s="17">
        <v>23</v>
      </c>
      <c r="P24" s="10">
        <v>0</v>
      </c>
      <c r="R24" s="10">
        <v>0</v>
      </c>
      <c r="T24" s="10">
        <v>0</v>
      </c>
      <c r="V24" s="10">
        <v>1000000</v>
      </c>
      <c r="X24" s="10">
        <v>1000000000000</v>
      </c>
      <c r="Z24" s="10">
        <v>0</v>
      </c>
      <c r="AB24" s="10">
        <v>0</v>
      </c>
      <c r="AD24" s="10">
        <v>1000000</v>
      </c>
      <c r="AF24" s="10">
        <v>1000000</v>
      </c>
      <c r="AH24" s="10">
        <v>1000000000000</v>
      </c>
      <c r="AJ24" s="10">
        <v>999818750000</v>
      </c>
      <c r="AL24" s="35">
        <f>AJ24/سهام!$AD$8</f>
        <v>1.5973364566064185E-2</v>
      </c>
    </row>
    <row r="25" spans="1:38" ht="21.75" customHeight="1">
      <c r="A25" s="52" t="s">
        <v>129</v>
      </c>
      <c r="B25" s="52"/>
      <c r="D25" s="16" t="s">
        <v>130</v>
      </c>
      <c r="F25" s="16" t="s">
        <v>130</v>
      </c>
      <c r="H25" s="16" t="s">
        <v>131</v>
      </c>
      <c r="J25" s="16" t="s">
        <v>132</v>
      </c>
      <c r="L25" s="17">
        <v>23</v>
      </c>
      <c r="N25" s="17">
        <v>23</v>
      </c>
      <c r="P25" s="10">
        <v>0</v>
      </c>
      <c r="R25" s="10">
        <v>0</v>
      </c>
      <c r="T25" s="10">
        <v>0</v>
      </c>
      <c r="V25" s="10">
        <v>8000000</v>
      </c>
      <c r="X25" s="10">
        <v>8000000000000</v>
      </c>
      <c r="Z25" s="10">
        <v>0</v>
      </c>
      <c r="AB25" s="10">
        <v>0</v>
      </c>
      <c r="AD25" s="10">
        <v>8000000</v>
      </c>
      <c r="AF25" s="10">
        <v>1000000</v>
      </c>
      <c r="AH25" s="10">
        <v>8000000000000</v>
      </c>
      <c r="AJ25" s="10">
        <v>8000000000000</v>
      </c>
      <c r="AL25" s="35">
        <f>AJ25/سهام!$AD$8</f>
        <v>0.12781008210589517</v>
      </c>
    </row>
    <row r="26" spans="1:38" ht="21.75" customHeight="1">
      <c r="A26" s="46" t="s">
        <v>133</v>
      </c>
      <c r="B26" s="46"/>
      <c r="D26" s="8" t="s">
        <v>130</v>
      </c>
      <c r="F26" s="8" t="s">
        <v>130</v>
      </c>
      <c r="H26" s="8" t="s">
        <v>131</v>
      </c>
      <c r="J26" s="8" t="s">
        <v>132</v>
      </c>
      <c r="L26" s="12">
        <v>23</v>
      </c>
      <c r="N26" s="12">
        <v>23</v>
      </c>
      <c r="P26" s="11">
        <v>0</v>
      </c>
      <c r="R26" s="11">
        <v>0</v>
      </c>
      <c r="T26" s="11">
        <v>0</v>
      </c>
      <c r="V26" s="11">
        <v>7000000</v>
      </c>
      <c r="X26" s="11">
        <v>7000000000000</v>
      </c>
      <c r="Z26" s="11">
        <v>0</v>
      </c>
      <c r="AB26" s="11">
        <v>0</v>
      </c>
      <c r="AD26" s="11">
        <v>7000000</v>
      </c>
      <c r="AF26" s="11">
        <v>1000000</v>
      </c>
      <c r="AH26" s="11">
        <v>7000000000000</v>
      </c>
      <c r="AJ26" s="11">
        <v>7000000000000</v>
      </c>
      <c r="AL26" s="35">
        <f>AJ26/سهام!$AD$8</f>
        <v>0.11183382184265828</v>
      </c>
    </row>
    <row r="27" spans="1:38" ht="21.75" customHeight="1">
      <c r="A27" s="42" t="s">
        <v>21</v>
      </c>
      <c r="B27" s="42"/>
      <c r="D27" s="14"/>
      <c r="F27" s="14"/>
      <c r="H27" s="14"/>
      <c r="J27" s="14"/>
      <c r="L27" s="14"/>
      <c r="N27" s="14"/>
      <c r="P27" s="14">
        <v>23376056</v>
      </c>
      <c r="R27" s="14">
        <v>23365134467227</v>
      </c>
      <c r="T27" s="14">
        <v>25039644727197</v>
      </c>
      <c r="V27" s="14">
        <v>16000000</v>
      </c>
      <c r="X27" s="14">
        <v>16000000000000</v>
      </c>
      <c r="Z27" s="14">
        <v>4056900</v>
      </c>
      <c r="AB27" s="14">
        <v>3859396551735</v>
      </c>
      <c r="AD27" s="14">
        <v>35319156</v>
      </c>
      <c r="AF27" s="14"/>
      <c r="AH27" s="14">
        <v>36445107032746</v>
      </c>
      <c r="AJ27" s="14">
        <v>37332314235149</v>
      </c>
      <c r="AL27" s="36">
        <f>SUM(AL9:AL26)</f>
        <v>0.59643076844968412</v>
      </c>
    </row>
  </sheetData>
  <mergeCells count="3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39" right="0.39" top="0.39" bottom="0.39" header="0" footer="0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0"/>
  <sheetViews>
    <sheetView rightToLeft="1" view="pageBreakPreview" zoomScale="60" zoomScaleNormal="100" workbookViewId="0">
      <selection activeCell="E9" sqref="E9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>
      <c r="A4" s="51" t="s">
        <v>134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4.45" customHeight="1">
      <c r="A5" s="51" t="s">
        <v>135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/>
    <row r="7" spans="1:13" ht="14.45" customHeight="1">
      <c r="C7" s="43" t="s">
        <v>9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4.45" customHeight="1">
      <c r="A8" s="2" t="s">
        <v>136</v>
      </c>
      <c r="C8" s="4" t="s">
        <v>13</v>
      </c>
      <c r="D8" s="3"/>
      <c r="E8" s="4" t="s">
        <v>137</v>
      </c>
      <c r="F8" s="3"/>
      <c r="G8" s="4" t="s">
        <v>138</v>
      </c>
      <c r="H8" s="3"/>
      <c r="I8" s="4" t="s">
        <v>139</v>
      </c>
      <c r="J8" s="3"/>
      <c r="K8" s="4" t="s">
        <v>140</v>
      </c>
      <c r="L8" s="3"/>
      <c r="M8" s="4" t="s">
        <v>141</v>
      </c>
    </row>
    <row r="9" spans="1:13" ht="21.75" customHeight="1">
      <c r="A9" s="18" t="s">
        <v>120</v>
      </c>
      <c r="C9" s="19">
        <v>10979221</v>
      </c>
      <c r="E9" s="19">
        <v>990000</v>
      </c>
      <c r="G9" s="19">
        <v>969618</v>
      </c>
      <c r="I9" s="20" t="s">
        <v>142</v>
      </c>
      <c r="K9" s="19">
        <v>10643720783459</v>
      </c>
      <c r="M9" s="18" t="s">
        <v>143</v>
      </c>
    </row>
    <row r="10" spans="1:13" ht="21.75" customHeight="1">
      <c r="A10" s="13" t="s">
        <v>21</v>
      </c>
      <c r="C10" s="14">
        <v>10979221</v>
      </c>
      <c r="E10" s="14"/>
      <c r="G10" s="14"/>
      <c r="I10" s="14"/>
      <c r="K10" s="14">
        <v>10643720783459</v>
      </c>
      <c r="M10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6"/>
  <sheetViews>
    <sheetView rightToLeft="1" view="pageBreakPreview" topLeftCell="B2" zoomScale="60" zoomScaleNormal="100" workbookViewId="0">
      <selection activeCell="L9" sqref="L9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20.28515625" bestFit="1" customWidth="1"/>
    <col min="5" max="5" width="1.28515625" customWidth="1"/>
    <col min="6" max="6" width="19" bestFit="1" customWidth="1"/>
    <col min="7" max="7" width="1.28515625" customWidth="1"/>
    <col min="8" max="8" width="22" bestFit="1" customWidth="1"/>
    <col min="9" max="9" width="1.28515625" customWidth="1"/>
    <col min="10" max="10" width="19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4.45" customHeight="1"/>
    <row r="5" spans="1:12" ht="14.45" customHeight="1">
      <c r="A5" s="1" t="s">
        <v>144</v>
      </c>
      <c r="B5" s="51" t="s">
        <v>145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4.45" customHeight="1">
      <c r="D6" s="2" t="s">
        <v>7</v>
      </c>
      <c r="F6" s="43" t="s">
        <v>8</v>
      </c>
      <c r="G6" s="43"/>
      <c r="H6" s="43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3" t="s">
        <v>146</v>
      </c>
      <c r="B8" s="43"/>
      <c r="D8" s="2" t="s">
        <v>147</v>
      </c>
      <c r="F8" s="2" t="s">
        <v>148</v>
      </c>
      <c r="H8" s="2" t="s">
        <v>149</v>
      </c>
      <c r="J8" s="2" t="s">
        <v>147</v>
      </c>
      <c r="L8" s="2" t="s">
        <v>18</v>
      </c>
    </row>
    <row r="9" spans="1:12" ht="21.75" customHeight="1">
      <c r="A9" s="52" t="s">
        <v>150</v>
      </c>
      <c r="B9" s="52"/>
      <c r="D9" s="10">
        <v>4359738996181</v>
      </c>
      <c r="F9" s="10">
        <v>4159000815887</v>
      </c>
      <c r="G9" s="16"/>
      <c r="H9" s="24">
        <v>6159034750000</v>
      </c>
      <c r="J9" s="10">
        <v>2359705062068</v>
      </c>
      <c r="L9" s="35">
        <f>J9/سهام!$AD$8</f>
        <v>3.7699262216075946E-2</v>
      </c>
    </row>
    <row r="10" spans="1:12" ht="21.75" customHeight="1">
      <c r="A10" s="52" t="s">
        <v>151</v>
      </c>
      <c r="B10" s="52"/>
      <c r="D10" s="10">
        <v>912128</v>
      </c>
      <c r="F10" s="10">
        <v>0</v>
      </c>
      <c r="G10" s="52"/>
      <c r="H10" s="52">
        <v>0</v>
      </c>
      <c r="J10" s="10">
        <v>912128</v>
      </c>
      <c r="L10" s="35">
        <f>J10/سهام!$AD$8</f>
        <v>1.4572394321385744E-8</v>
      </c>
    </row>
    <row r="11" spans="1:12" ht="21.75" customHeight="1">
      <c r="A11" s="52" t="s">
        <v>152</v>
      </c>
      <c r="B11" s="52"/>
      <c r="D11" s="10">
        <v>7562037240435</v>
      </c>
      <c r="F11" s="10">
        <v>16957974985692</v>
      </c>
      <c r="G11" s="10"/>
      <c r="H11" s="10">
        <v>20047029288493</v>
      </c>
      <c r="J11" s="10">
        <v>4472982937634</v>
      </c>
      <c r="L11" s="35">
        <f>J11/سهام!$AD$8</f>
        <v>7.1461539564658713E-2</v>
      </c>
    </row>
    <row r="12" spans="1:12" ht="21.75" customHeight="1">
      <c r="A12" s="52" t="s">
        <v>153</v>
      </c>
      <c r="B12" s="52"/>
      <c r="D12" s="10">
        <v>5850348219709</v>
      </c>
      <c r="F12" s="10">
        <v>154032268285</v>
      </c>
      <c r="G12" s="10"/>
      <c r="H12" s="10">
        <v>154031250000</v>
      </c>
      <c r="J12" s="10">
        <v>5850349237994</v>
      </c>
      <c r="L12" s="35">
        <f>J12/سهام!$AD$8</f>
        <v>9.3466702057021803E-2</v>
      </c>
    </row>
    <row r="13" spans="1:12" ht="21.75" customHeight="1">
      <c r="A13" s="16" t="s">
        <v>154</v>
      </c>
      <c r="B13" s="16"/>
      <c r="D13" s="10">
        <v>5153702354729</v>
      </c>
      <c r="F13" s="10">
        <v>11162661842137</v>
      </c>
      <c r="G13" s="16"/>
      <c r="H13" s="24">
        <v>14396003770000</v>
      </c>
      <c r="J13" s="10">
        <v>1920360426866</v>
      </c>
      <c r="L13" s="35">
        <f>J13/سهام!$AD$8</f>
        <v>3.0680177978831921E-2</v>
      </c>
    </row>
    <row r="14" spans="1:12" ht="21.75" customHeight="1">
      <c r="A14" s="52" t="s">
        <v>155</v>
      </c>
      <c r="B14" s="52"/>
      <c r="D14" s="10">
        <v>1100218</v>
      </c>
      <c r="F14" s="10">
        <v>2000033559981</v>
      </c>
      <c r="H14" s="10">
        <v>1000001099541</v>
      </c>
      <c r="J14" s="10">
        <v>1000033560658</v>
      </c>
      <c r="L14" s="35">
        <f>J14/سهام!$AD$8</f>
        <v>1.5976796437043712E-2</v>
      </c>
    </row>
    <row r="15" spans="1:12" ht="21.75" customHeight="1">
      <c r="A15" s="52" t="s">
        <v>157</v>
      </c>
      <c r="B15" s="52"/>
      <c r="D15" s="10">
        <v>470638</v>
      </c>
      <c r="F15" s="10">
        <v>3987</v>
      </c>
      <c r="H15" s="10">
        <v>0</v>
      </c>
      <c r="J15" s="10">
        <v>474625</v>
      </c>
      <c r="L15" s="35">
        <f>J15/سهام!$AD$8</f>
        <v>7.5827325274388117E-9</v>
      </c>
    </row>
    <row r="16" spans="1:12" ht="21.75" customHeight="1">
      <c r="A16" s="52" t="s">
        <v>158</v>
      </c>
      <c r="B16" s="52"/>
      <c r="D16" s="10">
        <v>2378502013</v>
      </c>
      <c r="F16" s="10">
        <v>24743375402088</v>
      </c>
      <c r="H16" s="10">
        <v>24744417025967</v>
      </c>
      <c r="J16" s="10">
        <v>1336878134</v>
      </c>
      <c r="L16" s="35">
        <f>J16/سهام!$AD$8</f>
        <v>2.1358313009014491E-5</v>
      </c>
    </row>
    <row r="17" spans="1:12" ht="21.75" customHeight="1">
      <c r="A17" s="52" t="s">
        <v>159</v>
      </c>
      <c r="B17" s="52"/>
      <c r="D17" s="10">
        <v>153070144</v>
      </c>
      <c r="F17" s="10">
        <v>0</v>
      </c>
      <c r="H17" s="10">
        <v>0</v>
      </c>
      <c r="J17" s="10">
        <v>153070144</v>
      </c>
      <c r="L17" s="35">
        <f>J17/سهام!$AD$8</f>
        <v>2.4454884590751495E-6</v>
      </c>
    </row>
    <row r="18" spans="1:12" ht="21.75" customHeight="1">
      <c r="A18" s="52" t="s">
        <v>160</v>
      </c>
      <c r="B18" s="52"/>
      <c r="D18" s="10">
        <v>9252516548895</v>
      </c>
      <c r="F18" s="10">
        <v>17891777947414</v>
      </c>
      <c r="H18" s="10">
        <v>23269297973383</v>
      </c>
      <c r="J18" s="10">
        <v>3874996522926</v>
      </c>
      <c r="L18" s="35">
        <f>J18/سهام!$AD$8</f>
        <v>6.1907952969403796E-2</v>
      </c>
    </row>
    <row r="19" spans="1:12" ht="21.75" customHeight="1">
      <c r="A19" s="52" t="s">
        <v>161</v>
      </c>
      <c r="B19" s="52"/>
      <c r="D19" s="10">
        <v>1378689</v>
      </c>
      <c r="F19" s="10">
        <v>14087</v>
      </c>
      <c r="H19" s="10">
        <v>0</v>
      </c>
      <c r="J19" s="10">
        <v>1392776</v>
      </c>
      <c r="L19" s="35">
        <f>J19/سهام!$AD$8</f>
        <v>2.2251351864390033E-8</v>
      </c>
    </row>
    <row r="20" spans="1:12" ht="21.75" customHeight="1">
      <c r="A20" s="52" t="s">
        <v>162</v>
      </c>
      <c r="B20" s="52"/>
      <c r="D20" s="10">
        <v>6079032</v>
      </c>
      <c r="F20" s="10">
        <v>25705</v>
      </c>
      <c r="H20" s="10">
        <v>0</v>
      </c>
      <c r="J20" s="10">
        <v>6104737</v>
      </c>
      <c r="L20" s="35">
        <f>J20/سهام!$AD$8</f>
        <v>9.7530867150612022E-8</v>
      </c>
    </row>
    <row r="21" spans="1:12" ht="21.75" customHeight="1">
      <c r="A21" s="52" t="s">
        <v>163</v>
      </c>
      <c r="B21" s="52"/>
      <c r="D21" s="10">
        <v>0</v>
      </c>
      <c r="F21" s="10">
        <v>16670109033304</v>
      </c>
      <c r="H21" s="10">
        <v>16202457840752</v>
      </c>
      <c r="J21" s="10">
        <v>467651192552</v>
      </c>
      <c r="L21" s="35">
        <f>J21/سهام!$AD$8</f>
        <v>7.4713171646238639E-3</v>
      </c>
    </row>
    <row r="22" spans="1:12" ht="21.75" customHeight="1" thickBot="1">
      <c r="A22" s="42" t="s">
        <v>21</v>
      </c>
      <c r="B22" s="42"/>
      <c r="D22" s="14">
        <v>32180884872811</v>
      </c>
      <c r="F22" s="14">
        <v>93738965898567</v>
      </c>
      <c r="H22" s="14">
        <v>105972272998136</v>
      </c>
      <c r="J22" s="14">
        <v>19947577773242</v>
      </c>
      <c r="L22" s="36">
        <f>SUM(L9:L21)</f>
        <v>0.31868769412647369</v>
      </c>
    </row>
    <row r="23" spans="1:12" ht="13.5" thickTop="1"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D24" s="25"/>
      <c r="F24" s="26"/>
      <c r="H24" s="26"/>
      <c r="J24" s="26"/>
    </row>
    <row r="26" spans="1:12">
      <c r="J26" s="25"/>
    </row>
  </sheetData>
  <mergeCells count="2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G10:H10"/>
    <mergeCell ref="A22:B22"/>
    <mergeCell ref="A21:B21"/>
    <mergeCell ref="A20:B20"/>
    <mergeCell ref="A16:B16"/>
    <mergeCell ref="A17:B17"/>
    <mergeCell ref="A18:B18"/>
    <mergeCell ref="A19:B19"/>
    <mergeCell ref="A14:B14"/>
    <mergeCell ref="A15:B15"/>
  </mergeCells>
  <pageMargins left="0.39" right="0.39" top="0.39" bottom="0.39" header="0" footer="0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33"/>
  <sheetViews>
    <sheetView rightToLeft="1" view="pageBreakPreview" topLeftCell="B1" zoomScale="60" zoomScaleNormal="100" workbookViewId="0">
      <selection activeCell="H8" sqref="H8"/>
    </sheetView>
  </sheetViews>
  <sheetFormatPr defaultRowHeight="12.75"/>
  <cols>
    <col min="1" max="1" width="2.5703125" customWidth="1"/>
    <col min="2" max="2" width="51.42578125" customWidth="1"/>
    <col min="3" max="3" width="1.28515625" customWidth="1"/>
    <col min="4" max="4" width="16.42578125" bestFit="1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4.45" customHeight="1"/>
    <row r="5" spans="1:10" ht="29.1" customHeight="1">
      <c r="A5" s="1" t="s">
        <v>165</v>
      </c>
      <c r="B5" s="51" t="s">
        <v>166</v>
      </c>
      <c r="C5" s="51"/>
      <c r="D5" s="51"/>
      <c r="E5" s="51"/>
      <c r="F5" s="51"/>
      <c r="G5" s="51"/>
      <c r="H5" s="51"/>
      <c r="I5" s="51"/>
      <c r="J5" s="51"/>
    </row>
    <row r="6" spans="1:10" ht="14.45" customHeight="1"/>
    <row r="7" spans="1:10" ht="14.45" customHeight="1">
      <c r="A7" s="43" t="s">
        <v>167</v>
      </c>
      <c r="B7" s="43"/>
      <c r="D7" s="2" t="s">
        <v>168</v>
      </c>
      <c r="F7" s="2" t="s">
        <v>147</v>
      </c>
      <c r="H7" s="2" t="s">
        <v>169</v>
      </c>
      <c r="J7" s="2" t="s">
        <v>170</v>
      </c>
    </row>
    <row r="8" spans="1:10" ht="21.75" customHeight="1">
      <c r="A8" s="44" t="s">
        <v>171</v>
      </c>
      <c r="B8" s="44"/>
      <c r="D8" s="5" t="s">
        <v>172</v>
      </c>
      <c r="F8" s="6">
        <f>'درآمد سرمایه گذاری در سهام'!U28</f>
        <v>408215137695</v>
      </c>
      <c r="H8" s="34">
        <f>F8/$F$13</f>
        <v>4.1915251305014521E-2</v>
      </c>
      <c r="J8" s="34">
        <f>F8/سهام!$AD$8</f>
        <v>6.5217512832084065E-3</v>
      </c>
    </row>
    <row r="9" spans="1:10" ht="21.75" customHeight="1">
      <c r="A9" s="52" t="s">
        <v>173</v>
      </c>
      <c r="B9" s="52"/>
      <c r="D9" s="16" t="s">
        <v>174</v>
      </c>
      <c r="F9" s="10">
        <f>'درآمد سرمایه گذاری در صندوق'!U40</f>
        <v>36871585270</v>
      </c>
      <c r="H9" s="35">
        <f>F9/$F$13</f>
        <v>3.7859491721275564E-3</v>
      </c>
      <c r="J9" s="35">
        <f>F9/سهام!$AD$8</f>
        <v>5.8907004259165191E-4</v>
      </c>
    </row>
    <row r="10" spans="1:10" ht="21.75" customHeight="1">
      <c r="A10" s="52" t="s">
        <v>175</v>
      </c>
      <c r="B10" s="52"/>
      <c r="D10" s="16" t="s">
        <v>176</v>
      </c>
      <c r="F10" s="10">
        <f>'درآمد سرمایه گذاری در اوراق به'!T34</f>
        <v>4792865011675</v>
      </c>
      <c r="H10" s="35">
        <f>F10/$F$13</f>
        <v>0.49212810325879697</v>
      </c>
      <c r="J10" s="35">
        <f>F10/سهام!$AD$8</f>
        <v>7.6572058833081741E-2</v>
      </c>
    </row>
    <row r="11" spans="1:10" ht="21.75" customHeight="1">
      <c r="A11" s="52" t="s">
        <v>177</v>
      </c>
      <c r="B11" s="52"/>
      <c r="D11" s="16" t="s">
        <v>178</v>
      </c>
      <c r="F11" s="10">
        <f>'درآمد سپرده بانکی'!H21</f>
        <v>4497341231277</v>
      </c>
      <c r="H11" s="35">
        <f>F11/$F$13</f>
        <v>0.46178392349139924</v>
      </c>
      <c r="J11" s="35">
        <f>F11/سهام!$AD$8</f>
        <v>7.1850694003467636E-2</v>
      </c>
    </row>
    <row r="12" spans="1:10" ht="21.75" customHeight="1">
      <c r="A12" s="46" t="s">
        <v>179</v>
      </c>
      <c r="B12" s="46"/>
      <c r="D12" s="8" t="s">
        <v>180</v>
      </c>
      <c r="F12" s="10">
        <v>3766803150</v>
      </c>
      <c r="H12" s="35">
        <f>F12/$F$13</f>
        <v>3.8677277266169392E-4</v>
      </c>
      <c r="J12" s="35">
        <f>F12/سهام!$AD$8</f>
        <v>6.0179427484780573E-5</v>
      </c>
    </row>
    <row r="13" spans="1:10" ht="21.75" customHeight="1">
      <c r="A13" s="42" t="s">
        <v>21</v>
      </c>
      <c r="B13" s="42"/>
      <c r="D13" s="14"/>
      <c r="F13" s="14">
        <f>SUM(F8:F12)</f>
        <v>9739059769067</v>
      </c>
      <c r="H13" s="36">
        <f>SUM(H8:H12)</f>
        <v>1</v>
      </c>
      <c r="J13" s="36">
        <f>SUM(J8:J12)</f>
        <v>0.15559375358983421</v>
      </c>
    </row>
    <row r="17" spans="2:8">
      <c r="F17" s="25"/>
    </row>
    <row r="18" spans="2:8">
      <c r="F18" s="25"/>
    </row>
    <row r="20" spans="2:8">
      <c r="B20" s="25"/>
      <c r="D20" s="32"/>
      <c r="F20" s="25"/>
      <c r="H20" s="25"/>
    </row>
    <row r="21" spans="2:8">
      <c r="B21" s="25"/>
      <c r="D21" s="32"/>
      <c r="F21" s="25"/>
    </row>
    <row r="22" spans="2:8">
      <c r="B22" s="25"/>
      <c r="D22" s="25"/>
      <c r="F22" s="32"/>
    </row>
    <row r="23" spans="2:8">
      <c r="B23" s="25"/>
      <c r="D23" s="25"/>
      <c r="F23" s="32"/>
      <c r="H23" s="32"/>
    </row>
    <row r="24" spans="2:8">
      <c r="B24" s="25"/>
      <c r="D24" s="25"/>
      <c r="F24" s="32"/>
      <c r="H24" s="32"/>
    </row>
    <row r="25" spans="2:8">
      <c r="F25" s="25"/>
      <c r="H25" s="32"/>
    </row>
    <row r="26" spans="2:8">
      <c r="F26" s="23"/>
      <c r="H26" s="25"/>
    </row>
    <row r="27" spans="2:8">
      <c r="F27" s="23"/>
    </row>
    <row r="28" spans="2:8">
      <c r="F28" s="23"/>
    </row>
    <row r="29" spans="2:8">
      <c r="F29" s="23"/>
    </row>
    <row r="30" spans="2:8">
      <c r="F30" s="23"/>
    </row>
    <row r="32" spans="2:8">
      <c r="H32" s="25"/>
    </row>
    <row r="33" spans="8:8">
      <c r="H33" s="2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31"/>
  <sheetViews>
    <sheetView rightToLeft="1" view="pageBreakPreview" topLeftCell="A4" zoomScale="60" zoomScaleNormal="100" workbookViewId="0">
      <selection activeCell="L25" sqref="L25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customWidth="1"/>
    <col min="5" max="5" width="1.28515625" customWidth="1"/>
    <col min="6" max="6" width="15.42578125" customWidth="1"/>
    <col min="7" max="7" width="1.28515625" customWidth="1"/>
    <col min="8" max="8" width="11.140625" customWidth="1"/>
    <col min="9" max="9" width="1.28515625" customWidth="1"/>
    <col min="10" max="10" width="15" customWidth="1"/>
    <col min="11" max="11" width="1.28515625" customWidth="1"/>
    <col min="12" max="12" width="17.28515625" customWidth="1"/>
    <col min="13" max="13" width="1.28515625" customWidth="1"/>
    <col min="14" max="14" width="16" bestFit="1" customWidth="1"/>
    <col min="15" max="16" width="1.28515625" customWidth="1"/>
    <col min="17" max="17" width="16.140625" bestFit="1" customWidth="1"/>
    <col min="18" max="18" width="1.28515625" customWidth="1"/>
    <col min="19" max="19" width="16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21.75" customHeight="1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4.45" customHeight="1"/>
    <row r="5" spans="1:23" ht="14.45" customHeight="1">
      <c r="A5" s="1" t="s">
        <v>181</v>
      </c>
      <c r="B5" s="51" t="s">
        <v>182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>
      <c r="D6" s="43" t="s">
        <v>183</v>
      </c>
      <c r="E6" s="43"/>
      <c r="F6" s="43"/>
      <c r="G6" s="43"/>
      <c r="H6" s="43"/>
      <c r="I6" s="43"/>
      <c r="J6" s="43"/>
      <c r="K6" s="43"/>
      <c r="L6" s="43"/>
      <c r="N6" s="43" t="s">
        <v>184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>
      <c r="D7" s="3"/>
      <c r="E7" s="3"/>
      <c r="F7" s="3"/>
      <c r="G7" s="3"/>
      <c r="H7" s="3"/>
      <c r="I7" s="3"/>
      <c r="J7" s="49" t="s">
        <v>21</v>
      </c>
      <c r="K7" s="49"/>
      <c r="L7" s="49"/>
      <c r="N7" s="3"/>
      <c r="O7" s="3"/>
      <c r="P7" s="3"/>
      <c r="Q7" s="3"/>
      <c r="R7" s="3"/>
      <c r="S7" s="3"/>
      <c r="T7" s="3"/>
      <c r="U7" s="49" t="s">
        <v>21</v>
      </c>
      <c r="V7" s="49"/>
      <c r="W7" s="49"/>
    </row>
    <row r="8" spans="1:23" ht="14.45" customHeight="1">
      <c r="A8" s="43" t="s">
        <v>185</v>
      </c>
      <c r="B8" s="43"/>
      <c r="D8" s="2" t="s">
        <v>186</v>
      </c>
      <c r="F8" s="2" t="s">
        <v>187</v>
      </c>
      <c r="H8" s="2" t="s">
        <v>188</v>
      </c>
      <c r="J8" s="4" t="s">
        <v>147</v>
      </c>
      <c r="K8" s="3"/>
      <c r="L8" s="4" t="s">
        <v>169</v>
      </c>
      <c r="N8" s="2" t="s">
        <v>186</v>
      </c>
      <c r="P8" s="43" t="s">
        <v>187</v>
      </c>
      <c r="Q8" s="43"/>
      <c r="S8" s="2" t="s">
        <v>188</v>
      </c>
      <c r="U8" s="4" t="s">
        <v>147</v>
      </c>
      <c r="V8" s="3"/>
      <c r="W8" s="4" t="s">
        <v>169</v>
      </c>
    </row>
    <row r="9" spans="1:23" ht="21.75" customHeight="1">
      <c r="A9" s="44" t="s">
        <v>189</v>
      </c>
      <c r="B9" s="44"/>
      <c r="D9" s="6">
        <v>0</v>
      </c>
      <c r="F9" s="6">
        <v>0</v>
      </c>
      <c r="H9" s="6">
        <v>0</v>
      </c>
      <c r="J9" s="6">
        <v>0</v>
      </c>
      <c r="L9" s="34">
        <v>0</v>
      </c>
      <c r="N9" s="6">
        <v>12865453600</v>
      </c>
      <c r="P9" s="45">
        <v>0</v>
      </c>
      <c r="Q9" s="45"/>
      <c r="S9" s="6">
        <v>35341551325</v>
      </c>
      <c r="U9" s="6">
        <f t="shared" ref="U9:U20" si="0">N9+P9+S9</f>
        <v>48207004925</v>
      </c>
      <c r="W9" s="34">
        <f>U9/درآمد!$F$13</f>
        <v>4.9498623140309794E-3</v>
      </c>
    </row>
    <row r="10" spans="1:23" ht="21.75" customHeight="1">
      <c r="A10" s="52" t="s">
        <v>190</v>
      </c>
      <c r="B10" s="52"/>
      <c r="D10" s="10">
        <v>0</v>
      </c>
      <c r="F10" s="10">
        <v>0</v>
      </c>
      <c r="H10" s="10">
        <v>0</v>
      </c>
      <c r="J10" s="10">
        <v>0</v>
      </c>
      <c r="L10" s="35">
        <v>0</v>
      </c>
      <c r="N10" s="10">
        <v>0</v>
      </c>
      <c r="P10" s="47">
        <v>0</v>
      </c>
      <c r="Q10" s="47"/>
      <c r="S10" s="10">
        <v>180886056</v>
      </c>
      <c r="U10" s="10">
        <f t="shared" si="0"/>
        <v>180886056</v>
      </c>
      <c r="W10" s="35">
        <f>U10/درآمد!$F$13</f>
        <v>1.857325658628018E-5</v>
      </c>
    </row>
    <row r="11" spans="1:23" ht="21.75" customHeight="1">
      <c r="A11" s="52" t="s">
        <v>191</v>
      </c>
      <c r="B11" s="52"/>
      <c r="D11" s="10">
        <v>0</v>
      </c>
      <c r="F11" s="10">
        <v>0</v>
      </c>
      <c r="H11" s="10">
        <v>0</v>
      </c>
      <c r="J11" s="10">
        <v>0</v>
      </c>
      <c r="L11" s="35">
        <v>0</v>
      </c>
      <c r="N11" s="10">
        <v>38805208744</v>
      </c>
      <c r="P11" s="47">
        <v>0</v>
      </c>
      <c r="Q11" s="47"/>
      <c r="S11" s="10">
        <v>25159212993</v>
      </c>
      <c r="U11" s="10">
        <f t="shared" si="0"/>
        <v>63964421737</v>
      </c>
      <c r="W11" s="35">
        <f>U11/درآمد!$F$13</f>
        <v>6.5678231013801217E-3</v>
      </c>
    </row>
    <row r="12" spans="1:23" ht="21.75" customHeight="1">
      <c r="A12" s="52" t="s">
        <v>192</v>
      </c>
      <c r="B12" s="52"/>
      <c r="D12" s="10">
        <v>0</v>
      </c>
      <c r="F12" s="10">
        <v>0</v>
      </c>
      <c r="H12" s="10">
        <v>0</v>
      </c>
      <c r="J12" s="10">
        <v>0</v>
      </c>
      <c r="L12" s="35">
        <v>0</v>
      </c>
      <c r="N12" s="10">
        <v>3780000000</v>
      </c>
      <c r="P12" s="47">
        <v>0</v>
      </c>
      <c r="Q12" s="47"/>
      <c r="S12" s="10">
        <v>2299474962</v>
      </c>
      <c r="U12" s="10">
        <f t="shared" si="0"/>
        <v>6079474962</v>
      </c>
      <c r="W12" s="35">
        <f>U12/درآمد!$F$13</f>
        <v>6.2423633350208025E-4</v>
      </c>
    </row>
    <row r="13" spans="1:23" ht="21.75" customHeight="1">
      <c r="A13" s="52" t="s">
        <v>193</v>
      </c>
      <c r="B13" s="52"/>
      <c r="D13" s="10">
        <v>0</v>
      </c>
      <c r="F13" s="10">
        <v>0</v>
      </c>
      <c r="H13" s="10">
        <v>0</v>
      </c>
      <c r="J13" s="10">
        <v>0</v>
      </c>
      <c r="L13" s="35">
        <v>0</v>
      </c>
      <c r="N13" s="10">
        <v>0</v>
      </c>
      <c r="P13" s="47">
        <v>0</v>
      </c>
      <c r="Q13" s="47"/>
      <c r="S13" s="10">
        <v>14694205207</v>
      </c>
      <c r="U13" s="10">
        <f t="shared" si="0"/>
        <v>14694205207</v>
      </c>
      <c r="W13" s="35">
        <f>U13/درآمد!$F$13</f>
        <v>1.508790946500958E-3</v>
      </c>
    </row>
    <row r="14" spans="1:23" ht="21.75" customHeight="1">
      <c r="A14" s="52" t="s">
        <v>194</v>
      </c>
      <c r="B14" s="52"/>
      <c r="D14" s="10">
        <v>0</v>
      </c>
      <c r="F14" s="10">
        <v>0</v>
      </c>
      <c r="H14" s="10">
        <v>0</v>
      </c>
      <c r="J14" s="10">
        <v>0</v>
      </c>
      <c r="L14" s="35">
        <v>0</v>
      </c>
      <c r="N14" s="10">
        <v>0</v>
      </c>
      <c r="P14" s="47">
        <v>0</v>
      </c>
      <c r="Q14" s="47"/>
      <c r="S14" s="10">
        <v>7666220</v>
      </c>
      <c r="U14" s="10">
        <f t="shared" si="0"/>
        <v>7666220</v>
      </c>
      <c r="W14" s="35">
        <f>U14/درآمد!$F$13</f>
        <v>7.8716222939192643E-7</v>
      </c>
    </row>
    <row r="15" spans="1:23" ht="21.75" customHeight="1">
      <c r="A15" s="52" t="s">
        <v>195</v>
      </c>
      <c r="B15" s="52"/>
      <c r="D15" s="10">
        <v>0</v>
      </c>
      <c r="F15" s="10">
        <v>0</v>
      </c>
      <c r="H15" s="10">
        <v>0</v>
      </c>
      <c r="J15" s="10">
        <v>0</v>
      </c>
      <c r="L15" s="35">
        <v>0</v>
      </c>
      <c r="N15" s="10">
        <v>0</v>
      </c>
      <c r="P15" s="47">
        <v>0</v>
      </c>
      <c r="Q15" s="47"/>
      <c r="S15" s="10">
        <v>71945675</v>
      </c>
      <c r="U15" s="10">
        <f t="shared" si="0"/>
        <v>71945675</v>
      </c>
      <c r="W15" s="35">
        <f>U15/درآمد!$F$13</f>
        <v>7.3873327308774062E-6</v>
      </c>
    </row>
    <row r="16" spans="1:23" ht="21.75" customHeight="1">
      <c r="A16" s="52" t="s">
        <v>196</v>
      </c>
      <c r="B16" s="52"/>
      <c r="D16" s="10">
        <v>0</v>
      </c>
      <c r="F16" s="10">
        <v>0</v>
      </c>
      <c r="H16" s="10">
        <v>0</v>
      </c>
      <c r="J16" s="10">
        <v>0</v>
      </c>
      <c r="L16" s="35">
        <v>0</v>
      </c>
      <c r="N16" s="10">
        <v>0</v>
      </c>
      <c r="P16" s="47">
        <v>0</v>
      </c>
      <c r="Q16" s="47"/>
      <c r="S16" s="10">
        <v>63793483000</v>
      </c>
      <c r="U16" s="10">
        <f t="shared" si="0"/>
        <v>63793483000</v>
      </c>
      <c r="W16" s="35">
        <f>U16/درآمد!$F$13</f>
        <v>6.5502712287093196E-3</v>
      </c>
    </row>
    <row r="17" spans="1:23" ht="21.75" customHeight="1">
      <c r="A17" s="52" t="s">
        <v>197</v>
      </c>
      <c r="B17" s="52"/>
      <c r="D17" s="10">
        <v>0</v>
      </c>
      <c r="F17" s="10">
        <v>0</v>
      </c>
      <c r="H17" s="10">
        <v>0</v>
      </c>
      <c r="J17" s="10">
        <v>0</v>
      </c>
      <c r="L17" s="35">
        <v>0</v>
      </c>
      <c r="N17" s="10">
        <v>6875000000</v>
      </c>
      <c r="P17" s="47">
        <v>0</v>
      </c>
      <c r="Q17" s="47"/>
      <c r="S17" s="10">
        <v>-780954474</v>
      </c>
      <c r="U17" s="10">
        <f t="shared" si="0"/>
        <v>6094045526</v>
      </c>
      <c r="W17" s="35">
        <f>U17/درآمد!$F$13</f>
        <v>6.2573242905396081E-4</v>
      </c>
    </row>
    <row r="18" spans="1:23" ht="21.75" customHeight="1">
      <c r="A18" s="52" t="s">
        <v>198</v>
      </c>
      <c r="B18" s="52"/>
      <c r="D18" s="10">
        <v>0</v>
      </c>
      <c r="F18" s="10">
        <v>0</v>
      </c>
      <c r="H18" s="10">
        <v>0</v>
      </c>
      <c r="J18" s="10">
        <v>0</v>
      </c>
      <c r="L18" s="35">
        <v>0</v>
      </c>
      <c r="N18" s="10">
        <v>0</v>
      </c>
      <c r="P18" s="47">
        <v>0</v>
      </c>
      <c r="Q18" s="47"/>
      <c r="S18" s="10">
        <v>42908987603</v>
      </c>
      <c r="U18" s="10">
        <f t="shared" si="0"/>
        <v>42908987603</v>
      </c>
      <c r="W18" s="35">
        <f>U18/درآمد!$F$13</f>
        <v>4.4058655168424613E-3</v>
      </c>
    </row>
    <row r="19" spans="1:23" ht="21.75" customHeight="1">
      <c r="A19" s="52" t="s">
        <v>199</v>
      </c>
      <c r="B19" s="52"/>
      <c r="D19" s="10">
        <v>0</v>
      </c>
      <c r="F19" s="10">
        <v>0</v>
      </c>
      <c r="H19" s="10">
        <v>0</v>
      </c>
      <c r="J19" s="10">
        <v>0</v>
      </c>
      <c r="L19" s="35">
        <v>0</v>
      </c>
      <c r="N19" s="10">
        <v>19726122480</v>
      </c>
      <c r="P19" s="47">
        <v>0</v>
      </c>
      <c r="Q19" s="47"/>
      <c r="S19" s="10">
        <v>-20105002416</v>
      </c>
      <c r="U19" s="10">
        <f t="shared" si="0"/>
        <v>-378879936</v>
      </c>
      <c r="W19" s="35">
        <f>U19/درآمد!$F$13</f>
        <v>-3.890313284690896E-5</v>
      </c>
    </row>
    <row r="20" spans="1:23" ht="21.75" customHeight="1">
      <c r="A20" s="52" t="s">
        <v>200</v>
      </c>
      <c r="B20" s="52"/>
      <c r="D20" s="10">
        <v>0</v>
      </c>
      <c r="F20" s="10">
        <v>0</v>
      </c>
      <c r="H20" s="10">
        <v>0</v>
      </c>
      <c r="J20" s="10">
        <v>0</v>
      </c>
      <c r="L20" s="35">
        <v>0</v>
      </c>
      <c r="N20" s="10">
        <v>0</v>
      </c>
      <c r="P20" s="47">
        <v>0</v>
      </c>
      <c r="Q20" s="47"/>
      <c r="S20" s="10">
        <v>49912677472</v>
      </c>
      <c r="U20" s="10">
        <f t="shared" si="0"/>
        <v>49912677472</v>
      </c>
      <c r="W20" s="35">
        <f>U20/درآمد!$F$13</f>
        <v>5.1249996052526153E-3</v>
      </c>
    </row>
    <row r="21" spans="1:23" ht="21.75" customHeight="1">
      <c r="A21" s="52" t="s">
        <v>201</v>
      </c>
      <c r="B21" s="52"/>
      <c r="D21" s="10">
        <v>0</v>
      </c>
      <c r="F21" s="10">
        <v>0</v>
      </c>
      <c r="H21" s="10">
        <v>0</v>
      </c>
      <c r="J21" s="10">
        <v>0</v>
      </c>
      <c r="L21" s="35">
        <v>0</v>
      </c>
      <c r="N21" s="10">
        <v>0</v>
      </c>
      <c r="P21" s="47">
        <v>0</v>
      </c>
      <c r="Q21" s="47"/>
      <c r="S21" s="10">
        <v>589991919</v>
      </c>
      <c r="U21" s="10">
        <f t="shared" ref="U21:U27" si="1">N21+P21+S21</f>
        <v>589991919</v>
      </c>
      <c r="W21" s="35">
        <f>U21/درآمد!$F$13</f>
        <v>6.0579966956761071E-5</v>
      </c>
    </row>
    <row r="22" spans="1:23" ht="21.75" customHeight="1">
      <c r="A22" s="52" t="s">
        <v>202</v>
      </c>
      <c r="B22" s="52"/>
      <c r="D22" s="10">
        <v>0</v>
      </c>
      <c r="F22" s="10">
        <v>0</v>
      </c>
      <c r="H22" s="10">
        <v>0</v>
      </c>
      <c r="J22" s="10">
        <v>0</v>
      </c>
      <c r="L22" s="35">
        <v>0</v>
      </c>
      <c r="N22" s="10">
        <v>8068000000</v>
      </c>
      <c r="P22" s="47">
        <v>0</v>
      </c>
      <c r="Q22" s="47"/>
      <c r="S22" s="10">
        <v>-469688000</v>
      </c>
      <c r="U22" s="10">
        <f t="shared" si="1"/>
        <v>7598312000</v>
      </c>
      <c r="W22" s="35">
        <f>U22/درآمد!$F$13</f>
        <v>7.8018948237011557E-4</v>
      </c>
    </row>
    <row r="23" spans="1:23" ht="21.75" customHeight="1">
      <c r="A23" s="52" t="s">
        <v>203</v>
      </c>
      <c r="B23" s="52"/>
      <c r="D23" s="10">
        <v>0</v>
      </c>
      <c r="F23" s="10">
        <v>0</v>
      </c>
      <c r="H23" s="10">
        <v>0</v>
      </c>
      <c r="J23" s="10">
        <v>0</v>
      </c>
      <c r="L23" s="35">
        <v>0</v>
      </c>
      <c r="N23" s="10">
        <v>0</v>
      </c>
      <c r="P23" s="47">
        <v>0</v>
      </c>
      <c r="Q23" s="47"/>
      <c r="S23" s="10">
        <v>-2367535715</v>
      </c>
      <c r="U23" s="10">
        <f t="shared" si="1"/>
        <v>-2367535715</v>
      </c>
      <c r="W23" s="35">
        <f>U23/درآمد!$F$13</f>
        <v>-2.4309694889846739E-4</v>
      </c>
    </row>
    <row r="24" spans="1:23" ht="21.75" customHeight="1">
      <c r="A24" s="52" t="s">
        <v>204</v>
      </c>
      <c r="B24" s="52"/>
      <c r="D24" s="10">
        <v>0</v>
      </c>
      <c r="F24" s="10">
        <v>0</v>
      </c>
      <c r="H24" s="10">
        <v>0</v>
      </c>
      <c r="J24" s="10">
        <v>0</v>
      </c>
      <c r="L24" s="35">
        <v>0</v>
      </c>
      <c r="N24" s="10">
        <v>0</v>
      </c>
      <c r="P24" s="47">
        <v>0</v>
      </c>
      <c r="Q24" s="47"/>
      <c r="S24" s="10">
        <v>28059168600</v>
      </c>
      <c r="U24" s="10">
        <f t="shared" si="1"/>
        <v>28059168600</v>
      </c>
      <c r="W24" s="35">
        <f>U24/درآمد!$F$13</f>
        <v>2.8810962521372907E-3</v>
      </c>
    </row>
    <row r="25" spans="1:23" ht="21.75" customHeight="1">
      <c r="A25" s="52" t="s">
        <v>19</v>
      </c>
      <c r="B25" s="52"/>
      <c r="D25" s="10">
        <v>0</v>
      </c>
      <c r="F25" s="10">
        <v>9438504750</v>
      </c>
      <c r="H25" s="10">
        <v>0</v>
      </c>
      <c r="J25" s="10">
        <v>9438504750</v>
      </c>
      <c r="L25" s="35">
        <f>J25/درآمد!$F$13</f>
        <v>9.6913921608514852E-4</v>
      </c>
      <c r="N25" s="10">
        <v>24054000000</v>
      </c>
      <c r="P25" s="47">
        <v>-841717539</v>
      </c>
      <c r="Q25" s="47"/>
      <c r="S25" s="10">
        <v>0</v>
      </c>
      <c r="U25" s="10">
        <f t="shared" si="1"/>
        <v>23212282461</v>
      </c>
      <c r="W25" s="35">
        <f>U25/درآمد!$F$13</f>
        <v>2.3834212964506463E-3</v>
      </c>
    </row>
    <row r="26" spans="1:23" ht="21.75" customHeight="1">
      <c r="A26" s="52" t="s">
        <v>305</v>
      </c>
      <c r="B26" s="52"/>
      <c r="D26" s="10">
        <v>0</v>
      </c>
      <c r="F26" s="10">
        <v>0</v>
      </c>
      <c r="H26" s="10">
        <v>0</v>
      </c>
      <c r="J26" s="10"/>
      <c r="L26" s="35">
        <f>J26/درآمد!$F$13</f>
        <v>0</v>
      </c>
      <c r="N26" s="10"/>
      <c r="P26" s="47"/>
      <c r="Q26" s="47"/>
      <c r="S26" s="10">
        <v>40021169999</v>
      </c>
      <c r="U26" s="10">
        <f t="shared" si="1"/>
        <v>40021169999</v>
      </c>
      <c r="W26" s="35">
        <f>U26/درآمد!$F$13</f>
        <v>4.1093463792176745E-3</v>
      </c>
    </row>
    <row r="27" spans="1:23" ht="21.75" customHeight="1">
      <c r="A27" s="46" t="s">
        <v>20</v>
      </c>
      <c r="B27" s="46"/>
      <c r="D27" s="11">
        <v>0</v>
      </c>
      <c r="F27" s="11">
        <v>9821214000</v>
      </c>
      <c r="H27" s="11">
        <v>0</v>
      </c>
      <c r="J27" s="11">
        <v>9821214000</v>
      </c>
      <c r="L27" s="37">
        <f>J27/درآمد!$F$13</f>
        <v>1.0084355402760683E-3</v>
      </c>
      <c r="N27" s="11">
        <v>0</v>
      </c>
      <c r="P27" s="47">
        <v>15565829984</v>
      </c>
      <c r="Q27" s="48"/>
      <c r="S27" s="11">
        <v>0</v>
      </c>
      <c r="U27" s="10">
        <f t="shared" si="1"/>
        <v>15565829984</v>
      </c>
      <c r="W27" s="35">
        <f>U27/درآمد!$F$13</f>
        <v>1.5982887828083637E-3</v>
      </c>
    </row>
    <row r="28" spans="1:23" ht="21.75" customHeight="1" thickBot="1">
      <c r="A28" s="42" t="s">
        <v>21</v>
      </c>
      <c r="B28" s="42"/>
      <c r="D28" s="14">
        <v>0</v>
      </c>
      <c r="F28" s="14">
        <v>19259718748</v>
      </c>
      <c r="H28" s="14">
        <v>0</v>
      </c>
      <c r="J28" s="14">
        <v>19259718748</v>
      </c>
      <c r="L28" s="15">
        <f>SUM(L9:L27)</f>
        <v>1.9775747563612169E-3</v>
      </c>
      <c r="N28" s="14">
        <f>SUM(N9:N27)</f>
        <v>114173784824</v>
      </c>
      <c r="P28" s="14"/>
      <c r="Q28" s="14">
        <f>SUM(P9:Q27)</f>
        <v>14724112445</v>
      </c>
      <c r="S28" s="14">
        <f>SUM(S9:S27)</f>
        <v>279317240426</v>
      </c>
      <c r="U28" s="14">
        <f>SUM(U9:U27)</f>
        <v>408215137695</v>
      </c>
      <c r="W28" s="36">
        <f>SUM(W9:W27)</f>
        <v>4.1915251305014514E-2</v>
      </c>
    </row>
    <row r="29" spans="1:23" ht="13.5" thickTop="1"/>
    <row r="30" spans="1:23">
      <c r="Q30" s="25"/>
    </row>
    <row r="31" spans="1:23">
      <c r="S31" s="25"/>
    </row>
  </sheetData>
  <mergeCells count="4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7:B27"/>
    <mergeCell ref="P27:Q27"/>
    <mergeCell ref="A28:B28"/>
    <mergeCell ref="A26:B26"/>
    <mergeCell ref="P26:Q26"/>
  </mergeCells>
  <pageMargins left="0.39" right="0.39" top="0.39" bottom="0.39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AliReaz KhanMohammadi</cp:lastModifiedBy>
  <cp:lastPrinted>2025-09-30T07:55:27Z</cp:lastPrinted>
  <dcterms:created xsi:type="dcterms:W3CDTF">2025-09-23T11:16:14Z</dcterms:created>
  <dcterms:modified xsi:type="dcterms:W3CDTF">2025-09-30T11:47:05Z</dcterms:modified>
</cp:coreProperties>
</file>