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فردا\پرتفوی\1404.07.30\"/>
    </mc:Choice>
  </mc:AlternateContent>
  <xr:revisionPtr revIDLastSave="0" documentId="13_ncr:1_{AC62D12D-DFD7-405E-B7A4-B64F142E4E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12" hidden="1">'درآمد سپرده بانکی'!$A$7:$F$21</definedName>
    <definedName name="_xlnm._FilterDatabase" localSheetId="6" hidden="1">سپرده!$A$8:$L$22</definedName>
    <definedName name="_xlnm._FilterDatabase" localSheetId="17" hidden="1">'سود سپرده بانکی'!$A$6:$M$21</definedName>
    <definedName name="_xlnm.Print_Area" localSheetId="4">اوراق!$A$1:$AM$24</definedName>
    <definedName name="_xlnm.Print_Area" localSheetId="2">'اوراق مشتقه'!$A$1:$AX$20</definedName>
    <definedName name="_xlnm.Print_Area" localSheetId="5">'تعدیل قیمت'!$A$1:$N$12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بانکی'!$A$1:$G$21</definedName>
    <definedName name="_xlnm.Print_Area" localSheetId="10">'درآمد سرمایه گذاری در اوراق به'!$A$1:$U$34</definedName>
    <definedName name="_xlnm.Print_Area" localSheetId="8">'درآمد سرمایه گذاری در سهام'!$B$1:$Y$28</definedName>
    <definedName name="_xlnm.Print_Area" localSheetId="9">'درآمد سرمایه گذاری در صندوق'!$A$1:$X$41</definedName>
    <definedName name="_xlnm.Print_Area" localSheetId="14">'درآمد سود سهام'!$A$1:$T$15</definedName>
    <definedName name="_xlnm.Print_Area" localSheetId="15">'درآمد سود صندوق'!$A$1:$L$7</definedName>
    <definedName name="_xlnm.Print_Area" localSheetId="20">'درآمد ناشی از تغییر قیمت اوراق'!$A$1:$S$38</definedName>
    <definedName name="_xlnm.Print_Area" localSheetId="18">'درآمد ناشی از فروش'!$A$1:$S$57</definedName>
    <definedName name="_xlnm.Print_Area" localSheetId="13">'سایر درآمدها'!$A$1:$G$11</definedName>
    <definedName name="_xlnm.Print_Area" localSheetId="6">سپرده!$A$1:$M$22</definedName>
    <definedName name="_xlnm.Print_Area" localSheetId="1">سهام!$A$1:$AC$11</definedName>
    <definedName name="_xlnm.Print_Area" localSheetId="16">'سود اوراق بهادار'!$A$1:$U$26</definedName>
    <definedName name="_xlnm.Print_Area" localSheetId="17">'سود سپرده بانکی'!$A$1:$N$21</definedName>
    <definedName name="_xlnm.Print_Area" localSheetId="0">'صورت وضعیت'!$A$1:$C$34</definedName>
    <definedName name="_xlnm.Print_Area" localSheetId="11">'مبالغ تخصیصی اوراق'!#REF!</definedName>
    <definedName name="_xlnm.Print_Area" localSheetId="3">'واحدهای صندوق'!$A$1:$AB$29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1" i="10" l="1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37" i="10"/>
  <c r="W38" i="10"/>
  <c r="W39" i="10"/>
  <c r="W40" i="10"/>
  <c r="W10" i="10"/>
  <c r="W9" i="10"/>
  <c r="L41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10" i="10"/>
  <c r="L9" i="10"/>
  <c r="X27" i="9"/>
  <c r="X26" i="9"/>
  <c r="X25" i="9"/>
  <c r="X24" i="9"/>
  <c r="X23" i="9"/>
  <c r="X22" i="9"/>
  <c r="X21" i="9"/>
  <c r="X20" i="9"/>
  <c r="X19" i="9"/>
  <c r="X18" i="9"/>
  <c r="X17" i="9"/>
  <c r="X16" i="9"/>
  <c r="X15" i="9"/>
  <c r="X14" i="9"/>
  <c r="X13" i="9"/>
  <c r="X12" i="9"/>
  <c r="X11" i="9"/>
  <c r="X9" i="9"/>
  <c r="X28" i="9"/>
  <c r="X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10" i="9"/>
  <c r="M9" i="9"/>
  <c r="J13" i="8"/>
  <c r="J10" i="8"/>
  <c r="J11" i="8"/>
  <c r="J12" i="8"/>
  <c r="J9" i="8"/>
  <c r="J8" i="8"/>
  <c r="L11" i="7"/>
  <c r="L22" i="7" s="1"/>
  <c r="L12" i="7"/>
  <c r="L13" i="7"/>
  <c r="L14" i="7"/>
  <c r="L15" i="7"/>
  <c r="L16" i="7"/>
  <c r="L17" i="7"/>
  <c r="L18" i="7"/>
  <c r="L19" i="7"/>
  <c r="L20" i="7"/>
  <c r="L21" i="7"/>
  <c r="L10" i="7"/>
  <c r="L9" i="7"/>
  <c r="AL24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M10" i="5"/>
  <c r="AL10" i="5"/>
  <c r="AL9" i="5"/>
  <c r="AA29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10" i="4"/>
  <c r="AA9" i="4"/>
  <c r="AB11" i="2"/>
  <c r="AB10" i="2"/>
  <c r="AB9" i="2"/>
  <c r="Q38" i="21"/>
  <c r="O38" i="21"/>
  <c r="M38" i="21"/>
  <c r="K38" i="21"/>
  <c r="I38" i="21"/>
  <c r="G38" i="21"/>
  <c r="E38" i="21"/>
  <c r="C38" i="21"/>
  <c r="Q57" i="19"/>
  <c r="O57" i="19"/>
  <c r="M57" i="19"/>
  <c r="K57" i="19"/>
  <c r="I57" i="19"/>
  <c r="G57" i="19"/>
  <c r="E57" i="19"/>
  <c r="C57" i="19"/>
  <c r="K21" i="18"/>
  <c r="G21" i="18"/>
  <c r="E21" i="18"/>
  <c r="C21" i="18"/>
  <c r="T26" i="17"/>
  <c r="N26" i="17"/>
  <c r="J26" i="17"/>
  <c r="I9" i="16"/>
  <c r="K9" i="16"/>
  <c r="S15" i="15"/>
  <c r="Q15" i="15"/>
  <c r="O15" i="15"/>
  <c r="F11" i="14"/>
  <c r="D11" i="14"/>
  <c r="F21" i="13"/>
  <c r="D21" i="13"/>
  <c r="T34" i="11"/>
  <c r="R34" i="11"/>
  <c r="P34" i="11"/>
  <c r="N34" i="11"/>
  <c r="L34" i="11"/>
  <c r="J34" i="11"/>
  <c r="H34" i="11"/>
  <c r="F34" i="11"/>
  <c r="D34" i="11"/>
  <c r="U41" i="10"/>
  <c r="S41" i="10"/>
  <c r="P41" i="10"/>
  <c r="N41" i="10"/>
  <c r="J41" i="10"/>
  <c r="H41" i="10"/>
  <c r="F41" i="10"/>
  <c r="D41" i="10"/>
  <c r="E28" i="9"/>
  <c r="G28" i="9"/>
  <c r="I28" i="9"/>
  <c r="K28" i="9"/>
  <c r="Q28" i="9"/>
  <c r="T28" i="9"/>
  <c r="V28" i="9"/>
  <c r="O28" i="9"/>
  <c r="J22" i="7"/>
  <c r="H22" i="7"/>
  <c r="F22" i="7"/>
  <c r="D22" i="7"/>
  <c r="AJ24" i="5"/>
  <c r="AH24" i="5"/>
  <c r="AD24" i="5"/>
  <c r="AB24" i="5"/>
  <c r="Z24" i="5"/>
  <c r="T24" i="5"/>
  <c r="P24" i="5"/>
  <c r="R24" i="5"/>
  <c r="Y29" i="4"/>
  <c r="W29" i="4"/>
  <c r="S29" i="4"/>
  <c r="Q29" i="4"/>
  <c r="O29" i="4"/>
  <c r="M29" i="4"/>
  <c r="K29" i="4"/>
  <c r="D29" i="4"/>
  <c r="I29" i="4"/>
  <c r="M28" i="9" l="1"/>
  <c r="V10" i="9" l="1"/>
  <c r="F9" i="8"/>
  <c r="V25" i="9"/>
  <c r="V9" i="9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10" i="10"/>
  <c r="U9" i="10"/>
  <c r="V13" i="9"/>
  <c r="V12" i="9"/>
  <c r="V11" i="9"/>
  <c r="T10" i="11"/>
  <c r="T22" i="11"/>
  <c r="F11" i="8"/>
  <c r="M21" i="18"/>
  <c r="M19" i="21"/>
  <c r="M18" i="21"/>
  <c r="M14" i="21"/>
  <c r="M12" i="21"/>
  <c r="M11" i="21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9" i="19"/>
  <c r="M8" i="19"/>
  <c r="I21" i="18"/>
  <c r="P26" i="17"/>
  <c r="T11" i="11" l="1"/>
  <c r="T12" i="11"/>
  <c r="T13" i="11"/>
  <c r="T14" i="11"/>
  <c r="T15" i="11"/>
  <c r="T16" i="11"/>
  <c r="T17" i="11"/>
  <c r="T18" i="11"/>
  <c r="T19" i="11"/>
  <c r="T20" i="11"/>
  <c r="T21" i="11"/>
  <c r="T23" i="11"/>
  <c r="T24" i="11"/>
  <c r="T25" i="11"/>
  <c r="T26" i="11"/>
  <c r="T27" i="11"/>
  <c r="T28" i="11"/>
  <c r="T29" i="11"/>
  <c r="T30" i="11"/>
  <c r="T33" i="11"/>
  <c r="T9" i="11"/>
  <c r="V14" i="9"/>
  <c r="V15" i="9"/>
  <c r="V16" i="9"/>
  <c r="V17" i="9"/>
  <c r="V18" i="9"/>
  <c r="V20" i="9"/>
  <c r="V21" i="9"/>
  <c r="V22" i="9"/>
  <c r="V23" i="9"/>
  <c r="V24" i="9"/>
  <c r="V26" i="9"/>
  <c r="V27" i="9"/>
  <c r="F8" i="8" l="1"/>
  <c r="F10" i="8"/>
  <c r="F13" i="8" l="1"/>
  <c r="H11" i="8" l="1"/>
  <c r="H9" i="8"/>
  <c r="H10" i="8"/>
  <c r="H12" i="8"/>
  <c r="H8" i="8"/>
  <c r="H13" i="8" l="1"/>
</calcChain>
</file>

<file path=xl/sharedStrings.xml><?xml version="1.0" encoding="utf-8"?>
<sst xmlns="http://schemas.openxmlformats.org/spreadsheetml/2006/main" count="837" uniqueCount="342">
  <si>
    <t>صندوق سرمایه گذاری آوای فردای زاگرس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</si>
  <si>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</si>
  <si>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</si>
  <si>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</si>
  <si>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</si>
  <si>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</si>
  <si>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</si>
  <si>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</si>
  <si>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</si>
  <si>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</si>
  <si>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</si>
  <si>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</si>
  <si>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</si>
  <si>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</si>
  <si>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</si>
  <si>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</si>
  <si>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</si>
  <si>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</si>
  <si>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</si>
  <si>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زامیاد</t>
  </si>
  <si>
    <t>گسترش‌سرمایه‌گذاری‌ایران‌خودرو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</si>
  <si>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</si>
  <si>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</si>
  <si>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</si>
  <si>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</si>
  <si>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</si>
  <si>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</si>
  <si>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</si>
  <si>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خگستر-6163-05/06/03</t>
  </si>
  <si>
    <t>1405/06/03</t>
  </si>
  <si>
    <t>اختیارف ت خزامیا-3058-05/06/07</t>
  </si>
  <si>
    <t>1405/06/07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</si>
  <si>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</si>
  <si>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</si>
  <si>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</si>
  <si>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</si>
  <si>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</si>
  <si>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خگستر-6180-05/06/08</t>
  </si>
  <si>
    <t>اختیار خرید</t>
  </si>
  <si>
    <t>موقعیت فروش</t>
  </si>
  <si>
    <t>-</t>
  </si>
  <si>
    <t>1405/06/08</t>
  </si>
  <si>
    <t>اختیارخ ت خزامیا-3065-05/06/11</t>
  </si>
  <si>
    <t>1405/06/11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</si>
  <si>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</si>
  <si>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</si>
  <si>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</si>
  <si>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</si>
  <si>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</si>
  <si>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</si>
  <si>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</si>
  <si>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</si>
  <si>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آتی- بخشی</t>
  </si>
  <si>
    <t>صندوق س آوای تاراز زاگرس-سهام</t>
  </si>
  <si>
    <t>صندوق س دریای آبی فیروزه-سهام</t>
  </si>
  <si>
    <t>صندوق س صنایع دایا3-بخشی</t>
  </si>
  <si>
    <t>صندوق س صنایع سینا1-بخشی</t>
  </si>
  <si>
    <t>صندوق س. ثروت هیوا-س</t>
  </si>
  <si>
    <t>صندوق س.اعتبارسهام-سهام</t>
  </si>
  <si>
    <t>صندوق س.بخشی شایسته فردا-ب</t>
  </si>
  <si>
    <t>صندوق س.پشتوانه طلا دنای زاگرس</t>
  </si>
  <si>
    <t>صندوق س.پشتوانه طلا زرگرکارآمد</t>
  </si>
  <si>
    <t>صندوق س.پشتوانه طلای جام زرین</t>
  </si>
  <si>
    <t>صندوق س.سهامی تیام-س</t>
  </si>
  <si>
    <t>صندوق س.مشترک سبحان-سهام</t>
  </si>
  <si>
    <t>صندوق سرمایه گذاری زرین پارسیان</t>
  </si>
  <si>
    <t>صندوق سرمایه‌گذاری فیروزه موفقیت</t>
  </si>
  <si>
    <t>صندوق سهامی ذوب آهن نوویرا</t>
  </si>
  <si>
    <t>صندوق شاخص30 شرکت فیروزه- سهام</t>
  </si>
  <si>
    <t>صندوق صبا</t>
  </si>
  <si>
    <t>طلوع بامداد مهرگان</t>
  </si>
  <si>
    <t>صندوق س.پشتوانه طلا آرمان آتی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</si>
  <si>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</si>
  <si>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</si>
  <si>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</si>
  <si>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</si>
  <si>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</si>
  <si>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</si>
  <si>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</si>
  <si>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</si>
  <si>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</si>
  <si>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هیدروکربن آفتاب061</t>
  </si>
  <si>
    <t>بله</t>
  </si>
  <si>
    <t>1404/02/03</t>
  </si>
  <si>
    <t>1406/02/03</t>
  </si>
  <si>
    <t>اجاره تابان فردا زاگرس14070603</t>
  </si>
  <si>
    <t>1404/06/03</t>
  </si>
  <si>
    <t>1407/06/03</t>
  </si>
  <si>
    <t>اسناد خزانه-م7بودجه02-040910</t>
  </si>
  <si>
    <t>1402/12/20</t>
  </si>
  <si>
    <t>1404/09/10</t>
  </si>
  <si>
    <t>اسنادخزانه-م10بودجه02-051112</t>
  </si>
  <si>
    <t>1402/12/21</t>
  </si>
  <si>
    <t>1405/11/12</t>
  </si>
  <si>
    <t>صکوک اجاره غدیر408-بدون ضامن</t>
  </si>
  <si>
    <t>1400/08/26</t>
  </si>
  <si>
    <t>1404/08/26</t>
  </si>
  <si>
    <t>صکوک اجاره معادن407-3ماهه18%</t>
  </si>
  <si>
    <t>1400/07/19</t>
  </si>
  <si>
    <t>1404/07/19</t>
  </si>
  <si>
    <t>مرابحه انتخاب الکترونیک041006</t>
  </si>
  <si>
    <t>1402/10/06</t>
  </si>
  <si>
    <t>1404/10/05</t>
  </si>
  <si>
    <t>مرابحه عام دولت 165-ش.خ051212</t>
  </si>
  <si>
    <t>1403/04/12</t>
  </si>
  <si>
    <t>1405/12/12</t>
  </si>
  <si>
    <t>مرابحه عام دولت116-ش.خ060630</t>
  </si>
  <si>
    <t>1401/06/30</t>
  </si>
  <si>
    <t>1406/06/30</t>
  </si>
  <si>
    <t>مرابحه عام دولت139-ش.خ040804</t>
  </si>
  <si>
    <t>1402/07/04</t>
  </si>
  <si>
    <t>1404/08/03</t>
  </si>
  <si>
    <t>مرابحه عام دولت191-ش.خ060328</t>
  </si>
  <si>
    <t>1403/09/28</t>
  </si>
  <si>
    <t>1406/03/28</t>
  </si>
  <si>
    <t>مرابحه عام دولت206-ش.خ051114</t>
  </si>
  <si>
    <t>1403/12/14</t>
  </si>
  <si>
    <t>1405/11/14</t>
  </si>
  <si>
    <t>مرابحه کلور-آوای زاگرس14080208</t>
  </si>
  <si>
    <t>1404/02/08</t>
  </si>
  <si>
    <t>1408/02/08</t>
  </si>
  <si>
    <t>خیر</t>
  </si>
  <si>
    <t>1403/12/28</t>
  </si>
  <si>
    <t>1407/12/28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</si>
  <si>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</si>
  <si>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</si>
  <si>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</si>
  <si>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</si>
  <si>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</si>
  <si>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</si>
  <si>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</si>
  <si>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</si>
  <si>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-10.00%</t>
  </si>
  <si>
    <t>سایر</t>
  </si>
  <si>
    <t>-4.24%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</si>
  <si>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</si>
  <si>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</si>
  <si>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</si>
  <si>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</si>
  <si>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</si>
  <si>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</si>
  <si>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</t>
  </si>
  <si>
    <t>سپرده کوتاه مدت بانک دی فرشته</t>
  </si>
  <si>
    <t>سپرده کوتاه مدت موسسه اعتباری ملل جنت آباد</t>
  </si>
  <si>
    <t>سپرده کوتاه مدت بانک اقتصاد نوین غدیر</t>
  </si>
  <si>
    <t>سپرده کوتاه مدت بانک گردشگری قیطریه</t>
  </si>
  <si>
    <t>سپرده کوتاه مدت بانک سامان جام جم</t>
  </si>
  <si>
    <t>سپرده کوتاه مدت بانک خاورمیانه بخارست</t>
  </si>
  <si>
    <t>سپرده کوتاه مدت بانک صادرات مستقل فردوسی</t>
  </si>
  <si>
    <t>سپرده کوتاه مدت بانک مسکن مستقل مرکزی</t>
  </si>
  <si>
    <t>سپرده کوتاه مدت بانک ملت ولیعصر بهشتی</t>
  </si>
  <si>
    <t>سپرده کوتاه مدت بانک شهر میدان شهدای مشهد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</si>
  <si>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</si>
  <si>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</si>
  <si>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</si>
  <si>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</si>
  <si>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</si>
  <si>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</si>
  <si>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</si>
  <si>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</si>
  <si>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</si>
  <si>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</si>
  <si>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</si>
  <si>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</si>
  <si>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</si>
  <si>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</si>
  <si>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</si>
  <si>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</si>
  <si>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</si>
  <si>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</si>
  <si>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</si>
  <si>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</si>
  <si>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</si>
  <si>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</si>
  <si>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</si>
  <si>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</si>
  <si>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</si>
  <si>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ایمن خودرو شرق</t>
  </si>
  <si>
    <t>امتیاز تسهیلات مسکن سال1404</t>
  </si>
  <si>
    <t>پالایش نفت تبریز</t>
  </si>
  <si>
    <t>پالایش نفت اصفهان</t>
  </si>
  <si>
    <t>بیمه کوثر</t>
  </si>
  <si>
    <t>امتیاز تسهیلات مسکن سال1403</t>
  </si>
  <si>
    <t>مدیریت سرمایه گذاری کوثربهمن</t>
  </si>
  <si>
    <t>دارویی و نهاده های زاگرس دارو</t>
  </si>
  <si>
    <t>بیمه پارسیان</t>
  </si>
  <si>
    <t>ایران‌ خودرو</t>
  </si>
  <si>
    <t>گروه مدیریت سرمایه گذاری امید</t>
  </si>
  <si>
    <t>سرمایه گذاری تامین اجتماعی</t>
  </si>
  <si>
    <t>پالایش نفت تهران</t>
  </si>
  <si>
    <t>پالایش نفت شیراز</t>
  </si>
  <si>
    <t>بانک‌پارسیان‌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</si>
  <si>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</si>
  <si>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</si>
  <si>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</si>
  <si>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</si>
  <si>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س.سپند کاریزما-س</t>
  </si>
  <si>
    <t>صندوق سبحان</t>
  </si>
  <si>
    <t>صندوق س. پرتو پایش پیشرو-س</t>
  </si>
  <si>
    <t>صندوق اهرمی موج-واحدهای عادی</t>
  </si>
  <si>
    <t>صندوق س.بخشی صنایع آبان2-ب</t>
  </si>
  <si>
    <t>صندوق سرمایه گذاری اعتبار سهام ایرانیان</t>
  </si>
  <si>
    <t>صندوق س. بازده سهام-س</t>
  </si>
  <si>
    <t>صندوق س.آرمان آتیه درخشان مس-س</t>
  </si>
  <si>
    <t>صندوق س. اهرمی کاریزما-واحد عادی</t>
  </si>
  <si>
    <t>صندوق س.زرین نهال ثنا-س</t>
  </si>
  <si>
    <t>صندوق س صنایع دایا2-بخشی</t>
  </si>
  <si>
    <t>صندوق س صنایع دایا1-بخشی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</si>
  <si>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</si>
  <si>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</si>
  <si>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</si>
  <si>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</si>
  <si>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</si>
  <si>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خزانه-م3بودجه01-040520</t>
  </si>
  <si>
    <t>صکوک اجاره فولاد005-بدون ضامن</t>
  </si>
  <si>
    <t>اسنادخزانه-م5بودجه01-041015</t>
  </si>
  <si>
    <t>اسنادخزانه-م9بودجه01-040826</t>
  </si>
  <si>
    <t>مرابحه عام دولت140-ش.خ050504</t>
  </si>
  <si>
    <t>مرابحه عام دولت141-ش.خ040302</t>
  </si>
  <si>
    <t>مرابحه عام دولت143-ش.خ041009</t>
  </si>
  <si>
    <t>اسناد خزانه-م13بودجه02-051021</t>
  </si>
  <si>
    <t>-1-3-2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</si>
  <si>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</si>
  <si>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</si>
  <si>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</si>
  <si>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</si>
  <si>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</si>
  <si>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</si>
  <si>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</si>
  <si>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</si>
  <si>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</si>
  <si>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سپرده کوتاه مدت بانک رفاه بازار</t>
  </si>
  <si>
    <t>سپرده کوتاه مدت بانک پارسیان یوسف آباد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</si>
  <si>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</si>
  <si>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</si>
  <si>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</si>
  <si>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</si>
  <si>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</si>
  <si>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</si>
  <si>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</si>
  <si>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</si>
  <si>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</si>
  <si>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</si>
  <si>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</si>
  <si>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1404/02/30</t>
  </si>
  <si>
    <t>1404/04/28</t>
  </si>
  <si>
    <t>1404/02/20</t>
  </si>
  <si>
    <t>1404/02/31</t>
  </si>
  <si>
    <t>1404/04/26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</si>
  <si>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</si>
  <si>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</si>
  <si>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</si>
  <si>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</si>
  <si>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</si>
  <si>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</si>
  <si>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</si>
  <si>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</si>
  <si>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</si>
  <si>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</si>
  <si>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1404/10/09</t>
  </si>
  <si>
    <t>1404/03/02</t>
  </si>
  <si>
    <t>1405/05/04</t>
  </si>
  <si>
    <t>1405/12/24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</si>
  <si>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</si>
  <si>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</si>
  <si>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</si>
  <si>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</si>
  <si>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</si>
  <si>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</si>
  <si>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</si>
  <si>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</si>
  <si>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</si>
  <si>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</si>
  <si>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</si>
  <si>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</si>
  <si>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</si>
  <si>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</si>
  <si>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</si>
  <si>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</si>
  <si>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</si>
  <si>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شهرداری مشهد خط3 فاز3</t>
  </si>
  <si>
    <t>شهرداری مشهد خط2 فاز7</t>
  </si>
  <si>
    <t xml:space="preserve"> بانک پاسارگاد </t>
  </si>
  <si>
    <t xml:space="preserve"> بانک آینده </t>
  </si>
  <si>
    <t xml:space="preserve"> بانک دی </t>
  </si>
  <si>
    <t xml:space="preserve"> بانک گردشگری</t>
  </si>
  <si>
    <t xml:space="preserve"> موسسه اعتباری ملل</t>
  </si>
  <si>
    <t xml:space="preserve"> بانک اقتصاد نوین</t>
  </si>
  <si>
    <t xml:space="preserve"> بانک سامان</t>
  </si>
  <si>
    <t xml:space="preserve"> بانک خاورمیانه </t>
  </si>
  <si>
    <t xml:space="preserve"> بانک تجارت </t>
  </si>
  <si>
    <t xml:space="preserve"> بانک صادرات</t>
  </si>
  <si>
    <t xml:space="preserve"> بانک مسکن </t>
  </si>
  <si>
    <t xml:space="preserve"> بانک ملت </t>
  </si>
  <si>
    <t xml:space="preserve"> بانک شهر </t>
  </si>
  <si>
    <t>شرکت داروسازی امین</t>
  </si>
  <si>
    <t xml:space="preserve"> بانک دی</t>
  </si>
  <si>
    <t xml:space="preserve"> موسسه اعتباری ملل </t>
  </si>
  <si>
    <t xml:space="preserve"> بانک گردشگری </t>
  </si>
  <si>
    <t xml:space="preserve"> بانک رفاه</t>
  </si>
  <si>
    <t xml:space="preserve"> بانک پارسیان </t>
  </si>
  <si>
    <t xml:space="preserve"> بانک ملت</t>
  </si>
  <si>
    <t xml:space="preserve"> بانک شهر</t>
  </si>
  <si>
    <t>درآمد تعهد پذیره نویسی</t>
  </si>
  <si>
    <t>سود تقسیمی صندوق سهامی ذوب آهن نوویرا (صندوق سهامی ذوب آهن نوویرا)</t>
  </si>
  <si>
    <t>1404/05/26</t>
  </si>
  <si>
    <t xml:space="preserve"> شهرداری مشهد خط 3 فاز3</t>
  </si>
  <si>
    <t>داروسازی امین</t>
  </si>
  <si>
    <t>اوراق سهیدرو061</t>
  </si>
  <si>
    <t xml:space="preserve"> شهرداری مشهد خط 3 فاز 3</t>
  </si>
  <si>
    <t>شهرداری مشهدخط 2 فاز 7</t>
  </si>
  <si>
    <t>نماد</t>
  </si>
  <si>
    <t>بهای تمام شده  ریال</t>
  </si>
  <si>
    <t>مبلغ شناسایی شده</t>
  </si>
  <si>
    <t xml:space="preserve">نرخ اسمی </t>
  </si>
  <si>
    <t>میانگین بازدهی تا سررسید</t>
  </si>
  <si>
    <t>بازارگردانی آوای زاگرس</t>
  </si>
  <si>
    <t>صندوق تحت مدیریت مشترک</t>
  </si>
  <si>
    <t>اوراق اجاره شرکت گروه پتروشیمی تابان فردا تعهد پذیره نویسی</t>
  </si>
  <si>
    <t>تابان25</t>
  </si>
  <si>
    <t>اوراق اجاره شرکت گروه پتروشیمی تابان فردا</t>
  </si>
  <si>
    <t>تابان26</t>
  </si>
  <si>
    <t>اوراق مرابحه شرکت کلور ایرانیان شرق- تعهد پذیره نویسی</t>
  </si>
  <si>
    <t>کلور083</t>
  </si>
  <si>
    <t>اوراق مرابحه شرکت کلور ایرانیان شرق</t>
  </si>
  <si>
    <t>شهرداری مشهد</t>
  </si>
  <si>
    <t>اوراق مشارکت شهرداری مشهد (تامین مالی قطار شهری فاز7 خط2) - تعهد پذیره نویسی</t>
  </si>
  <si>
    <t>اوراق مشارکت شهرداری مشهد (تامین مالی قطار شهری فاز7 خط2)</t>
  </si>
  <si>
    <t>اوراق مشارکت شهرداری مشهد (تامین مالی قطار شهری فاز3 خط3)- تعهد پذیره نویسی</t>
  </si>
  <si>
    <t>اوراق مشارکت شهرداری مشهد (تامین مالی قطار شهری فاز3 خط3)</t>
  </si>
  <si>
    <t>پیمانکاران طرف حساب دولت</t>
  </si>
  <si>
    <t>مرابحه عام دولت</t>
  </si>
  <si>
    <t>اراد206</t>
  </si>
  <si>
    <t>شرکت ساختمانی ژیان</t>
  </si>
  <si>
    <t>اراد191</t>
  </si>
  <si>
    <t>قیمت خرید</t>
  </si>
  <si>
    <t>قیمت اعمال(بازخرید)</t>
  </si>
  <si>
    <t>شرکت تامین سرمایه کاردان</t>
  </si>
  <si>
    <t>سهیدرو0611</t>
  </si>
  <si>
    <t>شرکت داروسازی کوثر</t>
  </si>
  <si>
    <t>اختیار فروش تبعی داروسازی امین</t>
  </si>
  <si>
    <t>دامین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</si>
</sst>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 * #,##0.00_-_ ;_ * #,##0.00\-_ ;_ * &quot;-&quot;??_-_ ;_ @_ "/>
  </numFmts>
  <fonts count="16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333333"/>
      <name val="IRANSans"/>
    </font>
    <font>
      <sz val="10"/>
      <color rgb="FF000000"/>
      <name val="Arial"/>
      <family val="2"/>
    </font>
    <font>
      <sz val="10"/>
      <color theme="1"/>
      <name val="IRANSans"/>
    </font>
    <font>
      <b/>
      <sz val="10"/>
      <color rgb="FF333333"/>
      <name val="IRANSans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sz val="12"/>
      <color theme="1"/>
      <name val="B Nazanin"/>
      <family val="2"/>
    </font>
    <font>
      <b/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0" borderId="0"/>
    <xf numFmtId="0" fontId="12" fillId="0" borderId="0"/>
    <xf numFmtId="0" fontId="8" fillId="0" borderId="0"/>
    <xf numFmtId="166" fontId="8" fillId="0" borderId="0" applyFont="0" applyFill="0" applyBorder="0" applyAlignment="0" applyProtection="0"/>
    <xf numFmtId="0" fontId="14" fillId="0" borderId="0"/>
  </cellStyleXfs>
  <cellXfs count="89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7" fillId="0" borderId="0" xfId="0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9" fontId="5" fillId="0" borderId="0" xfId="2" applyFont="1" applyAlignment="1">
      <alignment horizontal="right" vertical="top"/>
    </xf>
    <xf numFmtId="164" fontId="0" fillId="0" borderId="0" xfId="0" applyNumberFormat="1" applyAlignment="1">
      <alignment horizontal="left"/>
    </xf>
    <xf numFmtId="3" fontId="5" fillId="0" borderId="6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2" xfId="0" applyBorder="1"/>
    <xf numFmtId="0" fontId="4" fillId="0" borderId="7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9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9" fontId="5" fillId="0" borderId="2" xfId="2" applyFont="1" applyBorder="1" applyAlignment="1">
      <alignment horizontal="right" vertical="top"/>
    </xf>
    <xf numFmtId="9" fontId="5" fillId="0" borderId="5" xfId="2" applyFont="1" applyBorder="1" applyAlignment="1">
      <alignment horizontal="right" vertical="top"/>
    </xf>
    <xf numFmtId="10" fontId="5" fillId="0" borderId="2" xfId="2" applyNumberFormat="1" applyFont="1" applyBorder="1" applyAlignment="1">
      <alignment horizontal="right" vertical="top"/>
    </xf>
    <xf numFmtId="10" fontId="5" fillId="0" borderId="0" xfId="2" applyNumberFormat="1" applyFont="1" applyBorder="1" applyAlignment="1">
      <alignment horizontal="right" vertical="top"/>
    </xf>
    <xf numFmtId="10" fontId="5" fillId="0" borderId="8" xfId="2" applyNumberFormat="1" applyFont="1" applyBorder="1" applyAlignment="1">
      <alignment horizontal="right" vertical="top"/>
    </xf>
    <xf numFmtId="10" fontId="5" fillId="0" borderId="5" xfId="2" applyNumberFormat="1" applyFont="1" applyBorder="1" applyAlignment="1">
      <alignment horizontal="right" vertical="top"/>
    </xf>
    <xf numFmtId="10" fontId="5" fillId="0" borderId="0" xfId="2" applyNumberFormat="1" applyFont="1" applyAlignment="1">
      <alignment horizontal="right" vertical="top"/>
    </xf>
    <xf numFmtId="9" fontId="5" fillId="0" borderId="0" xfId="2" applyFont="1" applyBorder="1" applyAlignment="1">
      <alignment horizontal="right" vertical="top"/>
    </xf>
    <xf numFmtId="0" fontId="15" fillId="0" borderId="9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/>
    </xf>
    <xf numFmtId="0" fontId="13" fillId="2" borderId="9" xfId="3" applyFont="1" applyFill="1" applyBorder="1" applyAlignment="1">
      <alignment horizontal="right" vertical="center"/>
    </xf>
    <xf numFmtId="0" fontId="13" fillId="2" borderId="9" xfId="3" applyFont="1" applyFill="1" applyBorder="1" applyAlignment="1">
      <alignment horizontal="center" vertical="center"/>
    </xf>
    <xf numFmtId="3" fontId="13" fillId="2" borderId="9" xfId="3" applyNumberFormat="1" applyFont="1" applyFill="1" applyBorder="1" applyAlignment="1">
      <alignment horizontal="center" vertical="center"/>
    </xf>
    <xf numFmtId="9" fontId="13" fillId="2" borderId="9" xfId="5" applyFont="1" applyFill="1" applyBorder="1" applyAlignment="1">
      <alignment horizontal="center" vertical="center"/>
    </xf>
    <xf numFmtId="10" fontId="13" fillId="2" borderId="9" xfId="5" applyNumberFormat="1" applyFont="1" applyFill="1" applyBorder="1" applyAlignment="1">
      <alignment horizontal="center" vertical="center"/>
    </xf>
    <xf numFmtId="0" fontId="13" fillId="0" borderId="9" xfId="3" applyFont="1" applyBorder="1" applyAlignment="1">
      <alignment horizontal="right" vertical="center"/>
    </xf>
    <xf numFmtId="0" fontId="13" fillId="0" borderId="9" xfId="3" applyFont="1" applyBorder="1" applyAlignment="1">
      <alignment horizontal="center" vertical="center"/>
    </xf>
    <xf numFmtId="3" fontId="13" fillId="0" borderId="9" xfId="3" applyNumberFormat="1" applyFont="1" applyBorder="1" applyAlignment="1">
      <alignment horizontal="center" vertical="center"/>
    </xf>
    <xf numFmtId="9" fontId="13" fillId="0" borderId="9" xfId="5" applyFont="1" applyFill="1" applyBorder="1" applyAlignment="1">
      <alignment horizontal="center" vertical="center"/>
    </xf>
    <xf numFmtId="10" fontId="13" fillId="0" borderId="9" xfId="3" applyNumberFormat="1" applyFont="1" applyBorder="1" applyAlignment="1">
      <alignment horizontal="center" vertical="center"/>
    </xf>
    <xf numFmtId="10" fontId="13" fillId="0" borderId="9" xfId="5" applyNumberFormat="1" applyFont="1" applyFill="1" applyBorder="1" applyAlignment="1">
      <alignment horizontal="center" vertical="center"/>
    </xf>
    <xf numFmtId="10" fontId="13" fillId="2" borderId="9" xfId="3" applyNumberFormat="1" applyFont="1" applyFill="1" applyBorder="1" applyAlignment="1">
      <alignment horizontal="center" vertical="center"/>
    </xf>
    <xf numFmtId="165" fontId="13" fillId="0" borderId="9" xfId="5" applyNumberFormat="1" applyFont="1" applyFill="1" applyBorder="1" applyAlignment="1">
      <alignment horizontal="center" vertical="center"/>
    </xf>
    <xf numFmtId="165" fontId="13" fillId="2" borderId="9" xfId="5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center" vertical="top"/>
    </xf>
    <xf numFmtId="0" fontId="5" fillId="0" borderId="0" xfId="3" applyFont="1" applyAlignment="1">
      <alignment horizontal="right" vertical="top"/>
    </xf>
    <xf numFmtId="3" fontId="5" fillId="0" borderId="6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top"/>
    </xf>
  </cellXfs>
  <cellStyles count="11">
    <cellStyle name="Comma" xfId="1" builtinId="3"/>
    <cellStyle name="Comma 2" xfId="4" xr:uid="{8C73B5FF-2A91-492C-8BF8-FECF510081F4}"/>
    <cellStyle name="Comma 2 2" xfId="9" xr:uid="{ACC08B24-0177-4729-860A-B8D12CE1F881}"/>
    <cellStyle name="Normal" xfId="0" builtinId="0"/>
    <cellStyle name="Normal 12" xfId="10" xr:uid="{9AFC4553-5866-4ABD-B6A8-9D0256F152ED}"/>
    <cellStyle name="Normal 13" xfId="8" xr:uid="{3E3F4407-B98C-4E49-9C51-04C7FEBDD116}"/>
    <cellStyle name="Normal 2" xfId="3" xr:uid="{FC965C72-72FE-4011-97A7-628FD07B6510}"/>
    <cellStyle name="Normal 2 15" xfId="7" xr:uid="{72A52B77-494E-4FB0-844D-7030DF99BB37}"/>
    <cellStyle name="Normal 2 2" xfId="6" xr:uid="{10DDD244-0F21-4EC3-81C3-05F2EE5CDB78}"/>
    <cellStyle name="Percent" xfId="2" builtinId="5"/>
    <cellStyle name="Percent 2" xfId="5" xr:uid="{F13FD2F6-0F40-42AB-89D3-0AA1718784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5032375</xdr:colOff>
      <xdr:row>33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3ADB3C-C952-F620-E974-583D80600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1917625" y="47625"/>
          <a:ext cx="12906375" cy="847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view="pageBreakPreview" zoomScale="60" zoomScaleNormal="100" workbookViewId="0">
      <selection activeCell="B5" sqref="B5:B6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65" t="s">
        <v>0</v>
      </c>
      <c r="B1" s="65"/>
      <c r="C1" s="65"/>
    </row>
    <row r="2" spans="1:3" ht="21.75" customHeight="1">
      <c r="A2" s="65" t="s">
        <v>1</v>
      </c>
      <c r="B2" s="65"/>
      <c r="C2" s="65"/>
    </row>
    <row r="3" spans="1:3" ht="21.75" customHeight="1">
      <c r="A3" s="65" t="s">
        <v>2</v>
      </c>
      <c r="B3" s="65"/>
      <c r="C3" s="65"/>
    </row>
    <row r="4" spans="1:3" ht="7.35" customHeight="1"/>
    <row r="5" spans="1:3" ht="123.6" customHeight="1">
      <c r="B5" s="66"/>
    </row>
    <row r="6" spans="1:3" ht="123.6" customHeight="1">
      <c r="B6" s="6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9" scale="73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45"/>
  <sheetViews>
    <sheetView rightToLeft="1" topLeftCell="A25" workbookViewId="0">
      <selection activeCell="W44" sqref="W44"/>
    </sheetView>
  </sheetViews>
  <sheetFormatPr defaultRowHeight="12.75"/>
  <cols>
    <col min="1" max="1" width="6.42578125" bestFit="1" customWidth="1"/>
    <col min="2" max="2" width="27.5703125" customWidth="1"/>
    <col min="3" max="3" width="1.28515625" customWidth="1"/>
    <col min="4" max="4" width="16.28515625" customWidth="1"/>
    <col min="5" max="5" width="1.28515625" customWidth="1"/>
    <col min="6" max="6" width="17" customWidth="1"/>
    <col min="7" max="7" width="1.28515625" customWidth="1"/>
    <col min="8" max="8" width="15.85546875" customWidth="1"/>
    <col min="9" max="9" width="1.28515625" customWidth="1"/>
    <col min="10" max="10" width="17" customWidth="1"/>
    <col min="11" max="11" width="1.28515625" customWidth="1"/>
    <col min="12" max="12" width="17.28515625" customWidth="1"/>
    <col min="13" max="13" width="1.28515625" customWidth="1"/>
    <col min="14" max="14" width="16.28515625" customWidth="1"/>
    <col min="15" max="16" width="1.28515625" customWidth="1"/>
    <col min="17" max="17" width="16.7109375" customWidth="1"/>
    <col min="18" max="18" width="1.28515625" customWidth="1"/>
    <col min="19" max="19" width="15.85546875" bestFit="1" customWidth="1"/>
    <col min="20" max="20" width="1.28515625" customWidth="1"/>
    <col min="21" max="21" width="17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3" ht="21.75" customHeight="1">
      <c r="A2" s="65" t="s">
        <v>152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23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3" ht="14.45" customHeight="1"/>
    <row r="5" spans="1:23" ht="14.45" customHeight="1">
      <c r="A5" s="1" t="s">
        <v>193</v>
      </c>
      <c r="B5" s="67" t="s">
        <v>194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</row>
    <row r="6" spans="1:23" ht="14.45" customHeight="1">
      <c r="D6" s="68" t="s">
        <v>171</v>
      </c>
      <c r="E6" s="68"/>
      <c r="F6" s="68"/>
      <c r="G6" s="68"/>
      <c r="H6" s="68"/>
      <c r="I6" s="68"/>
      <c r="J6" s="68"/>
      <c r="K6" s="68"/>
      <c r="L6" s="68"/>
      <c r="N6" s="68" t="s">
        <v>172</v>
      </c>
      <c r="O6" s="68"/>
      <c r="P6" s="68"/>
      <c r="Q6" s="68"/>
      <c r="R6" s="68"/>
      <c r="S6" s="68"/>
      <c r="T6" s="68"/>
      <c r="U6" s="68"/>
      <c r="V6" s="68"/>
      <c r="W6" s="68"/>
    </row>
    <row r="7" spans="1:23" ht="14.45" customHeight="1">
      <c r="D7" s="3"/>
      <c r="E7" s="3"/>
      <c r="F7" s="3"/>
      <c r="G7" s="3"/>
      <c r="H7" s="3"/>
      <c r="I7" s="3"/>
      <c r="J7" s="69" t="s">
        <v>21</v>
      </c>
      <c r="K7" s="69"/>
      <c r="L7" s="69"/>
      <c r="N7" s="3"/>
      <c r="O7" s="3"/>
      <c r="P7" s="3"/>
      <c r="Q7" s="3"/>
      <c r="R7" s="3"/>
      <c r="S7" s="3"/>
      <c r="T7" s="3"/>
      <c r="U7" s="69" t="s">
        <v>21</v>
      </c>
      <c r="V7" s="69"/>
      <c r="W7" s="69"/>
    </row>
    <row r="8" spans="1:23" ht="14.45" customHeight="1">
      <c r="A8" s="68" t="s">
        <v>49</v>
      </c>
      <c r="B8" s="68"/>
      <c r="D8" s="2" t="s">
        <v>195</v>
      </c>
      <c r="F8" s="2" t="s">
        <v>175</v>
      </c>
      <c r="H8" s="2" t="s">
        <v>176</v>
      </c>
      <c r="J8" s="4" t="s">
        <v>138</v>
      </c>
      <c r="K8" s="3"/>
      <c r="L8" s="4" t="s">
        <v>157</v>
      </c>
      <c r="N8" s="2" t="s">
        <v>195</v>
      </c>
      <c r="P8" s="68" t="s">
        <v>175</v>
      </c>
      <c r="Q8" s="68"/>
      <c r="S8" s="2" t="s">
        <v>176</v>
      </c>
      <c r="U8" s="4" t="s">
        <v>138</v>
      </c>
      <c r="V8" s="3"/>
      <c r="W8" s="4" t="s">
        <v>157</v>
      </c>
    </row>
    <row r="9" spans="1:23" ht="21.75" customHeight="1">
      <c r="A9" s="71" t="s">
        <v>68</v>
      </c>
      <c r="B9" s="71"/>
      <c r="D9" s="6">
        <v>0</v>
      </c>
      <c r="F9" s="6">
        <v>53848845500</v>
      </c>
      <c r="H9" s="6">
        <v>-1924728675</v>
      </c>
      <c r="J9" s="6">
        <v>51924116825</v>
      </c>
      <c r="L9" s="43">
        <f>J9/درآمد!F13</f>
        <v>4.4280010290834258E-3</v>
      </c>
      <c r="N9" s="6">
        <v>0</v>
      </c>
      <c r="P9" s="72">
        <v>3737690281</v>
      </c>
      <c r="Q9" s="72"/>
      <c r="S9" s="6">
        <v>-1841601916</v>
      </c>
      <c r="U9" s="6">
        <f>S9+P9+N9</f>
        <v>1896088365</v>
      </c>
      <c r="W9" s="43">
        <f>U9/درآمد!F13</f>
        <v>1.6169521495666017E-4</v>
      </c>
    </row>
    <row r="10" spans="1:23" ht="21.75" customHeight="1">
      <c r="A10" s="77" t="s">
        <v>61</v>
      </c>
      <c r="B10" s="77"/>
      <c r="D10" s="10">
        <v>0</v>
      </c>
      <c r="F10" s="10">
        <v>0</v>
      </c>
      <c r="H10" s="10">
        <v>1319805202</v>
      </c>
      <c r="J10" s="10">
        <v>1319805202</v>
      </c>
      <c r="L10" s="47">
        <f>J10/درآمد!$F$13</f>
        <v>1.1255075964685238E-4</v>
      </c>
      <c r="N10" s="10">
        <v>0</v>
      </c>
      <c r="P10" s="74">
        <v>0</v>
      </c>
      <c r="Q10" s="74"/>
      <c r="S10" s="10">
        <v>1345442000</v>
      </c>
      <c r="U10" s="10">
        <f>S10+P10+N10</f>
        <v>1345442000</v>
      </c>
      <c r="W10" s="47">
        <f>U10/درآمد!$F$13</f>
        <v>1.1473702250249227E-4</v>
      </c>
    </row>
    <row r="11" spans="1:23" ht="21.75" customHeight="1">
      <c r="A11" s="77" t="s">
        <v>57</v>
      </c>
      <c r="B11" s="77"/>
      <c r="D11" s="10">
        <v>0</v>
      </c>
      <c r="F11" s="10">
        <v>0</v>
      </c>
      <c r="H11" s="10">
        <v>-12241220803</v>
      </c>
      <c r="J11" s="10">
        <v>-12241220803</v>
      </c>
      <c r="L11" s="47">
        <f>J11/درآمد!$F$13</f>
        <v>-1.0439106455215369E-3</v>
      </c>
      <c r="N11" s="10">
        <v>0</v>
      </c>
      <c r="P11" s="74">
        <v>0</v>
      </c>
      <c r="Q11" s="74"/>
      <c r="S11" s="10">
        <v>-12136773053</v>
      </c>
      <c r="U11" s="10">
        <f t="shared" ref="U11:U40" si="0">S11+P11+N11</f>
        <v>-12136773053</v>
      </c>
      <c r="W11" s="47">
        <f>U11/درآمد!$F$13</f>
        <v>-1.035003517721093E-3</v>
      </c>
    </row>
    <row r="12" spans="1:23" ht="21.75" customHeight="1">
      <c r="A12" s="77" t="s">
        <v>62</v>
      </c>
      <c r="B12" s="77"/>
      <c r="D12" s="10">
        <v>0</v>
      </c>
      <c r="F12" s="10">
        <v>0</v>
      </c>
      <c r="H12" s="10">
        <v>3082705540</v>
      </c>
      <c r="J12" s="10">
        <v>3082705540</v>
      </c>
      <c r="L12" s="47">
        <f>J12/درآمد!$F$13</f>
        <v>2.6288792449733069E-4</v>
      </c>
      <c r="N12" s="10">
        <v>0</v>
      </c>
      <c r="P12" s="74">
        <v>0</v>
      </c>
      <c r="Q12" s="74"/>
      <c r="S12" s="10">
        <v>3134510744</v>
      </c>
      <c r="U12" s="10">
        <f t="shared" si="0"/>
        <v>3134510744</v>
      </c>
      <c r="W12" s="47">
        <f>U12/درآمد!$F$13</f>
        <v>2.6730578484143632E-4</v>
      </c>
    </row>
    <row r="13" spans="1:23" ht="21.75" customHeight="1">
      <c r="A13" s="77" t="s">
        <v>58</v>
      </c>
      <c r="B13" s="77"/>
      <c r="D13" s="10">
        <v>0</v>
      </c>
      <c r="F13" s="10">
        <v>32211957725</v>
      </c>
      <c r="H13" s="10">
        <v>-6254345</v>
      </c>
      <c r="J13" s="10">
        <v>32205703380</v>
      </c>
      <c r="L13" s="47">
        <f>J13/درآمد!$F$13</f>
        <v>2.7464480173947682E-3</v>
      </c>
      <c r="N13" s="10">
        <v>0</v>
      </c>
      <c r="P13" s="74">
        <v>1754921773</v>
      </c>
      <c r="Q13" s="74"/>
      <c r="S13" s="10">
        <v>41055000</v>
      </c>
      <c r="U13" s="10">
        <f t="shared" si="0"/>
        <v>1795976773</v>
      </c>
      <c r="W13" s="47">
        <f>U13/درآمد!$F$13</f>
        <v>1.531578673905337E-4</v>
      </c>
    </row>
    <row r="14" spans="1:23" ht="21.75" customHeight="1">
      <c r="A14" s="77" t="s">
        <v>53</v>
      </c>
      <c r="B14" s="77"/>
      <c r="D14" s="10">
        <v>0</v>
      </c>
      <c r="F14" s="10">
        <v>3719264583</v>
      </c>
      <c r="H14" s="10">
        <v>7868431954</v>
      </c>
      <c r="J14" s="10">
        <v>11587696537</v>
      </c>
      <c r="L14" s="47">
        <f>J14/درآمد!$F$13</f>
        <v>9.8817919933956336E-4</v>
      </c>
      <c r="N14" s="10">
        <v>0</v>
      </c>
      <c r="P14" s="74">
        <v>3244380245</v>
      </c>
      <c r="Q14" s="74"/>
      <c r="S14" s="10">
        <v>24457676907</v>
      </c>
      <c r="U14" s="10">
        <f t="shared" si="0"/>
        <v>27702057152</v>
      </c>
      <c r="W14" s="47">
        <f>U14/درآمد!$F$13</f>
        <v>2.362384669732587E-3</v>
      </c>
    </row>
    <row r="15" spans="1:23" ht="21.75" customHeight="1">
      <c r="A15" s="77" t="s">
        <v>54</v>
      </c>
      <c r="B15" s="77"/>
      <c r="D15" s="10">
        <v>0</v>
      </c>
      <c r="F15" s="10">
        <v>61048172827</v>
      </c>
      <c r="H15" s="10">
        <v>-1056187998</v>
      </c>
      <c r="J15" s="10">
        <v>59991984829</v>
      </c>
      <c r="L15" s="47">
        <f>J15/درآمد!$F$13</f>
        <v>5.1160151929954233E-3</v>
      </c>
      <c r="N15" s="10">
        <v>0</v>
      </c>
      <c r="P15" s="74">
        <v>30817730158</v>
      </c>
      <c r="Q15" s="74"/>
      <c r="S15" s="10">
        <v>10433648490</v>
      </c>
      <c r="U15" s="10">
        <f t="shared" si="0"/>
        <v>41251378648</v>
      </c>
      <c r="W15" s="47">
        <f>U15/درآمد!$F$13</f>
        <v>3.5178479341319846E-3</v>
      </c>
    </row>
    <row r="16" spans="1:23" ht="21.75" customHeight="1">
      <c r="A16" s="77" t="s">
        <v>55</v>
      </c>
      <c r="B16" s="77"/>
      <c r="D16" s="10">
        <v>0</v>
      </c>
      <c r="F16" s="10">
        <v>0</v>
      </c>
      <c r="H16" s="10">
        <v>-2211382480</v>
      </c>
      <c r="J16" s="10">
        <v>-2211382480</v>
      </c>
      <c r="L16" s="47">
        <f>J16/درآمد!$F$13</f>
        <v>-1.8858296483191187E-4</v>
      </c>
      <c r="N16" s="10">
        <v>0</v>
      </c>
      <c r="P16" s="74">
        <v>0</v>
      </c>
      <c r="Q16" s="74"/>
      <c r="S16" s="10">
        <v>-2166400000</v>
      </c>
      <c r="U16" s="10">
        <f t="shared" si="0"/>
        <v>-2166400000</v>
      </c>
      <c r="W16" s="47">
        <f>U16/درآمد!$F$13</f>
        <v>-1.8474693487300028E-4</v>
      </c>
    </row>
    <row r="17" spans="1:23" ht="21.75" customHeight="1">
      <c r="A17" s="77" t="s">
        <v>196</v>
      </c>
      <c r="B17" s="77"/>
      <c r="D17" s="10">
        <v>0</v>
      </c>
      <c r="F17" s="10">
        <v>0</v>
      </c>
      <c r="H17" s="10">
        <v>0</v>
      </c>
      <c r="J17" s="10">
        <v>0</v>
      </c>
      <c r="L17" s="47">
        <f>J17/درآمد!$F$13</f>
        <v>0</v>
      </c>
      <c r="N17" s="10">
        <v>0</v>
      </c>
      <c r="P17" s="74">
        <v>0</v>
      </c>
      <c r="Q17" s="74"/>
      <c r="S17" s="10">
        <v>-17131409407</v>
      </c>
      <c r="U17" s="10">
        <f t="shared" si="0"/>
        <v>-17131409407</v>
      </c>
      <c r="W17" s="47">
        <f>U17/درآمد!$F$13</f>
        <v>-1.4609376744819671E-3</v>
      </c>
    </row>
    <row r="18" spans="1:23" ht="21.75" customHeight="1">
      <c r="A18" s="77" t="s">
        <v>197</v>
      </c>
      <c r="B18" s="77"/>
      <c r="D18" s="10">
        <v>0</v>
      </c>
      <c r="F18" s="10">
        <v>0</v>
      </c>
      <c r="H18" s="10">
        <v>0</v>
      </c>
      <c r="J18" s="10">
        <v>0</v>
      </c>
      <c r="L18" s="47">
        <f>J18/درآمد!$F$13</f>
        <v>0</v>
      </c>
      <c r="N18" s="10">
        <v>0</v>
      </c>
      <c r="P18" s="74">
        <v>0</v>
      </c>
      <c r="Q18" s="74"/>
      <c r="S18" s="10">
        <v>-21490000000</v>
      </c>
      <c r="U18" s="10">
        <f t="shared" si="0"/>
        <v>-21490000000</v>
      </c>
      <c r="W18" s="47">
        <f>U18/درآمد!$F$13</f>
        <v>-1.8326309224615844E-3</v>
      </c>
    </row>
    <row r="19" spans="1:23" ht="21.75" customHeight="1">
      <c r="A19" s="77" t="s">
        <v>198</v>
      </c>
      <c r="B19" s="77"/>
      <c r="D19" s="10">
        <v>0</v>
      </c>
      <c r="F19" s="10">
        <v>0</v>
      </c>
      <c r="H19" s="10">
        <v>0</v>
      </c>
      <c r="J19" s="10">
        <v>0</v>
      </c>
      <c r="L19" s="47">
        <f>J19/درآمد!$F$13</f>
        <v>0</v>
      </c>
      <c r="N19" s="10">
        <v>0</v>
      </c>
      <c r="P19" s="74">
        <v>0</v>
      </c>
      <c r="Q19" s="74"/>
      <c r="S19" s="10">
        <v>2731021875</v>
      </c>
      <c r="U19" s="10">
        <f t="shared" si="0"/>
        <v>2731021875</v>
      </c>
      <c r="W19" s="47">
        <f>U19/درآمد!$F$13</f>
        <v>2.3289693522773457E-4</v>
      </c>
    </row>
    <row r="20" spans="1:23" ht="21.75" customHeight="1">
      <c r="A20" s="77" t="s">
        <v>199</v>
      </c>
      <c r="B20" s="77"/>
      <c r="D20" s="10">
        <v>0</v>
      </c>
      <c r="F20" s="10">
        <v>0</v>
      </c>
      <c r="H20" s="10">
        <v>0</v>
      </c>
      <c r="J20" s="10">
        <v>0</v>
      </c>
      <c r="L20" s="47">
        <f>J20/درآمد!$F$13</f>
        <v>0</v>
      </c>
      <c r="N20" s="10">
        <v>0</v>
      </c>
      <c r="P20" s="74">
        <v>0</v>
      </c>
      <c r="Q20" s="74"/>
      <c r="S20" s="10">
        <v>38260155411</v>
      </c>
      <c r="U20" s="10">
        <f t="shared" si="0"/>
        <v>38260155411</v>
      </c>
      <c r="W20" s="47">
        <f>U20/درآمد!$F$13</f>
        <v>3.262761466002071E-3</v>
      </c>
    </row>
    <row r="21" spans="1:23" ht="21.75" customHeight="1">
      <c r="A21" s="77" t="s">
        <v>200</v>
      </c>
      <c r="B21" s="77"/>
      <c r="D21" s="10">
        <v>0</v>
      </c>
      <c r="F21" s="10">
        <v>0</v>
      </c>
      <c r="H21" s="10">
        <v>0</v>
      </c>
      <c r="J21" s="10">
        <v>0</v>
      </c>
      <c r="L21" s="47">
        <f>J21/درآمد!$F$13</f>
        <v>0</v>
      </c>
      <c r="N21" s="10">
        <v>0</v>
      </c>
      <c r="P21" s="74">
        <v>0</v>
      </c>
      <c r="Q21" s="74"/>
      <c r="S21" s="10">
        <v>642799995</v>
      </c>
      <c r="U21" s="10">
        <f t="shared" si="0"/>
        <v>642799995</v>
      </c>
      <c r="W21" s="47">
        <f>U21/درآمد!$F$13</f>
        <v>5.4816898454869793E-5</v>
      </c>
    </row>
    <row r="22" spans="1:23" ht="21.75" customHeight="1">
      <c r="A22" s="77" t="s">
        <v>201</v>
      </c>
      <c r="B22" s="77"/>
      <c r="D22" s="10">
        <v>0</v>
      </c>
      <c r="F22" s="10">
        <v>0</v>
      </c>
      <c r="H22" s="10">
        <v>0</v>
      </c>
      <c r="J22" s="10">
        <v>0</v>
      </c>
      <c r="L22" s="47">
        <f>J22/درآمد!$F$13</f>
        <v>0</v>
      </c>
      <c r="N22" s="10">
        <v>0</v>
      </c>
      <c r="P22" s="74">
        <v>0</v>
      </c>
      <c r="Q22" s="74"/>
      <c r="S22" s="10">
        <v>0</v>
      </c>
      <c r="U22" s="10">
        <f t="shared" si="0"/>
        <v>0</v>
      </c>
      <c r="W22" s="47">
        <f>U22/درآمد!$F$13</f>
        <v>0</v>
      </c>
    </row>
    <row r="23" spans="1:23" ht="21.75" customHeight="1">
      <c r="A23" s="77" t="s">
        <v>202</v>
      </c>
      <c r="B23" s="77"/>
      <c r="D23" s="10">
        <v>0</v>
      </c>
      <c r="F23" s="10">
        <v>0</v>
      </c>
      <c r="H23" s="10">
        <v>0</v>
      </c>
      <c r="J23" s="10">
        <v>0</v>
      </c>
      <c r="L23" s="47">
        <f>J23/درآمد!$F$13</f>
        <v>0</v>
      </c>
      <c r="N23" s="10">
        <v>0</v>
      </c>
      <c r="P23" s="74">
        <v>0</v>
      </c>
      <c r="Q23" s="74"/>
      <c r="S23" s="10">
        <v>-285625000</v>
      </c>
      <c r="U23" s="10">
        <f t="shared" si="0"/>
        <v>-285625000</v>
      </c>
      <c r="W23" s="47">
        <f>U23/درآمد!$F$13</f>
        <v>-2.435761783285668E-5</v>
      </c>
    </row>
    <row r="24" spans="1:23" ht="21.75" customHeight="1">
      <c r="A24" s="77" t="s">
        <v>203</v>
      </c>
      <c r="B24" s="77"/>
      <c r="D24" s="10">
        <v>0</v>
      </c>
      <c r="F24" s="10">
        <v>0</v>
      </c>
      <c r="H24" s="10">
        <v>0</v>
      </c>
      <c r="J24" s="10">
        <v>0</v>
      </c>
      <c r="L24" s="47">
        <f>J24/درآمد!$F$13</f>
        <v>0</v>
      </c>
      <c r="N24" s="10">
        <v>0</v>
      </c>
      <c r="P24" s="74">
        <v>0</v>
      </c>
      <c r="Q24" s="74"/>
      <c r="S24" s="10">
        <v>22321851536</v>
      </c>
      <c r="U24" s="10">
        <f t="shared" si="0"/>
        <v>22321851536</v>
      </c>
      <c r="W24" s="47">
        <f>U24/درآمد!$F$13</f>
        <v>1.9035698171926576E-3</v>
      </c>
    </row>
    <row r="25" spans="1:23" ht="21.75" customHeight="1">
      <c r="A25" s="77" t="s">
        <v>204</v>
      </c>
      <c r="B25" s="77"/>
      <c r="D25" s="10">
        <v>0</v>
      </c>
      <c r="F25" s="10">
        <v>0</v>
      </c>
      <c r="H25" s="10">
        <v>0</v>
      </c>
      <c r="J25" s="10">
        <v>0</v>
      </c>
      <c r="L25" s="47">
        <f>J25/درآمد!$F$13</f>
        <v>0</v>
      </c>
      <c r="N25" s="10">
        <v>0</v>
      </c>
      <c r="P25" s="74">
        <v>0</v>
      </c>
      <c r="Q25" s="74"/>
      <c r="S25" s="10">
        <v>38203215582</v>
      </c>
      <c r="U25" s="10">
        <f t="shared" si="0"/>
        <v>38203215582</v>
      </c>
      <c r="W25" s="47">
        <f>U25/درآمد!$F$13</f>
        <v>3.2579057335057901E-3</v>
      </c>
    </row>
    <row r="26" spans="1:23" ht="21.75" customHeight="1">
      <c r="A26" s="77" t="s">
        <v>205</v>
      </c>
      <c r="B26" s="77"/>
      <c r="D26" s="10">
        <v>0</v>
      </c>
      <c r="F26" s="10">
        <v>0</v>
      </c>
      <c r="H26" s="10">
        <v>0</v>
      </c>
      <c r="J26" s="10">
        <v>0</v>
      </c>
      <c r="L26" s="47">
        <f>J26/درآمد!$F$13</f>
        <v>0</v>
      </c>
      <c r="N26" s="10">
        <v>0</v>
      </c>
      <c r="P26" s="74">
        <v>0</v>
      </c>
      <c r="Q26" s="74"/>
      <c r="S26" s="10">
        <v>1650302507</v>
      </c>
      <c r="U26" s="10">
        <f t="shared" si="0"/>
        <v>1650302507</v>
      </c>
      <c r="W26" s="47">
        <f>U26/درآمد!$F$13</f>
        <v>1.4073501190060844E-4</v>
      </c>
    </row>
    <row r="27" spans="1:23" ht="21.75" customHeight="1">
      <c r="A27" s="77" t="s">
        <v>206</v>
      </c>
      <c r="B27" s="77"/>
      <c r="D27" s="10">
        <v>0</v>
      </c>
      <c r="F27" s="10">
        <v>0</v>
      </c>
      <c r="H27" s="10">
        <v>0</v>
      </c>
      <c r="J27" s="10">
        <v>0</v>
      </c>
      <c r="L27" s="47">
        <f>J27/درآمد!$F$13</f>
        <v>0</v>
      </c>
      <c r="N27" s="10">
        <v>0</v>
      </c>
      <c r="P27" s="74">
        <v>0</v>
      </c>
      <c r="Q27" s="74"/>
      <c r="S27" s="10">
        <v>4018453750</v>
      </c>
      <c r="U27" s="10">
        <f t="shared" si="0"/>
        <v>4018453750</v>
      </c>
      <c r="W27" s="47">
        <f>U27/درآمد!$F$13</f>
        <v>3.426869521978461E-4</v>
      </c>
    </row>
    <row r="28" spans="1:23" ht="21.75" customHeight="1">
      <c r="A28" s="77" t="s">
        <v>66</v>
      </c>
      <c r="B28" s="77"/>
      <c r="D28" s="10">
        <v>0</v>
      </c>
      <c r="F28" s="10">
        <v>-279463560000</v>
      </c>
      <c r="H28" s="10">
        <v>0</v>
      </c>
      <c r="J28" s="10">
        <v>-279463560000</v>
      </c>
      <c r="L28" s="47">
        <f>J28/درآمد!$F$13</f>
        <v>-2.3832180630860789E-2</v>
      </c>
      <c r="N28" s="10">
        <v>0</v>
      </c>
      <c r="P28" s="74">
        <v>27314725030</v>
      </c>
      <c r="Q28" s="74"/>
      <c r="S28" s="10">
        <v>-1480821641</v>
      </c>
      <c r="U28" s="10">
        <f t="shared" si="0"/>
        <v>25833903389</v>
      </c>
      <c r="W28" s="47">
        <f>U28/درآمد!$F$13</f>
        <v>2.203071670477735E-3</v>
      </c>
    </row>
    <row r="29" spans="1:23" ht="21.75" customHeight="1">
      <c r="A29" s="77" t="s">
        <v>207</v>
      </c>
      <c r="B29" s="77"/>
      <c r="D29" s="10">
        <v>0</v>
      </c>
      <c r="F29" s="10">
        <v>0</v>
      </c>
      <c r="H29" s="10">
        <v>0</v>
      </c>
      <c r="J29" s="10">
        <v>0</v>
      </c>
      <c r="L29" s="47">
        <f>J29/درآمد!$F$13</f>
        <v>0</v>
      </c>
      <c r="N29" s="10">
        <v>0</v>
      </c>
      <c r="P29" s="74">
        <v>0</v>
      </c>
      <c r="Q29" s="74"/>
      <c r="S29" s="10">
        <v>-2968222500</v>
      </c>
      <c r="U29" s="10">
        <f t="shared" si="0"/>
        <v>-2968222500</v>
      </c>
      <c r="W29" s="47">
        <f>U29/درآمد!$F$13</f>
        <v>-2.5312500410638579E-4</v>
      </c>
    </row>
    <row r="30" spans="1:23" ht="21.75" customHeight="1">
      <c r="A30" s="77" t="s">
        <v>69</v>
      </c>
      <c r="B30" s="77"/>
      <c r="D30" s="10">
        <v>0</v>
      </c>
      <c r="F30" s="10">
        <v>-113994469266</v>
      </c>
      <c r="H30" s="10">
        <v>0</v>
      </c>
      <c r="J30" s="10">
        <v>-113994469266</v>
      </c>
      <c r="L30" s="47">
        <f>J30/درآمد!$F$13</f>
        <v>-9.7212559035117878E-3</v>
      </c>
      <c r="N30" s="10">
        <v>0</v>
      </c>
      <c r="P30" s="74">
        <v>14668607282</v>
      </c>
      <c r="Q30" s="74"/>
      <c r="S30" s="10">
        <v>0</v>
      </c>
      <c r="U30" s="10">
        <f t="shared" si="0"/>
        <v>14668607282</v>
      </c>
      <c r="W30" s="47">
        <f>U30/درآمد!$F$13</f>
        <v>1.25091406674911E-3</v>
      </c>
    </row>
    <row r="31" spans="1:23" ht="21.75" customHeight="1">
      <c r="A31" s="77" t="s">
        <v>65</v>
      </c>
      <c r="B31" s="77"/>
      <c r="D31" s="10">
        <v>0</v>
      </c>
      <c r="F31" s="10">
        <v>-209045664</v>
      </c>
      <c r="H31" s="10">
        <v>0</v>
      </c>
      <c r="J31" s="10">
        <v>-209045664</v>
      </c>
      <c r="L31" s="47">
        <f>J31/درآمد!$F$13</f>
        <v>-1.7827061333313839E-5</v>
      </c>
      <c r="N31" s="10">
        <v>0</v>
      </c>
      <c r="P31" s="74">
        <v>13579709112</v>
      </c>
      <c r="Q31" s="74"/>
      <c r="S31" s="10">
        <v>0</v>
      </c>
      <c r="U31" s="10">
        <f t="shared" si="0"/>
        <v>13579709112</v>
      </c>
      <c r="W31" s="47">
        <f>U31/درآمد!$F$13</f>
        <v>1.1580546689941621E-3</v>
      </c>
    </row>
    <row r="32" spans="1:23" ht="21.75" customHeight="1">
      <c r="A32" s="77" t="s">
        <v>63</v>
      </c>
      <c r="B32" s="77"/>
      <c r="D32" s="10">
        <v>0</v>
      </c>
      <c r="F32" s="10">
        <v>37725339897</v>
      </c>
      <c r="H32" s="10">
        <v>0</v>
      </c>
      <c r="J32" s="10">
        <v>37725339897</v>
      </c>
      <c r="L32" s="47">
        <f>J32/درآمد!$F$13</f>
        <v>3.2171533017969251E-3</v>
      </c>
      <c r="N32" s="10">
        <v>0</v>
      </c>
      <c r="P32" s="74">
        <v>13572733829</v>
      </c>
      <c r="Q32" s="74"/>
      <c r="S32" s="10">
        <v>0</v>
      </c>
      <c r="U32" s="10">
        <f t="shared" si="0"/>
        <v>13572733829</v>
      </c>
      <c r="W32" s="47">
        <f>U32/درآمد!$F$13</f>
        <v>1.1574598286349846E-3</v>
      </c>
    </row>
    <row r="33" spans="1:23" ht="21.75" customHeight="1">
      <c r="A33" s="77" t="s">
        <v>60</v>
      </c>
      <c r="B33" s="77"/>
      <c r="D33" s="10">
        <v>0</v>
      </c>
      <c r="F33" s="10">
        <v>143764346922</v>
      </c>
      <c r="H33" s="10">
        <v>0</v>
      </c>
      <c r="J33" s="10">
        <v>143764346922</v>
      </c>
      <c r="L33" s="47">
        <f>J33/درآمد!$F$13</f>
        <v>1.2259980815111777E-2</v>
      </c>
      <c r="N33" s="10">
        <v>0</v>
      </c>
      <c r="P33" s="74">
        <v>376833128362</v>
      </c>
      <c r="Q33" s="74"/>
      <c r="S33" s="10">
        <v>0</v>
      </c>
      <c r="U33" s="10">
        <f t="shared" si="0"/>
        <v>376833128362</v>
      </c>
      <c r="W33" s="47">
        <f>U33/درآمد!$F$13</f>
        <v>3.2135693049983094E-2</v>
      </c>
    </row>
    <row r="34" spans="1:23" ht="21.75" customHeight="1">
      <c r="A34" s="77" t="s">
        <v>208</v>
      </c>
      <c r="B34" s="77"/>
      <c r="D34" s="10">
        <v>0</v>
      </c>
      <c r="F34" s="10">
        <v>-12523970000</v>
      </c>
      <c r="H34" s="10">
        <v>0</v>
      </c>
      <c r="J34" s="10">
        <v>-12523970000</v>
      </c>
      <c r="L34" s="47">
        <f>J34/درآمد!$F$13</f>
        <v>-1.0680230197292325E-3</v>
      </c>
      <c r="N34" s="10">
        <v>0</v>
      </c>
      <c r="P34" s="74">
        <v>1707030000</v>
      </c>
      <c r="Q34" s="74"/>
      <c r="S34" s="10">
        <v>0</v>
      </c>
      <c r="U34" s="10">
        <f t="shared" si="0"/>
        <v>1707030000</v>
      </c>
      <c r="W34" s="47">
        <f>U34/درآمد!$F$13</f>
        <v>1.4557263674125633E-4</v>
      </c>
    </row>
    <row r="35" spans="1:23" ht="21.75" customHeight="1">
      <c r="A35" s="77" t="s">
        <v>67</v>
      </c>
      <c r="B35" s="77"/>
      <c r="D35" s="10">
        <v>0</v>
      </c>
      <c r="F35" s="10">
        <v>-180253200400</v>
      </c>
      <c r="H35" s="10">
        <v>0</v>
      </c>
      <c r="J35" s="10">
        <v>-180253200400</v>
      </c>
      <c r="L35" s="47">
        <f>J35/درآمد!$F$13</f>
        <v>-1.5371688642424608E-2</v>
      </c>
      <c r="N35" s="10">
        <v>11781715104</v>
      </c>
      <c r="P35" s="74">
        <v>17088591024</v>
      </c>
      <c r="Q35" s="74"/>
      <c r="S35" s="10">
        <v>0</v>
      </c>
      <c r="U35" s="10">
        <f t="shared" si="0"/>
        <v>28870306128</v>
      </c>
      <c r="W35" s="47">
        <f>U35/درآمد!$F$13</f>
        <v>2.4620109702701244E-3</v>
      </c>
    </row>
    <row r="36" spans="1:23" ht="21.75" customHeight="1">
      <c r="A36" s="77" t="s">
        <v>52</v>
      </c>
      <c r="B36" s="77"/>
      <c r="D36" s="10">
        <v>0</v>
      </c>
      <c r="F36" s="10">
        <v>10062037125</v>
      </c>
      <c r="H36" s="10">
        <v>0</v>
      </c>
      <c r="J36" s="10">
        <v>10062037125</v>
      </c>
      <c r="L36" s="47">
        <f>J36/درآمد!$F$13</f>
        <v>8.5807354016898365E-4</v>
      </c>
      <c r="N36" s="10">
        <v>0</v>
      </c>
      <c r="P36" s="74">
        <v>5741920654</v>
      </c>
      <c r="Q36" s="74"/>
      <c r="S36" s="10">
        <v>0</v>
      </c>
      <c r="U36" s="10">
        <f t="shared" si="0"/>
        <v>5741920654</v>
      </c>
      <c r="W36" s="47">
        <f>U36/درآمد!$F$13</f>
        <v>4.8966130036487876E-4</v>
      </c>
    </row>
    <row r="37" spans="1:23" ht="21.75" customHeight="1">
      <c r="A37" s="77" t="s">
        <v>59</v>
      </c>
      <c r="B37" s="77"/>
      <c r="D37" s="10">
        <v>0</v>
      </c>
      <c r="F37" s="10">
        <v>2315946544</v>
      </c>
      <c r="H37" s="10">
        <v>0</v>
      </c>
      <c r="J37" s="10">
        <v>2315946544</v>
      </c>
      <c r="L37" s="47">
        <f>J37/درآمد!$F$13</f>
        <v>1.9750001169392453E-4</v>
      </c>
      <c r="N37" s="10">
        <v>0</v>
      </c>
      <c r="P37" s="74">
        <v>1405660589</v>
      </c>
      <c r="Q37" s="74"/>
      <c r="S37" s="10">
        <v>0</v>
      </c>
      <c r="U37" s="10">
        <f t="shared" si="0"/>
        <v>1405660589</v>
      </c>
      <c r="W37" s="47">
        <f>U37/درآمد!$F$13</f>
        <v>1.1987236211665724E-4</v>
      </c>
    </row>
    <row r="38" spans="1:23" ht="21.75" customHeight="1">
      <c r="A38" s="77" t="s">
        <v>64</v>
      </c>
      <c r="B38" s="77"/>
      <c r="D38" s="10">
        <v>0</v>
      </c>
      <c r="F38" s="10">
        <v>18877556250</v>
      </c>
      <c r="H38" s="10">
        <v>0</v>
      </c>
      <c r="J38" s="10">
        <v>18877556250</v>
      </c>
      <c r="L38" s="47">
        <f>J38/درآمد!$F$13</f>
        <v>1.6098461295606303E-3</v>
      </c>
      <c r="N38" s="10">
        <v>0</v>
      </c>
      <c r="P38" s="74">
        <v>14229712500</v>
      </c>
      <c r="Q38" s="74"/>
      <c r="S38" s="10">
        <v>0</v>
      </c>
      <c r="U38" s="10">
        <f t="shared" si="0"/>
        <v>14229712500</v>
      </c>
      <c r="W38" s="47">
        <f>U38/درآمد!$F$13</f>
        <v>1.2134858606439338E-3</v>
      </c>
    </row>
    <row r="39" spans="1:23" ht="21.75" customHeight="1">
      <c r="A39" s="77" t="s">
        <v>56</v>
      </c>
      <c r="B39" s="77"/>
      <c r="D39" s="10">
        <v>0</v>
      </c>
      <c r="F39" s="10">
        <v>0</v>
      </c>
      <c r="H39" s="10">
        <v>0</v>
      </c>
      <c r="J39" s="10">
        <v>0</v>
      </c>
      <c r="L39" s="47">
        <f>J39/درآمد!$F$13</f>
        <v>0</v>
      </c>
      <c r="N39" s="10">
        <v>0</v>
      </c>
      <c r="P39" s="74">
        <v>-46950000</v>
      </c>
      <c r="Q39" s="74"/>
      <c r="S39" s="10">
        <v>0</v>
      </c>
      <c r="U39" s="10">
        <f t="shared" si="0"/>
        <v>-46950000</v>
      </c>
      <c r="W39" s="47">
        <f>U39/درآمد!$F$13</f>
        <v>-4.0038167431163975E-6</v>
      </c>
    </row>
    <row r="40" spans="1:23" ht="21.75" customHeight="1">
      <c r="A40" s="73" t="s">
        <v>71</v>
      </c>
      <c r="B40" s="73"/>
      <c r="D40" s="11">
        <v>0</v>
      </c>
      <c r="F40" s="11">
        <v>-343900000</v>
      </c>
      <c r="H40" s="11">
        <v>0</v>
      </c>
      <c r="J40" s="11">
        <v>-343900000</v>
      </c>
      <c r="L40" s="47">
        <f>J40/درآمد!$F$13</f>
        <v>-2.9327211458098599E-5</v>
      </c>
      <c r="N40" s="11">
        <v>0</v>
      </c>
      <c r="P40" s="74">
        <v>-343900000</v>
      </c>
      <c r="Q40" s="74"/>
      <c r="S40" s="11">
        <v>0</v>
      </c>
      <c r="U40" s="10">
        <f t="shared" si="0"/>
        <v>-343900000</v>
      </c>
      <c r="W40" s="47">
        <f>U40/درآمد!$F$13</f>
        <v>-2.9327211458098599E-5</v>
      </c>
    </row>
    <row r="41" spans="1:23" ht="21.75" customHeight="1" thickBot="1">
      <c r="A41" s="70" t="s">
        <v>21</v>
      </c>
      <c r="B41" s="70"/>
      <c r="D41" s="14">
        <f>SUM(D9:D40)</f>
        <v>0</v>
      </c>
      <c r="F41" s="14">
        <f>SUM(F9:F40)</f>
        <v>-223214677957</v>
      </c>
      <c r="H41" s="14">
        <f>SUM(H9:H40)</f>
        <v>-5168831605</v>
      </c>
      <c r="J41" s="14">
        <f>SUM(J9:J40)</f>
        <v>-228383509562</v>
      </c>
      <c r="L41" s="46">
        <f>SUM(L9:L40)</f>
        <v>-1.9476160158381679E-2</v>
      </c>
      <c r="N41" s="14">
        <f>SUM(N9:N40)</f>
        <v>11781715104</v>
      </c>
      <c r="P41" s="82">
        <f>SUM(P9:Q40)</f>
        <v>525305690839</v>
      </c>
      <c r="Q41" s="82"/>
      <c r="S41" s="14">
        <f>SUM(S9:S40)</f>
        <v>87739280280</v>
      </c>
      <c r="U41" s="14">
        <f>SUM(U9:U40)</f>
        <v>624826686223</v>
      </c>
      <c r="W41" s="46">
        <f>SUM(W9:W40)</f>
        <v>5.3284165023335106E-2</v>
      </c>
    </row>
    <row r="42" spans="1:23" ht="13.5" thickTop="1"/>
    <row r="44" spans="1:23">
      <c r="U44" s="21"/>
    </row>
    <row r="45" spans="1:23">
      <c r="U45" s="21"/>
    </row>
  </sheetData>
  <mergeCells count="76">
    <mergeCell ref="A40:B40"/>
    <mergeCell ref="P40:Q40"/>
    <mergeCell ref="A41:B41"/>
    <mergeCell ref="P41:Q41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35"/>
  <sheetViews>
    <sheetView rightToLeft="1" workbookViewId="0">
      <selection activeCell="W12" sqref="W12"/>
    </sheetView>
  </sheetViews>
  <sheetFormatPr defaultRowHeight="12.75"/>
  <cols>
    <col min="1" max="1" width="6.7109375" bestFit="1" customWidth="1"/>
    <col min="2" max="2" width="26.85546875" customWidth="1"/>
    <col min="3" max="3" width="1.28515625" customWidth="1"/>
    <col min="4" max="4" width="16.140625" customWidth="1"/>
    <col min="5" max="5" width="1.28515625" customWidth="1"/>
    <col min="6" max="6" width="17" customWidth="1"/>
    <col min="7" max="7" width="1.28515625" customWidth="1"/>
    <col min="8" max="8" width="15.85546875" customWidth="1"/>
    <col min="9" max="9" width="1.28515625" customWidth="1"/>
    <col min="10" max="10" width="16.140625" customWidth="1"/>
    <col min="11" max="11" width="1.28515625" customWidth="1"/>
    <col min="12" max="12" width="17.85546875" customWidth="1"/>
    <col min="13" max="13" width="1.140625" customWidth="1"/>
    <col min="14" max="14" width="20.7109375" style="28" bestFit="1" customWidth="1"/>
    <col min="15" max="15" width="1.28515625" customWidth="1"/>
    <col min="16" max="16" width="16.85546875" bestFit="1" customWidth="1"/>
    <col min="17" max="17" width="1.28515625" customWidth="1"/>
    <col min="18" max="18" width="16.140625" bestFit="1" customWidth="1"/>
    <col min="19" max="19" width="1.28515625" customWidth="1"/>
    <col min="20" max="20" width="17.85546875" bestFit="1" customWidth="1"/>
    <col min="21" max="21" width="0.28515625" customWidth="1"/>
  </cols>
  <sheetData>
    <row r="1" spans="1:20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21.75" customHeight="1">
      <c r="A2" s="65" t="s">
        <v>152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14.45" customHeight="1"/>
    <row r="5" spans="1:20" ht="14.45" customHeight="1">
      <c r="A5" s="1" t="s">
        <v>209</v>
      </c>
      <c r="B5" s="67" t="s">
        <v>210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14.45" customHeight="1">
      <c r="D6" s="68" t="s">
        <v>171</v>
      </c>
      <c r="E6" s="68"/>
      <c r="F6" s="68"/>
      <c r="G6" s="68"/>
      <c r="H6" s="68"/>
      <c r="I6" s="68"/>
      <c r="J6" s="68"/>
      <c r="L6" s="68" t="s">
        <v>172</v>
      </c>
      <c r="M6" s="83"/>
      <c r="N6" s="83"/>
      <c r="O6" s="68"/>
      <c r="P6" s="68"/>
      <c r="Q6" s="68"/>
      <c r="R6" s="68"/>
      <c r="S6" s="68"/>
      <c r="T6" s="68"/>
    </row>
    <row r="7" spans="1:20" ht="14.45" customHeight="1">
      <c r="D7" s="3"/>
      <c r="E7" s="3"/>
      <c r="F7" s="3"/>
      <c r="G7" s="3"/>
      <c r="H7" s="3"/>
      <c r="I7" s="3"/>
      <c r="J7" s="3"/>
      <c r="L7" s="3"/>
      <c r="M7" s="3"/>
      <c r="N7" s="29"/>
      <c r="O7" s="3"/>
      <c r="P7" s="3"/>
      <c r="Q7" s="3"/>
      <c r="R7" s="3"/>
      <c r="S7" s="3"/>
      <c r="T7" s="3"/>
    </row>
    <row r="8" spans="1:20" ht="14.45" customHeight="1">
      <c r="A8" s="68" t="s">
        <v>211</v>
      </c>
      <c r="B8" s="68"/>
      <c r="D8" s="2" t="s">
        <v>212</v>
      </c>
      <c r="F8" s="2" t="s">
        <v>175</v>
      </c>
      <c r="H8" s="2" t="s">
        <v>176</v>
      </c>
      <c r="J8" s="2" t="s">
        <v>21</v>
      </c>
      <c r="L8" s="2" t="s">
        <v>212</v>
      </c>
      <c r="M8" s="27"/>
      <c r="N8" s="30" t="s">
        <v>303</v>
      </c>
      <c r="P8" s="2" t="s">
        <v>175</v>
      </c>
      <c r="R8" s="2" t="s">
        <v>176</v>
      </c>
      <c r="T8" s="2" t="s">
        <v>21</v>
      </c>
    </row>
    <row r="9" spans="1:20" ht="21.75" customHeight="1">
      <c r="A9" s="71" t="s">
        <v>97</v>
      </c>
      <c r="B9" s="71"/>
      <c r="D9" s="6">
        <v>17805317886</v>
      </c>
      <c r="F9" s="6">
        <v>0</v>
      </c>
      <c r="H9" s="6">
        <v>94593612554</v>
      </c>
      <c r="J9" s="6">
        <v>112398930440</v>
      </c>
      <c r="L9" s="6">
        <v>188531082957</v>
      </c>
      <c r="M9" s="10"/>
      <c r="N9" s="31">
        <v>0</v>
      </c>
      <c r="P9" s="6">
        <v>0</v>
      </c>
      <c r="R9" s="6">
        <v>94593612554</v>
      </c>
      <c r="T9" s="6">
        <f>L9+P9+R9+N9</f>
        <v>283124695511</v>
      </c>
    </row>
    <row r="10" spans="1:20" ht="21.75" customHeight="1">
      <c r="A10" s="77" t="s">
        <v>118</v>
      </c>
      <c r="B10" s="77"/>
      <c r="D10" s="10">
        <v>12963814002</v>
      </c>
      <c r="F10" s="10">
        <v>73406249</v>
      </c>
      <c r="H10" s="10">
        <v>-18740789250</v>
      </c>
      <c r="J10" s="10">
        <v>-5703568999</v>
      </c>
      <c r="L10" s="10">
        <v>146758480232</v>
      </c>
      <c r="M10" s="10"/>
      <c r="N10" s="31">
        <v>10000000000</v>
      </c>
      <c r="P10" s="10">
        <v>-107843750</v>
      </c>
      <c r="R10" s="10">
        <v>-18720000000</v>
      </c>
      <c r="T10" s="10">
        <f>R10+P10+L10+N10</f>
        <v>137930636482</v>
      </c>
    </row>
    <row r="11" spans="1:20" ht="21.75" customHeight="1">
      <c r="A11" s="77" t="s">
        <v>213</v>
      </c>
      <c r="B11" s="77"/>
      <c r="D11" s="10">
        <v>0</v>
      </c>
      <c r="F11" s="10">
        <v>0</v>
      </c>
      <c r="H11" s="10">
        <v>0</v>
      </c>
      <c r="J11" s="10">
        <v>0</v>
      </c>
      <c r="L11" s="10">
        <v>0</v>
      </c>
      <c r="M11" s="10"/>
      <c r="N11" s="31">
        <v>0</v>
      </c>
      <c r="P11" s="10">
        <v>0</v>
      </c>
      <c r="R11" s="10">
        <v>97029939050</v>
      </c>
      <c r="T11" s="10">
        <f t="shared" ref="T11:T33" si="0">R11+P11+L11+N11</f>
        <v>97029939050</v>
      </c>
    </row>
    <row r="12" spans="1:20" ht="21.75" customHeight="1">
      <c r="A12" s="77" t="s">
        <v>214</v>
      </c>
      <c r="B12" s="77"/>
      <c r="D12" s="10">
        <v>0</v>
      </c>
      <c r="F12" s="10">
        <v>0</v>
      </c>
      <c r="H12" s="10">
        <v>0</v>
      </c>
      <c r="J12" s="10">
        <v>0</v>
      </c>
      <c r="L12" s="10">
        <v>11689983445</v>
      </c>
      <c r="M12" s="10"/>
      <c r="N12" s="31">
        <v>0</v>
      </c>
      <c r="P12" s="10">
        <v>0</v>
      </c>
      <c r="R12" s="10">
        <v>63437500</v>
      </c>
      <c r="T12" s="10">
        <f t="shared" si="0"/>
        <v>11753420945</v>
      </c>
    </row>
    <row r="13" spans="1:20" ht="21.75" customHeight="1">
      <c r="A13" s="77" t="s">
        <v>215</v>
      </c>
      <c r="B13" s="77"/>
      <c r="D13" s="10">
        <v>0</v>
      </c>
      <c r="F13" s="10">
        <v>0</v>
      </c>
      <c r="H13" s="10">
        <v>0</v>
      </c>
      <c r="J13" s="10">
        <v>0</v>
      </c>
      <c r="L13" s="10">
        <v>0</v>
      </c>
      <c r="M13" s="10"/>
      <c r="N13" s="31">
        <v>0</v>
      </c>
      <c r="P13" s="10">
        <v>0</v>
      </c>
      <c r="R13" s="10">
        <v>123019378125</v>
      </c>
      <c r="T13" s="10">
        <f t="shared" si="0"/>
        <v>123019378125</v>
      </c>
    </row>
    <row r="14" spans="1:20" ht="21.75" customHeight="1">
      <c r="A14" s="77" t="s">
        <v>216</v>
      </c>
      <c r="B14" s="77"/>
      <c r="D14" s="10">
        <v>0</v>
      </c>
      <c r="F14" s="10">
        <v>0</v>
      </c>
      <c r="H14" s="10">
        <v>0</v>
      </c>
      <c r="J14" s="10">
        <v>0</v>
      </c>
      <c r="L14" s="10">
        <v>0</v>
      </c>
      <c r="M14" s="10"/>
      <c r="N14" s="31">
        <v>0</v>
      </c>
      <c r="P14" s="10">
        <v>0</v>
      </c>
      <c r="R14" s="10">
        <v>262664616693</v>
      </c>
      <c r="T14" s="10">
        <f t="shared" si="0"/>
        <v>262664616693</v>
      </c>
    </row>
    <row r="15" spans="1:20" ht="21.75" customHeight="1">
      <c r="A15" s="77" t="s">
        <v>217</v>
      </c>
      <c r="B15" s="77"/>
      <c r="D15" s="10">
        <v>0</v>
      </c>
      <c r="F15" s="10">
        <v>0</v>
      </c>
      <c r="H15" s="10">
        <v>0</v>
      </c>
      <c r="J15" s="10">
        <v>0</v>
      </c>
      <c r="L15" s="10">
        <v>17506126473</v>
      </c>
      <c r="M15" s="10"/>
      <c r="N15" s="31">
        <v>0</v>
      </c>
      <c r="P15" s="10">
        <v>0</v>
      </c>
      <c r="R15" s="10">
        <v>-49267345062</v>
      </c>
      <c r="T15" s="10">
        <f t="shared" si="0"/>
        <v>-31761218589</v>
      </c>
    </row>
    <row r="16" spans="1:20" ht="21.75" customHeight="1">
      <c r="A16" s="77" t="s">
        <v>218</v>
      </c>
      <c r="B16" s="77"/>
      <c r="D16" s="10">
        <v>0</v>
      </c>
      <c r="F16" s="10">
        <v>0</v>
      </c>
      <c r="H16" s="10">
        <v>0</v>
      </c>
      <c r="J16" s="10">
        <v>0</v>
      </c>
      <c r="L16" s="10">
        <v>37404751821</v>
      </c>
      <c r="M16" s="10"/>
      <c r="N16" s="31">
        <v>0</v>
      </c>
      <c r="P16" s="10">
        <v>0</v>
      </c>
      <c r="R16" s="10">
        <v>14278694375</v>
      </c>
      <c r="T16" s="10">
        <f t="shared" si="0"/>
        <v>51683446196</v>
      </c>
    </row>
    <row r="17" spans="1:20" ht="21.75" customHeight="1">
      <c r="A17" s="77" t="s">
        <v>219</v>
      </c>
      <c r="B17" s="77"/>
      <c r="D17" s="10">
        <v>0</v>
      </c>
      <c r="F17" s="10">
        <v>0</v>
      </c>
      <c r="H17" s="10">
        <v>0</v>
      </c>
      <c r="J17" s="10">
        <v>0</v>
      </c>
      <c r="L17" s="10">
        <v>126195632528</v>
      </c>
      <c r="M17" s="10"/>
      <c r="N17" s="31">
        <v>0</v>
      </c>
      <c r="P17" s="10">
        <v>0</v>
      </c>
      <c r="R17" s="10">
        <v>64161849577</v>
      </c>
      <c r="T17" s="10">
        <f t="shared" si="0"/>
        <v>190357482105</v>
      </c>
    </row>
    <row r="18" spans="1:20" ht="21.75" customHeight="1">
      <c r="A18" s="77" t="s">
        <v>220</v>
      </c>
      <c r="B18" s="77"/>
      <c r="D18" s="10">
        <v>0</v>
      </c>
      <c r="F18" s="10">
        <v>0</v>
      </c>
      <c r="H18" s="10">
        <v>0</v>
      </c>
      <c r="J18" s="10">
        <v>0</v>
      </c>
      <c r="L18" s="10">
        <v>0</v>
      </c>
      <c r="M18" s="10"/>
      <c r="N18" s="31">
        <v>0</v>
      </c>
      <c r="P18" s="10">
        <v>0</v>
      </c>
      <c r="R18" s="10">
        <v>39552562500</v>
      </c>
      <c r="T18" s="10">
        <f t="shared" si="0"/>
        <v>39552562500</v>
      </c>
    </row>
    <row r="19" spans="1:20" ht="21.75" customHeight="1">
      <c r="A19" s="77" t="s">
        <v>115</v>
      </c>
      <c r="B19" s="77"/>
      <c r="D19" s="10">
        <v>244370279684</v>
      </c>
      <c r="F19" s="10">
        <v>-236647146246</v>
      </c>
      <c r="H19" s="10">
        <v>0</v>
      </c>
      <c r="J19" s="10">
        <v>7723133438</v>
      </c>
      <c r="L19" s="10">
        <v>2587042233790</v>
      </c>
      <c r="M19" s="10"/>
      <c r="N19" s="31">
        <v>0</v>
      </c>
      <c r="P19" s="10">
        <v>-468365515766</v>
      </c>
      <c r="R19" s="10">
        <v>-7079952010</v>
      </c>
      <c r="T19" s="10">
        <f t="shared" si="0"/>
        <v>2111596766014</v>
      </c>
    </row>
    <row r="20" spans="1:20" ht="21.75" customHeight="1">
      <c r="A20" s="77" t="s">
        <v>309</v>
      </c>
      <c r="B20" s="77"/>
      <c r="D20" s="10">
        <v>202964526349</v>
      </c>
      <c r="F20" s="10">
        <v>0</v>
      </c>
      <c r="H20" s="10">
        <v>0</v>
      </c>
      <c r="J20" s="10">
        <v>202964526349</v>
      </c>
      <c r="L20" s="10">
        <v>233211101689</v>
      </c>
      <c r="M20" s="10"/>
      <c r="N20" s="31">
        <v>0</v>
      </c>
      <c r="P20" s="10">
        <v>0</v>
      </c>
      <c r="R20" s="10">
        <v>0</v>
      </c>
      <c r="T20" s="10">
        <f t="shared" si="0"/>
        <v>233211101689</v>
      </c>
    </row>
    <row r="21" spans="1:20" ht="21.75" customHeight="1">
      <c r="A21" s="77" t="s">
        <v>310</v>
      </c>
      <c r="B21" s="77"/>
      <c r="D21" s="10">
        <v>180265843159</v>
      </c>
      <c r="F21" s="10">
        <v>0</v>
      </c>
      <c r="H21" s="10">
        <v>0</v>
      </c>
      <c r="J21" s="10">
        <v>180265843159</v>
      </c>
      <c r="L21" s="10">
        <v>286349271235</v>
      </c>
      <c r="M21" s="10"/>
      <c r="N21" s="31">
        <v>0</v>
      </c>
      <c r="P21" s="10">
        <v>0</v>
      </c>
      <c r="R21" s="10">
        <v>0</v>
      </c>
      <c r="T21" s="10">
        <f t="shared" si="0"/>
        <v>286349271235</v>
      </c>
    </row>
    <row r="22" spans="1:20" ht="21.75" customHeight="1">
      <c r="A22" s="77" t="s">
        <v>85</v>
      </c>
      <c r="B22" s="77"/>
      <c r="D22" s="10">
        <v>18843721500</v>
      </c>
      <c r="F22" s="10">
        <v>0</v>
      </c>
      <c r="H22" s="10">
        <v>0</v>
      </c>
      <c r="J22" s="10">
        <v>18843721500</v>
      </c>
      <c r="L22" s="10">
        <v>46229760405</v>
      </c>
      <c r="M22" s="10"/>
      <c r="N22" s="31">
        <v>10000000000</v>
      </c>
      <c r="P22" s="10">
        <v>-181250000</v>
      </c>
      <c r="R22" s="10">
        <v>0</v>
      </c>
      <c r="T22" s="10">
        <f>R22+P22+L22+N22</f>
        <v>56048510405</v>
      </c>
    </row>
    <row r="23" spans="1:20" ht="21.75" customHeight="1">
      <c r="A23" s="77" t="s">
        <v>112</v>
      </c>
      <c r="B23" s="77"/>
      <c r="D23" s="10">
        <v>30490700257</v>
      </c>
      <c r="F23" s="10">
        <v>-105198884564</v>
      </c>
      <c r="H23" s="10">
        <v>0</v>
      </c>
      <c r="J23" s="10">
        <v>-74708184307</v>
      </c>
      <c r="L23" s="10">
        <v>398014500303</v>
      </c>
      <c r="M23" s="10"/>
      <c r="N23" s="31">
        <v>0</v>
      </c>
      <c r="P23" s="10">
        <v>-119886613531</v>
      </c>
      <c r="R23" s="10">
        <v>0</v>
      </c>
      <c r="T23" s="10">
        <f t="shared" si="0"/>
        <v>278127886772</v>
      </c>
    </row>
    <row r="24" spans="1:20" ht="21.75" customHeight="1">
      <c r="A24" s="77" t="s">
        <v>103</v>
      </c>
      <c r="B24" s="77"/>
      <c r="D24" s="10">
        <v>95058069</v>
      </c>
      <c r="F24" s="10">
        <v>6998731</v>
      </c>
      <c r="H24" s="10">
        <v>0</v>
      </c>
      <c r="J24" s="10">
        <v>102056800</v>
      </c>
      <c r="L24" s="10">
        <v>245524911</v>
      </c>
      <c r="M24" s="10"/>
      <c r="N24" s="31">
        <v>0</v>
      </c>
      <c r="P24" s="10">
        <v>5867390</v>
      </c>
      <c r="R24" s="10">
        <v>0</v>
      </c>
      <c r="T24" s="10">
        <f t="shared" si="0"/>
        <v>251392301</v>
      </c>
    </row>
    <row r="25" spans="1:20" ht="21.75" customHeight="1">
      <c r="A25" s="77" t="s">
        <v>100</v>
      </c>
      <c r="B25" s="77"/>
      <c r="D25" s="10">
        <v>20751658800</v>
      </c>
      <c r="F25" s="10">
        <v>0</v>
      </c>
      <c r="H25" s="10">
        <v>0</v>
      </c>
      <c r="J25" s="10">
        <v>20751658800</v>
      </c>
      <c r="L25" s="10">
        <v>152882298797</v>
      </c>
      <c r="M25" s="10"/>
      <c r="N25" s="31">
        <v>0</v>
      </c>
      <c r="P25" s="10">
        <v>0</v>
      </c>
      <c r="R25" s="10">
        <v>0</v>
      </c>
      <c r="T25" s="10">
        <f t="shared" si="0"/>
        <v>152882298797</v>
      </c>
    </row>
    <row r="26" spans="1:20" ht="21.75" customHeight="1">
      <c r="A26" s="77" t="s">
        <v>109</v>
      </c>
      <c r="B26" s="77"/>
      <c r="D26" s="10">
        <v>7154569380</v>
      </c>
      <c r="F26" s="10">
        <v>20630859979</v>
      </c>
      <c r="H26" s="10">
        <v>0</v>
      </c>
      <c r="J26" s="10">
        <v>27785429359</v>
      </c>
      <c r="L26" s="10">
        <v>50910254650</v>
      </c>
      <c r="M26" s="10"/>
      <c r="N26" s="31">
        <v>0</v>
      </c>
      <c r="P26" s="10">
        <v>24468964196</v>
      </c>
      <c r="R26" s="10">
        <v>0</v>
      </c>
      <c r="T26" s="10">
        <f t="shared" si="0"/>
        <v>75379218846</v>
      </c>
    </row>
    <row r="27" spans="1:20" ht="21.75" customHeight="1">
      <c r="A27" s="77" t="s">
        <v>106</v>
      </c>
      <c r="B27" s="77"/>
      <c r="D27" s="10">
        <v>3081062229</v>
      </c>
      <c r="F27" s="10">
        <v>0</v>
      </c>
      <c r="H27" s="10">
        <v>0</v>
      </c>
      <c r="J27" s="10">
        <v>3081062229</v>
      </c>
      <c r="L27" s="10">
        <v>23653346944</v>
      </c>
      <c r="M27" s="10"/>
      <c r="N27" s="31">
        <v>0</v>
      </c>
      <c r="P27" s="10">
        <v>12111804337</v>
      </c>
      <c r="R27" s="10">
        <v>0</v>
      </c>
      <c r="T27" s="10">
        <f t="shared" si="0"/>
        <v>35765151281</v>
      </c>
    </row>
    <row r="28" spans="1:20" ht="21.75" customHeight="1">
      <c r="A28" s="77" t="s">
        <v>94</v>
      </c>
      <c r="B28" s="77"/>
      <c r="D28" s="10">
        <v>18596901480</v>
      </c>
      <c r="F28" s="10">
        <v>0</v>
      </c>
      <c r="H28" s="10">
        <v>0</v>
      </c>
      <c r="J28" s="10">
        <v>18596901480</v>
      </c>
      <c r="L28" s="10">
        <v>128367698433</v>
      </c>
      <c r="M28" s="10"/>
      <c r="N28" s="31">
        <v>0</v>
      </c>
      <c r="P28" s="10">
        <v>0</v>
      </c>
      <c r="R28" s="10">
        <v>0</v>
      </c>
      <c r="T28" s="10">
        <f t="shared" si="0"/>
        <v>128367698433</v>
      </c>
    </row>
    <row r="29" spans="1:20" ht="21.75" customHeight="1">
      <c r="A29" s="77" t="s">
        <v>88</v>
      </c>
      <c r="B29" s="77"/>
      <c r="D29" s="10">
        <v>0</v>
      </c>
      <c r="F29" s="10">
        <v>-11101830587</v>
      </c>
      <c r="H29" s="10">
        <v>0</v>
      </c>
      <c r="J29" s="10">
        <v>-11101830587</v>
      </c>
      <c r="L29" s="10">
        <v>0</v>
      </c>
      <c r="M29" s="10"/>
      <c r="N29" s="31">
        <v>0</v>
      </c>
      <c r="P29" s="10">
        <v>9428370598</v>
      </c>
      <c r="R29" s="10">
        <v>0</v>
      </c>
      <c r="T29" s="10">
        <f t="shared" si="0"/>
        <v>9428370598</v>
      </c>
    </row>
    <row r="30" spans="1:20" ht="21.75" customHeight="1">
      <c r="A30" s="77" t="s">
        <v>91</v>
      </c>
      <c r="B30" s="77"/>
      <c r="D30" s="10">
        <v>0</v>
      </c>
      <c r="F30" s="10">
        <v>-2592282827</v>
      </c>
      <c r="H30" s="10">
        <v>0</v>
      </c>
      <c r="J30" s="10">
        <v>-2592282827</v>
      </c>
      <c r="L30" s="10">
        <v>0</v>
      </c>
      <c r="M30" s="10"/>
      <c r="N30" s="31">
        <v>0</v>
      </c>
      <c r="P30" s="10">
        <v>1914582995</v>
      </c>
      <c r="R30" s="10">
        <v>0</v>
      </c>
      <c r="T30" s="10">
        <f t="shared" si="0"/>
        <v>1914582995</v>
      </c>
    </row>
    <row r="31" spans="1:20" ht="21.75" customHeight="1">
      <c r="A31" s="84" t="s">
        <v>307</v>
      </c>
      <c r="B31" s="84"/>
      <c r="D31" s="10">
        <v>0</v>
      </c>
      <c r="F31" s="10">
        <v>0</v>
      </c>
      <c r="H31" s="10">
        <v>0</v>
      </c>
      <c r="J31" s="10">
        <v>0</v>
      </c>
      <c r="L31" s="10">
        <v>9819209015</v>
      </c>
      <c r="M31" s="10"/>
      <c r="N31" s="10">
        <v>0</v>
      </c>
      <c r="P31" s="10">
        <v>0</v>
      </c>
      <c r="R31" s="10">
        <v>0</v>
      </c>
      <c r="T31" s="10">
        <v>9819209015</v>
      </c>
    </row>
    <row r="32" spans="1:20" ht="21.75" customHeight="1">
      <c r="A32" s="84" t="s">
        <v>308</v>
      </c>
      <c r="B32" s="84"/>
      <c r="D32" s="10">
        <v>0</v>
      </c>
      <c r="F32" s="10">
        <v>0</v>
      </c>
      <c r="H32" s="10">
        <v>0</v>
      </c>
      <c r="J32" s="10">
        <v>0</v>
      </c>
      <c r="L32" s="10">
        <v>411622883500</v>
      </c>
      <c r="M32" s="10"/>
      <c r="N32" s="10">
        <v>0</v>
      </c>
      <c r="P32" s="10">
        <v>0</v>
      </c>
      <c r="R32" s="10">
        <v>0</v>
      </c>
      <c r="T32" s="10">
        <v>411622883500</v>
      </c>
    </row>
    <row r="33" spans="1:20" ht="21.75" customHeight="1">
      <c r="A33" s="73" t="s">
        <v>81</v>
      </c>
      <c r="B33" s="73"/>
      <c r="D33" s="11">
        <v>0</v>
      </c>
      <c r="F33" s="11">
        <v>59036786884</v>
      </c>
      <c r="H33" s="11">
        <v>0</v>
      </c>
      <c r="J33" s="11">
        <v>59036786884</v>
      </c>
      <c r="L33" s="11">
        <v>0</v>
      </c>
      <c r="M33" s="10"/>
      <c r="N33" s="31">
        <v>0</v>
      </c>
      <c r="P33" s="11">
        <v>329915759318</v>
      </c>
      <c r="R33" s="11">
        <v>0</v>
      </c>
      <c r="T33" s="10">
        <f t="shared" si="0"/>
        <v>329915759318</v>
      </c>
    </row>
    <row r="34" spans="1:20" ht="21.75" customHeight="1" thickBot="1">
      <c r="A34" s="70" t="s">
        <v>21</v>
      </c>
      <c r="B34" s="70"/>
      <c r="D34" s="14">
        <f>SUM(D9:D33)</f>
        <v>757383452795</v>
      </c>
      <c r="F34" s="14">
        <f>SUM(F9:F33)</f>
        <v>-275792092381</v>
      </c>
      <c r="H34" s="14">
        <f>SUM(H9:H33)</f>
        <v>75852823304</v>
      </c>
      <c r="J34" s="14">
        <f>SUM(J9:J33)</f>
        <v>557444183718</v>
      </c>
      <c r="L34" s="14">
        <f>SUM(L9:L33)</f>
        <v>4856434141128</v>
      </c>
      <c r="M34" s="10"/>
      <c r="N34" s="32">
        <f>SUM(N9:N33)</f>
        <v>20000000000</v>
      </c>
      <c r="P34" s="14">
        <f>SUM(P9:P33)</f>
        <v>-210695874213</v>
      </c>
      <c r="R34" s="14">
        <f>SUM(R9:R33)</f>
        <v>620296793302</v>
      </c>
      <c r="T34" s="26">
        <f>SUM(T9:T33)</f>
        <v>5286035060217</v>
      </c>
    </row>
    <row r="35" spans="1:20" ht="13.5" thickTop="1"/>
  </sheetData>
  <mergeCells count="33">
    <mergeCell ref="A28:B28"/>
    <mergeCell ref="A29:B29"/>
    <mergeCell ref="A30:B30"/>
    <mergeCell ref="A33:B33"/>
    <mergeCell ref="A34:B34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T1"/>
    <mergeCell ref="A2:T2"/>
    <mergeCell ref="A3:T3"/>
    <mergeCell ref="B5:T5"/>
    <mergeCell ref="D6:J6"/>
    <mergeCell ref="L6:T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U20"/>
  <sheetViews>
    <sheetView rightToLeft="1" workbookViewId="0">
      <selection activeCell="H17" sqref="H17"/>
    </sheetView>
  </sheetViews>
  <sheetFormatPr defaultRowHeight="12.75"/>
  <cols>
    <col min="1" max="1" width="3" customWidth="1"/>
    <col min="2" max="2" width="20.7109375" bestFit="1" customWidth="1"/>
    <col min="3" max="3" width="21.140625" bestFit="1" customWidth="1"/>
    <col min="4" max="4" width="61.85546875" customWidth="1"/>
    <col min="5" max="5" width="9.140625" customWidth="1"/>
    <col min="6" max="6" width="9.85546875" customWidth="1"/>
    <col min="7" max="7" width="16.85546875" customWidth="1"/>
    <col min="8" max="8" width="14.42578125" customWidth="1"/>
    <col min="9" max="11" width="9.140625" customWidth="1"/>
    <col min="12" max="12" width="21.28515625" bestFit="1" customWidth="1"/>
  </cols>
  <sheetData>
    <row r="1" spans="2:21" ht="25.5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2:21" ht="25.5">
      <c r="B2" s="65" t="s">
        <v>152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2:21" ht="25.5">
      <c r="B3" s="65" t="s">
        <v>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2:21" ht="24">
      <c r="B4" s="1" t="s">
        <v>221</v>
      </c>
      <c r="C4" s="67" t="s">
        <v>222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2:21" ht="58.5">
      <c r="B5" s="49" t="s">
        <v>223</v>
      </c>
      <c r="C5" s="49" t="s">
        <v>224</v>
      </c>
      <c r="D5" s="50" t="s">
        <v>225</v>
      </c>
      <c r="E5" s="49" t="s">
        <v>311</v>
      </c>
      <c r="F5" s="49" t="s">
        <v>36</v>
      </c>
      <c r="G5" s="49" t="s">
        <v>312</v>
      </c>
      <c r="H5" s="49" t="s">
        <v>313</v>
      </c>
      <c r="I5" s="49" t="s">
        <v>335</v>
      </c>
      <c r="J5" s="49" t="s">
        <v>336</v>
      </c>
      <c r="K5" s="49" t="s">
        <v>314</v>
      </c>
      <c r="L5" s="50" t="s">
        <v>315</v>
      </c>
    </row>
    <row r="6" spans="2:21" ht="18">
      <c r="B6" s="51" t="s">
        <v>316</v>
      </c>
      <c r="C6" s="52" t="s">
        <v>317</v>
      </c>
      <c r="D6" s="52" t="s">
        <v>318</v>
      </c>
      <c r="E6" s="52" t="s">
        <v>319</v>
      </c>
      <c r="F6" s="53">
        <v>1000000</v>
      </c>
      <c r="G6" s="53">
        <v>1000000000000</v>
      </c>
      <c r="H6" s="53">
        <v>10000000000</v>
      </c>
      <c r="I6" s="53" t="s">
        <v>40</v>
      </c>
      <c r="J6" s="53" t="s">
        <v>40</v>
      </c>
      <c r="K6" s="54">
        <v>0.23</v>
      </c>
      <c r="L6" s="53" t="s">
        <v>40</v>
      </c>
    </row>
    <row r="7" spans="2:21" ht="18">
      <c r="B7" s="51" t="s">
        <v>316</v>
      </c>
      <c r="C7" s="52" t="s">
        <v>317</v>
      </c>
      <c r="D7" s="52" t="s">
        <v>320</v>
      </c>
      <c r="E7" s="52" t="s">
        <v>321</v>
      </c>
      <c r="F7" s="53">
        <v>1000000</v>
      </c>
      <c r="G7" s="53">
        <v>1000000000000</v>
      </c>
      <c r="H7" s="53">
        <v>4535933155</v>
      </c>
      <c r="I7" s="53" t="s">
        <v>40</v>
      </c>
      <c r="J7" s="53" t="s">
        <v>40</v>
      </c>
      <c r="K7" s="54">
        <v>0.23</v>
      </c>
      <c r="L7" s="55">
        <v>0.35399999999999998</v>
      </c>
    </row>
    <row r="8" spans="2:21" ht="18">
      <c r="B8" s="56" t="s">
        <v>316</v>
      </c>
      <c r="C8" s="57" t="s">
        <v>317</v>
      </c>
      <c r="D8" s="57" t="s">
        <v>322</v>
      </c>
      <c r="E8" s="57" t="s">
        <v>323</v>
      </c>
      <c r="F8" s="58">
        <v>1000000</v>
      </c>
      <c r="G8" s="58">
        <v>1000000000000</v>
      </c>
      <c r="H8" s="58">
        <v>10000000000</v>
      </c>
      <c r="I8" s="58" t="s">
        <v>40</v>
      </c>
      <c r="J8" s="58" t="s">
        <v>40</v>
      </c>
      <c r="K8" s="59">
        <v>0.23</v>
      </c>
      <c r="L8" s="60" t="s">
        <v>40</v>
      </c>
    </row>
    <row r="9" spans="2:21" ht="18">
      <c r="B9" s="56" t="s">
        <v>316</v>
      </c>
      <c r="C9" s="57" t="s">
        <v>317</v>
      </c>
      <c r="D9" s="57" t="s">
        <v>324</v>
      </c>
      <c r="E9" s="57" t="s">
        <v>323</v>
      </c>
      <c r="F9" s="58">
        <v>1000000</v>
      </c>
      <c r="G9" s="58">
        <v>1000000000000</v>
      </c>
      <c r="H9" s="58">
        <v>31981560780</v>
      </c>
      <c r="I9" s="58" t="s">
        <v>40</v>
      </c>
      <c r="J9" s="58" t="s">
        <v>40</v>
      </c>
      <c r="K9" s="59">
        <v>0.23</v>
      </c>
      <c r="L9" s="61">
        <v>0.35499999999999998</v>
      </c>
    </row>
    <row r="10" spans="2:21" ht="18">
      <c r="B10" s="51" t="s">
        <v>325</v>
      </c>
      <c r="C10" s="52" t="s">
        <v>317</v>
      </c>
      <c r="D10" s="52" t="s">
        <v>326</v>
      </c>
      <c r="E10" s="52" t="s">
        <v>40</v>
      </c>
      <c r="F10" s="53">
        <v>7000000</v>
      </c>
      <c r="G10" s="53">
        <v>7000000000000</v>
      </c>
      <c r="H10" s="53">
        <v>0</v>
      </c>
      <c r="I10" s="53" t="s">
        <v>40</v>
      </c>
      <c r="J10" s="53" t="s">
        <v>40</v>
      </c>
      <c r="K10" s="54">
        <v>0.23</v>
      </c>
      <c r="L10" s="62" t="s">
        <v>40</v>
      </c>
    </row>
    <row r="11" spans="2:21" ht="18">
      <c r="B11" s="51" t="s">
        <v>316</v>
      </c>
      <c r="C11" s="52" t="s">
        <v>317</v>
      </c>
      <c r="D11" s="52" t="s">
        <v>327</v>
      </c>
      <c r="E11" s="52" t="s">
        <v>40</v>
      </c>
      <c r="F11" s="53">
        <v>7000000</v>
      </c>
      <c r="G11" s="53">
        <v>7000000000000</v>
      </c>
      <c r="H11" s="53">
        <v>22275208900</v>
      </c>
      <c r="I11" s="53" t="s">
        <v>40</v>
      </c>
      <c r="J11" s="53" t="s">
        <v>40</v>
      </c>
      <c r="K11" s="54">
        <v>0.23</v>
      </c>
      <c r="L11" s="55">
        <v>0.35599999999999998</v>
      </c>
    </row>
    <row r="12" spans="2:21" ht="18">
      <c r="B12" s="56" t="s">
        <v>325</v>
      </c>
      <c r="C12" s="57" t="s">
        <v>317</v>
      </c>
      <c r="D12" s="57" t="s">
        <v>328</v>
      </c>
      <c r="E12" s="57" t="s">
        <v>40</v>
      </c>
      <c r="F12" s="58">
        <v>8000000</v>
      </c>
      <c r="G12" s="58">
        <v>8000000000000</v>
      </c>
      <c r="H12" s="58">
        <v>0</v>
      </c>
      <c r="I12" s="58" t="s">
        <v>40</v>
      </c>
      <c r="J12" s="58" t="s">
        <v>40</v>
      </c>
      <c r="K12" s="59">
        <v>0.23</v>
      </c>
      <c r="L12" s="60" t="s">
        <v>40</v>
      </c>
    </row>
    <row r="13" spans="2:21" ht="18">
      <c r="B13" s="56" t="s">
        <v>316</v>
      </c>
      <c r="C13" s="57" t="s">
        <v>317</v>
      </c>
      <c r="D13" s="57" t="s">
        <v>329</v>
      </c>
      <c r="E13" s="57" t="s">
        <v>40</v>
      </c>
      <c r="F13" s="58">
        <v>8000000</v>
      </c>
      <c r="G13" s="58">
        <v>8000000000000</v>
      </c>
      <c r="H13" s="58">
        <v>0</v>
      </c>
      <c r="I13" s="58" t="s">
        <v>40</v>
      </c>
      <c r="J13" s="58" t="s">
        <v>40</v>
      </c>
      <c r="K13" s="59">
        <v>0.23</v>
      </c>
      <c r="L13" s="61">
        <v>0.35659999999999997</v>
      </c>
    </row>
    <row r="14" spans="2:21" ht="18">
      <c r="B14" s="51" t="s">
        <v>330</v>
      </c>
      <c r="C14" s="52" t="s">
        <v>133</v>
      </c>
      <c r="D14" s="52" t="s">
        <v>331</v>
      </c>
      <c r="E14" s="52" t="s">
        <v>332</v>
      </c>
      <c r="F14" s="53">
        <v>10979221</v>
      </c>
      <c r="G14" s="53">
        <v>13926400357030</v>
      </c>
      <c r="H14" s="53">
        <v>931497046078</v>
      </c>
      <c r="I14" s="53" t="s">
        <v>40</v>
      </c>
      <c r="J14" s="53" t="s">
        <v>40</v>
      </c>
      <c r="K14" s="54">
        <v>0.23</v>
      </c>
      <c r="L14" s="55">
        <v>0.38500000000000001</v>
      </c>
    </row>
    <row r="15" spans="2:21" ht="18">
      <c r="B15" s="56" t="s">
        <v>333</v>
      </c>
      <c r="C15" s="57" t="s">
        <v>133</v>
      </c>
      <c r="D15" s="57" t="s">
        <v>331</v>
      </c>
      <c r="E15" s="57" t="s">
        <v>334</v>
      </c>
      <c r="F15" s="58">
        <v>1579612</v>
      </c>
      <c r="G15" s="58">
        <v>1499999555200</v>
      </c>
      <c r="H15" s="58">
        <v>169938188840</v>
      </c>
      <c r="I15" s="58" t="s">
        <v>40</v>
      </c>
      <c r="J15" s="58" t="s">
        <v>40</v>
      </c>
      <c r="K15" s="59">
        <v>0.23</v>
      </c>
      <c r="L15" s="63">
        <v>0.35</v>
      </c>
    </row>
    <row r="16" spans="2:21" ht="18">
      <c r="B16" s="51" t="s">
        <v>337</v>
      </c>
      <c r="C16" s="52" t="s">
        <v>133</v>
      </c>
      <c r="D16" s="52" t="s">
        <v>81</v>
      </c>
      <c r="E16" s="52" t="s">
        <v>338</v>
      </c>
      <c r="F16" s="53">
        <v>766100</v>
      </c>
      <c r="G16" s="53">
        <v>3001257612300</v>
      </c>
      <c r="H16" s="53">
        <v>397592617420</v>
      </c>
      <c r="I16" s="53">
        <v>3917579.4443284166</v>
      </c>
      <c r="J16" s="53">
        <v>5849556</v>
      </c>
      <c r="K16" s="54">
        <v>0</v>
      </c>
      <c r="L16" s="64">
        <v>0.37</v>
      </c>
    </row>
    <row r="17" spans="2:12" ht="18">
      <c r="B17" s="56" t="s">
        <v>339</v>
      </c>
      <c r="C17" s="57" t="s">
        <v>133</v>
      </c>
      <c r="D17" s="57" t="s">
        <v>340</v>
      </c>
      <c r="E17" s="57" t="s">
        <v>341</v>
      </c>
      <c r="F17" s="58">
        <v>50000000</v>
      </c>
      <c r="G17" s="58">
        <v>499500000000</v>
      </c>
      <c r="H17" s="58">
        <v>44000000000</v>
      </c>
      <c r="I17" s="58">
        <v>9990</v>
      </c>
      <c r="J17" s="58">
        <v>12900</v>
      </c>
      <c r="K17" s="59">
        <v>0</v>
      </c>
      <c r="L17" s="63">
        <v>0.38269999999999998</v>
      </c>
    </row>
    <row r="20" spans="2:12" ht="18.75">
      <c r="B20" s="85" t="s">
        <v>226</v>
      </c>
      <c r="C20" s="85"/>
      <c r="D20" s="85"/>
      <c r="E20" s="85"/>
      <c r="F20" s="85"/>
      <c r="G20" s="85"/>
      <c r="H20" s="85"/>
      <c r="I20" s="85"/>
      <c r="J20" s="85"/>
      <c r="K20" s="85"/>
    </row>
  </sheetData>
  <mergeCells count="5">
    <mergeCell ref="C4:R4"/>
    <mergeCell ref="B20:K20"/>
    <mergeCell ref="B1:U1"/>
    <mergeCell ref="B2:U2"/>
    <mergeCell ref="B3:U3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23"/>
  <sheetViews>
    <sheetView rightToLeft="1" workbookViewId="0">
      <selection activeCell="F22" sqref="F22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65" t="s">
        <v>0</v>
      </c>
      <c r="B1" s="65"/>
      <c r="C1" s="65"/>
      <c r="D1" s="65"/>
      <c r="E1" s="65"/>
      <c r="F1" s="65"/>
    </row>
    <row r="2" spans="1:6" ht="21.75" customHeight="1">
      <c r="A2" s="65" t="s">
        <v>152</v>
      </c>
      <c r="B2" s="65"/>
      <c r="C2" s="65"/>
      <c r="D2" s="65"/>
      <c r="E2" s="65"/>
      <c r="F2" s="65"/>
    </row>
    <row r="3" spans="1:6" ht="21.75" customHeight="1">
      <c r="A3" s="65" t="s">
        <v>2</v>
      </c>
      <c r="B3" s="65"/>
      <c r="C3" s="65"/>
      <c r="D3" s="65"/>
      <c r="E3" s="65"/>
      <c r="F3" s="65"/>
    </row>
    <row r="4" spans="1:6" ht="14.45" customHeight="1"/>
    <row r="5" spans="1:6" ht="14.45" customHeight="1">
      <c r="A5" s="1" t="s">
        <v>227</v>
      </c>
      <c r="B5" s="67" t="s">
        <v>228</v>
      </c>
      <c r="C5" s="67"/>
      <c r="D5" s="67"/>
      <c r="E5" s="67"/>
      <c r="F5" s="67"/>
    </row>
    <row r="6" spans="1:6" ht="14.45" customHeight="1">
      <c r="D6" s="68" t="s">
        <v>171</v>
      </c>
      <c r="E6" s="68"/>
      <c r="F6" s="2" t="s">
        <v>172</v>
      </c>
    </row>
    <row r="7" spans="1:6" ht="36.4" customHeight="1">
      <c r="A7" s="68" t="s">
        <v>229</v>
      </c>
      <c r="B7" s="68"/>
      <c r="D7" s="18" t="s">
        <v>230</v>
      </c>
      <c r="E7" s="3"/>
      <c r="F7" s="18" t="s">
        <v>230</v>
      </c>
    </row>
    <row r="8" spans="1:6" ht="21.75" customHeight="1">
      <c r="A8" s="71" t="s">
        <v>282</v>
      </c>
      <c r="B8" s="71"/>
      <c r="D8" s="6">
        <v>102220838963</v>
      </c>
      <c r="F8" s="6">
        <v>906883551253</v>
      </c>
    </row>
    <row r="9" spans="1:6" ht="21.75" customHeight="1">
      <c r="A9" s="77" t="s">
        <v>296</v>
      </c>
      <c r="B9" s="77"/>
      <c r="D9" s="10">
        <v>228883670772</v>
      </c>
      <c r="F9" s="10">
        <v>969502195095</v>
      </c>
    </row>
    <row r="10" spans="1:6" ht="21.75" customHeight="1">
      <c r="A10" s="77" t="s">
        <v>297</v>
      </c>
      <c r="B10" s="77"/>
      <c r="D10" s="10">
        <v>132207429648</v>
      </c>
      <c r="F10" s="10">
        <v>896036976255</v>
      </c>
    </row>
    <row r="11" spans="1:6" ht="21.75" customHeight="1">
      <c r="A11" s="77" t="s">
        <v>287</v>
      </c>
      <c r="B11" s="77"/>
      <c r="D11" s="10">
        <v>21369989052</v>
      </c>
      <c r="F11" s="10">
        <v>28800749422</v>
      </c>
    </row>
    <row r="12" spans="1:6" ht="21.75" customHeight="1">
      <c r="A12" s="77" t="s">
        <v>298</v>
      </c>
      <c r="B12" s="77"/>
      <c r="D12" s="10">
        <v>150290837989</v>
      </c>
      <c r="F12" s="10">
        <v>1195694691201</v>
      </c>
    </row>
    <row r="13" spans="1:6" ht="21.75" customHeight="1">
      <c r="A13" s="77" t="s">
        <v>299</v>
      </c>
      <c r="B13" s="77"/>
      <c r="D13" s="10">
        <v>0</v>
      </c>
      <c r="F13" s="10">
        <v>111083</v>
      </c>
    </row>
    <row r="14" spans="1:6" ht="21.75" customHeight="1">
      <c r="A14" s="77" t="s">
        <v>288</v>
      </c>
      <c r="B14" s="77"/>
      <c r="D14" s="10">
        <v>2006</v>
      </c>
      <c r="F14" s="10">
        <v>25063</v>
      </c>
    </row>
    <row r="15" spans="1:6" ht="21.75" customHeight="1">
      <c r="A15" s="77" t="s">
        <v>289</v>
      </c>
      <c r="B15" s="77"/>
      <c r="D15" s="10">
        <v>3439364</v>
      </c>
      <c r="F15" s="10">
        <v>9151473</v>
      </c>
    </row>
    <row r="16" spans="1:6" ht="21.75" customHeight="1">
      <c r="A16" s="77" t="s">
        <v>291</v>
      </c>
      <c r="B16" s="77"/>
      <c r="D16" s="10">
        <v>251950874772</v>
      </c>
      <c r="F16" s="10">
        <v>1276745561440</v>
      </c>
    </row>
    <row r="17" spans="1:6" ht="21.75" customHeight="1">
      <c r="A17" s="77" t="s">
        <v>300</v>
      </c>
      <c r="B17" s="77"/>
      <c r="D17" s="10">
        <v>0</v>
      </c>
      <c r="F17" s="10">
        <v>632616</v>
      </c>
    </row>
    <row r="18" spans="1:6" ht="21.75" customHeight="1">
      <c r="A18" s="77" t="s">
        <v>292</v>
      </c>
      <c r="B18" s="77"/>
      <c r="D18" s="10">
        <v>6868</v>
      </c>
      <c r="F18" s="10">
        <v>110484926389</v>
      </c>
    </row>
    <row r="19" spans="1:6" ht="21.75" customHeight="1">
      <c r="A19" s="77" t="s">
        <v>301</v>
      </c>
      <c r="B19" s="77"/>
      <c r="D19" s="10">
        <v>23248</v>
      </c>
      <c r="F19" s="10">
        <v>183628</v>
      </c>
    </row>
    <row r="20" spans="1:6" ht="21.75" customHeight="1">
      <c r="A20" s="77" t="s">
        <v>302</v>
      </c>
      <c r="B20" s="77"/>
      <c r="D20" s="10">
        <v>0</v>
      </c>
      <c r="F20" s="10">
        <v>109589041</v>
      </c>
    </row>
    <row r="21" spans="1:6" ht="21.75" customHeight="1" thickBot="1">
      <c r="A21" s="70" t="s">
        <v>21</v>
      </c>
      <c r="B21" s="70"/>
      <c r="D21" s="14">
        <f>SUM(D8:D20)</f>
        <v>886927112682</v>
      </c>
      <c r="F21" s="14">
        <f>SUM(F8:F20)</f>
        <v>5384268343959</v>
      </c>
    </row>
    <row r="22" spans="1:6" ht="13.5" thickTop="1">
      <c r="D22" s="23"/>
      <c r="F22" s="23"/>
    </row>
    <row r="23" spans="1:6">
      <c r="D23" s="25"/>
      <c r="F23" s="25"/>
    </row>
  </sheetData>
  <mergeCells count="20">
    <mergeCell ref="A21:B21"/>
    <mergeCell ref="A20:B20"/>
    <mergeCell ref="A19:B19"/>
    <mergeCell ref="A18:B18"/>
    <mergeCell ref="A10:B10"/>
    <mergeCell ref="A11:B11"/>
    <mergeCell ref="A12:B12"/>
    <mergeCell ref="A13:B13"/>
    <mergeCell ref="A14:B14"/>
    <mergeCell ref="A15:B15"/>
    <mergeCell ref="A16:B16"/>
    <mergeCell ref="A17:B17"/>
    <mergeCell ref="A7:B7"/>
    <mergeCell ref="A8:B8"/>
    <mergeCell ref="A9:B9"/>
    <mergeCell ref="A1:F1"/>
    <mergeCell ref="A2:F2"/>
    <mergeCell ref="A3:F3"/>
    <mergeCell ref="B5:F5"/>
    <mergeCell ref="D6:E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2" sqref="F12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65" t="s">
        <v>0</v>
      </c>
      <c r="B1" s="65"/>
      <c r="C1" s="65"/>
      <c r="D1" s="65"/>
      <c r="E1" s="65"/>
      <c r="F1" s="65"/>
    </row>
    <row r="2" spans="1:6" ht="21.75" customHeight="1">
      <c r="A2" s="65" t="s">
        <v>152</v>
      </c>
      <c r="B2" s="65"/>
      <c r="C2" s="65"/>
      <c r="D2" s="65"/>
      <c r="E2" s="65"/>
      <c r="F2" s="65"/>
    </row>
    <row r="3" spans="1:6" ht="21.75" customHeight="1">
      <c r="A3" s="65" t="s">
        <v>2</v>
      </c>
      <c r="B3" s="65"/>
      <c r="C3" s="65"/>
      <c r="D3" s="65"/>
      <c r="E3" s="65"/>
      <c r="F3" s="65"/>
    </row>
    <row r="4" spans="1:6" ht="14.45" customHeight="1"/>
    <row r="5" spans="1:6" ht="29.1" customHeight="1">
      <c r="A5" s="1" t="s">
        <v>233</v>
      </c>
      <c r="B5" s="67" t="s">
        <v>167</v>
      </c>
      <c r="C5" s="67"/>
      <c r="D5" s="67"/>
      <c r="E5" s="67"/>
      <c r="F5" s="67"/>
    </row>
    <row r="6" spans="1:6" ht="14.45" customHeight="1">
      <c r="D6" s="2" t="s">
        <v>171</v>
      </c>
      <c r="F6" s="2" t="s">
        <v>9</v>
      </c>
    </row>
    <row r="7" spans="1:6" ht="14.45" customHeight="1">
      <c r="A7" s="68" t="s">
        <v>167</v>
      </c>
      <c r="B7" s="68"/>
      <c r="D7" s="4" t="s">
        <v>138</v>
      </c>
      <c r="F7" s="4" t="s">
        <v>138</v>
      </c>
    </row>
    <row r="8" spans="1:6" ht="21.75" customHeight="1">
      <c r="A8" s="71" t="s">
        <v>167</v>
      </c>
      <c r="B8" s="71"/>
      <c r="D8" s="6">
        <v>0</v>
      </c>
      <c r="F8" s="6">
        <v>2732385</v>
      </c>
    </row>
    <row r="9" spans="1:6" ht="21.75" customHeight="1">
      <c r="A9" s="77" t="s">
        <v>234</v>
      </c>
      <c r="B9" s="77"/>
      <c r="D9" s="10">
        <v>0</v>
      </c>
      <c r="F9" s="10">
        <v>2515682067</v>
      </c>
    </row>
    <row r="10" spans="1:6" ht="21.75" customHeight="1">
      <c r="A10" s="73" t="s">
        <v>235</v>
      </c>
      <c r="B10" s="73"/>
      <c r="D10" s="11">
        <v>252296635</v>
      </c>
      <c r="F10" s="11">
        <v>1500685333</v>
      </c>
    </row>
    <row r="11" spans="1:6" ht="21.75" customHeight="1">
      <c r="A11" s="70" t="s">
        <v>21</v>
      </c>
      <c r="B11" s="70"/>
      <c r="D11" s="14">
        <f>SUM(D8:D10)</f>
        <v>252296635</v>
      </c>
      <c r="F11" s="14">
        <f>SUM(F8:F10)</f>
        <v>4019099785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5"/>
  <sheetViews>
    <sheetView rightToLeft="1" workbookViewId="0">
      <selection activeCell="S16" sqref="S16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6.140625" bestFit="1" customWidth="1"/>
    <col min="16" max="16" width="1.28515625" customWidth="1"/>
    <col min="17" max="17" width="12" bestFit="1" customWidth="1"/>
    <col min="18" max="18" width="1.28515625" customWidth="1"/>
    <col min="19" max="19" width="16.140625" bestFit="1" customWidth="1"/>
    <col min="20" max="20" width="0.28515625" customWidth="1"/>
  </cols>
  <sheetData>
    <row r="1" spans="1:19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21.75" customHeight="1">
      <c r="A2" s="65" t="s">
        <v>152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4.45" customHeight="1"/>
    <row r="5" spans="1:19" ht="14.45" customHeight="1">
      <c r="A5" s="67" t="s">
        <v>174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19" ht="14.45" customHeight="1">
      <c r="A6" s="68" t="s">
        <v>23</v>
      </c>
      <c r="C6" s="68" t="s">
        <v>236</v>
      </c>
      <c r="D6" s="68"/>
      <c r="E6" s="68"/>
      <c r="F6" s="68"/>
      <c r="G6" s="68"/>
      <c r="I6" s="68" t="s">
        <v>171</v>
      </c>
      <c r="J6" s="68"/>
      <c r="K6" s="68"/>
      <c r="L6" s="68"/>
      <c r="M6" s="68"/>
      <c r="O6" s="68" t="s">
        <v>172</v>
      </c>
      <c r="P6" s="68"/>
      <c r="Q6" s="68"/>
      <c r="R6" s="68"/>
      <c r="S6" s="68"/>
    </row>
    <row r="7" spans="1:19" ht="42">
      <c r="A7" s="68"/>
      <c r="C7" s="18" t="s">
        <v>237</v>
      </c>
      <c r="D7" s="3"/>
      <c r="E7" s="18" t="s">
        <v>238</v>
      </c>
      <c r="F7" s="3"/>
      <c r="G7" s="18" t="s">
        <v>239</v>
      </c>
      <c r="I7" s="18" t="s">
        <v>240</v>
      </c>
      <c r="J7" s="3"/>
      <c r="K7" s="18" t="s">
        <v>241</v>
      </c>
      <c r="L7" s="3"/>
      <c r="M7" s="18" t="s">
        <v>242</v>
      </c>
      <c r="O7" s="18" t="s">
        <v>240</v>
      </c>
      <c r="P7" s="3"/>
      <c r="Q7" s="18" t="s">
        <v>241</v>
      </c>
      <c r="R7" s="3"/>
      <c r="S7" s="18" t="s">
        <v>242</v>
      </c>
    </row>
    <row r="8" spans="1:19" ht="21.75" customHeight="1">
      <c r="A8" s="5" t="s">
        <v>19</v>
      </c>
      <c r="C8" s="5" t="s">
        <v>243</v>
      </c>
      <c r="E8" s="6">
        <v>211000000</v>
      </c>
      <c r="G8" s="6">
        <v>114</v>
      </c>
      <c r="I8" s="6">
        <v>0</v>
      </c>
      <c r="K8" s="6">
        <v>0</v>
      </c>
      <c r="M8" s="6">
        <v>0</v>
      </c>
      <c r="O8" s="6">
        <v>24054000000</v>
      </c>
      <c r="Q8" s="6">
        <v>0</v>
      </c>
      <c r="S8" s="6">
        <v>24054000000</v>
      </c>
    </row>
    <row r="9" spans="1:19" ht="21.75" customHeight="1">
      <c r="A9" s="15" t="s">
        <v>187</v>
      </c>
      <c r="C9" s="15" t="s">
        <v>244</v>
      </c>
      <c r="E9" s="10">
        <v>8502639</v>
      </c>
      <c r="G9" s="10">
        <v>2320</v>
      </c>
      <c r="I9" s="10">
        <v>0</v>
      </c>
      <c r="K9" s="10">
        <v>0</v>
      </c>
      <c r="M9" s="10">
        <v>0</v>
      </c>
      <c r="O9" s="10">
        <v>19726122480</v>
      </c>
      <c r="Q9" s="10">
        <v>0</v>
      </c>
      <c r="S9" s="10">
        <v>19726122480</v>
      </c>
    </row>
    <row r="10" spans="1:19" ht="21.75" customHeight="1">
      <c r="A10" s="15" t="s">
        <v>179</v>
      </c>
      <c r="C10" s="15" t="s">
        <v>245</v>
      </c>
      <c r="E10" s="10">
        <v>19431752</v>
      </c>
      <c r="G10" s="10">
        <v>1997</v>
      </c>
      <c r="I10" s="10">
        <v>0</v>
      </c>
      <c r="K10" s="10">
        <v>0</v>
      </c>
      <c r="M10" s="10">
        <v>0</v>
      </c>
      <c r="O10" s="10">
        <v>38805208744</v>
      </c>
      <c r="Q10" s="10">
        <v>263981012</v>
      </c>
      <c r="S10" s="10">
        <v>38541227732</v>
      </c>
    </row>
    <row r="11" spans="1:19" ht="21.75" customHeight="1">
      <c r="A11" s="15" t="s">
        <v>180</v>
      </c>
      <c r="C11" s="15" t="s">
        <v>243</v>
      </c>
      <c r="E11" s="10">
        <v>10500000</v>
      </c>
      <c r="G11" s="10">
        <v>360</v>
      </c>
      <c r="I11" s="10">
        <v>0</v>
      </c>
      <c r="K11" s="10">
        <v>0</v>
      </c>
      <c r="M11" s="10">
        <v>0</v>
      </c>
      <c r="O11" s="10">
        <v>3780000000</v>
      </c>
      <c r="Q11" s="10">
        <v>0</v>
      </c>
      <c r="S11" s="10">
        <v>3780000000</v>
      </c>
    </row>
    <row r="12" spans="1:19" ht="21.75" customHeight="1">
      <c r="A12" s="15" t="s">
        <v>185</v>
      </c>
      <c r="C12" s="15" t="s">
        <v>246</v>
      </c>
      <c r="E12" s="10">
        <v>11000000</v>
      </c>
      <c r="G12" s="10">
        <v>625</v>
      </c>
      <c r="I12" s="10">
        <v>0</v>
      </c>
      <c r="K12" s="10">
        <v>0</v>
      </c>
      <c r="M12" s="10">
        <v>0</v>
      </c>
      <c r="O12" s="10">
        <v>6875000000</v>
      </c>
      <c r="Q12" s="10">
        <v>0</v>
      </c>
      <c r="S12" s="10">
        <v>6875000000</v>
      </c>
    </row>
    <row r="13" spans="1:19" ht="21.75" customHeight="1">
      <c r="A13" s="15" t="s">
        <v>177</v>
      </c>
      <c r="C13" s="15" t="s">
        <v>247</v>
      </c>
      <c r="E13" s="10">
        <v>32163634</v>
      </c>
      <c r="G13" s="10">
        <v>400</v>
      </c>
      <c r="I13" s="10">
        <v>0</v>
      </c>
      <c r="K13" s="10">
        <v>0</v>
      </c>
      <c r="M13" s="10">
        <v>0</v>
      </c>
      <c r="O13" s="10">
        <v>12865453600</v>
      </c>
      <c r="Q13" s="10">
        <v>0</v>
      </c>
      <c r="S13" s="10">
        <v>12865453600</v>
      </c>
    </row>
    <row r="14" spans="1:19" ht="21.75" customHeight="1">
      <c r="A14" s="8" t="s">
        <v>190</v>
      </c>
      <c r="C14" s="8" t="s">
        <v>248</v>
      </c>
      <c r="E14" s="11">
        <v>4000000</v>
      </c>
      <c r="G14" s="11">
        <v>2017</v>
      </c>
      <c r="I14" s="11">
        <v>0</v>
      </c>
      <c r="K14" s="11">
        <v>0</v>
      </c>
      <c r="M14" s="11">
        <v>0</v>
      </c>
      <c r="O14" s="11">
        <v>8068000000</v>
      </c>
      <c r="Q14" s="11">
        <v>0</v>
      </c>
      <c r="S14" s="11">
        <v>8068000000</v>
      </c>
    </row>
    <row r="15" spans="1:19" ht="21.75" customHeight="1">
      <c r="A15" s="13" t="s">
        <v>21</v>
      </c>
      <c r="C15" s="14"/>
      <c r="E15" s="14"/>
      <c r="G15" s="14"/>
      <c r="I15" s="14">
        <v>0</v>
      </c>
      <c r="K15" s="14">
        <v>0</v>
      </c>
      <c r="M15" s="14">
        <v>0</v>
      </c>
      <c r="O15" s="14">
        <f>SUM(O8:O14)</f>
        <v>114173784824</v>
      </c>
      <c r="Q15" s="14">
        <f>SUM(Q8:Q14)</f>
        <v>263981012</v>
      </c>
      <c r="S15" s="14">
        <f>SUM(S8:S14)</f>
        <v>113909803812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0"/>
  <sheetViews>
    <sheetView rightToLeft="1" topLeftCell="C1" workbookViewId="0">
      <selection activeCell="I14" sqref="I14"/>
    </sheetView>
  </sheetViews>
  <sheetFormatPr defaultRowHeight="12.75"/>
  <cols>
    <col min="1" max="1" width="57.85546875" bestFit="1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1.75" customHeight="1">
      <c r="A2" s="65" t="s">
        <v>152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14.45" customHeight="1"/>
    <row r="5" spans="1:11" ht="14.45" customHeight="1">
      <c r="A5" s="67" t="s">
        <v>195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14.45" customHeight="1">
      <c r="I6" s="2" t="s">
        <v>171</v>
      </c>
      <c r="K6" s="2" t="s">
        <v>172</v>
      </c>
    </row>
    <row r="7" spans="1:11" ht="42">
      <c r="A7" s="2" t="s">
        <v>249</v>
      </c>
      <c r="C7" s="20" t="s">
        <v>250</v>
      </c>
      <c r="E7" s="20" t="s">
        <v>251</v>
      </c>
      <c r="G7" s="20" t="s">
        <v>252</v>
      </c>
      <c r="I7" s="19" t="s">
        <v>253</v>
      </c>
      <c r="K7" s="19" t="s">
        <v>253</v>
      </c>
    </row>
    <row r="8" spans="1:11" ht="18.75">
      <c r="A8" s="33" t="s">
        <v>304</v>
      </c>
      <c r="B8" s="34"/>
      <c r="C8" s="35" t="s">
        <v>305</v>
      </c>
      <c r="D8" s="34"/>
      <c r="E8" s="36">
        <v>67248</v>
      </c>
      <c r="F8" s="34"/>
      <c r="G8" s="37">
        <v>175198</v>
      </c>
      <c r="H8" s="34"/>
      <c r="I8" s="36">
        <v>0</v>
      </c>
      <c r="J8" s="34"/>
      <c r="K8" s="36">
        <v>11781715104</v>
      </c>
    </row>
    <row r="9" spans="1:11" ht="19.5" thickBot="1">
      <c r="I9" s="32">
        <f>SUM(I8)</f>
        <v>0</v>
      </c>
      <c r="K9" s="32">
        <f>SUM(K8)</f>
        <v>11781715104</v>
      </c>
    </row>
    <row r="10" spans="1:11" ht="13.5" thickTop="1"/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8"/>
  <sheetViews>
    <sheetView rightToLeft="1" topLeftCell="A11" workbookViewId="0">
      <selection activeCell="T27" sqref="T2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6.140625" customWidth="1"/>
    <col min="11" max="11" width="1.28515625" customWidth="1"/>
    <col min="12" max="12" width="10.42578125" customWidth="1"/>
    <col min="13" max="13" width="1.28515625" customWidth="1"/>
    <col min="14" max="14" width="17.7109375" customWidth="1"/>
    <col min="15" max="15" width="1.28515625" customWidth="1"/>
    <col min="16" max="16" width="17.85546875" bestFit="1" customWidth="1"/>
    <col min="17" max="17" width="1.28515625" customWidth="1"/>
    <col min="18" max="18" width="10.42578125" customWidth="1"/>
    <col min="19" max="19" width="1.28515625" customWidth="1"/>
    <col min="20" max="20" width="17.85546875" bestFit="1" customWidth="1"/>
    <col min="21" max="21" width="0.28515625" customWidth="1"/>
  </cols>
  <sheetData>
    <row r="1" spans="1:20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21.75" customHeight="1">
      <c r="A2" s="65" t="s">
        <v>152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14.45" customHeight="1"/>
    <row r="5" spans="1:20" ht="14.45" customHeight="1">
      <c r="A5" s="67" t="s">
        <v>254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14.45" customHeight="1">
      <c r="A6" s="68" t="s">
        <v>155</v>
      </c>
      <c r="J6" s="68" t="s">
        <v>171</v>
      </c>
      <c r="K6" s="68"/>
      <c r="L6" s="68"/>
      <c r="M6" s="68"/>
      <c r="N6" s="68"/>
      <c r="P6" s="68" t="s">
        <v>172</v>
      </c>
      <c r="Q6" s="68"/>
      <c r="R6" s="68"/>
      <c r="S6" s="68"/>
      <c r="T6" s="68"/>
    </row>
    <row r="7" spans="1:20" ht="29.1" customHeight="1">
      <c r="A7" s="68"/>
      <c r="C7" s="17" t="s">
        <v>255</v>
      </c>
      <c r="E7" s="86" t="s">
        <v>79</v>
      </c>
      <c r="F7" s="86"/>
      <c r="H7" s="17" t="s">
        <v>256</v>
      </c>
      <c r="J7" s="18" t="s">
        <v>257</v>
      </c>
      <c r="K7" s="3"/>
      <c r="L7" s="18" t="s">
        <v>241</v>
      </c>
      <c r="M7" s="3"/>
      <c r="N7" s="18" t="s">
        <v>258</v>
      </c>
      <c r="P7" s="18" t="s">
        <v>257</v>
      </c>
      <c r="Q7" s="3"/>
      <c r="R7" s="18" t="s">
        <v>241</v>
      </c>
      <c r="S7" s="3"/>
      <c r="T7" s="18" t="s">
        <v>258</v>
      </c>
    </row>
    <row r="8" spans="1:20" ht="21.75" customHeight="1">
      <c r="A8" s="5" t="s">
        <v>306</v>
      </c>
      <c r="C8" s="3"/>
      <c r="E8" s="5" t="s">
        <v>123</v>
      </c>
      <c r="F8" s="3"/>
      <c r="H8" s="7">
        <v>23</v>
      </c>
      <c r="J8" s="6">
        <v>202964526349</v>
      </c>
      <c r="L8" s="6">
        <v>0</v>
      </c>
      <c r="N8" s="6">
        <v>202964526349</v>
      </c>
      <c r="P8" s="6">
        <v>233211101689</v>
      </c>
      <c r="R8" s="6">
        <v>0</v>
      </c>
      <c r="T8" s="6">
        <v>233211101689</v>
      </c>
    </row>
    <row r="9" spans="1:20" ht="21.75" customHeight="1">
      <c r="A9" s="15" t="s">
        <v>281</v>
      </c>
      <c r="E9" s="15" t="s">
        <v>123</v>
      </c>
      <c r="H9" s="16">
        <v>23</v>
      </c>
      <c r="J9" s="10">
        <v>180265843159</v>
      </c>
      <c r="L9" s="10">
        <v>0</v>
      </c>
      <c r="N9" s="10">
        <v>180265843159</v>
      </c>
      <c r="P9" s="10">
        <v>286349271235</v>
      </c>
      <c r="R9" s="10">
        <v>0</v>
      </c>
      <c r="T9" s="10">
        <v>286349271235</v>
      </c>
    </row>
    <row r="10" spans="1:20" ht="21.75" customHeight="1">
      <c r="A10" s="15" t="s">
        <v>85</v>
      </c>
      <c r="E10" s="15" t="s">
        <v>87</v>
      </c>
      <c r="H10" s="16">
        <v>23</v>
      </c>
      <c r="J10" s="10">
        <v>18843721500</v>
      </c>
      <c r="L10" s="10">
        <v>0</v>
      </c>
      <c r="N10" s="10">
        <v>18843721500</v>
      </c>
      <c r="P10" s="10">
        <v>46229760405</v>
      </c>
      <c r="R10" s="10">
        <v>0</v>
      </c>
      <c r="T10" s="10">
        <v>46229760405</v>
      </c>
    </row>
    <row r="11" spans="1:20" ht="21.75" customHeight="1">
      <c r="A11" s="15" t="s">
        <v>118</v>
      </c>
      <c r="E11" s="15" t="s">
        <v>120</v>
      </c>
      <c r="H11" s="16">
        <v>23</v>
      </c>
      <c r="J11" s="10">
        <v>12963814002</v>
      </c>
      <c r="L11" s="10">
        <v>0</v>
      </c>
      <c r="N11" s="10">
        <v>12963814002</v>
      </c>
      <c r="P11" s="10">
        <v>146758480232</v>
      </c>
      <c r="R11" s="10">
        <v>0</v>
      </c>
      <c r="T11" s="10">
        <v>146758480232</v>
      </c>
    </row>
    <row r="12" spans="1:20" ht="21.75" customHeight="1">
      <c r="A12" s="15" t="s">
        <v>115</v>
      </c>
      <c r="E12" s="15" t="s">
        <v>117</v>
      </c>
      <c r="H12" s="16">
        <v>23</v>
      </c>
      <c r="J12" s="10">
        <v>244370279684</v>
      </c>
      <c r="L12" s="10">
        <v>0</v>
      </c>
      <c r="N12" s="10">
        <v>244370279684</v>
      </c>
      <c r="P12" s="10">
        <v>2587042233790</v>
      </c>
      <c r="R12" s="10">
        <v>0</v>
      </c>
      <c r="T12" s="10">
        <v>2587042233790</v>
      </c>
    </row>
    <row r="13" spans="1:20" ht="21.75" customHeight="1">
      <c r="A13" s="15" t="s">
        <v>112</v>
      </c>
      <c r="E13" s="15" t="s">
        <v>114</v>
      </c>
      <c r="H13" s="16">
        <v>23</v>
      </c>
      <c r="J13" s="10">
        <v>30490700257</v>
      </c>
      <c r="L13" s="10">
        <v>0</v>
      </c>
      <c r="N13" s="10">
        <v>30490700257</v>
      </c>
      <c r="P13" s="10">
        <v>398014500303</v>
      </c>
      <c r="R13" s="10">
        <v>0</v>
      </c>
      <c r="T13" s="10">
        <v>398014500303</v>
      </c>
    </row>
    <row r="14" spans="1:20" ht="21.75" customHeight="1">
      <c r="A14" s="15" t="s">
        <v>103</v>
      </c>
      <c r="E14" s="15" t="s">
        <v>105</v>
      </c>
      <c r="H14" s="16">
        <v>23</v>
      </c>
      <c r="J14" s="10">
        <v>95058069</v>
      </c>
      <c r="L14" s="10">
        <v>0</v>
      </c>
      <c r="N14" s="10">
        <v>95058069</v>
      </c>
      <c r="P14" s="10">
        <v>245524911</v>
      </c>
      <c r="R14" s="10">
        <v>0</v>
      </c>
      <c r="T14" s="10">
        <v>245524911</v>
      </c>
    </row>
    <row r="15" spans="1:20" ht="21.75" customHeight="1">
      <c r="A15" s="15" t="s">
        <v>100</v>
      </c>
      <c r="E15" s="15" t="s">
        <v>102</v>
      </c>
      <c r="H15" s="16">
        <v>26</v>
      </c>
      <c r="J15" s="10">
        <v>20751658800</v>
      </c>
      <c r="L15" s="10">
        <v>0</v>
      </c>
      <c r="N15" s="10">
        <v>20751658800</v>
      </c>
      <c r="P15" s="10">
        <v>152882298797</v>
      </c>
      <c r="R15" s="10">
        <v>0</v>
      </c>
      <c r="T15" s="10">
        <v>152882298797</v>
      </c>
    </row>
    <row r="16" spans="1:20" ht="21.75" customHeight="1">
      <c r="A16" s="15" t="s">
        <v>219</v>
      </c>
      <c r="E16" s="15" t="s">
        <v>259</v>
      </c>
      <c r="H16" s="16">
        <v>20.5</v>
      </c>
      <c r="J16" s="10">
        <v>0</v>
      </c>
      <c r="L16" s="10">
        <v>0</v>
      </c>
      <c r="N16" s="10">
        <v>0</v>
      </c>
      <c r="P16" s="10">
        <v>126195632528</v>
      </c>
      <c r="R16" s="10">
        <v>0</v>
      </c>
      <c r="T16" s="10">
        <v>126195632528</v>
      </c>
    </row>
    <row r="17" spans="1:20" ht="21.75" customHeight="1">
      <c r="A17" s="15" t="s">
        <v>218</v>
      </c>
      <c r="E17" s="15" t="s">
        <v>260</v>
      </c>
      <c r="H17" s="16">
        <v>20.5</v>
      </c>
      <c r="J17" s="10">
        <v>0</v>
      </c>
      <c r="L17" s="10">
        <v>0</v>
      </c>
      <c r="N17" s="10">
        <v>0</v>
      </c>
      <c r="P17" s="10">
        <v>37404751821</v>
      </c>
      <c r="R17" s="10">
        <v>0</v>
      </c>
      <c r="T17" s="10">
        <v>37404751821</v>
      </c>
    </row>
    <row r="18" spans="1:20" ht="21.75" customHeight="1">
      <c r="A18" s="15" t="s">
        <v>217</v>
      </c>
      <c r="E18" s="15" t="s">
        <v>261</v>
      </c>
      <c r="H18" s="16">
        <v>20.5</v>
      </c>
      <c r="J18" s="10">
        <v>0</v>
      </c>
      <c r="L18" s="10">
        <v>0</v>
      </c>
      <c r="N18" s="10">
        <v>0</v>
      </c>
      <c r="P18" s="10">
        <v>17506126473</v>
      </c>
      <c r="R18" s="10">
        <v>0</v>
      </c>
      <c r="T18" s="10">
        <v>17506126473</v>
      </c>
    </row>
    <row r="19" spans="1:20" ht="21.75" customHeight="1">
      <c r="A19" s="15" t="s">
        <v>109</v>
      </c>
      <c r="E19" s="15" t="s">
        <v>111</v>
      </c>
      <c r="H19" s="16">
        <v>20.5</v>
      </c>
      <c r="J19" s="10">
        <v>7154569380</v>
      </c>
      <c r="L19" s="10">
        <v>0</v>
      </c>
      <c r="N19" s="10">
        <v>7154569380</v>
      </c>
      <c r="P19" s="10">
        <v>50910254650</v>
      </c>
      <c r="R19" s="10">
        <v>0</v>
      </c>
      <c r="T19" s="10">
        <v>50910254650</v>
      </c>
    </row>
    <row r="20" spans="1:20" ht="21.75" customHeight="1">
      <c r="A20" s="15" t="s">
        <v>214</v>
      </c>
      <c r="E20" s="15" t="s">
        <v>262</v>
      </c>
      <c r="H20" s="16">
        <v>21</v>
      </c>
      <c r="J20" s="10">
        <v>0</v>
      </c>
      <c r="L20" s="10">
        <v>0</v>
      </c>
      <c r="N20" s="10">
        <v>0</v>
      </c>
      <c r="P20" s="10">
        <v>11689983445</v>
      </c>
      <c r="R20" s="10">
        <v>0</v>
      </c>
      <c r="T20" s="10">
        <v>11689983445</v>
      </c>
    </row>
    <row r="21" spans="1:20" ht="21.75" customHeight="1">
      <c r="A21" s="15" t="s">
        <v>106</v>
      </c>
      <c r="E21" s="15" t="s">
        <v>108</v>
      </c>
      <c r="H21" s="16">
        <v>18</v>
      </c>
      <c r="J21" s="10">
        <v>3081062229</v>
      </c>
      <c r="L21" s="10">
        <v>0</v>
      </c>
      <c r="N21" s="10">
        <v>3081062229</v>
      </c>
      <c r="P21" s="10">
        <v>23653346944</v>
      </c>
      <c r="R21" s="10">
        <v>0</v>
      </c>
      <c r="T21" s="10">
        <v>23653346944</v>
      </c>
    </row>
    <row r="22" spans="1:20" ht="21.75" customHeight="1">
      <c r="A22" s="15" t="s">
        <v>94</v>
      </c>
      <c r="E22" s="15" t="s">
        <v>96</v>
      </c>
      <c r="H22" s="16">
        <v>18</v>
      </c>
      <c r="J22" s="10">
        <v>18596901480</v>
      </c>
      <c r="L22" s="10">
        <v>0</v>
      </c>
      <c r="N22" s="10">
        <v>18596901480</v>
      </c>
      <c r="P22" s="10">
        <v>128367698433</v>
      </c>
      <c r="R22" s="10">
        <v>0</v>
      </c>
      <c r="T22" s="10">
        <v>128367698433</v>
      </c>
    </row>
    <row r="23" spans="1:20" ht="21.75" customHeight="1">
      <c r="A23" s="15" t="s">
        <v>307</v>
      </c>
      <c r="E23" s="15"/>
      <c r="H23" s="16"/>
      <c r="J23" s="10">
        <v>0</v>
      </c>
      <c r="L23" s="10"/>
      <c r="N23" s="10">
        <v>0</v>
      </c>
      <c r="P23" s="10">
        <v>9819209015</v>
      </c>
      <c r="R23" s="10">
        <v>0</v>
      </c>
      <c r="T23" s="10">
        <v>9819209015</v>
      </c>
    </row>
    <row r="24" spans="1:20" ht="21.75" customHeight="1">
      <c r="A24" s="15" t="s">
        <v>308</v>
      </c>
      <c r="E24" s="15"/>
      <c r="H24" s="16"/>
      <c r="J24" s="10">
        <v>0</v>
      </c>
      <c r="L24" s="10"/>
      <c r="N24" s="10">
        <v>0</v>
      </c>
      <c r="P24" s="10">
        <v>411622883500</v>
      </c>
      <c r="R24" s="15">
        <v>0</v>
      </c>
      <c r="T24" s="10">
        <v>411622883500</v>
      </c>
    </row>
    <row r="25" spans="1:20" ht="21.75" customHeight="1">
      <c r="A25" s="15" t="s">
        <v>97</v>
      </c>
      <c r="E25" s="15" t="s">
        <v>99</v>
      </c>
      <c r="H25" s="16">
        <v>18</v>
      </c>
      <c r="J25" s="10">
        <v>17805317886</v>
      </c>
      <c r="L25" s="10">
        <v>0</v>
      </c>
      <c r="N25" s="10">
        <v>17805317886</v>
      </c>
      <c r="P25" s="10">
        <v>188531082957</v>
      </c>
      <c r="R25" s="10">
        <v>0</v>
      </c>
      <c r="T25" s="10">
        <v>188531082957</v>
      </c>
    </row>
    <row r="26" spans="1:20" ht="21.75" customHeight="1">
      <c r="A26" s="38" t="s">
        <v>21</v>
      </c>
      <c r="C26" s="10"/>
      <c r="E26" s="10"/>
      <c r="H26" s="10"/>
      <c r="J26" s="26">
        <f>SUM(J8:J25)</f>
        <v>757383452795</v>
      </c>
      <c r="L26" s="26">
        <v>0</v>
      </c>
      <c r="N26" s="26">
        <f>SUM(N8:N25)</f>
        <v>757383452795</v>
      </c>
      <c r="P26" s="26">
        <f>SUM(P8:P25)</f>
        <v>4856434141128</v>
      </c>
      <c r="R26" s="26">
        <v>0</v>
      </c>
      <c r="T26" s="26">
        <f>SUM(T8:T25)</f>
        <v>4856434141128</v>
      </c>
    </row>
    <row r="28" spans="1:20">
      <c r="T28" s="21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2"/>
  <sheetViews>
    <sheetView rightToLeft="1" workbookViewId="0">
      <selection activeCell="K22" sqref="K22"/>
    </sheetView>
  </sheetViews>
  <sheetFormatPr defaultRowHeight="12.75"/>
  <cols>
    <col min="1" max="1" width="39" customWidth="1"/>
    <col min="2" max="2" width="1.28515625" customWidth="1"/>
    <col min="3" max="3" width="17.7109375" bestFit="1" customWidth="1"/>
    <col min="4" max="4" width="1.28515625" customWidth="1"/>
    <col min="5" max="5" width="14" bestFit="1" customWidth="1"/>
    <col min="6" max="6" width="1.28515625" customWidth="1"/>
    <col min="7" max="7" width="17.7109375" bestFit="1" customWidth="1"/>
    <col min="8" max="8" width="1.28515625" customWidth="1"/>
    <col min="9" max="9" width="18.7109375" bestFit="1" customWidth="1"/>
    <col min="10" max="10" width="1.28515625" customWidth="1"/>
    <col min="11" max="11" width="16.42578125" bestFit="1" customWidth="1"/>
    <col min="12" max="12" width="1.28515625" customWidth="1"/>
    <col min="13" max="13" width="18.7109375" bestFit="1" customWidth="1"/>
    <col min="14" max="14" width="0.28515625" customWidth="1"/>
  </cols>
  <sheetData>
    <row r="1" spans="1:13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1.75" customHeight="1">
      <c r="A2" s="65" t="s">
        <v>152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14.45" customHeight="1"/>
    <row r="5" spans="1:13" ht="14.45" customHeight="1">
      <c r="A5" s="67" t="s">
        <v>263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ht="14.45" customHeight="1">
      <c r="A6" s="68" t="s">
        <v>155</v>
      </c>
      <c r="C6" s="68" t="s">
        <v>171</v>
      </c>
      <c r="D6" s="68"/>
      <c r="E6" s="68"/>
      <c r="F6" s="68"/>
      <c r="G6" s="68"/>
      <c r="I6" s="68" t="s">
        <v>172</v>
      </c>
      <c r="J6" s="68"/>
      <c r="K6" s="68"/>
      <c r="L6" s="68"/>
      <c r="M6" s="68"/>
    </row>
    <row r="7" spans="1:13" ht="29.1" customHeight="1">
      <c r="A7" s="68"/>
      <c r="C7" s="18" t="s">
        <v>257</v>
      </c>
      <c r="D7" s="3"/>
      <c r="E7" s="18" t="s">
        <v>241</v>
      </c>
      <c r="F7" s="3"/>
      <c r="G7" s="18" t="s">
        <v>258</v>
      </c>
      <c r="I7" s="18" t="s">
        <v>257</v>
      </c>
      <c r="J7" s="3"/>
      <c r="K7" s="18" t="s">
        <v>241</v>
      </c>
      <c r="L7" s="3"/>
      <c r="M7" s="18" t="s">
        <v>258</v>
      </c>
    </row>
    <row r="8" spans="1:13" ht="21.75" customHeight="1">
      <c r="A8" s="5" t="s">
        <v>141</v>
      </c>
      <c r="C8" s="6">
        <v>102220838963</v>
      </c>
      <c r="E8" s="6">
        <v>88179475</v>
      </c>
      <c r="G8" s="6">
        <v>102132659488</v>
      </c>
      <c r="I8" s="6">
        <v>906883551253</v>
      </c>
      <c r="K8" s="6">
        <v>460386002</v>
      </c>
      <c r="M8" s="6">
        <v>906423165251</v>
      </c>
    </row>
    <row r="9" spans="1:13" ht="21.75" customHeight="1">
      <c r="A9" s="15" t="s">
        <v>142</v>
      </c>
      <c r="C9" s="10">
        <v>228883670772</v>
      </c>
      <c r="E9" s="10">
        <v>638543318</v>
      </c>
      <c r="G9" s="10">
        <v>228245127454</v>
      </c>
      <c r="I9" s="10">
        <v>969502195095</v>
      </c>
      <c r="K9" s="10">
        <v>1300164971</v>
      </c>
      <c r="M9" s="10">
        <v>968202030124</v>
      </c>
    </row>
    <row r="10" spans="1:13" ht="21.75" customHeight="1">
      <c r="A10" s="15" t="s">
        <v>143</v>
      </c>
      <c r="C10" s="10">
        <v>132207429648</v>
      </c>
      <c r="E10" s="10">
        <v>699341111</v>
      </c>
      <c r="G10" s="10">
        <v>131508088537</v>
      </c>
      <c r="I10" s="10">
        <v>896036976255</v>
      </c>
      <c r="K10" s="10">
        <v>954013013</v>
      </c>
      <c r="M10" s="10">
        <v>895082963242</v>
      </c>
    </row>
    <row r="11" spans="1:13" ht="21.75" customHeight="1">
      <c r="A11" s="15" t="s">
        <v>144</v>
      </c>
      <c r="C11" s="10">
        <v>21369989052</v>
      </c>
      <c r="E11" s="10">
        <v>-131382987</v>
      </c>
      <c r="G11" s="10">
        <v>21501372039</v>
      </c>
      <c r="I11" s="10">
        <v>28800749422</v>
      </c>
      <c r="K11" s="10">
        <v>0</v>
      </c>
      <c r="M11" s="10">
        <v>28800749422</v>
      </c>
    </row>
    <row r="12" spans="1:13" ht="21.75" customHeight="1">
      <c r="A12" s="15" t="s">
        <v>145</v>
      </c>
      <c r="C12" s="10">
        <v>150290837989</v>
      </c>
      <c r="E12" s="10">
        <v>-344348893</v>
      </c>
      <c r="G12" s="10">
        <v>150635186882</v>
      </c>
      <c r="I12" s="10">
        <v>1195694691201</v>
      </c>
      <c r="K12" s="10">
        <v>785918876</v>
      </c>
      <c r="M12" s="10">
        <v>1194908772325</v>
      </c>
    </row>
    <row r="13" spans="1:13" ht="21.75" customHeight="1">
      <c r="A13" s="15" t="s">
        <v>231</v>
      </c>
      <c r="C13" s="10">
        <v>0</v>
      </c>
      <c r="E13" s="10">
        <v>0</v>
      </c>
      <c r="G13" s="10">
        <v>0</v>
      </c>
      <c r="I13" s="10">
        <v>111083</v>
      </c>
      <c r="K13" s="10">
        <v>0</v>
      </c>
      <c r="M13" s="10">
        <v>111083</v>
      </c>
    </row>
    <row r="14" spans="1:13" ht="21.75" customHeight="1">
      <c r="A14" s="15" t="s">
        <v>146</v>
      </c>
      <c r="C14" s="10">
        <v>2006</v>
      </c>
      <c r="E14" s="10">
        <v>0</v>
      </c>
      <c r="G14" s="10">
        <v>2006</v>
      </c>
      <c r="I14" s="10">
        <v>25063</v>
      </c>
      <c r="K14" s="10">
        <v>0</v>
      </c>
      <c r="M14" s="10">
        <v>25063</v>
      </c>
    </row>
    <row r="15" spans="1:13" ht="21.75" customHeight="1">
      <c r="A15" s="15" t="s">
        <v>147</v>
      </c>
      <c r="C15" s="10">
        <v>3439364</v>
      </c>
      <c r="E15" s="10">
        <v>0</v>
      </c>
      <c r="G15" s="10">
        <v>3439364</v>
      </c>
      <c r="I15" s="10">
        <v>9151473</v>
      </c>
      <c r="K15" s="10">
        <v>0</v>
      </c>
      <c r="M15" s="10">
        <v>9151473</v>
      </c>
    </row>
    <row r="16" spans="1:13" ht="21.75" customHeight="1">
      <c r="A16" s="15" t="s">
        <v>148</v>
      </c>
      <c r="C16" s="10">
        <v>251950874772</v>
      </c>
      <c r="E16" s="10">
        <v>310762815</v>
      </c>
      <c r="G16" s="10">
        <v>251640111957</v>
      </c>
      <c r="I16" s="10">
        <v>1276745561440</v>
      </c>
      <c r="K16" s="10">
        <v>694752302</v>
      </c>
      <c r="M16" s="10">
        <v>1276050809138</v>
      </c>
    </row>
    <row r="17" spans="1:13" ht="21.75" customHeight="1">
      <c r="A17" s="15" t="s">
        <v>232</v>
      </c>
      <c r="C17" s="10">
        <v>0</v>
      </c>
      <c r="E17" s="10">
        <v>0</v>
      </c>
      <c r="G17" s="10">
        <v>0</v>
      </c>
      <c r="I17" s="10">
        <v>632616</v>
      </c>
      <c r="K17" s="10">
        <v>0</v>
      </c>
      <c r="M17" s="10">
        <v>632616</v>
      </c>
    </row>
    <row r="18" spans="1:13" ht="21.75" customHeight="1">
      <c r="A18" s="15" t="s">
        <v>149</v>
      </c>
      <c r="C18" s="10">
        <v>6868</v>
      </c>
      <c r="E18" s="10">
        <v>0</v>
      </c>
      <c r="G18" s="10">
        <v>6868</v>
      </c>
      <c r="I18" s="10">
        <v>110484926389</v>
      </c>
      <c r="K18" s="10">
        <v>2749206</v>
      </c>
      <c r="M18" s="10">
        <v>110482177183</v>
      </c>
    </row>
    <row r="19" spans="1:13" ht="21.75" customHeight="1">
      <c r="A19" s="15" t="s">
        <v>150</v>
      </c>
      <c r="C19" s="10">
        <v>23248</v>
      </c>
      <c r="E19" s="10">
        <v>0</v>
      </c>
      <c r="G19" s="10">
        <v>23248</v>
      </c>
      <c r="I19" s="10">
        <v>183628</v>
      </c>
      <c r="K19" s="10">
        <v>0</v>
      </c>
      <c r="M19" s="10">
        <v>183628</v>
      </c>
    </row>
    <row r="20" spans="1:13" ht="21.75" customHeight="1">
      <c r="A20" s="15" t="s">
        <v>151</v>
      </c>
      <c r="C20" s="10">
        <v>0</v>
      </c>
      <c r="E20" s="10">
        <v>0</v>
      </c>
      <c r="G20" s="10">
        <v>0</v>
      </c>
      <c r="I20" s="10">
        <v>109589041</v>
      </c>
      <c r="K20" s="10">
        <v>0</v>
      </c>
      <c r="M20" s="10">
        <v>109589041</v>
      </c>
    </row>
    <row r="21" spans="1:13" ht="21.75" customHeight="1" thickBot="1">
      <c r="A21" s="38" t="s">
        <v>21</v>
      </c>
      <c r="C21" s="14">
        <f>SUM(C8:C20)</f>
        <v>886927112682</v>
      </c>
      <c r="E21" s="14">
        <f>SUM(E8:E20)</f>
        <v>1261094839</v>
      </c>
      <c r="G21" s="14">
        <f>SUM(G8:G20)</f>
        <v>885666017843</v>
      </c>
      <c r="I21" s="14">
        <f>SUM(I8:I20)</f>
        <v>5384268343959</v>
      </c>
      <c r="K21" s="14">
        <f>SUM(K8:K20)</f>
        <v>4197984370</v>
      </c>
      <c r="M21" s="14">
        <f>SUM(M8:M20)</f>
        <v>5380070359589</v>
      </c>
    </row>
    <row r="22" spans="1:13" ht="13.5" thickTop="1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67"/>
  <sheetViews>
    <sheetView rightToLeft="1" zoomScaleNormal="100" workbookViewId="0">
      <selection activeCell="W46" sqref="W46"/>
    </sheetView>
  </sheetViews>
  <sheetFormatPr defaultRowHeight="12.75"/>
  <cols>
    <col min="1" max="1" width="31.28515625" bestFit="1" customWidth="1"/>
    <col min="2" max="2" width="1.28515625" customWidth="1"/>
    <col min="3" max="3" width="10.5703125" customWidth="1"/>
    <col min="4" max="4" width="1.28515625" customWidth="1"/>
    <col min="5" max="5" width="17.85546875" customWidth="1"/>
    <col min="6" max="6" width="1.28515625" customWidth="1"/>
    <col min="7" max="7" width="17.85546875" customWidth="1"/>
    <col min="8" max="8" width="1.28515625" customWidth="1"/>
    <col min="9" max="9" width="21.85546875" customWidth="1"/>
    <col min="10" max="10" width="1.28515625" customWidth="1"/>
    <col min="11" max="11" width="13.5703125" bestFit="1" customWidth="1"/>
    <col min="12" max="12" width="1.28515625" customWidth="1"/>
    <col min="13" max="13" width="18.7109375" bestFit="1" customWidth="1"/>
    <col min="14" max="14" width="1.28515625" customWidth="1"/>
    <col min="15" max="15" width="18.85546875" bestFit="1" customWidth="1"/>
    <col min="16" max="16" width="1.28515625" customWidth="1"/>
    <col min="17" max="17" width="14.85546875" bestFit="1" customWidth="1"/>
    <col min="18" max="18" width="2.7109375" customWidth="1"/>
    <col min="19" max="19" width="0.28515625" customWidth="1"/>
    <col min="21" max="21" width="18.7109375" bestFit="1" customWidth="1"/>
  </cols>
  <sheetData>
    <row r="1" spans="1:21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1" ht="21.75" customHeight="1">
      <c r="A2" s="65" t="s">
        <v>152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21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21" ht="14.45" customHeight="1"/>
    <row r="5" spans="1:21" ht="14.45" customHeight="1">
      <c r="A5" s="67" t="s">
        <v>264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1" ht="14.45" customHeight="1">
      <c r="A6" s="68" t="s">
        <v>155</v>
      </c>
      <c r="C6" s="68" t="s">
        <v>171</v>
      </c>
      <c r="D6" s="68"/>
      <c r="E6" s="68"/>
      <c r="F6" s="68"/>
      <c r="G6" s="68"/>
      <c r="H6" s="68"/>
      <c r="I6" s="68"/>
      <c r="K6" s="68" t="s">
        <v>172</v>
      </c>
      <c r="L6" s="68"/>
      <c r="M6" s="68"/>
      <c r="N6" s="68"/>
      <c r="O6" s="68"/>
      <c r="P6" s="68"/>
      <c r="Q6" s="68"/>
      <c r="R6" s="68"/>
    </row>
    <row r="7" spans="1:21" ht="38.25" customHeight="1">
      <c r="A7" s="68"/>
      <c r="C7" s="18" t="s">
        <v>13</v>
      </c>
      <c r="D7" s="3"/>
      <c r="E7" s="18" t="s">
        <v>265</v>
      </c>
      <c r="F7" s="3"/>
      <c r="G7" s="18" t="s">
        <v>266</v>
      </c>
      <c r="H7" s="3"/>
      <c r="I7" s="18" t="s">
        <v>267</v>
      </c>
      <c r="K7" s="18" t="s">
        <v>13</v>
      </c>
      <c r="L7" s="3"/>
      <c r="M7" s="18" t="s">
        <v>265</v>
      </c>
      <c r="N7" s="3"/>
      <c r="O7" s="18" t="s">
        <v>266</v>
      </c>
      <c r="P7" s="3"/>
      <c r="Q7" s="87" t="s">
        <v>267</v>
      </c>
      <c r="R7" s="87"/>
    </row>
    <row r="8" spans="1:21" ht="21.75" customHeight="1">
      <c r="A8" s="5" t="s">
        <v>68</v>
      </c>
      <c r="C8" s="6">
        <v>4775000</v>
      </c>
      <c r="E8" s="6">
        <v>70001500000</v>
      </c>
      <c r="G8" s="6">
        <v>71843101916</v>
      </c>
      <c r="I8" s="6">
        <v>-1841601916</v>
      </c>
      <c r="K8" s="6">
        <v>4775000</v>
      </c>
      <c r="M8" s="6">
        <f>O8+Q8</f>
        <v>70001500000</v>
      </c>
      <c r="O8" s="6">
        <v>71843101916</v>
      </c>
      <c r="Q8" s="72">
        <v>-1841601916</v>
      </c>
      <c r="R8" s="72"/>
      <c r="U8" s="21"/>
    </row>
    <row r="9" spans="1:21" ht="21.75" customHeight="1">
      <c r="A9" s="15" t="s">
        <v>61</v>
      </c>
      <c r="C9" s="10">
        <v>2000000</v>
      </c>
      <c r="E9" s="10">
        <v>21364002000</v>
      </c>
      <c r="G9" s="10">
        <v>20018560000</v>
      </c>
      <c r="I9" s="10">
        <v>1345442000</v>
      </c>
      <c r="K9" s="10">
        <v>2000000</v>
      </c>
      <c r="M9" s="10">
        <f>O9+Q9</f>
        <v>21364002000</v>
      </c>
      <c r="O9" s="10">
        <v>20018560000</v>
      </c>
      <c r="Q9" s="74">
        <v>1345442000</v>
      </c>
      <c r="R9" s="74"/>
    </row>
    <row r="10" spans="1:21" ht="21.75" customHeight="1">
      <c r="A10" s="15" t="s">
        <v>57</v>
      </c>
      <c r="C10" s="10">
        <v>4400000</v>
      </c>
      <c r="E10" s="10">
        <v>87956000000</v>
      </c>
      <c r="G10" s="10">
        <v>100092773053</v>
      </c>
      <c r="I10" s="10">
        <v>-12136773053</v>
      </c>
      <c r="K10" s="10">
        <v>4400000</v>
      </c>
      <c r="M10" s="10">
        <f t="shared" ref="M10:M56" si="0">O10+Q10</f>
        <v>87956000000</v>
      </c>
      <c r="O10" s="10">
        <v>100092773053</v>
      </c>
      <c r="Q10" s="74">
        <v>-12136773053</v>
      </c>
      <c r="R10" s="74"/>
    </row>
    <row r="11" spans="1:21" ht="21.75" customHeight="1">
      <c r="A11" s="15" t="s">
        <v>62</v>
      </c>
      <c r="C11" s="10">
        <v>4000000</v>
      </c>
      <c r="E11" s="10">
        <v>43171630744</v>
      </c>
      <c r="G11" s="10">
        <v>40037120000</v>
      </c>
      <c r="I11" s="10">
        <v>3134510744</v>
      </c>
      <c r="K11" s="10">
        <v>4000000</v>
      </c>
      <c r="M11" s="10">
        <f t="shared" si="0"/>
        <v>43171630744</v>
      </c>
      <c r="O11" s="10">
        <v>40037120000</v>
      </c>
      <c r="Q11" s="74">
        <v>3134510744</v>
      </c>
      <c r="R11" s="74"/>
    </row>
    <row r="12" spans="1:21" ht="21.75" customHeight="1">
      <c r="A12" s="15" t="s">
        <v>58</v>
      </c>
      <c r="C12" s="10">
        <v>805000</v>
      </c>
      <c r="E12" s="10">
        <v>39839450000</v>
      </c>
      <c r="G12" s="10">
        <v>39798395000</v>
      </c>
      <c r="I12" s="10">
        <v>41055000</v>
      </c>
      <c r="K12" s="10">
        <v>805000</v>
      </c>
      <c r="M12" s="10">
        <f t="shared" si="0"/>
        <v>39839450000</v>
      </c>
      <c r="O12" s="10">
        <v>39798395000</v>
      </c>
      <c r="Q12" s="74">
        <v>41055000</v>
      </c>
      <c r="R12" s="74"/>
    </row>
    <row r="13" spans="1:21" ht="21.75" customHeight="1">
      <c r="A13" s="15" t="s">
        <v>53</v>
      </c>
      <c r="C13" s="10">
        <v>6398686</v>
      </c>
      <c r="E13" s="10">
        <v>672819365550</v>
      </c>
      <c r="G13" s="10">
        <v>131758323460</v>
      </c>
      <c r="I13" s="10">
        <v>8034435820</v>
      </c>
      <c r="K13" s="10">
        <v>31370067</v>
      </c>
      <c r="M13" s="10">
        <f t="shared" si="0"/>
        <v>672819365550</v>
      </c>
      <c r="O13" s="10">
        <v>648361688643</v>
      </c>
      <c r="Q13" s="74">
        <v>24457676907</v>
      </c>
      <c r="R13" s="74"/>
    </row>
    <row r="14" spans="1:21" ht="21.75" customHeight="1">
      <c r="A14" s="15" t="s">
        <v>54</v>
      </c>
      <c r="C14" s="10">
        <v>5443000</v>
      </c>
      <c r="E14" s="10">
        <v>414433120000</v>
      </c>
      <c r="G14" s="10">
        <v>115370887908</v>
      </c>
      <c r="I14" s="10">
        <v>-920277908</v>
      </c>
      <c r="K14" s="10">
        <v>19060000</v>
      </c>
      <c r="M14" s="10">
        <f t="shared" si="0"/>
        <v>414433120000</v>
      </c>
      <c r="O14" s="10">
        <v>403999471510</v>
      </c>
      <c r="Q14" s="74">
        <v>10433648490</v>
      </c>
      <c r="R14" s="74"/>
    </row>
    <row r="15" spans="1:21" ht="21.75" customHeight="1">
      <c r="A15" s="15" t="s">
        <v>55</v>
      </c>
      <c r="C15" s="10">
        <v>4000000</v>
      </c>
      <c r="E15" s="10">
        <v>37880000000</v>
      </c>
      <c r="G15" s="10">
        <v>40046400000</v>
      </c>
      <c r="I15" s="10">
        <v>-2166400000</v>
      </c>
      <c r="K15" s="10">
        <v>4000000</v>
      </c>
      <c r="M15" s="10">
        <f t="shared" si="0"/>
        <v>37880000000</v>
      </c>
      <c r="O15" s="10">
        <v>40046400000</v>
      </c>
      <c r="Q15" s="74">
        <v>-2166400000</v>
      </c>
      <c r="R15" s="74"/>
    </row>
    <row r="16" spans="1:21" ht="21.75" customHeight="1">
      <c r="A16" s="15" t="s">
        <v>196</v>
      </c>
      <c r="C16" s="10">
        <v>0</v>
      </c>
      <c r="E16" s="10">
        <v>0</v>
      </c>
      <c r="G16" s="10">
        <v>0</v>
      </c>
      <c r="I16" s="10">
        <v>0</v>
      </c>
      <c r="K16" s="10">
        <v>9668000</v>
      </c>
      <c r="M16" s="10">
        <f t="shared" si="0"/>
        <v>283272400000</v>
      </c>
      <c r="O16" s="10">
        <v>300403809407</v>
      </c>
      <c r="Q16" s="74">
        <v>-17131409407</v>
      </c>
      <c r="R16" s="74"/>
    </row>
    <row r="17" spans="1:18" ht="21.75" customHeight="1">
      <c r="A17" s="15" t="s">
        <v>197</v>
      </c>
      <c r="C17" s="10">
        <v>0</v>
      </c>
      <c r="E17" s="10">
        <v>0</v>
      </c>
      <c r="G17" s="10">
        <v>0</v>
      </c>
      <c r="I17" s="10">
        <v>0</v>
      </c>
      <c r="K17" s="10">
        <v>10000000</v>
      </c>
      <c r="M17" s="10">
        <f t="shared" si="0"/>
        <v>129000000000</v>
      </c>
      <c r="O17" s="10">
        <v>150490000000</v>
      </c>
      <c r="Q17" s="74">
        <v>-21490000000</v>
      </c>
      <c r="R17" s="74"/>
    </row>
    <row r="18" spans="1:18" ht="21.75" customHeight="1">
      <c r="A18" s="15" t="s">
        <v>177</v>
      </c>
      <c r="C18" s="10">
        <v>0</v>
      </c>
      <c r="E18" s="10">
        <v>0</v>
      </c>
      <c r="G18" s="10">
        <v>0</v>
      </c>
      <c r="I18" s="10">
        <v>0</v>
      </c>
      <c r="K18" s="10">
        <v>32163634</v>
      </c>
      <c r="M18" s="10">
        <f t="shared" si="0"/>
        <v>121763263450</v>
      </c>
      <c r="O18" s="10">
        <v>86421712125</v>
      </c>
      <c r="Q18" s="74">
        <v>35341551325</v>
      </c>
      <c r="R18" s="74"/>
    </row>
    <row r="19" spans="1:18" ht="21.75" customHeight="1">
      <c r="A19" s="15" t="s">
        <v>198</v>
      </c>
      <c r="C19" s="10">
        <v>0</v>
      </c>
      <c r="E19" s="10">
        <v>0</v>
      </c>
      <c r="G19" s="10">
        <v>0</v>
      </c>
      <c r="I19" s="10">
        <v>0</v>
      </c>
      <c r="K19" s="10">
        <v>1500000</v>
      </c>
      <c r="M19" s="10">
        <f t="shared" si="0"/>
        <v>31347000000</v>
      </c>
      <c r="O19" s="10">
        <v>28615978125</v>
      </c>
      <c r="Q19" s="74">
        <v>2731021875</v>
      </c>
      <c r="R19" s="74"/>
    </row>
    <row r="20" spans="1:18" ht="21.75" customHeight="1">
      <c r="A20" s="15" t="s">
        <v>178</v>
      </c>
      <c r="C20" s="10">
        <v>0</v>
      </c>
      <c r="E20" s="10">
        <v>0</v>
      </c>
      <c r="G20" s="10">
        <v>0</v>
      </c>
      <c r="I20" s="10">
        <v>0</v>
      </c>
      <c r="K20" s="10">
        <v>29799</v>
      </c>
      <c r="M20" s="10">
        <f t="shared" si="0"/>
        <v>44879386056</v>
      </c>
      <c r="O20" s="10">
        <v>44698500000</v>
      </c>
      <c r="Q20" s="74">
        <v>180886056</v>
      </c>
      <c r="R20" s="74"/>
    </row>
    <row r="21" spans="1:18" ht="21.75" customHeight="1">
      <c r="A21" s="15" t="s">
        <v>179</v>
      </c>
      <c r="C21" s="10">
        <v>0</v>
      </c>
      <c r="E21" s="10">
        <v>0</v>
      </c>
      <c r="G21" s="10">
        <v>0</v>
      </c>
      <c r="I21" s="10">
        <v>0</v>
      </c>
      <c r="K21" s="10">
        <v>29431752</v>
      </c>
      <c r="M21" s="10">
        <f t="shared" si="0"/>
        <v>546804980730</v>
      </c>
      <c r="O21" s="10">
        <v>521645767737</v>
      </c>
      <c r="Q21" s="74">
        <v>25159212993</v>
      </c>
      <c r="R21" s="74"/>
    </row>
    <row r="22" spans="1:18" ht="21.75" customHeight="1">
      <c r="A22" s="15" t="s">
        <v>199</v>
      </c>
      <c r="C22" s="10">
        <v>0</v>
      </c>
      <c r="E22" s="10">
        <v>0</v>
      </c>
      <c r="G22" s="10">
        <v>0</v>
      </c>
      <c r="I22" s="10">
        <v>0</v>
      </c>
      <c r="K22" s="10">
        <v>66412351</v>
      </c>
      <c r="M22" s="10">
        <f t="shared" si="0"/>
        <v>1038260145852</v>
      </c>
      <c r="O22" s="10">
        <v>999999990441</v>
      </c>
      <c r="Q22" s="74">
        <v>38260155411</v>
      </c>
      <c r="R22" s="74"/>
    </row>
    <row r="23" spans="1:18" ht="21.75" customHeight="1">
      <c r="A23" s="15" t="s">
        <v>180</v>
      </c>
      <c r="C23" s="10">
        <v>0</v>
      </c>
      <c r="E23" s="10">
        <v>0</v>
      </c>
      <c r="G23" s="10">
        <v>0</v>
      </c>
      <c r="I23" s="10">
        <v>0</v>
      </c>
      <c r="K23" s="10">
        <v>35500000</v>
      </c>
      <c r="M23" s="10">
        <f t="shared" si="0"/>
        <v>124575080337</v>
      </c>
      <c r="O23" s="10">
        <v>122275605375</v>
      </c>
      <c r="Q23" s="74">
        <v>2299474962</v>
      </c>
      <c r="R23" s="74"/>
    </row>
    <row r="24" spans="1:18" ht="21.75" customHeight="1">
      <c r="A24" s="15" t="s">
        <v>181</v>
      </c>
      <c r="C24" s="10">
        <v>0</v>
      </c>
      <c r="E24" s="10">
        <v>0</v>
      </c>
      <c r="G24" s="10">
        <v>0</v>
      </c>
      <c r="I24" s="10">
        <v>0</v>
      </c>
      <c r="K24" s="10">
        <v>22113433</v>
      </c>
      <c r="M24" s="10">
        <f t="shared" si="0"/>
        <v>53041831105</v>
      </c>
      <c r="O24" s="10">
        <v>38347625898</v>
      </c>
      <c r="Q24" s="74">
        <v>14694205207</v>
      </c>
      <c r="R24" s="74"/>
    </row>
    <row r="25" spans="1:18" ht="21.75" customHeight="1">
      <c r="A25" s="15" t="s">
        <v>200</v>
      </c>
      <c r="C25" s="10">
        <v>0</v>
      </c>
      <c r="E25" s="10">
        <v>0</v>
      </c>
      <c r="G25" s="10">
        <v>0</v>
      </c>
      <c r="I25" s="10">
        <v>0</v>
      </c>
      <c r="K25" s="10">
        <v>2000000</v>
      </c>
      <c r="M25" s="10">
        <f t="shared" si="0"/>
        <v>20665999995</v>
      </c>
      <c r="O25" s="10">
        <v>20023200000</v>
      </c>
      <c r="Q25" s="74">
        <v>642799995</v>
      </c>
      <c r="R25" s="74"/>
    </row>
    <row r="26" spans="1:18" ht="21.75" customHeight="1">
      <c r="A26" s="15" t="s">
        <v>201</v>
      </c>
      <c r="C26" s="10">
        <v>0</v>
      </c>
      <c r="E26" s="10">
        <v>0</v>
      </c>
      <c r="G26" s="10">
        <v>0</v>
      </c>
      <c r="I26" s="10">
        <v>0</v>
      </c>
      <c r="K26" s="10">
        <v>4045389</v>
      </c>
      <c r="M26" s="10">
        <f t="shared" si="0"/>
        <v>199999986771</v>
      </c>
      <c r="O26" s="10">
        <v>199999986771</v>
      </c>
      <c r="Q26" s="74">
        <v>0</v>
      </c>
      <c r="R26" s="74"/>
    </row>
    <row r="27" spans="1:18" ht="21.75" customHeight="1">
      <c r="A27" s="15" t="s">
        <v>182</v>
      </c>
      <c r="C27" s="10">
        <v>0</v>
      </c>
      <c r="E27" s="10">
        <v>0</v>
      </c>
      <c r="G27" s="10">
        <v>0</v>
      </c>
      <c r="I27" s="10">
        <v>0</v>
      </c>
      <c r="K27" s="10">
        <v>12083</v>
      </c>
      <c r="M27" s="10">
        <f t="shared" si="0"/>
        <v>18132166220</v>
      </c>
      <c r="O27" s="10">
        <v>18124500000</v>
      </c>
      <c r="Q27" s="74">
        <v>7666220</v>
      </c>
      <c r="R27" s="74"/>
    </row>
    <row r="28" spans="1:18" ht="21.75" customHeight="1">
      <c r="A28" s="15" t="s">
        <v>183</v>
      </c>
      <c r="C28" s="10">
        <v>0</v>
      </c>
      <c r="E28" s="10">
        <v>0</v>
      </c>
      <c r="G28" s="10">
        <v>0</v>
      </c>
      <c r="I28" s="10">
        <v>0</v>
      </c>
      <c r="K28" s="10">
        <v>4692065</v>
      </c>
      <c r="M28" s="10">
        <f t="shared" si="0"/>
        <v>8266852328</v>
      </c>
      <c r="O28" s="10">
        <v>8194906653</v>
      </c>
      <c r="Q28" s="74">
        <v>71945675</v>
      </c>
      <c r="R28" s="74"/>
    </row>
    <row r="29" spans="1:18" ht="21.75" customHeight="1">
      <c r="A29" s="15" t="s">
        <v>184</v>
      </c>
      <c r="C29" s="10">
        <v>0</v>
      </c>
      <c r="E29" s="10">
        <v>0</v>
      </c>
      <c r="G29" s="10">
        <v>0</v>
      </c>
      <c r="I29" s="10">
        <v>0</v>
      </c>
      <c r="K29" s="10">
        <v>6100000</v>
      </c>
      <c r="M29" s="10">
        <f t="shared" si="0"/>
        <v>229939000000</v>
      </c>
      <c r="O29" s="10">
        <v>166145517000</v>
      </c>
      <c r="Q29" s="74">
        <v>63793483000</v>
      </c>
      <c r="R29" s="74"/>
    </row>
    <row r="30" spans="1:18" ht="21.75" customHeight="1">
      <c r="A30" s="15" t="s">
        <v>185</v>
      </c>
      <c r="C30" s="10">
        <v>0</v>
      </c>
      <c r="E30" s="10">
        <v>0</v>
      </c>
      <c r="G30" s="10">
        <v>0</v>
      </c>
      <c r="I30" s="10">
        <v>0</v>
      </c>
      <c r="K30" s="10">
        <v>18000000</v>
      </c>
      <c r="M30" s="10">
        <f t="shared" si="0"/>
        <v>72808566335</v>
      </c>
      <c r="O30" s="10">
        <v>73589520809</v>
      </c>
      <c r="Q30" s="74">
        <v>-780954474</v>
      </c>
      <c r="R30" s="74"/>
    </row>
    <row r="31" spans="1:18" ht="21.75" customHeight="1">
      <c r="A31" s="15" t="s">
        <v>202</v>
      </c>
      <c r="C31" s="10">
        <v>0</v>
      </c>
      <c r="E31" s="10">
        <v>0</v>
      </c>
      <c r="G31" s="10">
        <v>0</v>
      </c>
      <c r="I31" s="10">
        <v>0</v>
      </c>
      <c r="K31" s="10">
        <v>1000000</v>
      </c>
      <c r="M31" s="10">
        <f t="shared" si="0"/>
        <v>9702500000</v>
      </c>
      <c r="O31" s="10">
        <v>9988125000</v>
      </c>
      <c r="Q31" s="74">
        <v>-285625000</v>
      </c>
      <c r="R31" s="74"/>
    </row>
    <row r="32" spans="1:18" ht="21.75" customHeight="1">
      <c r="A32" s="15" t="s">
        <v>186</v>
      </c>
      <c r="C32" s="10">
        <v>0</v>
      </c>
      <c r="E32" s="10">
        <v>0</v>
      </c>
      <c r="G32" s="10">
        <v>0</v>
      </c>
      <c r="I32" s="10">
        <v>0</v>
      </c>
      <c r="K32" s="10">
        <v>254967133</v>
      </c>
      <c r="M32" s="10">
        <f t="shared" si="0"/>
        <v>158079620603</v>
      </c>
      <c r="O32" s="10">
        <v>115170633000</v>
      </c>
      <c r="Q32" s="74">
        <v>42908987603</v>
      </c>
      <c r="R32" s="74"/>
    </row>
    <row r="33" spans="1:18" ht="21.75" customHeight="1">
      <c r="A33" s="15" t="s">
        <v>203</v>
      </c>
      <c r="C33" s="10">
        <v>0</v>
      </c>
      <c r="E33" s="10">
        <v>0</v>
      </c>
      <c r="G33" s="10">
        <v>0</v>
      </c>
      <c r="I33" s="10">
        <v>0</v>
      </c>
      <c r="K33" s="10">
        <v>579746</v>
      </c>
      <c r="M33" s="10">
        <f t="shared" si="0"/>
        <v>234835972982</v>
      </c>
      <c r="O33" s="10">
        <v>212514121446</v>
      </c>
      <c r="Q33" s="74">
        <v>22321851536</v>
      </c>
      <c r="R33" s="74"/>
    </row>
    <row r="34" spans="1:18" ht="21.75" customHeight="1">
      <c r="A34" s="15" t="s">
        <v>187</v>
      </c>
      <c r="C34" s="10">
        <v>0</v>
      </c>
      <c r="E34" s="10">
        <v>0</v>
      </c>
      <c r="G34" s="10">
        <v>0</v>
      </c>
      <c r="I34" s="10">
        <v>0</v>
      </c>
      <c r="K34" s="10">
        <v>9171026</v>
      </c>
      <c r="M34" s="10">
        <f t="shared" si="0"/>
        <v>126943471500</v>
      </c>
      <c r="O34" s="10">
        <v>147048473916</v>
      </c>
      <c r="Q34" s="74">
        <v>-20105002416</v>
      </c>
      <c r="R34" s="74"/>
    </row>
    <row r="35" spans="1:18" ht="21.75" customHeight="1">
      <c r="A35" s="15" t="s">
        <v>204</v>
      </c>
      <c r="C35" s="10">
        <v>0</v>
      </c>
      <c r="E35" s="10">
        <v>0</v>
      </c>
      <c r="G35" s="10">
        <v>0</v>
      </c>
      <c r="I35" s="10">
        <v>0</v>
      </c>
      <c r="K35" s="10">
        <v>43978468</v>
      </c>
      <c r="M35" s="10">
        <f t="shared" si="0"/>
        <v>1038203212353</v>
      </c>
      <c r="O35" s="10">
        <v>999999996771</v>
      </c>
      <c r="Q35" s="74">
        <v>38203215582</v>
      </c>
      <c r="R35" s="74"/>
    </row>
    <row r="36" spans="1:18" ht="21.75" customHeight="1">
      <c r="A36" s="15" t="s">
        <v>188</v>
      </c>
      <c r="C36" s="10">
        <v>0</v>
      </c>
      <c r="E36" s="10">
        <v>0</v>
      </c>
      <c r="G36" s="10">
        <v>0</v>
      </c>
      <c r="I36" s="10">
        <v>0</v>
      </c>
      <c r="K36" s="10">
        <v>130000000</v>
      </c>
      <c r="M36" s="10">
        <f t="shared" si="0"/>
        <v>220491657472</v>
      </c>
      <c r="O36" s="10">
        <v>170578980000</v>
      </c>
      <c r="Q36" s="74">
        <v>49912677472</v>
      </c>
      <c r="R36" s="74"/>
    </row>
    <row r="37" spans="1:18" ht="21.75" customHeight="1">
      <c r="A37" s="15" t="s">
        <v>205</v>
      </c>
      <c r="C37" s="10">
        <v>0</v>
      </c>
      <c r="E37" s="10">
        <v>0</v>
      </c>
      <c r="G37" s="10">
        <v>0</v>
      </c>
      <c r="I37" s="10">
        <v>0</v>
      </c>
      <c r="K37" s="10">
        <v>2783000</v>
      </c>
      <c r="M37" s="10">
        <f t="shared" si="0"/>
        <v>56897900000</v>
      </c>
      <c r="O37" s="10">
        <v>55247597493</v>
      </c>
      <c r="Q37" s="74">
        <v>1650302507</v>
      </c>
      <c r="R37" s="74"/>
    </row>
    <row r="38" spans="1:18" ht="21.75" customHeight="1">
      <c r="A38" s="15" t="s">
        <v>206</v>
      </c>
      <c r="C38" s="10">
        <v>0</v>
      </c>
      <c r="E38" s="10">
        <v>0</v>
      </c>
      <c r="G38" s="10">
        <v>0</v>
      </c>
      <c r="I38" s="10">
        <v>0</v>
      </c>
      <c r="K38" s="10">
        <v>1000000</v>
      </c>
      <c r="M38" s="10">
        <f t="shared" si="0"/>
        <v>19540000000</v>
      </c>
      <c r="O38" s="10">
        <v>15521546250</v>
      </c>
      <c r="Q38" s="74">
        <v>4018453750</v>
      </c>
      <c r="R38" s="74"/>
    </row>
    <row r="39" spans="1:18" ht="21.75" customHeight="1">
      <c r="A39" s="15" t="s">
        <v>66</v>
      </c>
      <c r="C39" s="10">
        <v>0</v>
      </c>
      <c r="E39" s="10">
        <v>0</v>
      </c>
      <c r="G39" s="10">
        <v>0</v>
      </c>
      <c r="I39" s="10">
        <v>0</v>
      </c>
      <c r="K39" s="10">
        <v>1822681</v>
      </c>
      <c r="M39" s="10">
        <f t="shared" si="0"/>
        <v>50943933950</v>
      </c>
      <c r="O39" s="10">
        <v>52424755591</v>
      </c>
      <c r="Q39" s="74">
        <v>-1480821641</v>
      </c>
      <c r="R39" s="74"/>
    </row>
    <row r="40" spans="1:18" ht="21.75" customHeight="1">
      <c r="A40" s="15" t="s">
        <v>189</v>
      </c>
      <c r="C40" s="10">
        <v>0</v>
      </c>
      <c r="E40" s="10">
        <v>0</v>
      </c>
      <c r="G40" s="10">
        <v>0</v>
      </c>
      <c r="I40" s="10">
        <v>0</v>
      </c>
      <c r="K40" s="10">
        <v>124500001</v>
      </c>
      <c r="M40" s="10">
        <f t="shared" si="0"/>
        <v>296993338174</v>
      </c>
      <c r="O40" s="10">
        <v>296403346255</v>
      </c>
      <c r="Q40" s="74">
        <v>589991919</v>
      </c>
      <c r="R40" s="74"/>
    </row>
    <row r="41" spans="1:18" ht="21.75" customHeight="1">
      <c r="A41" s="15" t="s">
        <v>190</v>
      </c>
      <c r="C41" s="10">
        <v>0</v>
      </c>
      <c r="E41" s="10">
        <v>0</v>
      </c>
      <c r="G41" s="10">
        <v>0</v>
      </c>
      <c r="I41" s="10">
        <v>0</v>
      </c>
      <c r="K41" s="10">
        <v>4000000</v>
      </c>
      <c r="M41" s="10">
        <f t="shared" si="0"/>
        <v>68080000000</v>
      </c>
      <c r="O41" s="10">
        <v>68549688000</v>
      </c>
      <c r="Q41" s="74">
        <v>-469688000</v>
      </c>
      <c r="R41" s="74"/>
    </row>
    <row r="42" spans="1:18" ht="21.75" customHeight="1">
      <c r="A42" s="15" t="s">
        <v>207</v>
      </c>
      <c r="C42" s="10">
        <v>0</v>
      </c>
      <c r="E42" s="10">
        <v>0</v>
      </c>
      <c r="G42" s="10">
        <v>0</v>
      </c>
      <c r="I42" s="10">
        <v>0</v>
      </c>
      <c r="K42" s="10">
        <v>2000000</v>
      </c>
      <c r="M42" s="10">
        <f t="shared" si="0"/>
        <v>23760000000</v>
      </c>
      <c r="O42" s="10">
        <v>26728222500</v>
      </c>
      <c r="Q42" s="74">
        <v>-2968222500</v>
      </c>
      <c r="R42" s="74"/>
    </row>
    <row r="43" spans="1:18" ht="21.75" customHeight="1">
      <c r="A43" s="15" t="s">
        <v>191</v>
      </c>
      <c r="C43" s="10">
        <v>0</v>
      </c>
      <c r="E43" s="10">
        <v>0</v>
      </c>
      <c r="G43" s="10">
        <v>0</v>
      </c>
      <c r="I43" s="10">
        <v>0</v>
      </c>
      <c r="K43" s="10">
        <v>35000000</v>
      </c>
      <c r="M43" s="10">
        <f t="shared" si="0"/>
        <v>96267075535</v>
      </c>
      <c r="O43" s="10">
        <v>98634611250</v>
      </c>
      <c r="Q43" s="74">
        <v>-2367535715</v>
      </c>
      <c r="R43" s="74"/>
    </row>
    <row r="44" spans="1:18" ht="21.75" customHeight="1">
      <c r="A44" s="15" t="s">
        <v>192</v>
      </c>
      <c r="C44" s="10">
        <v>0</v>
      </c>
      <c r="E44" s="10">
        <v>0</v>
      </c>
      <c r="G44" s="10">
        <v>0</v>
      </c>
      <c r="I44" s="10">
        <v>0</v>
      </c>
      <c r="K44" s="10">
        <v>30231848</v>
      </c>
      <c r="M44" s="10">
        <f t="shared" si="0"/>
        <v>306941436320</v>
      </c>
      <c r="O44" s="10">
        <v>278882267720</v>
      </c>
      <c r="Q44" s="74">
        <v>28059168600</v>
      </c>
      <c r="R44" s="74"/>
    </row>
    <row r="45" spans="1:18" ht="21.75" customHeight="1">
      <c r="A45" s="15" t="s">
        <v>97</v>
      </c>
      <c r="C45" s="10">
        <v>1942000</v>
      </c>
      <c r="E45" s="10">
        <v>1942000000000</v>
      </c>
      <c r="G45" s="10">
        <v>1847406387446</v>
      </c>
      <c r="I45" s="10">
        <v>94593612554</v>
      </c>
      <c r="K45" s="10">
        <v>1942000</v>
      </c>
      <c r="M45" s="10">
        <f t="shared" si="0"/>
        <v>1942000000000</v>
      </c>
      <c r="O45" s="10">
        <v>1847406387446</v>
      </c>
      <c r="Q45" s="74">
        <v>94593612554</v>
      </c>
      <c r="R45" s="74"/>
    </row>
    <row r="46" spans="1:18" ht="21.75" customHeight="1">
      <c r="A46" s="15" t="s">
        <v>118</v>
      </c>
      <c r="C46" s="10">
        <v>405000</v>
      </c>
      <c r="E46" s="10">
        <v>386280000000</v>
      </c>
      <c r="G46" s="10">
        <v>405000000000</v>
      </c>
      <c r="I46" s="10">
        <v>-18720000000</v>
      </c>
      <c r="K46" s="10">
        <v>405000</v>
      </c>
      <c r="M46" s="10">
        <f t="shared" si="0"/>
        <v>386280000000</v>
      </c>
      <c r="O46" s="10">
        <v>405000000000</v>
      </c>
      <c r="Q46" s="74">
        <v>-18720000000</v>
      </c>
      <c r="R46" s="74"/>
    </row>
    <row r="47" spans="1:18" ht="21.75" customHeight="1">
      <c r="A47" s="15" t="s">
        <v>213</v>
      </c>
      <c r="C47" s="10">
        <v>0</v>
      </c>
      <c r="E47" s="10">
        <v>0</v>
      </c>
      <c r="G47" s="10">
        <v>0</v>
      </c>
      <c r="I47" s="10">
        <v>0</v>
      </c>
      <c r="K47" s="10">
        <v>880000</v>
      </c>
      <c r="M47" s="10">
        <f t="shared" si="0"/>
        <v>880000000000</v>
      </c>
      <c r="O47" s="10">
        <v>782970060950</v>
      </c>
      <c r="Q47" s="74">
        <v>97029939050</v>
      </c>
      <c r="R47" s="74"/>
    </row>
    <row r="48" spans="1:18" ht="21.75" customHeight="1">
      <c r="A48" s="15" t="s">
        <v>214</v>
      </c>
      <c r="C48" s="10">
        <v>0</v>
      </c>
      <c r="E48" s="10">
        <v>0</v>
      </c>
      <c r="G48" s="10">
        <v>0</v>
      </c>
      <c r="I48" s="10">
        <v>0</v>
      </c>
      <c r="K48" s="10">
        <v>350000</v>
      </c>
      <c r="M48" s="10">
        <f t="shared" si="0"/>
        <v>350000000000</v>
      </c>
      <c r="O48" s="10">
        <v>349936562500</v>
      </c>
      <c r="Q48" s="74">
        <v>63437500</v>
      </c>
      <c r="R48" s="74"/>
    </row>
    <row r="49" spans="1:21" ht="21.75" customHeight="1">
      <c r="A49" s="15" t="s">
        <v>215</v>
      </c>
      <c r="C49" s="10">
        <v>0</v>
      </c>
      <c r="E49" s="10">
        <v>0</v>
      </c>
      <c r="G49" s="10">
        <v>0</v>
      </c>
      <c r="I49" s="10">
        <v>0</v>
      </c>
      <c r="K49" s="10">
        <v>957700</v>
      </c>
      <c r="M49" s="10">
        <f t="shared" si="0"/>
        <v>878143861000</v>
      </c>
      <c r="O49" s="10">
        <v>755124482875</v>
      </c>
      <c r="Q49" s="74">
        <v>123019378125</v>
      </c>
      <c r="R49" s="74"/>
    </row>
    <row r="50" spans="1:21" ht="21.75" customHeight="1">
      <c r="A50" s="15" t="s">
        <v>216</v>
      </c>
      <c r="C50" s="10">
        <v>0</v>
      </c>
      <c r="E50" s="10">
        <v>0</v>
      </c>
      <c r="G50" s="10">
        <v>0</v>
      </c>
      <c r="I50" s="10">
        <v>0</v>
      </c>
      <c r="K50" s="10">
        <v>1874200</v>
      </c>
      <c r="M50" s="10">
        <f t="shared" si="0"/>
        <v>1788549060000</v>
      </c>
      <c r="O50" s="10">
        <v>1525884443307</v>
      </c>
      <c r="Q50" s="74">
        <v>262664616693</v>
      </c>
      <c r="R50" s="74"/>
    </row>
    <row r="51" spans="1:21" ht="21.75" customHeight="1">
      <c r="A51" s="15" t="s">
        <v>217</v>
      </c>
      <c r="C51" s="10">
        <v>0</v>
      </c>
      <c r="E51" s="10">
        <v>0</v>
      </c>
      <c r="G51" s="10">
        <v>0</v>
      </c>
      <c r="I51" s="10">
        <v>0</v>
      </c>
      <c r="K51" s="10">
        <v>2050000</v>
      </c>
      <c r="M51" s="10">
        <f t="shared" si="0"/>
        <v>1840900000000</v>
      </c>
      <c r="O51" s="10">
        <v>1890167345062</v>
      </c>
      <c r="Q51" s="74">
        <v>-49267345062</v>
      </c>
      <c r="R51" s="74"/>
    </row>
    <row r="52" spans="1:21" ht="21.75" customHeight="1">
      <c r="A52" s="15" t="s">
        <v>218</v>
      </c>
      <c r="C52" s="10">
        <v>0</v>
      </c>
      <c r="E52" s="10">
        <v>0</v>
      </c>
      <c r="G52" s="10">
        <v>0</v>
      </c>
      <c r="I52" s="10">
        <v>0</v>
      </c>
      <c r="K52" s="10">
        <v>1000000</v>
      </c>
      <c r="M52" s="10">
        <f t="shared" si="0"/>
        <v>1000000000000</v>
      </c>
      <c r="O52" s="10">
        <v>985721305625</v>
      </c>
      <c r="Q52" s="74">
        <v>14278694375</v>
      </c>
      <c r="R52" s="74"/>
    </row>
    <row r="53" spans="1:21" ht="21.75" customHeight="1">
      <c r="A53" s="15" t="s">
        <v>219</v>
      </c>
      <c r="C53" s="10">
        <v>0</v>
      </c>
      <c r="E53" s="10">
        <v>0</v>
      </c>
      <c r="G53" s="10">
        <v>0</v>
      </c>
      <c r="I53" s="10">
        <v>0</v>
      </c>
      <c r="K53" s="10">
        <v>1225000</v>
      </c>
      <c r="M53" s="10">
        <f t="shared" si="0"/>
        <v>1192782500000</v>
      </c>
      <c r="O53" s="10">
        <v>1128620650423</v>
      </c>
      <c r="Q53" s="74">
        <v>64161849577</v>
      </c>
      <c r="R53" s="74"/>
    </row>
    <row r="54" spans="1:21" ht="21.75" customHeight="1">
      <c r="A54" s="15" t="s">
        <v>220</v>
      </c>
      <c r="C54" s="10">
        <v>0</v>
      </c>
      <c r="E54" s="10">
        <v>0</v>
      </c>
      <c r="G54" s="10">
        <v>0</v>
      </c>
      <c r="I54" s="10">
        <v>0</v>
      </c>
      <c r="K54" s="10">
        <v>500000</v>
      </c>
      <c r="M54" s="10">
        <f t="shared" si="0"/>
        <v>329500000000</v>
      </c>
      <c r="O54" s="10">
        <v>289947437500</v>
      </c>
      <c r="Q54" s="74">
        <v>39552562500</v>
      </c>
      <c r="R54" s="74"/>
    </row>
    <row r="55" spans="1:21" ht="21.75" customHeight="1">
      <c r="A55" s="15" t="s">
        <v>115</v>
      </c>
      <c r="C55" s="10">
        <v>0</v>
      </c>
      <c r="E55" s="10">
        <v>0</v>
      </c>
      <c r="G55" s="10">
        <v>0</v>
      </c>
      <c r="I55" s="10">
        <v>0</v>
      </c>
      <c r="K55" s="10">
        <v>67720</v>
      </c>
      <c r="M55" s="10">
        <f t="shared" si="0"/>
        <v>59999920000</v>
      </c>
      <c r="O55" s="10">
        <v>67079872010</v>
      </c>
      <c r="Q55" s="74">
        <v>-7079952010</v>
      </c>
      <c r="R55" s="74"/>
    </row>
    <row r="56" spans="1:21" ht="21.75" customHeight="1">
      <c r="A56" s="15" t="s">
        <v>295</v>
      </c>
      <c r="C56" s="10">
        <v>0</v>
      </c>
      <c r="E56" s="10">
        <v>0</v>
      </c>
      <c r="G56" s="10">
        <v>0</v>
      </c>
      <c r="I56" s="10">
        <v>0</v>
      </c>
      <c r="K56" s="10">
        <v>50000000</v>
      </c>
      <c r="M56" s="10">
        <f t="shared" si="0"/>
        <v>641452500000</v>
      </c>
      <c r="O56" s="10">
        <v>601431330001</v>
      </c>
      <c r="Q56" s="88">
        <v>40021169999</v>
      </c>
      <c r="R56" s="88"/>
    </row>
    <row r="57" spans="1:21" ht="21.75" customHeight="1">
      <c r="A57" s="13" t="s">
        <v>21</v>
      </c>
      <c r="C57" s="14">
        <f>SUM(C8:C56)</f>
        <v>34168686</v>
      </c>
      <c r="E57" s="14">
        <f>SUM(E8:E56)</f>
        <v>3715745068294</v>
      </c>
      <c r="G57" s="14">
        <f>SUM(G8:G56)</f>
        <v>2811371948783</v>
      </c>
      <c r="I57" s="14">
        <f>SUM(I8:I56)</f>
        <v>71364003241</v>
      </c>
      <c r="K57" s="14">
        <f>SUM(K8:K56)</f>
        <v>1014364096</v>
      </c>
      <c r="M57" s="14">
        <f>SUM(M8:M56)</f>
        <v>18307509687362</v>
      </c>
      <c r="O57" s="14">
        <f>SUM(O8:O56)</f>
        <v>17320156373354</v>
      </c>
      <c r="Q57" s="79">
        <f>SUM(Q8:R56)</f>
        <v>987353314008</v>
      </c>
      <c r="R57" s="79"/>
      <c r="U57" s="23"/>
    </row>
    <row r="58" spans="1:21">
      <c r="U58" s="25"/>
    </row>
    <row r="60" spans="1:21">
      <c r="I60" s="22"/>
      <c r="U60" s="21"/>
    </row>
    <row r="61" spans="1:21">
      <c r="U61" s="21"/>
    </row>
    <row r="62" spans="1:21">
      <c r="I62" s="21"/>
      <c r="U62" s="21"/>
    </row>
    <row r="64" spans="1:21">
      <c r="O64" s="39"/>
    </row>
    <row r="65" spans="15:15">
      <c r="O65" s="21"/>
    </row>
    <row r="66" spans="15:15">
      <c r="O66" s="21"/>
    </row>
    <row r="67" spans="15:15">
      <c r="O67" s="21"/>
    </row>
  </sheetData>
  <mergeCells count="58">
    <mergeCell ref="Q53:R53"/>
    <mergeCell ref="Q54:R54"/>
    <mergeCell ref="Q55:R55"/>
    <mergeCell ref="Q57:R57"/>
    <mergeCell ref="Q56:R56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1"/>
  <sheetViews>
    <sheetView rightToLeft="1" workbookViewId="0">
      <selection activeCell="AB16" sqref="AB16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5703125" bestFit="1" customWidth="1"/>
    <col min="9" max="9" width="1.28515625" customWidth="1"/>
    <col min="10" max="10" width="17.85546875" bestFit="1" customWidth="1"/>
    <col min="11" max="11" width="1.28515625" customWidth="1"/>
    <col min="12" max="12" width="5.42578125" bestFit="1" customWidth="1"/>
    <col min="13" max="13" width="1.28515625" customWidth="1"/>
    <col min="14" max="14" width="12.85546875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  <col min="32" max="32" width="17.5703125" bestFit="1" customWidth="1"/>
  </cols>
  <sheetData>
    <row r="1" spans="1:32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32" ht="21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32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32" ht="14.45" customHeight="1">
      <c r="A4" s="1" t="s">
        <v>3</v>
      </c>
      <c r="B4" s="67" t="s">
        <v>4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32" ht="14.45" customHeight="1">
      <c r="A5" s="67" t="s">
        <v>5</v>
      </c>
      <c r="B5" s="67"/>
      <c r="C5" s="67" t="s">
        <v>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32" ht="14.45" customHeight="1">
      <c r="F6" s="68" t="s">
        <v>7</v>
      </c>
      <c r="G6" s="68"/>
      <c r="H6" s="68"/>
      <c r="I6" s="68"/>
      <c r="J6" s="68"/>
      <c r="L6" s="68" t="s">
        <v>8</v>
      </c>
      <c r="M6" s="68"/>
      <c r="N6" s="68"/>
      <c r="O6" s="68"/>
      <c r="P6" s="68"/>
      <c r="Q6" s="68"/>
      <c r="R6" s="68"/>
      <c r="T6" s="68" t="s">
        <v>9</v>
      </c>
      <c r="U6" s="68"/>
      <c r="V6" s="68"/>
      <c r="W6" s="68"/>
      <c r="X6" s="68"/>
      <c r="Y6" s="68"/>
      <c r="Z6" s="68"/>
      <c r="AA6" s="68"/>
      <c r="AB6" s="68"/>
    </row>
    <row r="7" spans="1:32" ht="14.45" customHeight="1">
      <c r="F7" s="3"/>
      <c r="G7" s="3"/>
      <c r="H7" s="3"/>
      <c r="I7" s="3"/>
      <c r="J7" s="3"/>
      <c r="L7" s="69" t="s">
        <v>10</v>
      </c>
      <c r="M7" s="69"/>
      <c r="N7" s="69"/>
      <c r="O7" s="3"/>
      <c r="P7" s="69" t="s">
        <v>11</v>
      </c>
      <c r="Q7" s="69"/>
      <c r="R7" s="69"/>
      <c r="T7" s="3"/>
      <c r="U7" s="3"/>
      <c r="V7" s="3"/>
      <c r="W7" s="3"/>
      <c r="X7" s="3"/>
      <c r="Y7" s="3"/>
      <c r="Z7" s="3"/>
      <c r="AA7" s="3"/>
      <c r="AB7" s="3"/>
    </row>
    <row r="8" spans="1:32" ht="14.45" customHeight="1">
      <c r="A8" s="68" t="s">
        <v>12</v>
      </c>
      <c r="B8" s="68"/>
      <c r="C8" s="68"/>
      <c r="E8" s="68" t="s">
        <v>13</v>
      </c>
      <c r="F8" s="6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7" t="s">
        <v>18</v>
      </c>
    </row>
    <row r="9" spans="1:32" ht="21.75" customHeight="1">
      <c r="A9" s="71" t="s">
        <v>19</v>
      </c>
      <c r="B9" s="71"/>
      <c r="C9" s="71"/>
      <c r="E9" s="72">
        <v>211000000</v>
      </c>
      <c r="F9" s="72"/>
      <c r="H9" s="6">
        <v>501711702939</v>
      </c>
      <c r="J9" s="6">
        <v>500869985400</v>
      </c>
      <c r="L9" s="6">
        <v>0</v>
      </c>
      <c r="N9" s="6">
        <v>0</v>
      </c>
      <c r="P9" s="6">
        <v>0</v>
      </c>
      <c r="R9" s="6">
        <v>0</v>
      </c>
      <c r="T9" s="6">
        <v>211000000</v>
      </c>
      <c r="V9" s="6">
        <v>2432</v>
      </c>
      <c r="X9" s="6">
        <v>501711702939</v>
      </c>
      <c r="Z9" s="6">
        <v>510098745600</v>
      </c>
      <c r="AB9" s="45">
        <f>Z9/$AF$9</f>
        <v>6.2301565312859655E-3</v>
      </c>
      <c r="AF9" s="22">
        <v>81875751120929</v>
      </c>
    </row>
    <row r="10" spans="1:32" ht="21.75" customHeight="1">
      <c r="A10" s="73" t="s">
        <v>20</v>
      </c>
      <c r="B10" s="73"/>
      <c r="C10" s="73"/>
      <c r="D10" s="9"/>
      <c r="E10" s="74">
        <v>104000000</v>
      </c>
      <c r="F10" s="75"/>
      <c r="H10" s="11">
        <v>500823264016</v>
      </c>
      <c r="J10" s="11">
        <v>516389094000</v>
      </c>
      <c r="L10" s="11">
        <v>0</v>
      </c>
      <c r="N10" s="11">
        <v>0</v>
      </c>
      <c r="P10" s="11">
        <v>0</v>
      </c>
      <c r="R10" s="11">
        <v>0</v>
      </c>
      <c r="T10" s="11">
        <v>104000000</v>
      </c>
      <c r="V10" s="11">
        <v>5089</v>
      </c>
      <c r="X10" s="11">
        <v>500823264016</v>
      </c>
      <c r="Z10" s="11">
        <v>526106926800</v>
      </c>
      <c r="AB10" s="44">
        <f>Z10/$AF$9</f>
        <v>6.4256745079864933E-3</v>
      </c>
    </row>
    <row r="11" spans="1:32" ht="21.75" customHeight="1">
      <c r="A11" s="70" t="s">
        <v>21</v>
      </c>
      <c r="B11" s="70"/>
      <c r="C11" s="70"/>
      <c r="D11" s="70"/>
      <c r="F11" s="14">
        <v>315000000</v>
      </c>
      <c r="H11" s="14">
        <v>1002534966955</v>
      </c>
      <c r="J11" s="14">
        <v>1017259079400</v>
      </c>
      <c r="L11" s="14">
        <v>0</v>
      </c>
      <c r="N11" s="14">
        <v>0</v>
      </c>
      <c r="P11" s="14">
        <v>0</v>
      </c>
      <c r="R11" s="14">
        <v>0</v>
      </c>
      <c r="T11" s="14">
        <v>315000000</v>
      </c>
      <c r="V11" s="14"/>
      <c r="X11" s="14">
        <v>1002534966955</v>
      </c>
      <c r="Z11" s="14">
        <v>1036205672400</v>
      </c>
      <c r="AB11" s="46">
        <f>SUM(AB9:AB10)</f>
        <v>1.265583103927246E-2</v>
      </c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1:25" ht="21.75" customHeight="1">
      <c r="A2" s="65" t="s">
        <v>152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25" ht="7.35" customHeight="1"/>
    <row r="5" spans="1:25" ht="14.45" customHeight="1">
      <c r="A5" s="67" t="s">
        <v>268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5" ht="7.35" customHeight="1"/>
    <row r="7" spans="1:25" ht="14.45" customHeight="1">
      <c r="E7" s="68" t="s">
        <v>171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Y7" s="2" t="s">
        <v>172</v>
      </c>
    </row>
    <row r="8" spans="1:25" ht="29.1" customHeight="1">
      <c r="A8" s="2" t="s">
        <v>269</v>
      </c>
      <c r="C8" s="2" t="s">
        <v>270</v>
      </c>
      <c r="E8" s="18" t="s">
        <v>26</v>
      </c>
      <c r="F8" s="3"/>
      <c r="G8" s="18" t="s">
        <v>13</v>
      </c>
      <c r="H8" s="3"/>
      <c r="I8" s="18" t="s">
        <v>25</v>
      </c>
      <c r="J8" s="3"/>
      <c r="K8" s="18" t="s">
        <v>271</v>
      </c>
      <c r="L8" s="3"/>
      <c r="M8" s="18" t="s">
        <v>272</v>
      </c>
      <c r="N8" s="3"/>
      <c r="O8" s="18" t="s">
        <v>273</v>
      </c>
      <c r="P8" s="3"/>
      <c r="Q8" s="18" t="s">
        <v>274</v>
      </c>
      <c r="R8" s="3"/>
      <c r="S8" s="18" t="s">
        <v>275</v>
      </c>
      <c r="T8" s="3"/>
      <c r="U8" s="18" t="s">
        <v>276</v>
      </c>
      <c r="V8" s="3"/>
      <c r="W8" s="18" t="s">
        <v>277</v>
      </c>
      <c r="Y8" s="18" t="s">
        <v>277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41"/>
  <sheetViews>
    <sheetView rightToLeft="1" workbookViewId="0">
      <selection activeCell="V10" sqref="V10"/>
    </sheetView>
  </sheetViews>
  <sheetFormatPr defaultRowHeight="12.75"/>
  <cols>
    <col min="1" max="1" width="29.42578125" bestFit="1" customWidth="1"/>
    <col min="2" max="2" width="1.28515625" customWidth="1"/>
    <col min="3" max="3" width="12.140625" customWidth="1"/>
    <col min="4" max="4" width="1.28515625" customWidth="1"/>
    <col min="5" max="5" width="19" customWidth="1"/>
    <col min="6" max="6" width="1.28515625" customWidth="1"/>
    <col min="7" max="7" width="18.85546875" customWidth="1"/>
    <col min="8" max="8" width="1.28515625" customWidth="1"/>
    <col min="9" max="9" width="26.28515625" customWidth="1"/>
    <col min="10" max="10" width="1.28515625" customWidth="1"/>
    <col min="11" max="11" width="12.140625" customWidth="1"/>
    <col min="12" max="12" width="1.28515625" customWidth="1"/>
    <col min="13" max="13" width="19" customWidth="1"/>
    <col min="14" max="14" width="1.28515625" customWidth="1"/>
    <col min="15" max="15" width="19" customWidth="1"/>
    <col min="16" max="16" width="1.28515625" customWidth="1"/>
    <col min="17" max="17" width="14.28515625" customWidth="1"/>
    <col min="18" max="18" width="8.5703125" customWidth="1"/>
    <col min="19" max="19" width="0.28515625" customWidth="1"/>
    <col min="21" max="21" width="28.7109375" customWidth="1"/>
    <col min="22" max="22" width="13.85546875" bestFit="1" customWidth="1"/>
    <col min="23" max="23" width="21.42578125" bestFit="1" customWidth="1"/>
  </cols>
  <sheetData>
    <row r="1" spans="1:23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3" ht="21.75" customHeight="1">
      <c r="A2" s="65" t="s">
        <v>152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23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23" ht="14.45" customHeight="1"/>
    <row r="5" spans="1:23" ht="14.45" customHeight="1">
      <c r="A5" s="67" t="s">
        <v>278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23" ht="14.45" customHeight="1">
      <c r="A6" s="68" t="s">
        <v>155</v>
      </c>
      <c r="C6" s="68" t="s">
        <v>171</v>
      </c>
      <c r="D6" s="68"/>
      <c r="E6" s="68"/>
      <c r="F6" s="68"/>
      <c r="G6" s="68"/>
      <c r="H6" s="68"/>
      <c r="I6" s="68"/>
      <c r="K6" s="68" t="s">
        <v>172</v>
      </c>
      <c r="L6" s="68"/>
      <c r="M6" s="68"/>
      <c r="N6" s="68"/>
      <c r="O6" s="68"/>
      <c r="P6" s="68"/>
      <c r="Q6" s="68"/>
      <c r="R6" s="68"/>
    </row>
    <row r="7" spans="1:23" ht="58.5" customHeight="1">
      <c r="A7" s="68"/>
      <c r="C7" s="18" t="s">
        <v>13</v>
      </c>
      <c r="D7" s="3"/>
      <c r="E7" s="18" t="s">
        <v>15</v>
      </c>
      <c r="F7" s="3"/>
      <c r="G7" s="18" t="s">
        <v>266</v>
      </c>
      <c r="H7" s="3"/>
      <c r="I7" s="18" t="s">
        <v>279</v>
      </c>
      <c r="K7" s="18" t="s">
        <v>13</v>
      </c>
      <c r="L7" s="3"/>
      <c r="M7" s="18" t="s">
        <v>15</v>
      </c>
      <c r="N7" s="3"/>
      <c r="O7" s="18" t="s">
        <v>266</v>
      </c>
      <c r="P7" s="3"/>
      <c r="Q7" s="87" t="s">
        <v>279</v>
      </c>
      <c r="R7" s="87"/>
    </row>
    <row r="8" spans="1:23" ht="21.75" customHeight="1">
      <c r="A8" s="5" t="s">
        <v>19</v>
      </c>
      <c r="C8" s="6">
        <v>211000000</v>
      </c>
      <c r="E8" s="6">
        <v>510098745600</v>
      </c>
      <c r="G8" s="6">
        <v>500869985400</v>
      </c>
      <c r="I8" s="6">
        <v>9228760200</v>
      </c>
      <c r="K8" s="6">
        <v>211000000</v>
      </c>
      <c r="M8" s="6">
        <v>510098745600</v>
      </c>
      <c r="O8" s="6">
        <v>501711702939</v>
      </c>
      <c r="Q8" s="72">
        <v>8387042661</v>
      </c>
      <c r="R8" s="72"/>
      <c r="V8" s="21"/>
      <c r="W8" s="23"/>
    </row>
    <row r="9" spans="1:23" ht="21.75" customHeight="1">
      <c r="A9" s="15" t="s">
        <v>20</v>
      </c>
      <c r="C9" s="10">
        <v>104000000</v>
      </c>
      <c r="E9" s="10">
        <v>526106926800</v>
      </c>
      <c r="G9" s="10">
        <v>516389094000</v>
      </c>
      <c r="I9" s="10">
        <v>9717832800</v>
      </c>
      <c r="K9" s="10">
        <v>104000000</v>
      </c>
      <c r="M9" s="10">
        <v>526106926800</v>
      </c>
      <c r="O9" s="10">
        <v>500823264016</v>
      </c>
      <c r="Q9" s="74">
        <v>25283662784</v>
      </c>
      <c r="R9" s="74"/>
      <c r="U9" s="21"/>
      <c r="V9" s="21"/>
      <c r="W9" s="23"/>
    </row>
    <row r="10" spans="1:23" ht="21.75" customHeight="1">
      <c r="A10" s="15" t="s">
        <v>68</v>
      </c>
      <c r="C10" s="10">
        <v>15185000</v>
      </c>
      <c r="E10" s="10">
        <v>232206277209</v>
      </c>
      <c r="G10" s="10">
        <v>178357431709</v>
      </c>
      <c r="I10" s="10">
        <v>53848845500</v>
      </c>
      <c r="K10" s="10">
        <v>15185000</v>
      </c>
      <c r="M10" s="10">
        <v>232206277209</v>
      </c>
      <c r="O10" s="10">
        <v>228468586928</v>
      </c>
      <c r="Q10" s="74">
        <v>3737690281</v>
      </c>
      <c r="R10" s="74"/>
      <c r="V10" s="21"/>
      <c r="W10" s="23"/>
    </row>
    <row r="11" spans="1:23" ht="21.75" customHeight="1">
      <c r="A11" s="15" t="s">
        <v>69</v>
      </c>
      <c r="C11" s="10">
        <v>130571</v>
      </c>
      <c r="E11" s="10">
        <v>0</v>
      </c>
      <c r="G11" s="10">
        <v>113994469266</v>
      </c>
      <c r="I11" s="10">
        <v>-113994469266</v>
      </c>
      <c r="K11" s="10">
        <v>130571</v>
      </c>
      <c r="M11" s="10">
        <f>O11+Q11</f>
        <v>136010045576</v>
      </c>
      <c r="O11" s="10">
        <v>121341438294</v>
      </c>
      <c r="Q11" s="74">
        <v>14668607282</v>
      </c>
      <c r="R11" s="74"/>
      <c r="W11" s="23"/>
    </row>
    <row r="12" spans="1:23" ht="21.75" customHeight="1">
      <c r="A12" s="15" t="s">
        <v>66</v>
      </c>
      <c r="C12" s="10">
        <v>10680000</v>
      </c>
      <c r="E12" s="10">
        <v>0</v>
      </c>
      <c r="G12" s="10">
        <v>279463560000</v>
      </c>
      <c r="I12" s="10">
        <v>-279463560000</v>
      </c>
      <c r="K12" s="10">
        <v>10680000</v>
      </c>
      <c r="M12" s="10">
        <f>O12+Q12</f>
        <v>334497600000</v>
      </c>
      <c r="O12" s="10">
        <v>307182874970</v>
      </c>
      <c r="Q12" s="74">
        <v>27314725030</v>
      </c>
      <c r="R12" s="74"/>
      <c r="W12" s="23"/>
    </row>
    <row r="13" spans="1:23" ht="21.75" customHeight="1">
      <c r="A13" s="15" t="s">
        <v>53</v>
      </c>
      <c r="C13" s="10">
        <v>1200000</v>
      </c>
      <c r="E13" s="10">
        <v>28190484000</v>
      </c>
      <c r="G13" s="10">
        <v>24471219417</v>
      </c>
      <c r="I13" s="10">
        <v>3719264583</v>
      </c>
      <c r="K13" s="10">
        <v>1200000</v>
      </c>
      <c r="M13" s="10">
        <v>28190484000</v>
      </c>
      <c r="O13" s="10">
        <v>24946103755</v>
      </c>
      <c r="Q13" s="74">
        <v>3244380245</v>
      </c>
      <c r="R13" s="74"/>
      <c r="W13" s="23"/>
    </row>
    <row r="14" spans="1:23" ht="21.75" customHeight="1">
      <c r="A14" s="15" t="s">
        <v>65</v>
      </c>
      <c r="C14" s="10">
        <v>8625600</v>
      </c>
      <c r="E14" s="10">
        <v>0</v>
      </c>
      <c r="G14" s="10">
        <v>209045664</v>
      </c>
      <c r="I14" s="10">
        <v>-209045664</v>
      </c>
      <c r="K14" s="10">
        <v>8625600</v>
      </c>
      <c r="M14" s="10">
        <f>O14+Q14</f>
        <v>97124256000</v>
      </c>
      <c r="O14" s="10">
        <v>83544546888</v>
      </c>
      <c r="Q14" s="74">
        <v>13579709112</v>
      </c>
      <c r="R14" s="74"/>
      <c r="W14" s="23"/>
    </row>
    <row r="15" spans="1:23" ht="21.75" customHeight="1">
      <c r="A15" s="15" t="s">
        <v>54</v>
      </c>
      <c r="C15" s="10">
        <v>14988000</v>
      </c>
      <c r="E15" s="10">
        <v>348506296740</v>
      </c>
      <c r="G15" s="10">
        <v>287458123913</v>
      </c>
      <c r="I15" s="10">
        <v>61048172827</v>
      </c>
      <c r="K15" s="10">
        <v>14988000</v>
      </c>
      <c r="M15" s="10">
        <v>348506296740</v>
      </c>
      <c r="O15" s="10">
        <v>317688566582</v>
      </c>
      <c r="Q15" s="74">
        <v>30817730158</v>
      </c>
      <c r="R15" s="74"/>
      <c r="W15" s="23"/>
    </row>
    <row r="16" spans="1:23" ht="21.75" customHeight="1">
      <c r="A16" s="15" t="s">
        <v>63</v>
      </c>
      <c r="C16" s="10">
        <v>15984000</v>
      </c>
      <c r="E16" s="10">
        <v>240640731387</v>
      </c>
      <c r="G16" s="10">
        <v>202915391490</v>
      </c>
      <c r="I16" s="10">
        <v>37725339897</v>
      </c>
      <c r="K16" s="10">
        <v>15984000</v>
      </c>
      <c r="M16" s="10">
        <v>240640731387</v>
      </c>
      <c r="O16" s="10">
        <v>227067997557</v>
      </c>
      <c r="Q16" s="74">
        <v>13572733830</v>
      </c>
      <c r="R16" s="74"/>
      <c r="W16" s="23"/>
    </row>
    <row r="17" spans="1:23" ht="21.75" customHeight="1">
      <c r="A17" s="15" t="s">
        <v>60</v>
      </c>
      <c r="C17" s="10">
        <v>49467973</v>
      </c>
      <c r="E17" s="10">
        <v>1971354187541</v>
      </c>
      <c r="G17" s="10">
        <v>1827589840619</v>
      </c>
      <c r="I17" s="10">
        <v>143764346922</v>
      </c>
      <c r="K17" s="10">
        <v>49467973</v>
      </c>
      <c r="M17" s="10">
        <v>1971354187541</v>
      </c>
      <c r="O17" s="10">
        <v>1594521059179</v>
      </c>
      <c r="Q17" s="74">
        <v>376833128362</v>
      </c>
      <c r="R17" s="74"/>
      <c r="W17" s="23"/>
    </row>
    <row r="18" spans="1:23" ht="21.75" customHeight="1">
      <c r="A18" s="15" t="s">
        <v>208</v>
      </c>
      <c r="C18" s="10">
        <v>10000</v>
      </c>
      <c r="E18" s="10">
        <v>0</v>
      </c>
      <c r="G18" s="10">
        <v>12523970000</v>
      </c>
      <c r="I18" s="10">
        <v>-12523970000</v>
      </c>
      <c r="K18" s="10">
        <v>10000</v>
      </c>
      <c r="M18" s="10">
        <f>O18+Q18</f>
        <v>14810340000</v>
      </c>
      <c r="O18" s="10">
        <v>13103310000</v>
      </c>
      <c r="Q18" s="74">
        <v>1707030000</v>
      </c>
      <c r="R18" s="74"/>
      <c r="W18" s="23"/>
    </row>
    <row r="19" spans="1:23" ht="21.75" customHeight="1">
      <c r="A19" s="15" t="s">
        <v>67</v>
      </c>
      <c r="C19" s="10">
        <v>67248</v>
      </c>
      <c r="E19" s="10">
        <v>0</v>
      </c>
      <c r="G19" s="10">
        <v>180253200400</v>
      </c>
      <c r="I19" s="10">
        <v>-180253200400</v>
      </c>
      <c r="K19" s="10">
        <v>67248</v>
      </c>
      <c r="M19" s="10">
        <f>O19+Q19</f>
        <v>210230879344</v>
      </c>
      <c r="O19" s="10">
        <v>193142288320</v>
      </c>
      <c r="Q19" s="74">
        <v>17088591024</v>
      </c>
      <c r="R19" s="74"/>
      <c r="W19" s="23"/>
    </row>
    <row r="20" spans="1:23" ht="21.75" customHeight="1">
      <c r="A20" s="15" t="s">
        <v>52</v>
      </c>
      <c r="C20" s="10">
        <v>6900000</v>
      </c>
      <c r="E20" s="10">
        <v>73604490750</v>
      </c>
      <c r="G20" s="10">
        <v>63542453625</v>
      </c>
      <c r="I20" s="10">
        <v>10062037125</v>
      </c>
      <c r="K20" s="10">
        <v>6900000</v>
      </c>
      <c r="M20" s="10">
        <v>73604490750</v>
      </c>
      <c r="O20" s="10">
        <v>67862570097</v>
      </c>
      <c r="Q20" s="74">
        <v>5741920653</v>
      </c>
      <c r="R20" s="74"/>
      <c r="W20" s="23"/>
    </row>
    <row r="21" spans="1:23" ht="21.75" customHeight="1">
      <c r="A21" s="15" t="s">
        <v>59</v>
      </c>
      <c r="C21" s="10">
        <v>1310000</v>
      </c>
      <c r="E21" s="10">
        <v>21327643312</v>
      </c>
      <c r="G21" s="10">
        <v>19011696768</v>
      </c>
      <c r="I21" s="10">
        <v>2315946544</v>
      </c>
      <c r="K21" s="10">
        <v>1310000</v>
      </c>
      <c r="M21" s="10">
        <v>21327643312</v>
      </c>
      <c r="O21" s="10">
        <v>19921982723</v>
      </c>
      <c r="Q21" s="74">
        <v>1405660589</v>
      </c>
      <c r="R21" s="74"/>
      <c r="W21" s="23"/>
    </row>
    <row r="22" spans="1:23" ht="21.75" customHeight="1">
      <c r="A22" s="15" t="s">
        <v>64</v>
      </c>
      <c r="C22" s="10">
        <v>10000000</v>
      </c>
      <c r="E22" s="10">
        <v>143229712500</v>
      </c>
      <c r="G22" s="10">
        <v>124352156250</v>
      </c>
      <c r="I22" s="10">
        <v>18877556250</v>
      </c>
      <c r="K22" s="10">
        <v>10000000</v>
      </c>
      <c r="M22" s="10">
        <v>143229712500</v>
      </c>
      <c r="O22" s="10">
        <v>129000000000</v>
      </c>
      <c r="Q22" s="74">
        <v>14229712500</v>
      </c>
      <c r="R22" s="74"/>
      <c r="W22" s="23"/>
    </row>
    <row r="23" spans="1:23" ht="21.75" customHeight="1">
      <c r="A23" s="15" t="s">
        <v>58</v>
      </c>
      <c r="C23" s="10">
        <v>3240389</v>
      </c>
      <c r="E23" s="10">
        <v>161956513544</v>
      </c>
      <c r="G23" s="10">
        <v>129744555819</v>
      </c>
      <c r="I23" s="10">
        <v>32211957725</v>
      </c>
      <c r="K23" s="10">
        <v>3240389</v>
      </c>
      <c r="M23" s="10">
        <v>161956513544</v>
      </c>
      <c r="O23" s="10">
        <v>160201591771</v>
      </c>
      <c r="Q23" s="74">
        <v>1754921773</v>
      </c>
      <c r="R23" s="74"/>
      <c r="W23" s="23"/>
    </row>
    <row r="24" spans="1:23" ht="21.75" customHeight="1">
      <c r="A24" s="15" t="s">
        <v>56</v>
      </c>
      <c r="C24" s="10">
        <v>2000000</v>
      </c>
      <c r="E24" s="10">
        <v>19976250000</v>
      </c>
      <c r="G24" s="10">
        <v>19976250000</v>
      </c>
      <c r="I24" s="10">
        <v>0</v>
      </c>
      <c r="K24" s="10">
        <v>2000000</v>
      </c>
      <c r="M24" s="10">
        <v>19976250000</v>
      </c>
      <c r="O24" s="10">
        <v>20023200000</v>
      </c>
      <c r="Q24" s="74">
        <v>-46950000</v>
      </c>
      <c r="R24" s="74"/>
      <c r="W24" s="23"/>
    </row>
    <row r="25" spans="1:23" ht="21.75" customHeight="1">
      <c r="A25" s="15" t="s">
        <v>71</v>
      </c>
      <c r="C25" s="10">
        <v>5000000</v>
      </c>
      <c r="E25" s="10">
        <v>49702500000</v>
      </c>
      <c r="G25" s="10">
        <v>50046400000</v>
      </c>
      <c r="I25" s="10">
        <v>-343900000</v>
      </c>
      <c r="K25" s="10">
        <v>5000000</v>
      </c>
      <c r="M25" s="10">
        <v>49702500000</v>
      </c>
      <c r="O25" s="10">
        <v>50046400000</v>
      </c>
      <c r="Q25" s="74">
        <v>-343900000</v>
      </c>
      <c r="R25" s="74"/>
      <c r="W25" s="23"/>
    </row>
    <row r="26" spans="1:23" ht="21.75" customHeight="1">
      <c r="A26" s="15" t="s">
        <v>94</v>
      </c>
      <c r="C26" s="10">
        <v>1200000</v>
      </c>
      <c r="E26" s="10">
        <v>1199782500000</v>
      </c>
      <c r="G26" s="10">
        <v>1199782500000</v>
      </c>
      <c r="I26" s="10">
        <v>0</v>
      </c>
      <c r="K26" s="10">
        <v>1200000</v>
      </c>
      <c r="M26" s="10">
        <v>1199782500000</v>
      </c>
      <c r="O26" s="10">
        <v>1199782500000</v>
      </c>
      <c r="Q26" s="74">
        <v>0</v>
      </c>
      <c r="R26" s="74"/>
      <c r="W26" s="23"/>
    </row>
    <row r="27" spans="1:23" ht="21.75" customHeight="1">
      <c r="A27" s="15" t="s">
        <v>106</v>
      </c>
      <c r="C27" s="10">
        <v>225000</v>
      </c>
      <c r="E27" s="10">
        <v>187130076525</v>
      </c>
      <c r="G27" s="10">
        <v>187130076525</v>
      </c>
      <c r="I27" s="10">
        <v>0</v>
      </c>
      <c r="K27" s="10">
        <v>225000</v>
      </c>
      <c r="M27" s="10">
        <v>187130076525</v>
      </c>
      <c r="O27" s="10">
        <v>175018272187</v>
      </c>
      <c r="Q27" s="74">
        <v>12111804338</v>
      </c>
      <c r="R27" s="74"/>
      <c r="W27" s="23"/>
    </row>
    <row r="28" spans="1:23" ht="21.75" customHeight="1">
      <c r="A28" s="15" t="s">
        <v>109</v>
      </c>
      <c r="C28" s="10">
        <v>420000</v>
      </c>
      <c r="E28" s="10">
        <v>436678837612</v>
      </c>
      <c r="G28" s="10">
        <v>416047977633</v>
      </c>
      <c r="I28" s="10">
        <v>20630859979</v>
      </c>
      <c r="K28" s="10">
        <v>420000</v>
      </c>
      <c r="M28" s="10">
        <v>436678837612</v>
      </c>
      <c r="O28" s="10">
        <v>412209873416</v>
      </c>
      <c r="Q28" s="74">
        <v>24468964196</v>
      </c>
      <c r="R28" s="74"/>
      <c r="W28" s="23"/>
    </row>
    <row r="29" spans="1:23" ht="21.75" customHeight="1">
      <c r="A29" s="15" t="s">
        <v>100</v>
      </c>
      <c r="C29" s="10">
        <v>1000000</v>
      </c>
      <c r="E29" s="10">
        <v>999818750000</v>
      </c>
      <c r="G29" s="10">
        <v>999818750000</v>
      </c>
      <c r="I29" s="10">
        <v>0</v>
      </c>
      <c r="K29" s="10">
        <v>1000000</v>
      </c>
      <c r="M29" s="10">
        <v>999818750000</v>
      </c>
      <c r="O29" s="10">
        <v>999818750000</v>
      </c>
      <c r="Q29" s="74">
        <v>0</v>
      </c>
      <c r="R29" s="74"/>
      <c r="W29" s="23"/>
    </row>
    <row r="30" spans="1:23" ht="21.75" customHeight="1">
      <c r="A30" s="15" t="s">
        <v>88</v>
      </c>
      <c r="C30" s="10">
        <v>151609</v>
      </c>
      <c r="E30" s="10">
        <v>131989609296</v>
      </c>
      <c r="G30" s="10">
        <v>143091439884</v>
      </c>
      <c r="I30" s="10">
        <v>-11101830587</v>
      </c>
      <c r="K30" s="10">
        <v>151609</v>
      </c>
      <c r="M30" s="10">
        <v>131989609296</v>
      </c>
      <c r="O30" s="10">
        <v>122561238698</v>
      </c>
      <c r="Q30" s="74">
        <v>9428370598</v>
      </c>
      <c r="R30" s="74"/>
      <c r="W30" s="23"/>
    </row>
    <row r="31" spans="1:23" ht="21.75" customHeight="1">
      <c r="A31" s="15" t="s">
        <v>91</v>
      </c>
      <c r="C31" s="10">
        <v>50614</v>
      </c>
      <c r="E31" s="10">
        <v>31009321777</v>
      </c>
      <c r="G31" s="10">
        <v>33601604605</v>
      </c>
      <c r="I31" s="10">
        <v>-2592282827</v>
      </c>
      <c r="K31" s="10">
        <v>50614</v>
      </c>
      <c r="M31" s="10">
        <v>31009321777</v>
      </c>
      <c r="O31" s="10">
        <v>29094738782</v>
      </c>
      <c r="Q31" s="74">
        <v>1914582995</v>
      </c>
      <c r="R31" s="74"/>
      <c r="W31" s="23"/>
    </row>
    <row r="32" spans="1:23" ht="21.75" customHeight="1">
      <c r="A32" s="15" t="s">
        <v>112</v>
      </c>
      <c r="C32" s="10">
        <v>1579612</v>
      </c>
      <c r="E32" s="10">
        <v>1386000436960</v>
      </c>
      <c r="G32" s="10">
        <v>1491199321525</v>
      </c>
      <c r="I32" s="10">
        <v>-105198884564</v>
      </c>
      <c r="K32" s="10">
        <v>1579612</v>
      </c>
      <c r="M32" s="10">
        <v>1386000436960</v>
      </c>
      <c r="O32" s="10">
        <v>1505887050492</v>
      </c>
      <c r="Q32" s="74">
        <v>-119886613532</v>
      </c>
      <c r="R32" s="74"/>
      <c r="W32" s="23"/>
    </row>
    <row r="33" spans="1:23" ht="21.75" customHeight="1">
      <c r="A33" s="15" t="s">
        <v>103</v>
      </c>
      <c r="C33" s="10">
        <v>5000</v>
      </c>
      <c r="E33" s="10">
        <v>4506683015</v>
      </c>
      <c r="G33" s="10">
        <v>4499684284</v>
      </c>
      <c r="I33" s="10">
        <v>6998731</v>
      </c>
      <c r="K33" s="10">
        <v>5000</v>
      </c>
      <c r="M33" s="10">
        <v>4506683015</v>
      </c>
      <c r="O33" s="10">
        <v>4500815625</v>
      </c>
      <c r="Q33" s="74">
        <v>5867390</v>
      </c>
      <c r="R33" s="74"/>
      <c r="W33" s="23"/>
    </row>
    <row r="34" spans="1:23" ht="21.75" customHeight="1">
      <c r="A34" s="15" t="s">
        <v>115</v>
      </c>
      <c r="C34" s="10">
        <v>10979221</v>
      </c>
      <c r="E34" s="10">
        <v>10407073637212</v>
      </c>
      <c r="G34" s="10">
        <v>10643720783459</v>
      </c>
      <c r="I34" s="10">
        <v>-236647146246</v>
      </c>
      <c r="K34" s="10">
        <v>10979221</v>
      </c>
      <c r="M34" s="10">
        <v>10407073637212</v>
      </c>
      <c r="O34" s="10">
        <v>10875439152979</v>
      </c>
      <c r="Q34" s="74">
        <v>-468365515767</v>
      </c>
      <c r="R34" s="74"/>
      <c r="W34" s="23"/>
    </row>
    <row r="35" spans="1:23" ht="21.75" customHeight="1">
      <c r="A35" s="15" t="s">
        <v>81</v>
      </c>
      <c r="C35" s="10">
        <v>766100</v>
      </c>
      <c r="E35" s="10">
        <v>3331173371618</v>
      </c>
      <c r="G35" s="10">
        <v>3272136584734</v>
      </c>
      <c r="I35" s="10">
        <v>59036786884</v>
      </c>
      <c r="K35" s="10">
        <v>766100</v>
      </c>
      <c r="M35" s="10">
        <v>3331173371618</v>
      </c>
      <c r="O35" s="10">
        <v>3001257612300</v>
      </c>
      <c r="Q35" s="74">
        <v>329915759318</v>
      </c>
      <c r="R35" s="74"/>
      <c r="W35" s="23"/>
    </row>
    <row r="36" spans="1:23" ht="21.75" customHeight="1">
      <c r="A36" s="15" t="s">
        <v>118</v>
      </c>
      <c r="C36" s="10">
        <v>595000</v>
      </c>
      <c r="E36" s="10">
        <v>594892156250</v>
      </c>
      <c r="G36" s="10">
        <v>594818750000</v>
      </c>
      <c r="I36" s="10">
        <v>73406249</v>
      </c>
      <c r="K36" s="10">
        <v>595000</v>
      </c>
      <c r="M36" s="10">
        <v>594892156250</v>
      </c>
      <c r="O36" s="10">
        <v>595000000000</v>
      </c>
      <c r="Q36" s="74">
        <v>-107843750</v>
      </c>
      <c r="R36" s="74"/>
      <c r="W36" s="23"/>
    </row>
    <row r="37" spans="1:23" ht="21.75" customHeight="1">
      <c r="A37" s="15" t="s">
        <v>85</v>
      </c>
      <c r="C37" s="10">
        <v>1000000</v>
      </c>
      <c r="E37" s="10">
        <v>999818750000</v>
      </c>
      <c r="G37" s="10">
        <v>999818750000</v>
      </c>
      <c r="I37" s="10">
        <v>0</v>
      </c>
      <c r="K37" s="10">
        <v>1000000</v>
      </c>
      <c r="M37" s="10">
        <v>999818750000</v>
      </c>
      <c r="O37" s="10">
        <v>1000000000000</v>
      </c>
      <c r="Q37" s="74">
        <v>-181250000</v>
      </c>
      <c r="R37" s="74"/>
      <c r="W37" s="23"/>
    </row>
    <row r="38" spans="1:23" ht="21.75" customHeight="1">
      <c r="A38" s="13" t="s">
        <v>21</v>
      </c>
      <c r="C38" s="14">
        <f>SUM(C8:C37)</f>
        <v>477760937</v>
      </c>
      <c r="E38" s="14">
        <f>SUM(E8:E37)</f>
        <v>24036774889648</v>
      </c>
      <c r="G38" s="14">
        <f>SUM(G8:G37)</f>
        <v>24516835066989</v>
      </c>
      <c r="I38" s="14">
        <f>SUM(I8:I37)</f>
        <v>-480060177338</v>
      </c>
      <c r="K38" s="14">
        <f>SUM(K8:K37)</f>
        <v>477760937</v>
      </c>
      <c r="M38" s="14">
        <f>SUM(M8:M37)</f>
        <v>24829448010568</v>
      </c>
      <c r="O38" s="14">
        <f>SUM(O8:O37)</f>
        <v>24481167488498</v>
      </c>
      <c r="Q38" s="79">
        <f>SUM(Q8:R37)</f>
        <v>348280522070</v>
      </c>
      <c r="R38" s="79"/>
      <c r="W38" s="23"/>
    </row>
    <row r="39" spans="1:23">
      <c r="W39" s="23"/>
    </row>
    <row r="40" spans="1:23">
      <c r="W40" s="23"/>
    </row>
    <row r="41" spans="1:23">
      <c r="M41" s="21"/>
      <c r="W41" s="23"/>
    </row>
  </sheetData>
  <mergeCells count="39">
    <mergeCell ref="Q38:R38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0"/>
  <sheetViews>
    <sheetView rightToLeft="1" workbookViewId="0">
      <selection activeCell="I21" sqref="I21"/>
    </sheetView>
  </sheetViews>
  <sheetFormatPr defaultRowHeight="12.75"/>
  <cols>
    <col min="1" max="1" width="28.28515625" bestFit="1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</row>
    <row r="2" spans="1:49" ht="21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</row>
    <row r="3" spans="1:49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</row>
    <row r="4" spans="1:49" ht="14.45" customHeight="1"/>
    <row r="5" spans="1:49" ht="14.45" customHeight="1">
      <c r="A5" s="67" t="s">
        <v>22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</row>
    <row r="6" spans="1:49" ht="14.45" customHeight="1">
      <c r="I6" s="68" t="s">
        <v>7</v>
      </c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C6" s="68" t="s">
        <v>9</v>
      </c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68" t="s">
        <v>23</v>
      </c>
      <c r="B8" s="68"/>
      <c r="C8" s="68"/>
      <c r="D8" s="68"/>
      <c r="E8" s="68"/>
      <c r="F8" s="68"/>
      <c r="G8" s="68"/>
      <c r="I8" s="68" t="s">
        <v>24</v>
      </c>
      <c r="J8" s="68"/>
      <c r="K8" s="68"/>
      <c r="M8" s="68" t="s">
        <v>25</v>
      </c>
      <c r="N8" s="68"/>
      <c r="O8" s="68"/>
      <c r="Q8" s="68" t="s">
        <v>26</v>
      </c>
      <c r="R8" s="68"/>
      <c r="S8" s="68"/>
      <c r="T8" s="68"/>
      <c r="U8" s="68"/>
      <c r="W8" s="68" t="s">
        <v>27</v>
      </c>
      <c r="X8" s="68"/>
      <c r="Y8" s="68"/>
      <c r="Z8" s="68"/>
      <c r="AA8" s="68"/>
      <c r="AC8" s="68" t="s">
        <v>24</v>
      </c>
      <c r="AD8" s="68"/>
      <c r="AE8" s="68"/>
      <c r="AF8" s="68"/>
      <c r="AG8" s="68"/>
      <c r="AI8" s="68" t="s">
        <v>25</v>
      </c>
      <c r="AJ8" s="68"/>
      <c r="AK8" s="68"/>
      <c r="AM8" s="68" t="s">
        <v>26</v>
      </c>
      <c r="AN8" s="68"/>
      <c r="AO8" s="68"/>
      <c r="AQ8" s="68" t="s">
        <v>27</v>
      </c>
      <c r="AR8" s="68"/>
      <c r="AS8" s="68"/>
    </row>
    <row r="9" spans="1:49" ht="21.75" customHeight="1">
      <c r="A9" s="71" t="s">
        <v>28</v>
      </c>
      <c r="B9" s="71"/>
      <c r="C9" s="71"/>
      <c r="D9" s="71"/>
      <c r="E9" s="71"/>
      <c r="F9" s="71"/>
      <c r="G9" s="71"/>
      <c r="I9" s="72">
        <v>104000000</v>
      </c>
      <c r="J9" s="72"/>
      <c r="K9" s="72"/>
      <c r="M9" s="72">
        <v>6163</v>
      </c>
      <c r="N9" s="72"/>
      <c r="O9" s="72"/>
      <c r="Q9" s="71" t="s">
        <v>29</v>
      </c>
      <c r="R9" s="71"/>
      <c r="S9" s="71"/>
      <c r="T9" s="71"/>
      <c r="U9" s="71"/>
      <c r="W9" s="76">
        <v>0.25390961802046003</v>
      </c>
      <c r="X9" s="76"/>
      <c r="Y9" s="76"/>
      <c r="Z9" s="76"/>
      <c r="AA9" s="76"/>
      <c r="AC9" s="72">
        <v>104000000</v>
      </c>
      <c r="AD9" s="72"/>
      <c r="AE9" s="72"/>
      <c r="AF9" s="72"/>
      <c r="AG9" s="72"/>
      <c r="AI9" s="72">
        <v>6163</v>
      </c>
      <c r="AJ9" s="72"/>
      <c r="AK9" s="72"/>
      <c r="AM9" s="71" t="s">
        <v>29</v>
      </c>
      <c r="AN9" s="71"/>
      <c r="AO9" s="71"/>
      <c r="AQ9" s="76">
        <v>0.25390961802046003</v>
      </c>
      <c r="AR9" s="76"/>
      <c r="AS9" s="76"/>
    </row>
    <row r="10" spans="1:49" ht="21.75" customHeight="1">
      <c r="A10" s="77" t="s">
        <v>30</v>
      </c>
      <c r="B10" s="77"/>
      <c r="C10" s="77"/>
      <c r="D10" s="77"/>
      <c r="E10" s="77"/>
      <c r="F10" s="77"/>
      <c r="G10" s="77"/>
      <c r="I10" s="74">
        <v>211000000</v>
      </c>
      <c r="J10" s="74"/>
      <c r="K10" s="74"/>
      <c r="M10" s="74">
        <v>3058</v>
      </c>
      <c r="N10" s="74"/>
      <c r="O10" s="74"/>
      <c r="Q10" s="77" t="s">
        <v>31</v>
      </c>
      <c r="R10" s="77"/>
      <c r="S10" s="77"/>
      <c r="T10" s="77"/>
      <c r="U10" s="77"/>
      <c r="W10" s="78">
        <v>0.25094279998333502</v>
      </c>
      <c r="X10" s="78"/>
      <c r="Y10" s="78"/>
      <c r="Z10" s="78"/>
      <c r="AA10" s="78"/>
      <c r="AC10" s="74">
        <v>211000000</v>
      </c>
      <c r="AD10" s="74"/>
      <c r="AE10" s="74"/>
      <c r="AF10" s="74"/>
      <c r="AG10" s="74"/>
      <c r="AI10" s="74">
        <v>3058</v>
      </c>
      <c r="AJ10" s="74"/>
      <c r="AK10" s="74"/>
      <c r="AM10" s="77" t="s">
        <v>31</v>
      </c>
      <c r="AN10" s="77"/>
      <c r="AO10" s="77"/>
      <c r="AQ10" s="78">
        <v>0.25094279998333502</v>
      </c>
      <c r="AR10" s="78"/>
      <c r="AS10" s="78"/>
    </row>
    <row r="11" spans="1:49" ht="14.45" customHeight="1">
      <c r="A11" s="67" t="s">
        <v>32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</row>
    <row r="12" spans="1:49" ht="14.45" customHeight="1">
      <c r="C12" s="68" t="s">
        <v>7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Y12" s="68" t="s">
        <v>9</v>
      </c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</row>
    <row r="13" spans="1:49" ht="14.45" customHeight="1">
      <c r="A13" s="2" t="s">
        <v>23</v>
      </c>
      <c r="C13" s="4" t="s">
        <v>33</v>
      </c>
      <c r="D13" s="3"/>
      <c r="E13" s="4" t="s">
        <v>34</v>
      </c>
      <c r="F13" s="3"/>
      <c r="G13" s="69" t="s">
        <v>35</v>
      </c>
      <c r="H13" s="69"/>
      <c r="I13" s="69"/>
      <c r="J13" s="3"/>
      <c r="K13" s="69" t="s">
        <v>36</v>
      </c>
      <c r="L13" s="69"/>
      <c r="M13" s="69"/>
      <c r="N13" s="3"/>
      <c r="O13" s="69" t="s">
        <v>25</v>
      </c>
      <c r="P13" s="69"/>
      <c r="Q13" s="69"/>
      <c r="R13" s="3"/>
      <c r="S13" s="69" t="s">
        <v>26</v>
      </c>
      <c r="T13" s="69"/>
      <c r="U13" s="69"/>
      <c r="V13" s="69"/>
      <c r="W13" s="69"/>
      <c r="Y13" s="69" t="s">
        <v>33</v>
      </c>
      <c r="Z13" s="69"/>
      <c r="AA13" s="69"/>
      <c r="AB13" s="69"/>
      <c r="AC13" s="69"/>
      <c r="AD13" s="3"/>
      <c r="AE13" s="69" t="s">
        <v>34</v>
      </c>
      <c r="AF13" s="69"/>
      <c r="AG13" s="69"/>
      <c r="AH13" s="69"/>
      <c r="AI13" s="69"/>
      <c r="AJ13" s="3"/>
      <c r="AK13" s="69" t="s">
        <v>35</v>
      </c>
      <c r="AL13" s="69"/>
      <c r="AM13" s="69"/>
      <c r="AN13" s="3"/>
      <c r="AO13" s="69" t="s">
        <v>36</v>
      </c>
      <c r="AP13" s="69"/>
      <c r="AQ13" s="69"/>
      <c r="AR13" s="3"/>
      <c r="AS13" s="69" t="s">
        <v>25</v>
      </c>
      <c r="AT13" s="69"/>
      <c r="AU13" s="3"/>
      <c r="AV13" s="4" t="s">
        <v>26</v>
      </c>
    </row>
    <row r="14" spans="1:49" ht="21.75" customHeight="1">
      <c r="A14" s="5" t="s">
        <v>37</v>
      </c>
      <c r="C14" s="5" t="s">
        <v>38</v>
      </c>
      <c r="E14" s="5" t="s">
        <v>39</v>
      </c>
      <c r="G14" s="71" t="s">
        <v>40</v>
      </c>
      <c r="H14" s="71"/>
      <c r="I14" s="71"/>
      <c r="K14" s="72">
        <v>104000000</v>
      </c>
      <c r="L14" s="72"/>
      <c r="M14" s="72"/>
      <c r="O14" s="72">
        <v>6180</v>
      </c>
      <c r="P14" s="72"/>
      <c r="Q14" s="72"/>
      <c r="S14" s="71" t="s">
        <v>41</v>
      </c>
      <c r="T14" s="71"/>
      <c r="U14" s="71"/>
      <c r="V14" s="71"/>
      <c r="W14" s="71"/>
      <c r="Y14" s="71" t="s">
        <v>38</v>
      </c>
      <c r="Z14" s="71"/>
      <c r="AA14" s="71"/>
      <c r="AB14" s="71"/>
      <c r="AC14" s="71"/>
      <c r="AE14" s="71" t="s">
        <v>39</v>
      </c>
      <c r="AF14" s="71"/>
      <c r="AG14" s="71"/>
      <c r="AH14" s="71"/>
      <c r="AI14" s="71"/>
      <c r="AK14" s="71" t="s">
        <v>40</v>
      </c>
      <c r="AL14" s="71"/>
      <c r="AM14" s="71"/>
      <c r="AO14" s="72">
        <v>104000000</v>
      </c>
      <c r="AP14" s="72"/>
      <c r="AQ14" s="72"/>
      <c r="AS14" s="72">
        <v>6180</v>
      </c>
      <c r="AT14" s="72"/>
      <c r="AV14" s="5" t="s">
        <v>41</v>
      </c>
    </row>
    <row r="15" spans="1:49" ht="21.75" customHeight="1">
      <c r="A15" s="15" t="s">
        <v>42</v>
      </c>
      <c r="C15" s="15" t="s">
        <v>38</v>
      </c>
      <c r="E15" s="15" t="s">
        <v>39</v>
      </c>
      <c r="G15" s="77" t="s">
        <v>40</v>
      </c>
      <c r="H15" s="77"/>
      <c r="I15" s="77"/>
      <c r="K15" s="74">
        <v>211000000</v>
      </c>
      <c r="L15" s="74"/>
      <c r="M15" s="74"/>
      <c r="O15" s="74">
        <v>3065</v>
      </c>
      <c r="P15" s="74"/>
      <c r="Q15" s="74"/>
      <c r="S15" s="77" t="s">
        <v>43</v>
      </c>
      <c r="T15" s="77"/>
      <c r="U15" s="77"/>
      <c r="V15" s="77"/>
      <c r="W15" s="77"/>
      <c r="Y15" s="77" t="s">
        <v>38</v>
      </c>
      <c r="Z15" s="77"/>
      <c r="AA15" s="77"/>
      <c r="AB15" s="77"/>
      <c r="AC15" s="77"/>
      <c r="AE15" s="77" t="s">
        <v>39</v>
      </c>
      <c r="AF15" s="77"/>
      <c r="AG15" s="77"/>
      <c r="AH15" s="77"/>
      <c r="AI15" s="77"/>
      <c r="AK15" s="77" t="s">
        <v>40</v>
      </c>
      <c r="AL15" s="77"/>
      <c r="AM15" s="77"/>
      <c r="AO15" s="74">
        <v>211000000</v>
      </c>
      <c r="AP15" s="74"/>
      <c r="AQ15" s="74"/>
      <c r="AS15" s="74">
        <v>3065</v>
      </c>
      <c r="AT15" s="74"/>
      <c r="AV15" s="15" t="s">
        <v>43</v>
      </c>
    </row>
    <row r="16" spans="1:49" ht="14.45" customHeight="1">
      <c r="A16" s="67" t="s">
        <v>44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</row>
    <row r="17" spans="1:35" ht="14.45" customHeight="1">
      <c r="C17" s="68" t="s">
        <v>7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O17" s="68" t="s">
        <v>9</v>
      </c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</row>
    <row r="18" spans="1:35" ht="14.45" customHeight="1">
      <c r="A18" s="2" t="s">
        <v>23</v>
      </c>
      <c r="C18" s="4" t="s">
        <v>34</v>
      </c>
      <c r="D18" s="3"/>
      <c r="E18" s="4" t="s">
        <v>36</v>
      </c>
      <c r="F18" s="3"/>
      <c r="G18" s="69" t="s">
        <v>25</v>
      </c>
      <c r="H18" s="69"/>
      <c r="I18" s="69"/>
      <c r="J18" s="3"/>
      <c r="K18" s="69" t="s">
        <v>26</v>
      </c>
      <c r="L18" s="69"/>
      <c r="M18" s="69"/>
      <c r="O18" s="69" t="s">
        <v>34</v>
      </c>
      <c r="P18" s="69"/>
      <c r="Q18" s="69"/>
      <c r="R18" s="69"/>
      <c r="S18" s="69"/>
      <c r="T18" s="3"/>
      <c r="U18" s="69" t="s">
        <v>36</v>
      </c>
      <c r="V18" s="69"/>
      <c r="W18" s="69"/>
      <c r="X18" s="69"/>
      <c r="Y18" s="69"/>
      <c r="Z18" s="3"/>
      <c r="AA18" s="69" t="s">
        <v>25</v>
      </c>
      <c r="AB18" s="69"/>
      <c r="AC18" s="69"/>
      <c r="AD18" s="69"/>
      <c r="AE18" s="69"/>
      <c r="AF18" s="3"/>
      <c r="AG18" s="69" t="s">
        <v>26</v>
      </c>
      <c r="AH18" s="69"/>
      <c r="AI18" s="69"/>
    </row>
    <row r="19" spans="1:35" ht="21.75" customHeight="1">
      <c r="A19" s="3"/>
      <c r="C19" s="3"/>
      <c r="E19" s="3"/>
      <c r="G19" s="3"/>
      <c r="H19" s="3"/>
      <c r="I19" s="3"/>
      <c r="K19" s="3"/>
      <c r="L19" s="3"/>
      <c r="M19" s="3"/>
      <c r="O19" s="3"/>
      <c r="P19" s="3"/>
      <c r="Q19" s="3"/>
      <c r="R19" s="3"/>
      <c r="S19" s="3"/>
      <c r="U19" s="3"/>
      <c r="V19" s="3"/>
      <c r="W19" s="3"/>
      <c r="X19" s="3"/>
      <c r="Y19" s="3"/>
      <c r="AA19" s="3"/>
      <c r="AB19" s="3"/>
      <c r="AC19" s="3"/>
      <c r="AD19" s="3"/>
      <c r="AE19" s="3"/>
      <c r="AG19" s="3"/>
      <c r="AH19" s="3"/>
      <c r="AI19" s="3"/>
    </row>
    <row r="20" spans="1:35" ht="21.75" customHeight="1"/>
  </sheetData>
  <mergeCells count="72">
    <mergeCell ref="AG18:AI18"/>
    <mergeCell ref="G18:I18"/>
    <mergeCell ref="K18:M18"/>
    <mergeCell ref="O18:S18"/>
    <mergeCell ref="U18:Y18"/>
    <mergeCell ref="AA18:AE18"/>
    <mergeCell ref="Y14:AC14"/>
    <mergeCell ref="AE14:AI14"/>
    <mergeCell ref="A16:AW16"/>
    <mergeCell ref="C17:M17"/>
    <mergeCell ref="O17:AI17"/>
    <mergeCell ref="AO13:AQ13"/>
    <mergeCell ref="AS13:AT13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O13:Q13"/>
    <mergeCell ref="S13:W13"/>
    <mergeCell ref="Y13:AC13"/>
    <mergeCell ref="AE13:AI13"/>
    <mergeCell ref="AK13:AM13"/>
    <mergeCell ref="AK14:AM14"/>
    <mergeCell ref="AO14:AQ14"/>
    <mergeCell ref="AC10:AG10"/>
    <mergeCell ref="AI10:AK10"/>
    <mergeCell ref="AM10:AO10"/>
    <mergeCell ref="AQ10:AS10"/>
    <mergeCell ref="A11:AW11"/>
    <mergeCell ref="A10:G10"/>
    <mergeCell ref="I10:K10"/>
    <mergeCell ref="M10:O10"/>
    <mergeCell ref="Q10:U10"/>
    <mergeCell ref="W10:AA10"/>
    <mergeCell ref="C12:W12"/>
    <mergeCell ref="Y12:AV12"/>
    <mergeCell ref="G13:I13"/>
    <mergeCell ref="K13:M13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9"/>
  <sheetViews>
    <sheetView rightToLeft="1" topLeftCell="A4" workbookViewId="0">
      <selection activeCell="Y29" sqref="Y29"/>
    </sheetView>
  </sheetViews>
  <sheetFormatPr defaultRowHeight="12.75"/>
  <cols>
    <col min="1" max="1" width="6.140625" bestFit="1" customWidth="1"/>
    <col min="2" max="2" width="39.71093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85546875" customWidth="1"/>
    <col min="8" max="8" width="1.28515625" customWidth="1"/>
    <col min="9" max="9" width="17.7109375" customWidth="1"/>
    <col min="10" max="10" width="1.28515625" customWidth="1"/>
    <col min="11" max="11" width="10.85546875" customWidth="1"/>
    <col min="12" max="12" width="1.28515625" customWidth="1"/>
    <col min="13" max="13" width="16.140625" customWidth="1"/>
    <col min="14" max="14" width="1.28515625" customWidth="1"/>
    <col min="15" max="15" width="11.5703125" customWidth="1"/>
    <col min="16" max="16" width="1.28515625" customWidth="1"/>
    <col min="17" max="17" width="16" customWidth="1"/>
    <col min="18" max="18" width="1.28515625" customWidth="1"/>
    <col min="19" max="19" width="12.140625" bestFit="1" customWidth="1"/>
    <col min="20" max="20" width="1.28515625" customWidth="1"/>
    <col min="21" max="21" width="22.28515625" bestFit="1" customWidth="1"/>
    <col min="22" max="22" width="1.28515625" customWidth="1"/>
    <col min="23" max="23" width="17.85546875" bestFit="1" customWidth="1"/>
    <col min="24" max="24" width="1.28515625" customWidth="1"/>
    <col min="25" max="25" width="17.85546875" bestFit="1" customWidth="1"/>
    <col min="26" max="26" width="1.28515625" customWidth="1"/>
    <col min="27" max="27" width="21.85546875" bestFit="1" customWidth="1"/>
    <col min="28" max="28" width="0.28515625" customWidth="1"/>
  </cols>
  <sheetData>
    <row r="1" spans="1:27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ht="21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4.45" customHeight="1"/>
    <row r="5" spans="1:27" ht="14.45" customHeight="1">
      <c r="A5" s="1" t="s">
        <v>45</v>
      </c>
      <c r="B5" s="67" t="s">
        <v>46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6" spans="1:27" ht="14.45" customHeight="1">
      <c r="E6" s="68" t="s">
        <v>7</v>
      </c>
      <c r="F6" s="68"/>
      <c r="G6" s="68"/>
      <c r="H6" s="68"/>
      <c r="I6" s="68"/>
      <c r="K6" s="68" t="s">
        <v>8</v>
      </c>
      <c r="L6" s="68"/>
      <c r="M6" s="68"/>
      <c r="N6" s="68"/>
      <c r="O6" s="68"/>
      <c r="P6" s="68"/>
      <c r="Q6" s="68"/>
      <c r="S6" s="68" t="s">
        <v>9</v>
      </c>
      <c r="T6" s="68"/>
      <c r="U6" s="68"/>
      <c r="V6" s="68"/>
      <c r="W6" s="68"/>
      <c r="X6" s="68"/>
      <c r="Y6" s="68"/>
      <c r="Z6" s="68"/>
      <c r="AA6" s="68"/>
    </row>
    <row r="7" spans="1:27" ht="14.45" customHeight="1">
      <c r="E7" s="3"/>
      <c r="F7" s="3"/>
      <c r="G7" s="3"/>
      <c r="H7" s="3"/>
      <c r="I7" s="3"/>
      <c r="K7" s="69" t="s">
        <v>47</v>
      </c>
      <c r="L7" s="69"/>
      <c r="M7" s="69"/>
      <c r="N7" s="3"/>
      <c r="O7" s="69" t="s">
        <v>48</v>
      </c>
      <c r="P7" s="69"/>
      <c r="Q7" s="69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68" t="s">
        <v>49</v>
      </c>
      <c r="B8" s="68"/>
      <c r="D8" s="68" t="s">
        <v>50</v>
      </c>
      <c r="E8" s="6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51</v>
      </c>
      <c r="W8" s="2" t="s">
        <v>14</v>
      </c>
      <c r="Y8" s="2" t="s">
        <v>15</v>
      </c>
      <c r="AA8" s="2" t="s">
        <v>18</v>
      </c>
    </row>
    <row r="9" spans="1:27" ht="21.75" customHeight="1">
      <c r="A9" s="71" t="s">
        <v>52</v>
      </c>
      <c r="B9" s="71"/>
      <c r="D9" s="72">
        <v>6900000</v>
      </c>
      <c r="E9" s="72"/>
      <c r="G9" s="6">
        <v>70106907597</v>
      </c>
      <c r="I9" s="6">
        <v>63542453625</v>
      </c>
      <c r="K9" s="6">
        <v>0</v>
      </c>
      <c r="M9" s="6">
        <v>0</v>
      </c>
      <c r="O9" s="6">
        <v>0</v>
      </c>
      <c r="Q9" s="6">
        <v>0</v>
      </c>
      <c r="S9" s="6">
        <v>6900000</v>
      </c>
      <c r="U9" s="6">
        <v>10680</v>
      </c>
      <c r="W9" s="6">
        <v>70106907597</v>
      </c>
      <c r="Y9" s="6">
        <v>73604490750</v>
      </c>
      <c r="AA9" s="43">
        <f>Y9/سهام!$AF$9</f>
        <v>8.9897789934516141E-4</v>
      </c>
    </row>
    <row r="10" spans="1:27" ht="21.75" customHeight="1">
      <c r="A10" s="77" t="s">
        <v>53</v>
      </c>
      <c r="B10" s="77"/>
      <c r="D10" s="74">
        <v>600000</v>
      </c>
      <c r="E10" s="74"/>
      <c r="G10" s="10">
        <v>11614005273</v>
      </c>
      <c r="I10" s="10">
        <v>11937807000</v>
      </c>
      <c r="K10" s="10">
        <v>6998686</v>
      </c>
      <c r="M10" s="10">
        <v>144291735877</v>
      </c>
      <c r="O10" s="10">
        <v>-6398686</v>
      </c>
      <c r="Q10" s="10">
        <v>139626755414</v>
      </c>
      <c r="S10" s="10">
        <v>1200000</v>
      </c>
      <c r="U10" s="10">
        <v>23520</v>
      </c>
      <c r="W10" s="10">
        <v>24867318579</v>
      </c>
      <c r="Y10" s="10">
        <v>28190484000</v>
      </c>
      <c r="AA10" s="47">
        <f>'واحدهای صندوق'!Y10/سهام!$AF$9</f>
        <v>3.443080962807067E-4</v>
      </c>
    </row>
    <row r="11" spans="1:27" ht="21.75" customHeight="1">
      <c r="A11" s="77" t="s">
        <v>54</v>
      </c>
      <c r="B11" s="77"/>
      <c r="D11" s="74">
        <v>20431000</v>
      </c>
      <c r="E11" s="74"/>
      <c r="G11" s="10">
        <v>419672449042</v>
      </c>
      <c r="I11" s="10">
        <v>402829011821.25</v>
      </c>
      <c r="K11" s="10">
        <v>0</v>
      </c>
      <c r="M11" s="10">
        <v>0</v>
      </c>
      <c r="O11" s="10">
        <v>-5443000</v>
      </c>
      <c r="Q11" s="10">
        <v>114314699910</v>
      </c>
      <c r="S11" s="10">
        <v>14988000</v>
      </c>
      <c r="U11" s="10">
        <v>23280</v>
      </c>
      <c r="W11" s="10">
        <v>307867978376</v>
      </c>
      <c r="Y11" s="10">
        <v>348506296740</v>
      </c>
      <c r="AA11" s="47">
        <f>'واحدهای صندوق'!Y11/سهام!$AF$9</f>
        <v>4.2565264070098426E-3</v>
      </c>
    </row>
    <row r="12" spans="1:27" ht="21.75" customHeight="1">
      <c r="A12" s="77" t="s">
        <v>55</v>
      </c>
      <c r="B12" s="77"/>
      <c r="D12" s="74">
        <v>4000000</v>
      </c>
      <c r="E12" s="74"/>
      <c r="G12" s="10">
        <v>40046400000</v>
      </c>
      <c r="I12" s="10">
        <v>34718722500</v>
      </c>
      <c r="K12" s="10">
        <v>0</v>
      </c>
      <c r="M12" s="10">
        <v>0</v>
      </c>
      <c r="O12" s="10">
        <v>-4000000</v>
      </c>
      <c r="Q12" s="10">
        <v>37835017520</v>
      </c>
      <c r="S12" s="10">
        <v>0</v>
      </c>
      <c r="U12" s="10">
        <v>0</v>
      </c>
      <c r="W12" s="10">
        <v>0</v>
      </c>
      <c r="Y12" s="10">
        <v>0</v>
      </c>
      <c r="AA12" s="47">
        <f>'واحدهای صندوق'!Y12/سهام!$AF$9</f>
        <v>0</v>
      </c>
    </row>
    <row r="13" spans="1:27" ht="21.75" customHeight="1">
      <c r="A13" s="77" t="s">
        <v>56</v>
      </c>
      <c r="B13" s="77"/>
      <c r="D13" s="74">
        <v>2000000</v>
      </c>
      <c r="E13" s="74"/>
      <c r="G13" s="10">
        <v>20023200000</v>
      </c>
      <c r="I13" s="10">
        <v>19976250000</v>
      </c>
      <c r="K13" s="10">
        <v>0</v>
      </c>
      <c r="M13" s="10">
        <v>0</v>
      </c>
      <c r="O13" s="10">
        <v>0</v>
      </c>
      <c r="Q13" s="10">
        <v>0</v>
      </c>
      <c r="S13" s="10">
        <v>2000000</v>
      </c>
      <c r="U13" s="10">
        <v>10000</v>
      </c>
      <c r="W13" s="10">
        <v>20023200000</v>
      </c>
      <c r="Y13" s="10">
        <v>19976250000</v>
      </c>
      <c r="AA13" s="47">
        <f>'واحدهای صندوق'!Y13/سهام!$AF$9</f>
        <v>2.4398249452997923E-4</v>
      </c>
    </row>
    <row r="14" spans="1:27" ht="21.75" customHeight="1">
      <c r="A14" s="77" t="s">
        <v>57</v>
      </c>
      <c r="B14" s="77"/>
      <c r="D14" s="74">
        <v>4400000</v>
      </c>
      <c r="E14" s="74"/>
      <c r="G14" s="10">
        <v>100092773053</v>
      </c>
      <c r="I14" s="10">
        <v>82402031250</v>
      </c>
      <c r="K14" s="10">
        <v>0</v>
      </c>
      <c r="M14" s="10">
        <v>0</v>
      </c>
      <c r="O14" s="10">
        <v>-4400000</v>
      </c>
      <c r="Q14" s="10">
        <v>87851552250</v>
      </c>
      <c r="S14" s="10">
        <v>0</v>
      </c>
      <c r="U14" s="10">
        <v>0</v>
      </c>
      <c r="W14" s="10">
        <v>0</v>
      </c>
      <c r="Y14" s="10">
        <v>0</v>
      </c>
      <c r="AA14" s="47">
        <f>'واحدهای صندوق'!Y14/سهام!$AF$9</f>
        <v>0</v>
      </c>
    </row>
    <row r="15" spans="1:27" ht="21.75" customHeight="1">
      <c r="A15" s="77" t="s">
        <v>58</v>
      </c>
      <c r="B15" s="77"/>
      <c r="D15" s="74">
        <v>4045389</v>
      </c>
      <c r="E15" s="74"/>
      <c r="G15" s="10">
        <v>199999986771</v>
      </c>
      <c r="I15" s="10">
        <v>169542950819.603</v>
      </c>
      <c r="K15" s="10">
        <v>0</v>
      </c>
      <c r="M15" s="10">
        <v>0</v>
      </c>
      <c r="O15" s="10">
        <v>-805000</v>
      </c>
      <c r="Q15" s="10">
        <v>39792140655</v>
      </c>
      <c r="S15" s="10">
        <v>3240389</v>
      </c>
      <c r="U15" s="10">
        <v>50040</v>
      </c>
      <c r="W15" s="10">
        <v>160201591771</v>
      </c>
      <c r="Y15" s="10">
        <v>161956513544.647</v>
      </c>
      <c r="AA15" s="47">
        <f>'واحدهای صندوق'!Y15/سهام!$AF$9</f>
        <v>1.9780766750516912E-3</v>
      </c>
    </row>
    <row r="16" spans="1:27" ht="21.75" customHeight="1">
      <c r="A16" s="77" t="s">
        <v>59</v>
      </c>
      <c r="B16" s="77"/>
      <c r="D16" s="74">
        <v>1310000</v>
      </c>
      <c r="E16" s="74"/>
      <c r="G16" s="10">
        <v>19921982723</v>
      </c>
      <c r="I16" s="10">
        <v>19011696768.75</v>
      </c>
      <c r="K16" s="10">
        <v>0</v>
      </c>
      <c r="M16" s="10">
        <v>0</v>
      </c>
      <c r="O16" s="10">
        <v>0</v>
      </c>
      <c r="Q16" s="10">
        <v>0</v>
      </c>
      <c r="S16" s="10">
        <v>1310000</v>
      </c>
      <c r="U16" s="10">
        <v>16300</v>
      </c>
      <c r="W16" s="10">
        <v>19921982723</v>
      </c>
      <c r="Y16" s="10">
        <v>21327643312.5</v>
      </c>
      <c r="AA16" s="47">
        <f>'واحدهای صندوق'!Y16/سهام!$AF$9</f>
        <v>2.6048791028493234E-4</v>
      </c>
    </row>
    <row r="17" spans="1:27" ht="21.75" customHeight="1">
      <c r="A17" s="77" t="s">
        <v>60</v>
      </c>
      <c r="B17" s="77"/>
      <c r="D17" s="74">
        <v>36800000</v>
      </c>
      <c r="E17" s="74"/>
      <c r="G17" s="10">
        <v>958020959719</v>
      </c>
      <c r="I17" s="10">
        <v>1312551046400</v>
      </c>
      <c r="K17" s="10">
        <v>12667973</v>
      </c>
      <c r="M17" s="10">
        <v>515038794219</v>
      </c>
      <c r="O17" s="10">
        <v>0</v>
      </c>
      <c r="Q17" s="10">
        <v>0</v>
      </c>
      <c r="S17" s="10">
        <v>49467973</v>
      </c>
      <c r="U17" s="10">
        <v>39899</v>
      </c>
      <c r="W17" s="10">
        <v>1473059753938</v>
      </c>
      <c r="Y17" s="10">
        <v>1971354187541.3301</v>
      </c>
      <c r="AA17" s="47">
        <f>'واحدهای صندوق'!Y17/سهام!$AF$9</f>
        <v>2.4077387511592725E-2</v>
      </c>
    </row>
    <row r="18" spans="1:27" ht="21.75" customHeight="1">
      <c r="A18" s="77" t="s">
        <v>61</v>
      </c>
      <c r="B18" s="77"/>
      <c r="D18" s="74">
        <v>2000000</v>
      </c>
      <c r="E18" s="74"/>
      <c r="G18" s="10">
        <v>20018560000</v>
      </c>
      <c r="I18" s="10">
        <v>20115832000</v>
      </c>
      <c r="K18" s="10">
        <v>0</v>
      </c>
      <c r="M18" s="10">
        <v>0</v>
      </c>
      <c r="O18" s="10">
        <v>-2000000</v>
      </c>
      <c r="Q18" s="10">
        <v>21338365202</v>
      </c>
      <c r="S18" s="10">
        <v>0</v>
      </c>
      <c r="U18" s="10">
        <v>0</v>
      </c>
      <c r="W18" s="10">
        <v>0</v>
      </c>
      <c r="Y18" s="10">
        <v>0</v>
      </c>
      <c r="AA18" s="47">
        <f>'واحدهای صندوق'!Y18/سهام!$AF$9</f>
        <v>0</v>
      </c>
    </row>
    <row r="19" spans="1:27" ht="21.75" customHeight="1">
      <c r="A19" s="77" t="s">
        <v>62</v>
      </c>
      <c r="B19" s="77"/>
      <c r="D19" s="74">
        <v>4000000</v>
      </c>
      <c r="E19" s="74"/>
      <c r="G19" s="10">
        <v>40037120000</v>
      </c>
      <c r="I19" s="10">
        <v>39952000000</v>
      </c>
      <c r="K19" s="10">
        <v>0</v>
      </c>
      <c r="M19" s="10">
        <v>0</v>
      </c>
      <c r="O19" s="10">
        <v>-4000000</v>
      </c>
      <c r="Q19" s="10">
        <v>43119825540</v>
      </c>
      <c r="S19" s="10">
        <v>0</v>
      </c>
      <c r="U19" s="10">
        <v>0</v>
      </c>
      <c r="W19" s="10">
        <v>0</v>
      </c>
      <c r="Y19" s="10">
        <v>0</v>
      </c>
      <c r="AA19" s="47">
        <f>'واحدهای صندوق'!Y19/سهام!$AF$9</f>
        <v>0</v>
      </c>
    </row>
    <row r="20" spans="1:27" ht="21.75" customHeight="1">
      <c r="A20" s="77" t="s">
        <v>63</v>
      </c>
      <c r="B20" s="77"/>
      <c r="D20" s="74">
        <v>15984000</v>
      </c>
      <c r="E20" s="74"/>
      <c r="G20" s="10">
        <v>230248638955</v>
      </c>
      <c r="I20" s="10">
        <v>202915391490</v>
      </c>
      <c r="K20" s="10">
        <v>0</v>
      </c>
      <c r="M20" s="10">
        <v>0</v>
      </c>
      <c r="O20" s="10">
        <v>0</v>
      </c>
      <c r="Q20" s="10">
        <v>0</v>
      </c>
      <c r="S20" s="10">
        <v>15984000</v>
      </c>
      <c r="U20" s="10">
        <v>15073</v>
      </c>
      <c r="W20" s="10">
        <v>230248638955</v>
      </c>
      <c r="Y20" s="10">
        <v>240640731387</v>
      </c>
      <c r="AA20" s="47">
        <f>'واحدهای صندوق'!Y20/سهام!$AF$9</f>
        <v>2.9390964735282613E-3</v>
      </c>
    </row>
    <row r="21" spans="1:27" ht="21.75" customHeight="1">
      <c r="A21" s="77" t="s">
        <v>64</v>
      </c>
      <c r="B21" s="77"/>
      <c r="D21" s="74">
        <v>10000000</v>
      </c>
      <c r="E21" s="74"/>
      <c r="G21" s="10">
        <v>129000000000</v>
      </c>
      <c r="I21" s="10">
        <v>124352156250</v>
      </c>
      <c r="K21" s="10">
        <v>0</v>
      </c>
      <c r="M21" s="10">
        <v>0</v>
      </c>
      <c r="O21" s="10">
        <v>0</v>
      </c>
      <c r="Q21" s="10">
        <v>0</v>
      </c>
      <c r="S21" s="10">
        <v>10000000</v>
      </c>
      <c r="U21" s="10">
        <v>14340</v>
      </c>
      <c r="W21" s="10">
        <v>129000000000</v>
      </c>
      <c r="Y21" s="10">
        <v>143229712500</v>
      </c>
      <c r="AA21" s="47">
        <f>'واحدهای صندوق'!Y21/سهام!$AF$9</f>
        <v>1.749354485779951E-3</v>
      </c>
    </row>
    <row r="22" spans="1:27" ht="21.75" customHeight="1">
      <c r="A22" s="77" t="s">
        <v>65</v>
      </c>
      <c r="B22" s="77"/>
      <c r="D22" s="74">
        <v>21564</v>
      </c>
      <c r="E22" s="74"/>
      <c r="G22" s="10">
        <v>39363632745</v>
      </c>
      <c r="I22" s="10">
        <v>209019852</v>
      </c>
      <c r="K22" s="10">
        <v>8604036</v>
      </c>
      <c r="M22" s="10">
        <v>25812.108</v>
      </c>
      <c r="O22" s="10">
        <v>0</v>
      </c>
      <c r="Q22" s="10">
        <v>0</v>
      </c>
      <c r="S22" s="10">
        <v>8625600</v>
      </c>
      <c r="U22" s="10">
        <v>11260</v>
      </c>
      <c r="W22" s="10">
        <v>39363658557</v>
      </c>
      <c r="Y22" s="10">
        <v>97124256000</v>
      </c>
      <c r="AA22" s="47">
        <f>'واحدهای صندوق'!Y22/سهام!$AF$9</f>
        <v>1.1862395724046456E-3</v>
      </c>
    </row>
    <row r="23" spans="1:27" ht="21.75" customHeight="1">
      <c r="A23" s="77" t="s">
        <v>66</v>
      </c>
      <c r="B23" s="77"/>
      <c r="D23" s="74">
        <v>10680000</v>
      </c>
      <c r="E23" s="74"/>
      <c r="G23" s="10">
        <v>290433689455</v>
      </c>
      <c r="I23" s="10">
        <v>279463560000</v>
      </c>
      <c r="K23" s="10">
        <v>0</v>
      </c>
      <c r="M23" s="10">
        <v>0</v>
      </c>
      <c r="O23" s="10">
        <v>0</v>
      </c>
      <c r="Q23" s="10">
        <v>0</v>
      </c>
      <c r="S23" s="10">
        <v>10680000</v>
      </c>
      <c r="U23" s="10">
        <v>31320</v>
      </c>
      <c r="W23" s="10">
        <v>290433689455</v>
      </c>
      <c r="Y23" s="10">
        <v>334497600000</v>
      </c>
      <c r="AA23" s="47">
        <f>'واحدهای صندوق'!Y23/سهام!$AF$9</f>
        <v>4.0854293905157966E-3</v>
      </c>
    </row>
    <row r="24" spans="1:27" ht="21.75" customHeight="1">
      <c r="A24" s="77" t="s">
        <v>67</v>
      </c>
      <c r="B24" s="77"/>
      <c r="D24" s="74">
        <v>67248</v>
      </c>
      <c r="E24" s="74"/>
      <c r="G24" s="10">
        <v>189996470306</v>
      </c>
      <c r="I24" s="10">
        <v>180253200400</v>
      </c>
      <c r="K24" s="10">
        <v>0</v>
      </c>
      <c r="M24" s="10">
        <v>0</v>
      </c>
      <c r="O24" s="10">
        <v>0</v>
      </c>
      <c r="Q24" s="10">
        <v>0</v>
      </c>
      <c r="S24" s="10">
        <v>67248</v>
      </c>
      <c r="U24" s="10">
        <v>3126203</v>
      </c>
      <c r="W24" s="10">
        <v>189996470306</v>
      </c>
      <c r="Y24" s="10">
        <v>210230879344</v>
      </c>
      <c r="AA24" s="47">
        <f>'واحدهای صندوق'!Y24/سهام!$AF$9</f>
        <v>2.5676818406647995E-3</v>
      </c>
    </row>
    <row r="25" spans="1:27" ht="21.75" customHeight="1">
      <c r="A25" s="77" t="s">
        <v>68</v>
      </c>
      <c r="B25" s="77"/>
      <c r="D25" s="74">
        <v>19960000</v>
      </c>
      <c r="E25" s="74"/>
      <c r="G25" s="10">
        <v>300311688844</v>
      </c>
      <c r="I25" s="10">
        <v>250200533623</v>
      </c>
      <c r="K25" s="10">
        <v>0</v>
      </c>
      <c r="M25" s="10">
        <v>0</v>
      </c>
      <c r="O25" s="10">
        <v>-4775000</v>
      </c>
      <c r="Q25" s="10">
        <v>69918373241</v>
      </c>
      <c r="S25" s="10">
        <v>15185000</v>
      </c>
      <c r="U25" s="10">
        <v>15310</v>
      </c>
      <c r="W25" s="10">
        <v>228468586928</v>
      </c>
      <c r="Y25" s="10">
        <v>232206277209.375</v>
      </c>
      <c r="AA25" s="47">
        <f>'واحدهای صندوق'!Y25/سهام!$AF$9</f>
        <v>2.8360811843595856E-3</v>
      </c>
    </row>
    <row r="26" spans="1:27" ht="21.75" customHeight="1">
      <c r="A26" s="77" t="s">
        <v>69</v>
      </c>
      <c r="B26" s="77"/>
      <c r="D26" s="74">
        <v>130571</v>
      </c>
      <c r="E26" s="74"/>
      <c r="G26" s="10">
        <v>99999758915</v>
      </c>
      <c r="I26" s="10">
        <v>113994469266</v>
      </c>
      <c r="K26" s="10">
        <v>0</v>
      </c>
      <c r="M26" s="10">
        <v>0</v>
      </c>
      <c r="O26" s="10">
        <v>0</v>
      </c>
      <c r="Q26" s="10">
        <v>0</v>
      </c>
      <c r="S26" s="10">
        <v>130571</v>
      </c>
      <c r="U26" s="10">
        <v>1041656</v>
      </c>
      <c r="W26" s="10">
        <v>99999758915</v>
      </c>
      <c r="Y26" s="10">
        <v>136010045576</v>
      </c>
      <c r="AA26" s="47">
        <f>'واحدهای صندوق'!Y26/سهام!$AF$9</f>
        <v>1.6611761567245427E-3</v>
      </c>
    </row>
    <row r="27" spans="1:27" ht="21.75" customHeight="1">
      <c r="A27" s="77" t="s">
        <v>70</v>
      </c>
      <c r="B27" s="77"/>
      <c r="D27" s="74">
        <v>10000</v>
      </c>
      <c r="E27" s="74"/>
      <c r="G27" s="10">
        <v>10000000000</v>
      </c>
      <c r="I27" s="10">
        <v>12523970000</v>
      </c>
      <c r="K27" s="10">
        <v>0</v>
      </c>
      <c r="M27" s="10">
        <v>0</v>
      </c>
      <c r="O27" s="10">
        <v>0</v>
      </c>
      <c r="Q27" s="10">
        <v>0</v>
      </c>
      <c r="S27" s="10">
        <v>10000</v>
      </c>
      <c r="U27" s="10">
        <v>1481034</v>
      </c>
      <c r="W27" s="10">
        <v>10000000000</v>
      </c>
      <c r="Y27" s="10">
        <v>14810340000</v>
      </c>
      <c r="AA27" s="47">
        <f>'واحدهای صندوق'!Y27/سهام!$AF$9</f>
        <v>1.8088798938925636E-4</v>
      </c>
    </row>
    <row r="28" spans="1:27" ht="21.75" customHeight="1">
      <c r="A28" s="73" t="s">
        <v>71</v>
      </c>
      <c r="B28" s="73"/>
      <c r="D28" s="75">
        <v>0</v>
      </c>
      <c r="E28" s="75"/>
      <c r="G28" s="11">
        <v>0</v>
      </c>
      <c r="I28" s="11">
        <v>0</v>
      </c>
      <c r="K28" s="11">
        <v>5000000</v>
      </c>
      <c r="M28" s="11">
        <v>50046400000</v>
      </c>
      <c r="O28" s="11">
        <v>0</v>
      </c>
      <c r="Q28" s="11">
        <v>0</v>
      </c>
      <c r="S28" s="11">
        <v>5000000</v>
      </c>
      <c r="U28" s="10">
        <v>10000</v>
      </c>
      <c r="W28" s="11">
        <v>50046400000</v>
      </c>
      <c r="Y28" s="11">
        <v>49702500000</v>
      </c>
      <c r="AA28" s="47">
        <f>'واحدهای صندوق'!Y28/سهام!$AF$9</f>
        <v>6.0704786605976057E-4</v>
      </c>
    </row>
    <row r="29" spans="1:27" ht="21.75" customHeight="1">
      <c r="A29" s="70" t="s">
        <v>21</v>
      </c>
      <c r="B29" s="70"/>
      <c r="D29" s="79">
        <f>SUM(D9:E28)</f>
        <v>143339772</v>
      </c>
      <c r="E29" s="79"/>
      <c r="G29" s="14">
        <v>3188908223398</v>
      </c>
      <c r="I29" s="14">
        <f>SUM(I9:I28)</f>
        <v>3340492103065.603</v>
      </c>
      <c r="K29" s="14">
        <f>SUM(K9:K28)</f>
        <v>33270695</v>
      </c>
      <c r="M29" s="14">
        <f>SUM(M9:M28)</f>
        <v>709376955908.10803</v>
      </c>
      <c r="O29" s="14">
        <f>SUM(O9:O28)</f>
        <v>-31821686</v>
      </c>
      <c r="Q29" s="14">
        <f>SUM(Q9:Q28)</f>
        <v>553796729732</v>
      </c>
      <c r="S29" s="14">
        <f>SUM(S9:S28)</f>
        <v>144788781</v>
      </c>
      <c r="U29" s="10"/>
      <c r="W29" s="14">
        <f>SUM(W9:W28)</f>
        <v>3343605936100</v>
      </c>
      <c r="Y29" s="14">
        <f>SUM(Y9:Y28)</f>
        <v>4083368207904.8521</v>
      </c>
      <c r="AA29" s="46">
        <f>SUM(AA9:AA28)</f>
        <v>4.9872741953521635E-2</v>
      </c>
    </row>
  </sheetData>
  <mergeCells count="53">
    <mergeCell ref="A28:B28"/>
    <mergeCell ref="D28:E28"/>
    <mergeCell ref="A29:B29"/>
    <mergeCell ref="D29:E29"/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24"/>
  <sheetViews>
    <sheetView rightToLeft="1" topLeftCell="G1" workbookViewId="0">
      <selection activeCell="AJ9" sqref="AJ9:AJ2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8.85546875" bestFit="1" customWidth="1"/>
    <col min="19" max="19" width="1.28515625" customWidth="1"/>
    <col min="20" max="20" width="19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7.8554687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8.85546875" bestFit="1" customWidth="1"/>
    <col min="35" max="35" width="1.28515625" customWidth="1"/>
    <col min="36" max="36" width="18.85546875" bestFit="1" customWidth="1"/>
    <col min="37" max="37" width="1.28515625" customWidth="1"/>
    <col min="38" max="38" width="14.28515625" customWidth="1"/>
    <col min="39" max="39" width="0.28515625" customWidth="1"/>
  </cols>
  <sheetData>
    <row r="1" spans="1:39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</row>
    <row r="2" spans="1:39" ht="21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</row>
    <row r="3" spans="1:39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</row>
    <row r="4" spans="1:39" ht="14.45" customHeight="1"/>
    <row r="5" spans="1:39" ht="14.45" customHeight="1">
      <c r="A5" s="1" t="s">
        <v>72</v>
      </c>
      <c r="B5" s="67" t="s">
        <v>73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</row>
    <row r="6" spans="1:39" ht="14.45" customHeight="1">
      <c r="A6" s="68" t="s">
        <v>74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 t="s">
        <v>7</v>
      </c>
      <c r="Q6" s="68"/>
      <c r="R6" s="68"/>
      <c r="S6" s="68"/>
      <c r="T6" s="68"/>
      <c r="V6" s="68" t="s">
        <v>8</v>
      </c>
      <c r="W6" s="68"/>
      <c r="X6" s="68"/>
      <c r="Y6" s="68"/>
      <c r="Z6" s="68"/>
      <c r="AA6" s="68"/>
      <c r="AB6" s="68"/>
      <c r="AD6" s="68" t="s">
        <v>9</v>
      </c>
      <c r="AE6" s="68"/>
      <c r="AF6" s="68"/>
      <c r="AG6" s="68"/>
      <c r="AH6" s="68"/>
      <c r="AI6" s="68"/>
      <c r="AJ6" s="68"/>
      <c r="AK6" s="68"/>
      <c r="AL6" s="68"/>
    </row>
    <row r="7" spans="1:39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9" t="s">
        <v>10</v>
      </c>
      <c r="W7" s="69"/>
      <c r="X7" s="69"/>
      <c r="Y7" s="3"/>
      <c r="Z7" s="69" t="s">
        <v>11</v>
      </c>
      <c r="AA7" s="69"/>
      <c r="AB7" s="69"/>
      <c r="AD7" s="3"/>
      <c r="AE7" s="3"/>
      <c r="AF7" s="3"/>
      <c r="AG7" s="3"/>
      <c r="AH7" s="3"/>
      <c r="AI7" s="3"/>
      <c r="AJ7" s="3"/>
      <c r="AK7" s="3"/>
      <c r="AL7" s="3"/>
    </row>
    <row r="8" spans="1:39" ht="14.45" customHeight="1">
      <c r="A8" s="68" t="s">
        <v>75</v>
      </c>
      <c r="B8" s="68"/>
      <c r="D8" s="2" t="s">
        <v>76</v>
      </c>
      <c r="F8" s="2" t="s">
        <v>77</v>
      </c>
      <c r="H8" s="2" t="s">
        <v>78</v>
      </c>
      <c r="J8" s="2" t="s">
        <v>79</v>
      </c>
      <c r="L8" s="2" t="s">
        <v>80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9" ht="21.75" customHeight="1">
      <c r="A9" s="71" t="s">
        <v>81</v>
      </c>
      <c r="B9" s="71"/>
      <c r="D9" s="5" t="s">
        <v>82</v>
      </c>
      <c r="F9" s="5" t="s">
        <v>82</v>
      </c>
      <c r="H9" s="5" t="s">
        <v>83</v>
      </c>
      <c r="J9" s="5" t="s">
        <v>84</v>
      </c>
      <c r="L9" s="7">
        <v>24.16</v>
      </c>
      <c r="N9" s="7">
        <v>24.16</v>
      </c>
      <c r="P9" s="6">
        <v>766100</v>
      </c>
      <c r="R9" s="6">
        <v>3001257612300</v>
      </c>
      <c r="T9" s="6">
        <v>3272136584734</v>
      </c>
      <c r="V9" s="6">
        <v>0</v>
      </c>
      <c r="X9" s="6">
        <v>0</v>
      </c>
      <c r="Z9" s="6">
        <v>0</v>
      </c>
      <c r="AB9" s="6">
        <v>0</v>
      </c>
      <c r="AD9" s="6">
        <v>766100</v>
      </c>
      <c r="AF9" s="6">
        <v>4351377</v>
      </c>
      <c r="AH9" s="6">
        <v>3001257612300</v>
      </c>
      <c r="AJ9" s="6">
        <v>3331173371618</v>
      </c>
      <c r="AL9" s="43">
        <f>AJ9/سهام!$AF$9</f>
        <v>4.0685713731015635E-2</v>
      </c>
    </row>
    <row r="10" spans="1:39" ht="21.75" customHeight="1">
      <c r="A10" s="77" t="s">
        <v>85</v>
      </c>
      <c r="B10" s="77"/>
      <c r="D10" s="15" t="s">
        <v>82</v>
      </c>
      <c r="F10" s="15" t="s">
        <v>82</v>
      </c>
      <c r="H10" s="15" t="s">
        <v>86</v>
      </c>
      <c r="J10" s="15" t="s">
        <v>87</v>
      </c>
      <c r="L10" s="16">
        <v>23</v>
      </c>
      <c r="N10" s="16">
        <v>23</v>
      </c>
      <c r="P10" s="10">
        <v>1000000</v>
      </c>
      <c r="R10" s="10">
        <v>1000000000000</v>
      </c>
      <c r="T10" s="10">
        <v>999818750000</v>
      </c>
      <c r="V10" s="10">
        <v>0</v>
      </c>
      <c r="X10" s="10">
        <v>0</v>
      </c>
      <c r="Z10" s="10">
        <v>0</v>
      </c>
      <c r="AB10" s="10">
        <v>0</v>
      </c>
      <c r="AD10" s="10">
        <v>1000000</v>
      </c>
      <c r="AF10" s="10">
        <v>1000000</v>
      </c>
      <c r="AH10" s="10">
        <v>1000000000000</v>
      </c>
      <c r="AJ10" s="10">
        <v>999818750000</v>
      </c>
      <c r="AL10" s="47">
        <f>AJ10/سهام!$AF$9</f>
        <v>1.2211414690086761E-2</v>
      </c>
      <c r="AM10" s="16">
        <f>AK10/سهام!$AF$9</f>
        <v>0</v>
      </c>
    </row>
    <row r="11" spans="1:39" ht="21.75" customHeight="1">
      <c r="A11" s="77" t="s">
        <v>88</v>
      </c>
      <c r="B11" s="77"/>
      <c r="D11" s="15" t="s">
        <v>82</v>
      </c>
      <c r="F11" s="15" t="s">
        <v>82</v>
      </c>
      <c r="H11" s="15" t="s">
        <v>89</v>
      </c>
      <c r="J11" s="15" t="s">
        <v>90</v>
      </c>
      <c r="L11" s="16">
        <v>0</v>
      </c>
      <c r="N11" s="16">
        <v>0</v>
      </c>
      <c r="P11" s="10">
        <v>151609</v>
      </c>
      <c r="R11" s="10">
        <v>100988122870</v>
      </c>
      <c r="T11" s="10">
        <v>143091439884</v>
      </c>
      <c r="V11" s="10">
        <v>0</v>
      </c>
      <c r="X11" s="10">
        <v>0</v>
      </c>
      <c r="Z11" s="10">
        <v>0</v>
      </c>
      <c r="AB11" s="10">
        <v>0</v>
      </c>
      <c r="AD11" s="10">
        <v>151609</v>
      </c>
      <c r="AF11" s="10">
        <v>870750</v>
      </c>
      <c r="AH11" s="10">
        <v>100988122870</v>
      </c>
      <c r="AJ11" s="10">
        <v>131989609296</v>
      </c>
      <c r="AL11" s="47">
        <f>AJ11/سهام!$AF$9</f>
        <v>1.6120720419535905E-3</v>
      </c>
    </row>
    <row r="12" spans="1:39" ht="21.75" customHeight="1">
      <c r="A12" s="77" t="s">
        <v>91</v>
      </c>
      <c r="B12" s="77"/>
      <c r="D12" s="15" t="s">
        <v>82</v>
      </c>
      <c r="F12" s="15" t="s">
        <v>82</v>
      </c>
      <c r="H12" s="15" t="s">
        <v>92</v>
      </c>
      <c r="J12" s="15" t="s">
        <v>93</v>
      </c>
      <c r="L12" s="16">
        <v>0</v>
      </c>
      <c r="N12" s="16">
        <v>0</v>
      </c>
      <c r="P12" s="10">
        <v>50614</v>
      </c>
      <c r="R12" s="10">
        <v>27267185070</v>
      </c>
      <c r="T12" s="10">
        <v>33601604605</v>
      </c>
      <c r="V12" s="10">
        <v>0</v>
      </c>
      <c r="X12" s="10">
        <v>0</v>
      </c>
      <c r="Z12" s="10">
        <v>0</v>
      </c>
      <c r="AB12" s="10">
        <v>0</v>
      </c>
      <c r="AD12" s="10">
        <v>50614</v>
      </c>
      <c r="AF12" s="10">
        <v>612774</v>
      </c>
      <c r="AH12" s="10">
        <v>27267185070</v>
      </c>
      <c r="AJ12" s="10">
        <v>31009321777</v>
      </c>
      <c r="AL12" s="47">
        <f>AJ12/سهام!$AF$9</f>
        <v>3.787363334377207E-4</v>
      </c>
    </row>
    <row r="13" spans="1:39" ht="21.75" customHeight="1">
      <c r="A13" s="77" t="s">
        <v>94</v>
      </c>
      <c r="B13" s="77"/>
      <c r="D13" s="15" t="s">
        <v>82</v>
      </c>
      <c r="F13" s="15" t="s">
        <v>82</v>
      </c>
      <c r="H13" s="15" t="s">
        <v>95</v>
      </c>
      <c r="J13" s="15" t="s">
        <v>96</v>
      </c>
      <c r="L13" s="16">
        <v>18</v>
      </c>
      <c r="N13" s="16">
        <v>18</v>
      </c>
      <c r="P13" s="10">
        <v>1200000</v>
      </c>
      <c r="R13" s="10">
        <v>983888000000</v>
      </c>
      <c r="T13" s="10">
        <v>1199782500000</v>
      </c>
      <c r="V13" s="10">
        <v>0</v>
      </c>
      <c r="X13" s="10">
        <v>0</v>
      </c>
      <c r="Z13" s="10">
        <v>0</v>
      </c>
      <c r="AB13" s="10">
        <v>0</v>
      </c>
      <c r="AD13" s="10">
        <v>1200000</v>
      </c>
      <c r="AF13" s="10">
        <v>1000000</v>
      </c>
      <c r="AH13" s="10">
        <v>983888000000</v>
      </c>
      <c r="AJ13" s="10">
        <v>1199782500000</v>
      </c>
      <c r="AL13" s="47">
        <f>AJ13/سهام!$AF$9</f>
        <v>1.4653697628104114E-2</v>
      </c>
    </row>
    <row r="14" spans="1:39" ht="21.75" customHeight="1">
      <c r="A14" s="77" t="s">
        <v>97</v>
      </c>
      <c r="B14" s="77"/>
      <c r="D14" s="15" t="s">
        <v>82</v>
      </c>
      <c r="F14" s="15" t="s">
        <v>82</v>
      </c>
      <c r="H14" s="15" t="s">
        <v>98</v>
      </c>
      <c r="J14" s="15" t="s">
        <v>99</v>
      </c>
      <c r="L14" s="16">
        <v>18</v>
      </c>
      <c r="N14" s="16">
        <v>18</v>
      </c>
      <c r="P14" s="10">
        <v>1942000</v>
      </c>
      <c r="R14" s="10">
        <v>1703430007556</v>
      </c>
      <c r="T14" s="10">
        <v>1941648012500</v>
      </c>
      <c r="V14" s="10">
        <v>0</v>
      </c>
      <c r="X14" s="10">
        <v>0</v>
      </c>
      <c r="Z14" s="10">
        <v>1942000</v>
      </c>
      <c r="AB14" s="10">
        <v>1942000000000</v>
      </c>
      <c r="AD14" s="10">
        <v>0</v>
      </c>
      <c r="AF14" s="10">
        <v>0</v>
      </c>
      <c r="AH14" s="10">
        <v>0</v>
      </c>
      <c r="AJ14" s="10">
        <v>0</v>
      </c>
      <c r="AL14" s="47">
        <f>AJ14/سهام!$AF$9</f>
        <v>0</v>
      </c>
    </row>
    <row r="15" spans="1:39" ht="21.75" customHeight="1">
      <c r="A15" s="77" t="s">
        <v>100</v>
      </c>
      <c r="B15" s="77"/>
      <c r="D15" s="15" t="s">
        <v>82</v>
      </c>
      <c r="F15" s="15" t="s">
        <v>82</v>
      </c>
      <c r="H15" s="15" t="s">
        <v>101</v>
      </c>
      <c r="J15" s="15" t="s">
        <v>102</v>
      </c>
      <c r="L15" s="16">
        <v>26</v>
      </c>
      <c r="N15" s="16">
        <v>26</v>
      </c>
      <c r="P15" s="10">
        <v>1000000</v>
      </c>
      <c r="R15" s="10">
        <v>1000000000000</v>
      </c>
      <c r="T15" s="10">
        <v>999818750000</v>
      </c>
      <c r="V15" s="10">
        <v>0</v>
      </c>
      <c r="X15" s="10">
        <v>0</v>
      </c>
      <c r="Z15" s="10">
        <v>0</v>
      </c>
      <c r="AB15" s="10">
        <v>0</v>
      </c>
      <c r="AD15" s="10">
        <v>1000000</v>
      </c>
      <c r="AF15" s="10">
        <v>1000000</v>
      </c>
      <c r="AH15" s="10">
        <v>1000000000000</v>
      </c>
      <c r="AJ15" s="10">
        <v>999818750000</v>
      </c>
      <c r="AL15" s="47">
        <f>AJ15/سهام!$AF$9</f>
        <v>1.2211414690086761E-2</v>
      </c>
    </row>
    <row r="16" spans="1:39" ht="21.75" customHeight="1">
      <c r="A16" s="77" t="s">
        <v>103</v>
      </c>
      <c r="B16" s="77"/>
      <c r="D16" s="15" t="s">
        <v>82</v>
      </c>
      <c r="F16" s="15" t="s">
        <v>82</v>
      </c>
      <c r="H16" s="15" t="s">
        <v>104</v>
      </c>
      <c r="J16" s="15" t="s">
        <v>105</v>
      </c>
      <c r="L16" s="16">
        <v>23</v>
      </c>
      <c r="N16" s="16">
        <v>23</v>
      </c>
      <c r="P16" s="10">
        <v>5000</v>
      </c>
      <c r="R16" s="10">
        <v>4500815625</v>
      </c>
      <c r="T16" s="10">
        <v>4499684284</v>
      </c>
      <c r="V16" s="10">
        <v>0</v>
      </c>
      <c r="X16" s="10">
        <v>0</v>
      </c>
      <c r="Z16" s="10">
        <v>0</v>
      </c>
      <c r="AB16" s="10">
        <v>0</v>
      </c>
      <c r="AD16" s="10">
        <v>5000</v>
      </c>
      <c r="AF16" s="10">
        <v>901500</v>
      </c>
      <c r="AH16" s="10">
        <v>4500815625</v>
      </c>
      <c r="AJ16" s="10">
        <v>4506683015</v>
      </c>
      <c r="AL16" s="47">
        <f>AJ16/سهام!$AF$9</f>
        <v>5.504295170793256E-5</v>
      </c>
    </row>
    <row r="17" spans="1:38" ht="21.75" customHeight="1">
      <c r="A17" s="77" t="s">
        <v>106</v>
      </c>
      <c r="B17" s="77"/>
      <c r="D17" s="15" t="s">
        <v>82</v>
      </c>
      <c r="F17" s="15" t="s">
        <v>82</v>
      </c>
      <c r="H17" s="15" t="s">
        <v>107</v>
      </c>
      <c r="J17" s="15" t="s">
        <v>108</v>
      </c>
      <c r="L17" s="16">
        <v>18</v>
      </c>
      <c r="N17" s="16">
        <v>18</v>
      </c>
      <c r="P17" s="10">
        <v>225000</v>
      </c>
      <c r="R17" s="10">
        <v>169126661999</v>
      </c>
      <c r="T17" s="10">
        <v>187130076525</v>
      </c>
      <c r="V17" s="10">
        <v>0</v>
      </c>
      <c r="X17" s="10">
        <v>0</v>
      </c>
      <c r="Z17" s="10">
        <v>0</v>
      </c>
      <c r="AB17" s="10">
        <v>0</v>
      </c>
      <c r="AD17" s="10">
        <v>225000</v>
      </c>
      <c r="AF17" s="10">
        <v>831840</v>
      </c>
      <c r="AH17" s="10">
        <v>169126661999</v>
      </c>
      <c r="AJ17" s="10">
        <v>187130076525</v>
      </c>
      <c r="AL17" s="47">
        <f>AJ17/سهام!$AF$9</f>
        <v>2.2855372190553986E-3</v>
      </c>
    </row>
    <row r="18" spans="1:38" ht="21.75" customHeight="1">
      <c r="A18" s="77" t="s">
        <v>109</v>
      </c>
      <c r="B18" s="77"/>
      <c r="D18" s="15" t="s">
        <v>82</v>
      </c>
      <c r="F18" s="15" t="s">
        <v>82</v>
      </c>
      <c r="H18" s="15" t="s">
        <v>110</v>
      </c>
      <c r="J18" s="15" t="s">
        <v>111</v>
      </c>
      <c r="L18" s="16">
        <v>20.5</v>
      </c>
      <c r="N18" s="16">
        <v>20.5</v>
      </c>
      <c r="P18" s="10">
        <v>420000</v>
      </c>
      <c r="R18" s="10">
        <v>382866963436</v>
      </c>
      <c r="T18" s="10">
        <v>416047977633</v>
      </c>
      <c r="V18" s="10">
        <v>0</v>
      </c>
      <c r="X18" s="10">
        <v>0</v>
      </c>
      <c r="Z18" s="10">
        <v>0</v>
      </c>
      <c r="AB18" s="10">
        <v>0</v>
      </c>
      <c r="AD18" s="10">
        <v>420000</v>
      </c>
      <c r="AF18" s="10">
        <v>1039900</v>
      </c>
      <c r="AH18" s="10">
        <v>382866963436</v>
      </c>
      <c r="AJ18" s="10">
        <v>436678837612</v>
      </c>
      <c r="AL18" s="47">
        <f>AJ18/سهام!$AF$9</f>
        <v>5.3334330572068073E-3</v>
      </c>
    </row>
    <row r="19" spans="1:38" ht="21.75" customHeight="1">
      <c r="A19" s="77" t="s">
        <v>112</v>
      </c>
      <c r="B19" s="77"/>
      <c r="D19" s="15" t="s">
        <v>82</v>
      </c>
      <c r="F19" s="15" t="s">
        <v>82</v>
      </c>
      <c r="H19" s="15" t="s">
        <v>113</v>
      </c>
      <c r="J19" s="15" t="s">
        <v>114</v>
      </c>
      <c r="L19" s="16">
        <v>23</v>
      </c>
      <c r="N19" s="16">
        <v>23</v>
      </c>
      <c r="P19" s="10">
        <v>1579612</v>
      </c>
      <c r="R19" s="10">
        <v>1499999555200</v>
      </c>
      <c r="T19" s="10">
        <v>1491199321525</v>
      </c>
      <c r="V19" s="10">
        <v>0</v>
      </c>
      <c r="X19" s="10">
        <v>0</v>
      </c>
      <c r="Z19" s="10">
        <v>0</v>
      </c>
      <c r="AB19" s="10">
        <v>0</v>
      </c>
      <c r="AD19" s="10">
        <v>1579612</v>
      </c>
      <c r="AF19" s="10">
        <v>877590</v>
      </c>
      <c r="AH19" s="10">
        <v>1499999555200</v>
      </c>
      <c r="AJ19" s="10">
        <v>1386000436960</v>
      </c>
      <c r="AL19" s="47">
        <f>AJ19/سهام!$AF$9</f>
        <v>1.6928094313454326E-2</v>
      </c>
    </row>
    <row r="20" spans="1:38" ht="21.75" customHeight="1">
      <c r="A20" s="77" t="s">
        <v>115</v>
      </c>
      <c r="B20" s="77"/>
      <c r="D20" s="15" t="s">
        <v>82</v>
      </c>
      <c r="F20" s="15" t="s">
        <v>82</v>
      </c>
      <c r="H20" s="15" t="s">
        <v>116</v>
      </c>
      <c r="J20" s="15" t="s">
        <v>117</v>
      </c>
      <c r="L20" s="16">
        <v>23</v>
      </c>
      <c r="N20" s="16">
        <v>23</v>
      </c>
      <c r="P20" s="10">
        <v>10979221</v>
      </c>
      <c r="R20" s="10">
        <v>10571782108690</v>
      </c>
      <c r="T20" s="10">
        <v>10643720783459</v>
      </c>
      <c r="V20" s="10">
        <v>0</v>
      </c>
      <c r="X20" s="10">
        <v>0</v>
      </c>
      <c r="Z20" s="10">
        <v>0</v>
      </c>
      <c r="AB20" s="10">
        <v>0</v>
      </c>
      <c r="AD20" s="10">
        <v>10979221</v>
      </c>
      <c r="AF20" s="10">
        <v>948060</v>
      </c>
      <c r="AH20" s="10">
        <v>10571782108690</v>
      </c>
      <c r="AJ20" s="10">
        <v>10407073637212</v>
      </c>
      <c r="AL20" s="47">
        <f>AJ20/سهام!$AF$9</f>
        <v>0.12710813024287179</v>
      </c>
    </row>
    <row r="21" spans="1:38" ht="21.75" customHeight="1">
      <c r="A21" s="77" t="s">
        <v>118</v>
      </c>
      <c r="B21" s="77"/>
      <c r="D21" s="15" t="s">
        <v>82</v>
      </c>
      <c r="F21" s="15" t="s">
        <v>82</v>
      </c>
      <c r="H21" s="15" t="s">
        <v>119</v>
      </c>
      <c r="J21" s="15" t="s">
        <v>120</v>
      </c>
      <c r="L21" s="16">
        <v>23</v>
      </c>
      <c r="N21" s="16">
        <v>23</v>
      </c>
      <c r="P21" s="10">
        <v>1000000</v>
      </c>
      <c r="R21" s="10">
        <v>1000000000000</v>
      </c>
      <c r="T21" s="10">
        <v>999818750000</v>
      </c>
      <c r="V21" s="10">
        <v>0</v>
      </c>
      <c r="X21" s="10">
        <v>0</v>
      </c>
      <c r="Z21" s="10">
        <v>405000</v>
      </c>
      <c r="AB21" s="10">
        <v>386259210750</v>
      </c>
      <c r="AD21" s="10">
        <v>595000</v>
      </c>
      <c r="AF21" s="10">
        <v>1000000</v>
      </c>
      <c r="AH21" s="10">
        <v>595000000000</v>
      </c>
      <c r="AJ21" s="10">
        <v>594892156250</v>
      </c>
      <c r="AL21" s="47">
        <f>AJ21/سهام!$AF$9</f>
        <v>7.2657917406016232E-3</v>
      </c>
    </row>
    <row r="22" spans="1:38" ht="21.75" customHeight="1">
      <c r="A22" s="77" t="s">
        <v>280</v>
      </c>
      <c r="B22" s="77"/>
      <c r="D22" s="15" t="s">
        <v>121</v>
      </c>
      <c r="F22" s="15" t="s">
        <v>121</v>
      </c>
      <c r="H22" s="15" t="s">
        <v>122</v>
      </c>
      <c r="J22" s="15" t="s">
        <v>123</v>
      </c>
      <c r="L22" s="16">
        <v>23</v>
      </c>
      <c r="N22" s="16">
        <v>23</v>
      </c>
      <c r="P22" s="10">
        <v>8000000</v>
      </c>
      <c r="R22" s="10">
        <v>8000000000000</v>
      </c>
      <c r="T22" s="10">
        <v>8000000000000</v>
      </c>
      <c r="V22" s="10">
        <v>0</v>
      </c>
      <c r="X22" s="10">
        <v>0</v>
      </c>
      <c r="Z22" s="10">
        <v>0</v>
      </c>
      <c r="AB22" s="10">
        <v>0</v>
      </c>
      <c r="AD22" s="10">
        <v>8000000</v>
      </c>
      <c r="AF22" s="10">
        <v>1000000</v>
      </c>
      <c r="AH22" s="10">
        <v>8000000000000</v>
      </c>
      <c r="AJ22" s="10">
        <v>8000000000000</v>
      </c>
      <c r="AL22" s="47">
        <f>AJ22/سهام!$AF$9</f>
        <v>9.7709027281888933E-2</v>
      </c>
    </row>
    <row r="23" spans="1:38" ht="21.75" customHeight="1">
      <c r="A23" s="73" t="s">
        <v>281</v>
      </c>
      <c r="B23" s="73"/>
      <c r="D23" s="8" t="s">
        <v>121</v>
      </c>
      <c r="F23" s="8" t="s">
        <v>121</v>
      </c>
      <c r="H23" s="8" t="s">
        <v>122</v>
      </c>
      <c r="J23" s="8" t="s">
        <v>123</v>
      </c>
      <c r="L23" s="12">
        <v>23</v>
      </c>
      <c r="N23" s="12">
        <v>23</v>
      </c>
      <c r="P23" s="11">
        <v>7000000</v>
      </c>
      <c r="R23" s="11">
        <v>7000000000000</v>
      </c>
      <c r="T23" s="11">
        <v>7000000000000</v>
      </c>
      <c r="V23" s="11">
        <v>0</v>
      </c>
      <c r="X23" s="11">
        <v>0</v>
      </c>
      <c r="Z23" s="11">
        <v>0</v>
      </c>
      <c r="AB23" s="11">
        <v>0</v>
      </c>
      <c r="AD23" s="11">
        <v>7000000</v>
      </c>
      <c r="AF23" s="10">
        <v>1000000</v>
      </c>
      <c r="AH23" s="11">
        <v>7000000000000</v>
      </c>
      <c r="AJ23" s="11">
        <v>7000000000000</v>
      </c>
      <c r="AL23" s="47">
        <f>AJ23/سهام!$AF$9</f>
        <v>8.549539887165282E-2</v>
      </c>
    </row>
    <row r="24" spans="1:38" ht="21.75" customHeight="1">
      <c r="A24" s="70" t="s">
        <v>21</v>
      </c>
      <c r="B24" s="70"/>
      <c r="D24" s="14"/>
      <c r="F24" s="14"/>
      <c r="H24" s="14"/>
      <c r="J24" s="14"/>
      <c r="L24" s="14"/>
      <c r="N24" s="14"/>
      <c r="P24" s="14">
        <f>SUM(P9:P23)</f>
        <v>35319156</v>
      </c>
      <c r="R24" s="14">
        <f>SUM(R9:R23)</f>
        <v>36445107032746</v>
      </c>
      <c r="T24" s="14">
        <f>SUM(T9:T23)</f>
        <v>37332314235149</v>
      </c>
      <c r="V24" s="14">
        <v>0</v>
      </c>
      <c r="X24" s="14">
        <v>0</v>
      </c>
      <c r="Z24" s="14">
        <f>SUM(Z9:Z23)</f>
        <v>2347000</v>
      </c>
      <c r="AB24" s="14">
        <f>SUM(AB9:AB23)</f>
        <v>2328259210750</v>
      </c>
      <c r="AD24" s="14">
        <f>SUM(AD9:AD23)</f>
        <v>32972156</v>
      </c>
      <c r="AF24" s="10"/>
      <c r="AH24" s="14">
        <f>SUM(AH9:AH23)</f>
        <v>34336677025190</v>
      </c>
      <c r="AJ24" s="14">
        <f>SUM(AJ9:AJ23)</f>
        <v>34709874130265</v>
      </c>
      <c r="AL24" s="46">
        <f>SUM(AL9:AL23)</f>
        <v>0.42393350479312419</v>
      </c>
    </row>
  </sheetData>
  <mergeCells count="27">
    <mergeCell ref="A21:B21"/>
    <mergeCell ref="A22:B22"/>
    <mergeCell ref="A23:B23"/>
    <mergeCell ref="A24:B24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rightToLeft="1" workbookViewId="0">
      <selection activeCell="C16" sqref="C16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1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14.45" customHeight="1">
      <c r="A4" s="67" t="s">
        <v>124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3" ht="14.45" customHeight="1">
      <c r="A5" s="67" t="s">
        <v>125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ht="14.45" customHeight="1"/>
    <row r="7" spans="1:13" ht="14.45" customHeight="1">
      <c r="C7" s="68" t="s">
        <v>9</v>
      </c>
      <c r="D7" s="68"/>
      <c r="E7" s="68"/>
      <c r="F7" s="68"/>
      <c r="G7" s="68"/>
      <c r="H7" s="68"/>
      <c r="I7" s="68"/>
      <c r="J7" s="68"/>
      <c r="K7" s="68"/>
      <c r="L7" s="68"/>
      <c r="M7" s="68"/>
    </row>
    <row r="8" spans="1:13" ht="14.45" customHeight="1">
      <c r="A8" s="2" t="s">
        <v>126</v>
      </c>
      <c r="C8" s="4" t="s">
        <v>13</v>
      </c>
      <c r="D8" s="3"/>
      <c r="E8" s="4" t="s">
        <v>127</v>
      </c>
      <c r="F8" s="3"/>
      <c r="G8" s="4" t="s">
        <v>128</v>
      </c>
      <c r="H8" s="3"/>
      <c r="I8" s="4" t="s">
        <v>129</v>
      </c>
      <c r="J8" s="3"/>
      <c r="K8" s="4" t="s">
        <v>130</v>
      </c>
      <c r="L8" s="3"/>
      <c r="M8" s="4" t="s">
        <v>131</v>
      </c>
    </row>
    <row r="9" spans="1:13" ht="21.75" customHeight="1">
      <c r="A9" s="5" t="s">
        <v>88</v>
      </c>
      <c r="C9" s="6">
        <v>151609</v>
      </c>
      <c r="E9" s="6">
        <v>967500</v>
      </c>
      <c r="G9" s="6">
        <v>870750</v>
      </c>
      <c r="I9" s="7" t="s">
        <v>132</v>
      </c>
      <c r="K9" s="6">
        <v>131989609296</v>
      </c>
      <c r="M9" s="5" t="s">
        <v>133</v>
      </c>
    </row>
    <row r="10" spans="1:13" ht="21.75" customHeight="1">
      <c r="A10" s="15" t="s">
        <v>91</v>
      </c>
      <c r="C10" s="10">
        <v>50614</v>
      </c>
      <c r="E10" s="10">
        <v>680860</v>
      </c>
      <c r="G10" s="10">
        <v>612774</v>
      </c>
      <c r="I10" s="16" t="s">
        <v>132</v>
      </c>
      <c r="K10" s="10">
        <v>31009321777</v>
      </c>
      <c r="M10" s="15" t="s">
        <v>133</v>
      </c>
    </row>
    <row r="11" spans="1:13" ht="21.75" customHeight="1">
      <c r="A11" s="8" t="s">
        <v>115</v>
      </c>
      <c r="C11" s="11">
        <v>10979221</v>
      </c>
      <c r="E11" s="10">
        <v>990000</v>
      </c>
      <c r="G11" s="10">
        <v>948060</v>
      </c>
      <c r="I11" s="16" t="s">
        <v>134</v>
      </c>
      <c r="K11" s="11">
        <v>10407073637212</v>
      </c>
      <c r="M11" s="15" t="s">
        <v>133</v>
      </c>
    </row>
    <row r="12" spans="1:13" ht="21.75" customHeight="1">
      <c r="A12" s="13" t="s">
        <v>21</v>
      </c>
      <c r="C12" s="14">
        <v>11181444</v>
      </c>
      <c r="E12" s="10"/>
      <c r="G12" s="10"/>
      <c r="I12" s="10"/>
      <c r="K12" s="14">
        <v>10570072568285</v>
      </c>
      <c r="M12" s="10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4"/>
  <sheetViews>
    <sheetView rightToLeft="1" workbookViewId="0">
      <selection activeCell="N25" sqref="N25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20.28515625" bestFit="1" customWidth="1"/>
    <col min="5" max="5" width="1.28515625" customWidth="1"/>
    <col min="6" max="6" width="21.42578125" bestFit="1" customWidth="1"/>
    <col min="7" max="7" width="1.28515625" customWidth="1"/>
    <col min="8" max="8" width="21.42578125" bestFit="1" customWidth="1"/>
    <col min="9" max="9" width="1.28515625" customWidth="1"/>
    <col min="10" max="10" width="21.425781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21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14.45" customHeight="1"/>
    <row r="5" spans="1:12" ht="14.45" customHeight="1">
      <c r="A5" s="1" t="s">
        <v>135</v>
      </c>
      <c r="B5" s="67" t="s">
        <v>136</v>
      </c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ht="14.45" customHeight="1">
      <c r="D6" s="2" t="s">
        <v>7</v>
      </c>
      <c r="F6" s="68" t="s">
        <v>8</v>
      </c>
      <c r="G6" s="68"/>
      <c r="H6" s="68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68" t="s">
        <v>137</v>
      </c>
      <c r="B8" s="68"/>
      <c r="D8" s="2" t="s">
        <v>138</v>
      </c>
      <c r="F8" s="2" t="s">
        <v>139</v>
      </c>
      <c r="H8" s="2" t="s">
        <v>140</v>
      </c>
      <c r="J8" s="2" t="s">
        <v>138</v>
      </c>
      <c r="L8" s="2" t="s">
        <v>18</v>
      </c>
    </row>
    <row r="9" spans="1:12" ht="21.75" customHeight="1">
      <c r="A9" s="71" t="s">
        <v>282</v>
      </c>
      <c r="B9" s="71"/>
      <c r="D9" s="6">
        <v>2359705062068</v>
      </c>
      <c r="F9" s="6">
        <v>9539349830217</v>
      </c>
      <c r="H9" s="6">
        <v>8170387530000</v>
      </c>
      <c r="J9" s="6">
        <v>3728667362285</v>
      </c>
      <c r="L9" s="43">
        <f>J9/سهام!$AF$9</f>
        <v>4.5540557628324235E-2</v>
      </c>
    </row>
    <row r="10" spans="1:12" ht="21.75" customHeight="1">
      <c r="A10" s="77" t="s">
        <v>283</v>
      </c>
      <c r="B10" s="77"/>
      <c r="D10" s="10">
        <v>912128</v>
      </c>
      <c r="F10" s="10">
        <v>0</v>
      </c>
      <c r="H10" s="10">
        <v>0</v>
      </c>
      <c r="J10" s="10">
        <v>912128</v>
      </c>
      <c r="L10" s="47">
        <f>J10/سهام!$AF$9</f>
        <v>1.1140392454571848E-8</v>
      </c>
    </row>
    <row r="11" spans="1:12" ht="21.75" customHeight="1">
      <c r="A11" s="77" t="s">
        <v>284</v>
      </c>
      <c r="B11" s="77"/>
      <c r="D11" s="10">
        <v>4472982937634</v>
      </c>
      <c r="F11" s="10">
        <v>13124906321862</v>
      </c>
      <c r="H11" s="10">
        <v>6655026850000</v>
      </c>
      <c r="J11" s="10">
        <v>10942862409496</v>
      </c>
      <c r="L11" s="47">
        <f>J11/سهام!$AF$9</f>
        <v>0.1336520552139252</v>
      </c>
    </row>
    <row r="12" spans="1:12" ht="21.75" customHeight="1">
      <c r="A12" s="77" t="s">
        <v>285</v>
      </c>
      <c r="B12" s="77"/>
      <c r="D12" s="10">
        <v>5850349237994</v>
      </c>
      <c r="F12" s="10">
        <v>154034265765</v>
      </c>
      <c r="H12" s="10">
        <v>154034090000</v>
      </c>
      <c r="J12" s="10">
        <v>5850349413759</v>
      </c>
      <c r="L12" s="47">
        <f>J12/سهام!$AF$9</f>
        <v>7.1453993809695138E-2</v>
      </c>
    </row>
    <row r="13" spans="1:12" ht="21.75" customHeight="1">
      <c r="A13" s="77" t="s">
        <v>286</v>
      </c>
      <c r="B13" s="77"/>
      <c r="D13" s="10">
        <v>1920360426866</v>
      </c>
      <c r="F13" s="10">
        <v>18427327351485</v>
      </c>
      <c r="H13" s="10">
        <v>12108931215000</v>
      </c>
      <c r="J13" s="10">
        <v>8238756563351</v>
      </c>
      <c r="L13" s="47">
        <f>J13/سهام!$AF$9</f>
        <v>0.10062511122716304</v>
      </c>
    </row>
    <row r="14" spans="1:12" ht="21.75" customHeight="1">
      <c r="A14" s="77" t="s">
        <v>287</v>
      </c>
      <c r="B14" s="77"/>
      <c r="D14" s="10">
        <v>1000033560658</v>
      </c>
      <c r="F14" s="10">
        <v>1028787249324</v>
      </c>
      <c r="H14" s="10">
        <v>2028803905000</v>
      </c>
      <c r="J14" s="10">
        <v>16904982</v>
      </c>
      <c r="L14" s="47">
        <f>J14/سهام!$AF$9</f>
        <v>2.0647116842973017E-7</v>
      </c>
    </row>
    <row r="15" spans="1:12" ht="21.75" customHeight="1">
      <c r="A15" s="77" t="s">
        <v>288</v>
      </c>
      <c r="B15" s="77"/>
      <c r="D15" s="10">
        <v>474625</v>
      </c>
      <c r="F15" s="10">
        <v>2006</v>
      </c>
      <c r="H15" s="10">
        <v>0</v>
      </c>
      <c r="J15" s="10">
        <v>476631</v>
      </c>
      <c r="L15" s="47">
        <f>J15/سهام!$AF$9</f>
        <v>5.8213939227992503E-9</v>
      </c>
    </row>
    <row r="16" spans="1:12" ht="21.75" customHeight="1">
      <c r="A16" s="77" t="s">
        <v>289</v>
      </c>
      <c r="B16" s="77"/>
      <c r="D16" s="10">
        <v>1336878134</v>
      </c>
      <c r="F16" s="10">
        <v>4752636811996</v>
      </c>
      <c r="H16" s="10">
        <v>4753133338687</v>
      </c>
      <c r="J16" s="10">
        <v>840351443</v>
      </c>
      <c r="L16" s="47">
        <f>J16/سهام!$AF$9</f>
        <v>1.0263740258807716E-5</v>
      </c>
    </row>
    <row r="17" spans="1:12" ht="21.75" customHeight="1">
      <c r="A17" s="77" t="s">
        <v>290</v>
      </c>
      <c r="B17" s="77"/>
      <c r="D17" s="10">
        <v>153070144</v>
      </c>
      <c r="F17" s="10">
        <v>0</v>
      </c>
      <c r="H17" s="10">
        <v>1008000</v>
      </c>
      <c r="J17" s="10">
        <v>152062144</v>
      </c>
      <c r="L17" s="47">
        <f>J17/سهام!$AF$9</f>
        <v>1.8572305220798154E-6</v>
      </c>
    </row>
    <row r="18" spans="1:12" ht="21.75" customHeight="1">
      <c r="A18" s="77" t="s">
        <v>291</v>
      </c>
      <c r="B18" s="77"/>
      <c r="D18" s="10">
        <v>3874996522926</v>
      </c>
      <c r="F18" s="10">
        <v>15306732628087</v>
      </c>
      <c r="H18" s="10">
        <v>7645664921657</v>
      </c>
      <c r="J18" s="10">
        <v>11536064229356</v>
      </c>
      <c r="L18" s="47">
        <f>J18/سهام!$AF$9</f>
        <v>0.14089720181397106</v>
      </c>
    </row>
    <row r="19" spans="1:12" ht="21.75" customHeight="1">
      <c r="A19" s="77" t="s">
        <v>292</v>
      </c>
      <c r="B19" s="77"/>
      <c r="D19" s="10">
        <v>1392776</v>
      </c>
      <c r="F19" s="10">
        <v>6868</v>
      </c>
      <c r="H19" s="10">
        <v>0</v>
      </c>
      <c r="J19" s="10">
        <v>1399644</v>
      </c>
      <c r="L19" s="47">
        <f>J19/سهام!$AF$9</f>
        <v>1.7094731722616518E-8</v>
      </c>
    </row>
    <row r="20" spans="1:12" ht="21.75" customHeight="1">
      <c r="A20" s="77" t="s">
        <v>293</v>
      </c>
      <c r="B20" s="77"/>
      <c r="D20" s="10">
        <v>6104737</v>
      </c>
      <c r="F20" s="10">
        <v>23248</v>
      </c>
      <c r="H20" s="10">
        <v>630000</v>
      </c>
      <c r="J20" s="10">
        <v>5497985</v>
      </c>
      <c r="L20" s="47">
        <f>J20/سهام!$AF$9</f>
        <v>6.7150345795052014E-8</v>
      </c>
    </row>
    <row r="21" spans="1:12" ht="21.75" customHeight="1">
      <c r="A21" s="77" t="s">
        <v>294</v>
      </c>
      <c r="B21" s="77"/>
      <c r="D21" s="10">
        <v>467651192552</v>
      </c>
      <c r="F21" s="10">
        <v>0</v>
      </c>
      <c r="H21" s="10">
        <v>467650350000</v>
      </c>
      <c r="J21" s="10">
        <v>842552</v>
      </c>
      <c r="L21" s="47">
        <f>J21/سهام!$AF$9</f>
        <v>1.029061704430126E-8</v>
      </c>
    </row>
    <row r="22" spans="1:12" ht="21.75" customHeight="1" thickBot="1">
      <c r="A22" s="70" t="s">
        <v>21</v>
      </c>
      <c r="B22" s="70"/>
      <c r="D22" s="14">
        <f>SUM(D9:D21)</f>
        <v>19947577773242</v>
      </c>
      <c r="F22" s="14">
        <f>SUM(F9:F21)</f>
        <v>62333774490858</v>
      </c>
      <c r="H22" s="14">
        <f>SUM(H9:H21)</f>
        <v>41983633838344</v>
      </c>
      <c r="J22" s="14">
        <f>SUM(J9:J21)</f>
        <v>40297718425756</v>
      </c>
      <c r="L22" s="46">
        <f>SUM(L9:L21)</f>
        <v>0.49218135863250895</v>
      </c>
    </row>
    <row r="23" spans="1:12" ht="19.5" thickTop="1">
      <c r="D23" s="23"/>
      <c r="F23" s="23"/>
      <c r="H23" s="23"/>
      <c r="J23" s="23"/>
      <c r="L23" s="48"/>
    </row>
    <row r="24" spans="1:12">
      <c r="D24" s="25"/>
      <c r="F24" s="25"/>
      <c r="H24" s="23"/>
      <c r="J24" s="23"/>
    </row>
  </sheetData>
  <mergeCells count="20">
    <mergeCell ref="A22:B22"/>
    <mergeCell ref="A21:B21"/>
    <mergeCell ref="A20:B20"/>
    <mergeCell ref="A16:B16"/>
    <mergeCell ref="A17:B17"/>
    <mergeCell ref="A18:B18"/>
    <mergeCell ref="A19:B19"/>
    <mergeCell ref="A13:B13"/>
    <mergeCell ref="A14:B14"/>
    <mergeCell ref="A15:B15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0"/>
  <sheetViews>
    <sheetView rightToLeft="1" workbookViewId="0">
      <selection activeCell="J13" sqref="J13"/>
    </sheetView>
  </sheetViews>
  <sheetFormatPr defaultRowHeight="12.75"/>
  <cols>
    <col min="1" max="1" width="2.5703125" customWidth="1"/>
    <col min="2" max="2" width="49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1.75" customHeight="1">
      <c r="A2" s="65" t="s">
        <v>152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21.75" customHeight="1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4.45" customHeight="1"/>
    <row r="5" spans="1:10" ht="29.1" customHeight="1">
      <c r="A5" s="1" t="s">
        <v>153</v>
      </c>
      <c r="B5" s="67" t="s">
        <v>154</v>
      </c>
      <c r="C5" s="67"/>
      <c r="D5" s="67"/>
      <c r="E5" s="67"/>
      <c r="F5" s="67"/>
      <c r="G5" s="67"/>
      <c r="H5" s="67"/>
      <c r="I5" s="67"/>
      <c r="J5" s="67"/>
    </row>
    <row r="6" spans="1:10" ht="14.45" customHeight="1"/>
    <row r="7" spans="1:10" ht="14.45" customHeight="1">
      <c r="A7" s="68" t="s">
        <v>155</v>
      </c>
      <c r="B7" s="68"/>
      <c r="D7" s="2" t="s">
        <v>156</v>
      </c>
      <c r="F7" s="2" t="s">
        <v>138</v>
      </c>
      <c r="H7" s="2" t="s">
        <v>157</v>
      </c>
      <c r="J7" s="2" t="s">
        <v>158</v>
      </c>
    </row>
    <row r="8" spans="1:10" ht="21.75" customHeight="1">
      <c r="A8" s="71" t="s">
        <v>159</v>
      </c>
      <c r="B8" s="71"/>
      <c r="D8" s="5" t="s">
        <v>160</v>
      </c>
      <c r="F8" s="6">
        <f>'درآمد سرمایه گذاری در سهام'!V28</f>
        <v>427161730694</v>
      </c>
      <c r="H8" s="41">
        <f>F8/$F$13</f>
        <v>3.6427631296511498E-2</v>
      </c>
      <c r="J8" s="43">
        <f>F8/سهام!AF9</f>
        <v>5.2171946497698678E-3</v>
      </c>
    </row>
    <row r="9" spans="1:10" ht="21.75" customHeight="1">
      <c r="A9" s="77" t="s">
        <v>161</v>
      </c>
      <c r="B9" s="77"/>
      <c r="D9" s="15" t="s">
        <v>162</v>
      </c>
      <c r="F9" s="10">
        <f>'درآمد سرمایه گذاری در صندوق'!U41</f>
        <v>624826686223</v>
      </c>
      <c r="H9" s="24">
        <f>F9/$F$13</f>
        <v>5.3284165023335106E-2</v>
      </c>
      <c r="J9" s="47">
        <f>F9/سهام!$AF$9</f>
        <v>7.6314009663269204E-3</v>
      </c>
    </row>
    <row r="10" spans="1:10" ht="21.75" customHeight="1">
      <c r="A10" s="77" t="s">
        <v>163</v>
      </c>
      <c r="B10" s="77"/>
      <c r="D10" s="15" t="s">
        <v>164</v>
      </c>
      <c r="F10" s="10">
        <f>'درآمد سرمایه گذاری در اوراق به'!T34</f>
        <v>5286035060217</v>
      </c>
      <c r="H10" s="24">
        <f t="shared" ref="H10:H12" si="0">F10/$F$13</f>
        <v>0.45078414651325072</v>
      </c>
      <c r="J10" s="47">
        <f>F10/سهام!$AF$9</f>
        <v>6.4561667988970534E-2</v>
      </c>
    </row>
    <row r="11" spans="1:10" ht="21.75" customHeight="1">
      <c r="A11" s="77" t="s">
        <v>165</v>
      </c>
      <c r="B11" s="77"/>
      <c r="D11" s="15" t="s">
        <v>166</v>
      </c>
      <c r="F11" s="10">
        <f>'درآمد سپرده بانکی'!F21</f>
        <v>5384268343959</v>
      </c>
      <c r="H11" s="24">
        <f t="shared" si="0"/>
        <v>0.45916131512193065</v>
      </c>
      <c r="J11" s="47">
        <f>F11/سهام!$AF$9</f>
        <v>6.5761452814112609E-2</v>
      </c>
    </row>
    <row r="12" spans="1:10" ht="21.75" customHeight="1">
      <c r="A12" s="73" t="s">
        <v>167</v>
      </c>
      <c r="B12" s="73"/>
      <c r="D12" s="8" t="s">
        <v>168</v>
      </c>
      <c r="F12" s="11">
        <v>4019099785</v>
      </c>
      <c r="H12" s="24">
        <f t="shared" si="0"/>
        <v>3.4274204497206632E-4</v>
      </c>
      <c r="J12" s="47">
        <f>F12/سهام!$AF$9</f>
        <v>4.9087791317649867E-5</v>
      </c>
    </row>
    <row r="13" spans="1:10" ht="21.75" customHeight="1" thickBot="1">
      <c r="A13" s="70" t="s">
        <v>21</v>
      </c>
      <c r="B13" s="70"/>
      <c r="D13" s="14"/>
      <c r="F13" s="14">
        <f>SUM(F8:F12)</f>
        <v>11726310920878</v>
      </c>
      <c r="H13" s="42">
        <f>SUM(H8:H12)</f>
        <v>1</v>
      </c>
      <c r="J13" s="46">
        <f>SUM(J8:J12)</f>
        <v>0.14322080421049757</v>
      </c>
    </row>
    <row r="14" spans="1:10" ht="13.5" thickTop="1"/>
    <row r="16" spans="1:10">
      <c r="F16" s="40"/>
    </row>
    <row r="17" spans="6:6">
      <c r="F17" s="21"/>
    </row>
    <row r="19" spans="6:6">
      <c r="F19" s="22"/>
    </row>
    <row r="20" spans="6:6">
      <c r="F20" s="21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X29"/>
  <sheetViews>
    <sheetView rightToLeft="1" topLeftCell="A4" workbookViewId="0">
      <selection activeCell="V27" sqref="V27"/>
    </sheetView>
  </sheetViews>
  <sheetFormatPr defaultRowHeight="12.75"/>
  <cols>
    <col min="1" max="1" width="1.28515625" customWidth="1"/>
    <col min="2" max="2" width="5.140625" customWidth="1"/>
    <col min="3" max="3" width="26.7109375" customWidth="1"/>
    <col min="4" max="4" width="1.28515625" customWidth="1"/>
    <col min="5" max="5" width="13" customWidth="1"/>
    <col min="6" max="6" width="1.28515625" customWidth="1"/>
    <col min="7" max="7" width="15.42578125" customWidth="1"/>
    <col min="8" max="8" width="1.28515625" customWidth="1"/>
    <col min="9" max="9" width="13" customWidth="1"/>
    <col min="10" max="10" width="1.28515625" customWidth="1"/>
    <col min="11" max="11" width="14.85546875" customWidth="1"/>
    <col min="12" max="12" width="1.28515625" customWidth="1"/>
    <col min="13" max="13" width="17.28515625" customWidth="1"/>
    <col min="14" max="14" width="1.28515625" customWidth="1"/>
    <col min="15" max="15" width="16.140625" customWidth="1"/>
    <col min="16" max="17" width="1.28515625" customWidth="1"/>
    <col min="18" max="18" width="16.140625" customWidth="1"/>
    <col min="19" max="19" width="1.28515625" customWidth="1"/>
    <col min="20" max="20" width="16" customWidth="1"/>
    <col min="21" max="21" width="1.28515625" customWidth="1"/>
    <col min="22" max="22" width="16" bestFit="1" customWidth="1"/>
    <col min="23" max="23" width="1.28515625" customWidth="1"/>
    <col min="24" max="24" width="15.5703125" customWidth="1"/>
    <col min="25" max="25" width="0.28515625" customWidth="1"/>
  </cols>
  <sheetData>
    <row r="1" spans="2:24" ht="29.1" customHeight="1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2:24" ht="21.75" customHeight="1">
      <c r="B2" s="65" t="s">
        <v>152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2:24" ht="21.75" customHeight="1">
      <c r="B3" s="65" t="s">
        <v>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</row>
    <row r="4" spans="2:24" ht="14.45" customHeight="1"/>
    <row r="5" spans="2:24" ht="14.45" customHeight="1">
      <c r="B5" s="1" t="s">
        <v>169</v>
      </c>
      <c r="C5" s="67" t="s">
        <v>170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</row>
    <row r="6" spans="2:24" ht="14.45" customHeight="1">
      <c r="E6" s="68" t="s">
        <v>171</v>
      </c>
      <c r="F6" s="68"/>
      <c r="G6" s="68"/>
      <c r="H6" s="68"/>
      <c r="I6" s="68"/>
      <c r="J6" s="68"/>
      <c r="K6" s="68"/>
      <c r="L6" s="68"/>
      <c r="M6" s="68"/>
      <c r="O6" s="68" t="s">
        <v>172</v>
      </c>
      <c r="P6" s="68"/>
      <c r="Q6" s="68"/>
      <c r="R6" s="68"/>
      <c r="S6" s="68"/>
      <c r="T6" s="68"/>
      <c r="U6" s="68"/>
      <c r="V6" s="68"/>
      <c r="W6" s="68"/>
      <c r="X6" s="68"/>
    </row>
    <row r="7" spans="2:24" ht="14.45" customHeight="1">
      <c r="E7" s="3"/>
      <c r="F7" s="3"/>
      <c r="G7" s="3"/>
      <c r="H7" s="3"/>
      <c r="I7" s="3"/>
      <c r="J7" s="3"/>
      <c r="K7" s="69" t="s">
        <v>21</v>
      </c>
      <c r="L7" s="69"/>
      <c r="M7" s="69"/>
      <c r="O7" s="3"/>
      <c r="P7" s="3"/>
      <c r="Q7" s="3"/>
      <c r="R7" s="3"/>
      <c r="S7" s="3"/>
      <c r="T7" s="3"/>
      <c r="U7" s="3"/>
      <c r="V7" s="69" t="s">
        <v>21</v>
      </c>
      <c r="W7" s="69"/>
      <c r="X7" s="69"/>
    </row>
    <row r="8" spans="2:24" ht="14.45" customHeight="1">
      <c r="B8" s="68" t="s">
        <v>173</v>
      </c>
      <c r="C8" s="68"/>
      <c r="E8" s="2" t="s">
        <v>174</v>
      </c>
      <c r="G8" s="2" t="s">
        <v>175</v>
      </c>
      <c r="I8" s="2" t="s">
        <v>176</v>
      </c>
      <c r="K8" s="4" t="s">
        <v>138</v>
      </c>
      <c r="L8" s="3"/>
      <c r="M8" s="4" t="s">
        <v>157</v>
      </c>
      <c r="O8" s="2" t="s">
        <v>174</v>
      </c>
      <c r="Q8" s="68" t="s">
        <v>175</v>
      </c>
      <c r="R8" s="68"/>
      <c r="T8" s="2" t="s">
        <v>176</v>
      </c>
      <c r="V8" s="4" t="s">
        <v>138</v>
      </c>
      <c r="W8" s="3"/>
      <c r="X8" s="4" t="s">
        <v>157</v>
      </c>
    </row>
    <row r="9" spans="2:24" ht="21.75" customHeight="1">
      <c r="B9" s="71" t="s">
        <v>177</v>
      </c>
      <c r="C9" s="71"/>
      <c r="E9" s="6">
        <v>0</v>
      </c>
      <c r="G9" s="6">
        <v>0</v>
      </c>
      <c r="I9" s="6">
        <v>0</v>
      </c>
      <c r="K9" s="6">
        <v>0</v>
      </c>
      <c r="M9" s="43">
        <f>K9/درآمد!F13</f>
        <v>0</v>
      </c>
      <c r="O9" s="6">
        <v>12865453600</v>
      </c>
      <c r="Q9" s="72">
        <v>0</v>
      </c>
      <c r="R9" s="72"/>
      <c r="T9" s="6">
        <v>35341551325</v>
      </c>
      <c r="V9" s="6">
        <f>T9+O9</f>
        <v>48207004925</v>
      </c>
      <c r="X9" s="43">
        <f>V9/درآمد!F13</f>
        <v>4.1110120011546248E-3</v>
      </c>
    </row>
    <row r="10" spans="2:24" ht="21.75" customHeight="1">
      <c r="B10" s="77" t="s">
        <v>178</v>
      </c>
      <c r="C10" s="77"/>
      <c r="E10" s="10">
        <v>0</v>
      </c>
      <c r="G10" s="10">
        <v>0</v>
      </c>
      <c r="I10" s="10">
        <v>0</v>
      </c>
      <c r="K10" s="10">
        <v>0</v>
      </c>
      <c r="M10" s="47">
        <f>K10/درآمد!$F$13</f>
        <v>0</v>
      </c>
      <c r="O10" s="10">
        <v>0</v>
      </c>
      <c r="Q10" s="74">
        <v>0</v>
      </c>
      <c r="R10" s="74"/>
      <c r="T10" s="10">
        <v>180886056</v>
      </c>
      <c r="V10" s="10">
        <f>T10+O10+Q10</f>
        <v>180886056</v>
      </c>
      <c r="X10" s="47">
        <f>'درآمد سرمایه گذاری در سهام'!V10/درآمد!$F$13</f>
        <v>1.5425657499661137E-5</v>
      </c>
    </row>
    <row r="11" spans="2:24" ht="21.75" customHeight="1">
      <c r="B11" s="77" t="s">
        <v>179</v>
      </c>
      <c r="C11" s="77"/>
      <c r="E11" s="10">
        <v>0</v>
      </c>
      <c r="G11" s="10">
        <v>0</v>
      </c>
      <c r="I11" s="10">
        <v>0</v>
      </c>
      <c r="K11" s="10">
        <v>0</v>
      </c>
      <c r="M11" s="47">
        <f>K11/درآمد!$F$13</f>
        <v>0</v>
      </c>
      <c r="O11" s="10">
        <v>38805208744</v>
      </c>
      <c r="Q11" s="74">
        <v>0</v>
      </c>
      <c r="R11" s="74"/>
      <c r="T11" s="10">
        <v>25159212993</v>
      </c>
      <c r="V11" s="10">
        <f>T11+O11+Q11</f>
        <v>63964421737</v>
      </c>
      <c r="X11" s="47">
        <f>'درآمد سرمایه گذاری در سهام'!V11/درآمد!$F$13</f>
        <v>5.4547779065891172E-3</v>
      </c>
    </row>
    <row r="12" spans="2:24" ht="21.75" customHeight="1">
      <c r="B12" s="77" t="s">
        <v>180</v>
      </c>
      <c r="C12" s="77"/>
      <c r="E12" s="10">
        <v>0</v>
      </c>
      <c r="G12" s="10">
        <v>0</v>
      </c>
      <c r="I12" s="10">
        <v>0</v>
      </c>
      <c r="K12" s="10">
        <v>0</v>
      </c>
      <c r="M12" s="47">
        <f>K12/درآمد!$F$13</f>
        <v>0</v>
      </c>
      <c r="O12" s="10">
        <v>3780000000</v>
      </c>
      <c r="Q12" s="74">
        <v>0</v>
      </c>
      <c r="R12" s="74"/>
      <c r="T12" s="10">
        <v>2299474962</v>
      </c>
      <c r="V12" s="10">
        <f>T12+O12+Q12</f>
        <v>6079474962</v>
      </c>
      <c r="X12" s="47">
        <f>'درآمد سرمایه گذاری در سهام'!V12/درآمد!$F$13</f>
        <v>5.184473619214595E-4</v>
      </c>
    </row>
    <row r="13" spans="2:24" ht="21.75" customHeight="1">
      <c r="B13" s="77" t="s">
        <v>181</v>
      </c>
      <c r="C13" s="77"/>
      <c r="E13" s="10">
        <v>0</v>
      </c>
      <c r="G13" s="10">
        <v>0</v>
      </c>
      <c r="I13" s="10">
        <v>0</v>
      </c>
      <c r="K13" s="10">
        <v>0</v>
      </c>
      <c r="M13" s="47">
        <f>K13/درآمد!$F$13</f>
        <v>0</v>
      </c>
      <c r="O13" s="10">
        <v>0</v>
      </c>
      <c r="Q13" s="74">
        <v>0</v>
      </c>
      <c r="R13" s="74"/>
      <c r="T13" s="10">
        <v>14694205207</v>
      </c>
      <c r="V13" s="10">
        <f>T13+O13+Q13</f>
        <v>14694205207</v>
      </c>
      <c r="X13" s="47">
        <f>'درآمد سرمایه گذاری در سهام'!V13/درآمد!$F$13</f>
        <v>1.2530970145809318E-3</v>
      </c>
    </row>
    <row r="14" spans="2:24" ht="21.75" customHeight="1">
      <c r="B14" s="77" t="s">
        <v>182</v>
      </c>
      <c r="C14" s="77"/>
      <c r="E14" s="10">
        <v>0</v>
      </c>
      <c r="G14" s="10">
        <v>0</v>
      </c>
      <c r="I14" s="10">
        <v>0</v>
      </c>
      <c r="K14" s="10">
        <v>0</v>
      </c>
      <c r="M14" s="47">
        <f>K14/درآمد!$F$13</f>
        <v>0</v>
      </c>
      <c r="O14" s="10">
        <v>0</v>
      </c>
      <c r="Q14" s="74">
        <v>0</v>
      </c>
      <c r="R14" s="74"/>
      <c r="T14" s="10">
        <v>7666220</v>
      </c>
      <c r="V14" s="10">
        <f t="shared" ref="V14:V27" si="0">T14+O14+Q14</f>
        <v>7666220</v>
      </c>
      <c r="X14" s="47">
        <f>'درآمد سرمایه گذاری در سهام'!V14/درآمد!$F$13</f>
        <v>6.5376230015790825E-7</v>
      </c>
    </row>
    <row r="15" spans="2:24" ht="21.75" customHeight="1">
      <c r="B15" s="77" t="s">
        <v>183</v>
      </c>
      <c r="C15" s="77"/>
      <c r="E15" s="10">
        <v>0</v>
      </c>
      <c r="G15" s="10">
        <v>0</v>
      </c>
      <c r="I15" s="10">
        <v>0</v>
      </c>
      <c r="K15" s="10">
        <v>0</v>
      </c>
      <c r="M15" s="47">
        <f>K15/درآمد!$F$13</f>
        <v>0</v>
      </c>
      <c r="O15" s="10">
        <v>0</v>
      </c>
      <c r="Q15" s="74">
        <v>0</v>
      </c>
      <c r="R15" s="74"/>
      <c r="T15" s="10">
        <v>71945675</v>
      </c>
      <c r="V15" s="10">
        <f t="shared" si="0"/>
        <v>71945675</v>
      </c>
      <c r="X15" s="47">
        <f>'درآمد سرمایه گذاری در سهام'!V15/درآمد!$F$13</f>
        <v>6.1354057116040647E-6</v>
      </c>
    </row>
    <row r="16" spans="2:24" ht="21.75" customHeight="1">
      <c r="B16" s="77" t="s">
        <v>184</v>
      </c>
      <c r="C16" s="77"/>
      <c r="E16" s="10">
        <v>0</v>
      </c>
      <c r="G16" s="10">
        <v>0</v>
      </c>
      <c r="I16" s="10">
        <v>0</v>
      </c>
      <c r="K16" s="10">
        <v>0</v>
      </c>
      <c r="M16" s="47">
        <f>K16/درآمد!$F$13</f>
        <v>0</v>
      </c>
      <c r="O16" s="10">
        <v>0</v>
      </c>
      <c r="Q16" s="74">
        <v>0</v>
      </c>
      <c r="R16" s="74"/>
      <c r="T16" s="10">
        <v>63793483000</v>
      </c>
      <c r="V16" s="10">
        <f t="shared" si="0"/>
        <v>63793483000</v>
      </c>
      <c r="X16" s="47">
        <f>'درآمد سرمایه گذاری در سهام'!V16/درآمد!$F$13</f>
        <v>5.440200539661582E-3</v>
      </c>
    </row>
    <row r="17" spans="2:24" ht="21.75" customHeight="1">
      <c r="B17" s="77" t="s">
        <v>185</v>
      </c>
      <c r="C17" s="77"/>
      <c r="E17" s="10">
        <v>0</v>
      </c>
      <c r="G17" s="10">
        <v>0</v>
      </c>
      <c r="I17" s="10">
        <v>0</v>
      </c>
      <c r="K17" s="10">
        <v>0</v>
      </c>
      <c r="M17" s="47">
        <f>K17/درآمد!$F$13</f>
        <v>0</v>
      </c>
      <c r="O17" s="10">
        <v>6875000000</v>
      </c>
      <c r="Q17" s="74">
        <v>0</v>
      </c>
      <c r="R17" s="74"/>
      <c r="T17" s="10">
        <v>-780954474</v>
      </c>
      <c r="V17" s="10">
        <f t="shared" si="0"/>
        <v>6094045526</v>
      </c>
      <c r="X17" s="47">
        <f>'درآمد سرمایه گذاری در سهام'!V17/درآمد!$F$13</f>
        <v>5.1968991502262781E-4</v>
      </c>
    </row>
    <row r="18" spans="2:24" ht="21.75" customHeight="1">
      <c r="B18" s="77" t="s">
        <v>186</v>
      </c>
      <c r="C18" s="77"/>
      <c r="E18" s="10">
        <v>0</v>
      </c>
      <c r="G18" s="10">
        <v>0</v>
      </c>
      <c r="I18" s="10">
        <v>0</v>
      </c>
      <c r="K18" s="10">
        <v>0</v>
      </c>
      <c r="M18" s="47">
        <f>K18/درآمد!$F$13</f>
        <v>0</v>
      </c>
      <c r="O18" s="10">
        <v>0</v>
      </c>
      <c r="Q18" s="74">
        <v>0</v>
      </c>
      <c r="R18" s="74"/>
      <c r="T18" s="10">
        <v>42908987603</v>
      </c>
      <c r="V18" s="10">
        <f t="shared" si="0"/>
        <v>42908987603</v>
      </c>
      <c r="X18" s="47">
        <f>'درآمد سرمایه گذاری در سهام'!V18/درآمد!$F$13</f>
        <v>3.6592060275839264E-3</v>
      </c>
    </row>
    <row r="19" spans="2:24" ht="21.75" customHeight="1">
      <c r="B19" s="77" t="s">
        <v>187</v>
      </c>
      <c r="C19" s="77"/>
      <c r="E19" s="10">
        <v>0</v>
      </c>
      <c r="G19" s="10">
        <v>0</v>
      </c>
      <c r="I19" s="10">
        <v>0</v>
      </c>
      <c r="K19" s="10">
        <v>0</v>
      </c>
      <c r="M19" s="47">
        <f>K19/درآمد!$F$13</f>
        <v>0</v>
      </c>
      <c r="O19" s="10">
        <v>19726122480</v>
      </c>
      <c r="Q19" s="74">
        <v>0</v>
      </c>
      <c r="R19" s="74"/>
      <c r="T19" s="10">
        <v>-20105002416</v>
      </c>
      <c r="V19" s="10">
        <v>-378879937</v>
      </c>
      <c r="X19" s="47">
        <f>'درآمد سرمایه گذاری در سهام'!V19/درآمد!$F$13</f>
        <v>-3.2310241435388413E-5</v>
      </c>
    </row>
    <row r="20" spans="2:24" ht="21.75" customHeight="1">
      <c r="B20" s="77" t="s">
        <v>188</v>
      </c>
      <c r="C20" s="77"/>
      <c r="E20" s="10">
        <v>0</v>
      </c>
      <c r="G20" s="10">
        <v>0</v>
      </c>
      <c r="I20" s="10">
        <v>0</v>
      </c>
      <c r="K20" s="10">
        <v>0</v>
      </c>
      <c r="M20" s="47">
        <f>K20/درآمد!$F$13</f>
        <v>0</v>
      </c>
      <c r="O20" s="10">
        <v>0</v>
      </c>
      <c r="Q20" s="74">
        <v>0</v>
      </c>
      <c r="R20" s="74"/>
      <c r="T20" s="10">
        <v>49912677472</v>
      </c>
      <c r="V20" s="10">
        <f t="shared" si="0"/>
        <v>49912677472</v>
      </c>
      <c r="X20" s="47">
        <f>'درآمد سرمایه گذاری در سهام'!V20/درآمد!$F$13</f>
        <v>4.256468876595575E-3</v>
      </c>
    </row>
    <row r="21" spans="2:24" ht="21.75" customHeight="1">
      <c r="B21" s="77" t="s">
        <v>189</v>
      </c>
      <c r="C21" s="77"/>
      <c r="E21" s="10">
        <v>0</v>
      </c>
      <c r="G21" s="10">
        <v>0</v>
      </c>
      <c r="I21" s="10">
        <v>0</v>
      </c>
      <c r="K21" s="10">
        <v>0</v>
      </c>
      <c r="M21" s="47">
        <f>K21/درآمد!$F$13</f>
        <v>0</v>
      </c>
      <c r="O21" s="10">
        <v>0</v>
      </c>
      <c r="Q21" s="74">
        <v>0</v>
      </c>
      <c r="R21" s="74"/>
      <c r="T21" s="10">
        <v>589991919</v>
      </c>
      <c r="V21" s="10">
        <f t="shared" si="0"/>
        <v>589991919</v>
      </c>
      <c r="X21" s="47">
        <f>'درآمد سرمایه گذاری در سهام'!V21/درآمد!$F$13</f>
        <v>5.0313514879564932E-5</v>
      </c>
    </row>
    <row r="22" spans="2:24" ht="21.75" customHeight="1">
      <c r="B22" s="77" t="s">
        <v>190</v>
      </c>
      <c r="C22" s="77"/>
      <c r="E22" s="10">
        <v>0</v>
      </c>
      <c r="G22" s="10">
        <v>0</v>
      </c>
      <c r="I22" s="10">
        <v>0</v>
      </c>
      <c r="K22" s="10">
        <v>0</v>
      </c>
      <c r="M22" s="47">
        <f>K22/درآمد!$F$13</f>
        <v>0</v>
      </c>
      <c r="O22" s="10">
        <v>8068000000</v>
      </c>
      <c r="Q22" s="74">
        <v>0</v>
      </c>
      <c r="R22" s="74"/>
      <c r="T22" s="10">
        <v>-469688000</v>
      </c>
      <c r="V22" s="10">
        <f t="shared" si="0"/>
        <v>7598312000</v>
      </c>
      <c r="X22" s="47">
        <f>'درآمد سرمایه گذاری در سهام'!V22/درآمد!$F$13</f>
        <v>6.4797122055425434E-4</v>
      </c>
    </row>
    <row r="23" spans="2:24" ht="21.75" customHeight="1">
      <c r="B23" s="77" t="s">
        <v>191</v>
      </c>
      <c r="C23" s="77"/>
      <c r="E23" s="10">
        <v>0</v>
      </c>
      <c r="G23" s="10">
        <v>0</v>
      </c>
      <c r="I23" s="10">
        <v>0</v>
      </c>
      <c r="K23" s="10">
        <v>0</v>
      </c>
      <c r="M23" s="47">
        <f>K23/درآمد!$F$13</f>
        <v>0</v>
      </c>
      <c r="O23" s="10">
        <v>0</v>
      </c>
      <c r="Q23" s="74">
        <v>0</v>
      </c>
      <c r="R23" s="74"/>
      <c r="T23" s="10">
        <v>-2367535715</v>
      </c>
      <c r="V23" s="10">
        <f t="shared" si="0"/>
        <v>-2367535715</v>
      </c>
      <c r="X23" s="47">
        <f>'درآمد سرمایه گذاری در سهام'!V23/درآمد!$F$13</f>
        <v>-2.018994491084782E-4</v>
      </c>
    </row>
    <row r="24" spans="2:24" ht="21.75" customHeight="1">
      <c r="B24" s="77" t="s">
        <v>192</v>
      </c>
      <c r="C24" s="77"/>
      <c r="E24" s="10">
        <v>0</v>
      </c>
      <c r="G24" s="10">
        <v>0</v>
      </c>
      <c r="I24" s="10">
        <v>0</v>
      </c>
      <c r="K24" s="10">
        <v>0</v>
      </c>
      <c r="M24" s="47">
        <f>K24/درآمد!$F$13</f>
        <v>0</v>
      </c>
      <c r="O24" s="10">
        <v>0</v>
      </c>
      <c r="Q24" s="74">
        <v>0</v>
      </c>
      <c r="R24" s="74"/>
      <c r="T24" s="10">
        <v>28059168600</v>
      </c>
      <c r="V24" s="10">
        <f t="shared" si="0"/>
        <v>28059168600</v>
      </c>
      <c r="X24" s="47">
        <f>'درآمد سرمایه گذاری در سهام'!V24/درآمد!$F$13</f>
        <v>2.3928385311737144E-3</v>
      </c>
    </row>
    <row r="25" spans="2:24" ht="21.75" customHeight="1">
      <c r="B25" s="77" t="s">
        <v>19</v>
      </c>
      <c r="C25" s="77"/>
      <c r="E25" s="10">
        <v>0</v>
      </c>
      <c r="G25" s="10">
        <v>9228760199</v>
      </c>
      <c r="I25" s="10">
        <v>0</v>
      </c>
      <c r="K25" s="10">
        <v>9228760199</v>
      </c>
      <c r="M25" s="47">
        <f>K25/درآمد!$F$13</f>
        <v>7.8701309058492902E-4</v>
      </c>
      <c r="O25" s="10">
        <v>24054000000</v>
      </c>
      <c r="Q25" s="74">
        <v>8387042661</v>
      </c>
      <c r="R25" s="74"/>
      <c r="T25" s="10">
        <v>0</v>
      </c>
      <c r="V25" s="10">
        <f>T25+O25+Q25</f>
        <v>32441042661</v>
      </c>
      <c r="X25" s="47">
        <f>'درآمد سرمایه گذاری در سهام'!V25/درآمد!$F$13</f>
        <v>2.7665173539992574E-3</v>
      </c>
    </row>
    <row r="26" spans="2:24" ht="21.75" customHeight="1">
      <c r="B26" s="81" t="s">
        <v>295</v>
      </c>
      <c r="C26" s="81"/>
      <c r="E26" s="10">
        <v>0</v>
      </c>
      <c r="G26" s="10">
        <v>0</v>
      </c>
      <c r="I26" s="10">
        <v>0</v>
      </c>
      <c r="K26" s="10">
        <v>0</v>
      </c>
      <c r="M26" s="47">
        <f>K26/درآمد!$F$13</f>
        <v>0</v>
      </c>
      <c r="O26" s="10">
        <v>0</v>
      </c>
      <c r="Q26" s="10">
        <v>0</v>
      </c>
      <c r="R26" s="10">
        <v>0</v>
      </c>
      <c r="T26" s="10">
        <v>40021169999</v>
      </c>
      <c r="V26" s="10">
        <f t="shared" si="0"/>
        <v>40021169999</v>
      </c>
      <c r="X26" s="47">
        <f>'درآمد سرمایه گذاری در سهام'!V26/درآمد!$F$13</f>
        <v>3.4129378172759075E-3</v>
      </c>
    </row>
    <row r="27" spans="2:24" ht="21.75" customHeight="1">
      <c r="B27" s="73" t="s">
        <v>20</v>
      </c>
      <c r="C27" s="73"/>
      <c r="E27" s="11">
        <v>0</v>
      </c>
      <c r="G27" s="11">
        <v>9717832799</v>
      </c>
      <c r="I27" s="11">
        <v>0</v>
      </c>
      <c r="K27" s="11">
        <v>9717832799</v>
      </c>
      <c r="M27" s="47">
        <f>K27/درآمد!$F$13</f>
        <v>8.2872037630334159E-4</v>
      </c>
      <c r="O27" s="11">
        <v>0</v>
      </c>
      <c r="Q27" s="74">
        <v>25283662784</v>
      </c>
      <c r="R27" s="75"/>
      <c r="T27" s="11">
        <v>0</v>
      </c>
      <c r="V27" s="10">
        <f t="shared" si="0"/>
        <v>25283662784</v>
      </c>
      <c r="X27" s="47">
        <f>'درآمد سرمایه گذاری در سهام'!V27/درآمد!$F$13</f>
        <v>2.1561480805513985E-3</v>
      </c>
    </row>
    <row r="28" spans="2:24" ht="21.75" customHeight="1" thickBot="1">
      <c r="B28" s="70" t="s">
        <v>21</v>
      </c>
      <c r="C28" s="70"/>
      <c r="E28" s="14">
        <f>SUM(E9:E27)</f>
        <v>0</v>
      </c>
      <c r="G28" s="14">
        <f>SUM(G9:G27)</f>
        <v>18946592998</v>
      </c>
      <c r="I28" s="14">
        <f>SUM(I9:I27)</f>
        <v>0</v>
      </c>
      <c r="K28" s="14">
        <f>SUM(K9:K27)</f>
        <v>18946592998</v>
      </c>
      <c r="M28" s="46">
        <f>SUM(M9:M27)</f>
        <v>1.6157334668882705E-3</v>
      </c>
      <c r="O28" s="14">
        <f>SUM(O9:O27)</f>
        <v>114173784824</v>
      </c>
      <c r="Q28" s="80">
        <f>SUM(Q9:R27)</f>
        <v>33670705445</v>
      </c>
      <c r="R28" s="80"/>
      <c r="T28" s="14">
        <f>SUM(T9:T27)</f>
        <v>279317240426</v>
      </c>
      <c r="V28" s="14">
        <f>SUM(V9:V27)</f>
        <v>427161730694</v>
      </c>
      <c r="X28" s="46">
        <f>SUM(X27)</f>
        <v>2.1561480805513985E-3</v>
      </c>
    </row>
    <row r="29" spans="2:24" ht="13.5" thickTop="1"/>
  </sheetData>
  <mergeCells count="49">
    <mergeCell ref="B25:C25"/>
    <mergeCell ref="Q25:R25"/>
    <mergeCell ref="B27:C27"/>
    <mergeCell ref="Q27:R27"/>
    <mergeCell ref="B28:C28"/>
    <mergeCell ref="Q28:R28"/>
    <mergeCell ref="B26:C26"/>
    <mergeCell ref="B22:C22"/>
    <mergeCell ref="Q22:R22"/>
    <mergeCell ref="B23:C23"/>
    <mergeCell ref="Q23:R23"/>
    <mergeCell ref="B24:C24"/>
    <mergeCell ref="Q24:R24"/>
    <mergeCell ref="B19:C19"/>
    <mergeCell ref="Q19:R19"/>
    <mergeCell ref="B20:C20"/>
    <mergeCell ref="Q20:R20"/>
    <mergeCell ref="B21:C21"/>
    <mergeCell ref="Q21:R21"/>
    <mergeCell ref="B16:C16"/>
    <mergeCell ref="Q16:R16"/>
    <mergeCell ref="B17:C17"/>
    <mergeCell ref="Q17:R17"/>
    <mergeCell ref="B18:C18"/>
    <mergeCell ref="Q18:R18"/>
    <mergeCell ref="B13:C13"/>
    <mergeCell ref="Q13:R13"/>
    <mergeCell ref="B14:C14"/>
    <mergeCell ref="Q14:R14"/>
    <mergeCell ref="B15:C15"/>
    <mergeCell ref="Q15:R15"/>
    <mergeCell ref="B10:C10"/>
    <mergeCell ref="Q10:R10"/>
    <mergeCell ref="B11:C11"/>
    <mergeCell ref="Q11:R11"/>
    <mergeCell ref="B12:C12"/>
    <mergeCell ref="Q12:R12"/>
    <mergeCell ref="K7:M7"/>
    <mergeCell ref="V7:X7"/>
    <mergeCell ref="B8:C8"/>
    <mergeCell ref="Q8:R8"/>
    <mergeCell ref="B9:C9"/>
    <mergeCell ref="Q9:R9"/>
    <mergeCell ref="B1:X1"/>
    <mergeCell ref="B2:X2"/>
    <mergeCell ref="B3:X3"/>
    <mergeCell ref="C5:X5"/>
    <mergeCell ref="E6:M6"/>
    <mergeCell ref="O6:X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Farhad Mogharrebi</dc:creator>
  <dc:description/>
  <cp:lastModifiedBy>AliReaz KhanMohammadi</cp:lastModifiedBy>
  <dcterms:created xsi:type="dcterms:W3CDTF">2025-10-25T13:27:00Z</dcterms:created>
  <dcterms:modified xsi:type="dcterms:W3CDTF">2025-11-01T12:41:09Z</dcterms:modified>
</cp:coreProperties>
</file>