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ردا\پرتفوی\پرتفوی آبان\"/>
    </mc:Choice>
  </mc:AlternateContent>
  <xr:revisionPtr revIDLastSave="0" documentId="13_ncr:1_{9448DC8C-F88B-483B-A79F-14B4F61D1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2" r:id="rId1"/>
    <sheet name="صورت وضعیت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ناشی از تغییر قیمت اوراق" sheetId="21" r:id="rId21"/>
  </sheets>
  <definedNames>
    <definedName name="_xlnm._FilterDatabase" localSheetId="13" hidden="1">'درآمد سپرده بانکی'!$A$7:$F$21</definedName>
    <definedName name="_xlnm._FilterDatabase" localSheetId="10" hidden="1">'درآمد سرمایه گذاری در صندوق'!$A$8:$W$43</definedName>
    <definedName name="_xlnm._FilterDatabase" localSheetId="7" hidden="1">سپرده!$A$8:$L$22</definedName>
    <definedName name="_xlnm._FilterDatabase" localSheetId="18" hidden="1">'سود سپرده بانکی'!$A$6:$M$21</definedName>
    <definedName name="_xlnm.Print_Area" localSheetId="0">'1'!$A$1:$J$39</definedName>
    <definedName name="_xlnm.Print_Area" localSheetId="5">اوراق!$A$1:$AM$26</definedName>
    <definedName name="_xlnm.Print_Area" localSheetId="3">'اوراق مشتقه'!$A$1:$AX$16</definedName>
    <definedName name="_xlnm.Print_Area" localSheetId="6">'تعدیل قیمت'!$A$1:$N$11</definedName>
    <definedName name="_xlnm.Print_Area" localSheetId="8">درآمد!$A$1:$K$14</definedName>
    <definedName name="_xlnm.Print_Area" localSheetId="13">'درآمد سپرده بانکی'!$A$1:$H$21</definedName>
    <definedName name="_xlnm.Print_Area" localSheetId="11">'درآمد سرمایه گذاری در اوراق به'!$A$1:$T$37</definedName>
    <definedName name="_xlnm.Print_Area" localSheetId="9">'درآمد سرمایه گذاری در سهام'!$A$1:$X$27</definedName>
    <definedName name="_xlnm.Print_Area" localSheetId="10">'درآمد سرمایه گذاری در صندوق'!$A$1:$X$43</definedName>
    <definedName name="_xlnm.Print_Area" localSheetId="15">'درآمد سود سهام'!$A$1:$T$14</definedName>
    <definedName name="_xlnm.Print_Area" localSheetId="16">'درآمد سود صندوق'!$A$1:$L$7</definedName>
    <definedName name="_xlnm.Print_Area" localSheetId="20">'درآمد ناشی از تغییر قیمت اوراق'!$A$1:$S$40</definedName>
    <definedName name="_xlnm.Print_Area" localSheetId="19">'درآمد ناشی از فروش'!$A$1:$S$61</definedName>
    <definedName name="_xlnm.Print_Area" localSheetId="14">'سایر درآمدها'!$A$1:$G$11</definedName>
    <definedName name="_xlnm.Print_Area" localSheetId="7">سپرده!$A$1:$M$22</definedName>
    <definedName name="_xlnm.Print_Area" localSheetId="2">سهام!$A$1:$AC$10</definedName>
    <definedName name="_xlnm.Print_Area" localSheetId="17">'سود اوراق بهادار'!$A$1:$S$28</definedName>
    <definedName name="_xlnm.Print_Area" localSheetId="18">'سود سپرده بانکی'!$A$1:$N$21</definedName>
    <definedName name="_xlnm.Print_Area" localSheetId="1">'صورت وضعیت'!$A$1:$C$79</definedName>
    <definedName name="_xlnm.Print_Area" localSheetId="12">'مبالغ تخصیصی اوراق'!$A$1:$Q$21</definedName>
    <definedName name="_xlnm.Print_Area" localSheetId="4">'واحدهای صندوق'!$A$1:$AB$27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1" l="1"/>
  <c r="S21" i="11"/>
  <c r="R10" i="17"/>
  <c r="R28" i="17"/>
  <c r="M21" i="18"/>
  <c r="K21" i="18"/>
  <c r="I21" i="18"/>
  <c r="J9" i="8"/>
  <c r="J13" i="8"/>
  <c r="J8" i="8"/>
  <c r="I40" i="21"/>
  <c r="G39" i="21"/>
  <c r="G40" i="21" s="1"/>
  <c r="O40" i="21"/>
  <c r="M40" i="21"/>
  <c r="K40" i="21"/>
  <c r="E40" i="21"/>
  <c r="C40" i="21"/>
  <c r="Q40" i="21"/>
  <c r="E61" i="19"/>
  <c r="I61" i="19"/>
  <c r="Q61" i="19"/>
  <c r="G61" i="19" l="1"/>
  <c r="N28" i="17" l="1"/>
  <c r="L28" i="17"/>
  <c r="H28" i="17"/>
  <c r="S14" i="15"/>
  <c r="O14" i="15"/>
  <c r="F11" i="8"/>
  <c r="J11" i="8" s="1"/>
  <c r="U32" i="10"/>
  <c r="U31" i="10"/>
  <c r="S36" i="11"/>
  <c r="S10" i="11"/>
  <c r="S11" i="11"/>
  <c r="S12" i="11"/>
  <c r="S13" i="11"/>
  <c r="S14" i="11"/>
  <c r="S15" i="11"/>
  <c r="S16" i="11"/>
  <c r="S17" i="11"/>
  <c r="S18" i="11"/>
  <c r="S19" i="11"/>
  <c r="S20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9" i="11"/>
  <c r="U10" i="9"/>
  <c r="U27" i="9" s="1"/>
  <c r="F8" i="8" s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9" i="9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30" i="10"/>
  <c r="U33" i="10"/>
  <c r="U34" i="10"/>
  <c r="U35" i="10"/>
  <c r="U36" i="10"/>
  <c r="U37" i="10"/>
  <c r="U38" i="10"/>
  <c r="U39" i="10"/>
  <c r="U40" i="10"/>
  <c r="U41" i="10"/>
  <c r="U42" i="10"/>
  <c r="U9" i="10"/>
  <c r="F12" i="8"/>
  <c r="J12" i="8" s="1"/>
  <c r="Q43" i="10"/>
  <c r="O37" i="11"/>
  <c r="D43" i="10"/>
  <c r="Q27" i="9"/>
  <c r="D37" i="11"/>
  <c r="M37" i="11"/>
  <c r="F43" i="10"/>
  <c r="H43" i="10"/>
  <c r="J9" i="9"/>
  <c r="J27" i="9" s="1"/>
  <c r="Q37" i="11"/>
  <c r="N27" i="9"/>
  <c r="H27" i="9"/>
  <c r="F27" i="9"/>
  <c r="D27" i="9"/>
  <c r="S27" i="9"/>
  <c r="S37" i="11" l="1"/>
  <c r="F10" i="8" s="1"/>
  <c r="P27" i="9"/>
  <c r="U43" i="10"/>
  <c r="F9" i="8" s="1"/>
  <c r="S43" i="10"/>
  <c r="N43" i="10"/>
  <c r="J43" i="10"/>
  <c r="F14" i="8" l="1"/>
  <c r="L22" i="10" s="1"/>
  <c r="J10" i="8"/>
  <c r="J14" i="8" s="1"/>
  <c r="L14" i="10"/>
  <c r="L18" i="10"/>
  <c r="L26" i="10"/>
  <c r="L30" i="10"/>
  <c r="L34" i="10"/>
  <c r="L38" i="10"/>
  <c r="L42" i="10"/>
  <c r="W12" i="10"/>
  <c r="W16" i="10"/>
  <c r="W20" i="10"/>
  <c r="W24" i="10"/>
  <c r="W28" i="10"/>
  <c r="W32" i="10"/>
  <c r="W36" i="10"/>
  <c r="W40" i="10"/>
  <c r="L10" i="9"/>
  <c r="L14" i="9"/>
  <c r="L18" i="9"/>
  <c r="L22" i="9"/>
  <c r="L26" i="9"/>
  <c r="W12" i="9"/>
  <c r="W16" i="9"/>
  <c r="W20" i="9"/>
  <c r="W24" i="9"/>
  <c r="H9" i="8"/>
  <c r="H13" i="8"/>
  <c r="L12" i="10"/>
  <c r="L16" i="10"/>
  <c r="L20" i="10"/>
  <c r="L24" i="10"/>
  <c r="L28" i="10"/>
  <c r="L32" i="10"/>
  <c r="L36" i="10"/>
  <c r="L40" i="10"/>
  <c r="W10" i="10"/>
  <c r="W18" i="10"/>
  <c r="W22" i="10"/>
  <c r="W26" i="10"/>
  <c r="W30" i="10"/>
  <c r="W38" i="10"/>
  <c r="W42" i="10"/>
  <c r="L16" i="9"/>
  <c r="L24" i="9"/>
  <c r="W14" i="9"/>
  <c r="W26" i="9"/>
  <c r="H11" i="8"/>
  <c r="L13" i="10"/>
  <c r="L21" i="10"/>
  <c r="L25" i="10"/>
  <c r="L33" i="10"/>
  <c r="L41" i="10"/>
  <c r="W15" i="10"/>
  <c r="W23" i="10"/>
  <c r="W31" i="10"/>
  <c r="W39" i="10"/>
  <c r="L13" i="9"/>
  <c r="L21" i="9"/>
  <c r="W11" i="9"/>
  <c r="W19" i="9"/>
  <c r="W9" i="9"/>
  <c r="H12" i="8"/>
  <c r="L11" i="10"/>
  <c r="L15" i="10"/>
  <c r="L19" i="10"/>
  <c r="L23" i="10"/>
  <c r="L27" i="10"/>
  <c r="L31" i="10"/>
  <c r="L35" i="10"/>
  <c r="L39" i="10"/>
  <c r="L9" i="10"/>
  <c r="W13" i="10"/>
  <c r="W17" i="10"/>
  <c r="W21" i="10"/>
  <c r="W25" i="10"/>
  <c r="W29" i="10"/>
  <c r="W33" i="10"/>
  <c r="W37" i="10"/>
  <c r="W41" i="10"/>
  <c r="L11" i="9"/>
  <c r="L15" i="9"/>
  <c r="L19" i="9"/>
  <c r="L23" i="9"/>
  <c r="L9" i="9"/>
  <c r="W13" i="9"/>
  <c r="W17" i="9"/>
  <c r="W21" i="9"/>
  <c r="W25" i="9"/>
  <c r="H8" i="8"/>
  <c r="W14" i="10"/>
  <c r="W34" i="10"/>
  <c r="L12" i="9"/>
  <c r="L20" i="9"/>
  <c r="W10" i="9"/>
  <c r="W18" i="9"/>
  <c r="W22" i="9"/>
  <c r="L17" i="10"/>
  <c r="L29" i="10"/>
  <c r="L37" i="10"/>
  <c r="W11" i="10"/>
  <c r="W19" i="10"/>
  <c r="W27" i="10"/>
  <c r="W35" i="10"/>
  <c r="W9" i="10"/>
  <c r="L17" i="9"/>
  <c r="L25" i="9"/>
  <c r="W15" i="9"/>
  <c r="W23" i="9"/>
  <c r="H10" i="8"/>
  <c r="L22" i="7"/>
  <c r="L10" i="7"/>
  <c r="L11" i="7"/>
  <c r="L12" i="7"/>
  <c r="L13" i="7"/>
  <c r="L14" i="7"/>
  <c r="L15" i="7"/>
  <c r="L16" i="7"/>
  <c r="L17" i="7"/>
  <c r="L18" i="7"/>
  <c r="L19" i="7"/>
  <c r="L20" i="7"/>
  <c r="L21" i="7"/>
  <c r="L9" i="7"/>
  <c r="J22" i="7"/>
  <c r="H22" i="7"/>
  <c r="F22" i="7"/>
  <c r="D22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9" i="5"/>
  <c r="AA11" i="4"/>
  <c r="AA10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9" i="4"/>
  <c r="T10" i="2"/>
  <c r="Z10" i="2"/>
  <c r="X10" i="2"/>
  <c r="AB10" i="2"/>
  <c r="T26" i="5"/>
  <c r="R26" i="5"/>
  <c r="P26" i="5"/>
  <c r="AJ26" i="5"/>
  <c r="AH26" i="5"/>
  <c r="L10" i="10" l="1"/>
  <c r="L43" i="10" s="1"/>
  <c r="H14" i="8"/>
  <c r="W27" i="9"/>
  <c r="W43" i="10"/>
  <c r="L27" i="9"/>
  <c r="AA27" i="4"/>
  <c r="AL26" i="5"/>
</calcChain>
</file>

<file path=xl/sharedStrings.xml><?xml version="1.0" encoding="utf-8"?>
<sst xmlns="http://schemas.openxmlformats.org/spreadsheetml/2006/main" count="811" uniqueCount="338">
  <si>
    <t>صندوق سرمایه گذاری آوای فردای زاگرس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</si>
  <si>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</si>
  <si>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</si>
  <si>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</si>
  <si>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</si>
  <si>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</si>
  <si>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</si>
  <si>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</si>
  <si>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</si>
  <si>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</si>
  <si>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</si>
  <si>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</si>
  <si>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</si>
  <si>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</si>
  <si>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</si>
  <si>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</si>
  <si>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</si>
  <si>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</si>
  <si>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</si>
  <si>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زامیاد</t>
  </si>
  <si>
    <t>گسترش‌سرمایه‌گذاری‌ایران‌خودرو</t>
  </si>
  <si>
    <t>سرمایه گذاری پارس آریان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</si>
  <si>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</si>
  <si>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</si>
  <si>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</si>
  <si>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</si>
  <si>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</si>
  <si>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</si>
  <si>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</si>
  <si>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</si>
  <si>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</si>
  <si>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</si>
  <si>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</si>
  <si>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</si>
  <si>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</si>
  <si>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</si>
  <si>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</si>
  <si>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</si>
  <si>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</si>
  <si>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</si>
  <si>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</si>
  <si>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</si>
  <si>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</si>
  <si>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</si>
  <si>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</si>
  <si>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</si>
  <si>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</si>
  <si>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</si>
  <si>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</si>
  <si>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</si>
  <si>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</si>
  <si>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</si>
  <si>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</si>
  <si>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</si>
  <si>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</si>
  <si>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سینا1-بخشی</t>
  </si>
  <si>
    <t>صندوق س.اعتبارسهام-سهام</t>
  </si>
  <si>
    <t>صندوق س.بخشی شایسته فردا-ب</t>
  </si>
  <si>
    <t>صندوق س.پشتوانه طلا آرمان آتی</t>
  </si>
  <si>
    <t>صندوق س.پشتوانه طلا دنای زاگرس</t>
  </si>
  <si>
    <t>صندوق س.سهامی تیام-س</t>
  </si>
  <si>
    <t>صندوق س.مشترک سبحان-سهام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</si>
  <si>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</si>
  <si>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</si>
  <si>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</si>
  <si>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</si>
  <si>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</si>
  <si>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</si>
  <si>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س.سهم نگر جام جم-س</t>
  </si>
  <si>
    <t>صندوق س.سرزمین بزرگ بازار-س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</si>
  <si>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</si>
  <si>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</si>
  <si>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</si>
  <si>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</si>
  <si>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</si>
  <si>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</si>
  <si>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</si>
  <si>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</si>
  <si>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</si>
  <si>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</si>
  <si>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</si>
  <si>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</si>
  <si>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</si>
  <si>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</si>
  <si>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</si>
  <si>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</si>
  <si>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</si>
  <si>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</si>
  <si>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</si>
  <si>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</si>
  <si>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</si>
  <si>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</si>
  <si>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صکوک اجاره غدیر408-بدون ضامن</t>
  </si>
  <si>
    <t>1400/08/26</t>
  </si>
  <si>
    <t>1404/08/26</t>
  </si>
  <si>
    <t>مرابحه انتخاب الکترونیک041006</t>
  </si>
  <si>
    <t>1402/10/06</t>
  </si>
  <si>
    <t>1404/10/05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</si>
  <si>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</si>
  <si>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</si>
  <si>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</si>
  <si>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</si>
  <si>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</si>
  <si>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</si>
  <si>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</si>
  <si>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</si>
  <si>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1404/08/04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</si>
  <si>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</si>
  <si>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</si>
  <si>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</si>
  <si>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</si>
  <si>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</si>
  <si>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</si>
  <si>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</si>
  <si>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</si>
  <si>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</si>
  <si>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مرابحه عام دولت228-ش.خ070521</t>
  </si>
  <si>
    <t>1404/05/21</t>
  </si>
  <si>
    <t>1407/05/21</t>
  </si>
  <si>
    <t xml:space="preserve"> شهرداری مشهد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</si>
  <si>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</si>
  <si>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</si>
  <si>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</si>
  <si>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</si>
  <si>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</si>
  <si>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</si>
  <si>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</si>
  <si>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</si>
  <si>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</si>
  <si>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</si>
  <si>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</si>
  <si>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</si>
  <si>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-9.28%</t>
  </si>
  <si>
    <t>سایر</t>
  </si>
  <si>
    <t>-5.89%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</si>
  <si>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</si>
  <si>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</si>
  <si>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</si>
  <si>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</si>
  <si>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</si>
  <si>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</si>
  <si>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</si>
  <si>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</si>
  <si>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</si>
  <si>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</si>
  <si>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</si>
  <si>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</si>
  <si>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</si>
  <si>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</si>
  <si>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</si>
  <si>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</si>
  <si>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</si>
  <si>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</si>
  <si>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</si>
  <si>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</si>
  <si>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</si>
  <si>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</si>
  <si>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</si>
  <si>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</si>
  <si>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</si>
  <si>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</si>
  <si>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</si>
  <si>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</si>
  <si>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</si>
  <si>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</si>
  <si>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</si>
  <si>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</si>
  <si>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سال1404</t>
  </si>
  <si>
    <t>پالایش نفت تبریز</t>
  </si>
  <si>
    <t>پالایش نفت اصفهان</t>
  </si>
  <si>
    <t>بیمه کوثر</t>
  </si>
  <si>
    <t>امتیاز تسهیلات مسکن سال1403</t>
  </si>
  <si>
    <t>مدیریت سرمایه گذاری کوثربهمن</t>
  </si>
  <si>
    <t>دارویی و نهاده های زاگرس دارو</t>
  </si>
  <si>
    <t>بیمه پارسیان</t>
  </si>
  <si>
    <t>ایران‌ خودرو</t>
  </si>
  <si>
    <t>گروه مدیریت سرمایه گذاری امید</t>
  </si>
  <si>
    <t>سرمایه گذاری تامین اجتماعی</t>
  </si>
  <si>
    <t>پالایش نفت تهران</t>
  </si>
  <si>
    <t>پالایش نفت شیراز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</si>
  <si>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</si>
  <si>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</si>
  <si>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</si>
  <si>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</si>
  <si>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</si>
  <si>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س.سپند کاریزما-س</t>
  </si>
  <si>
    <t>صندوق سبحان</t>
  </si>
  <si>
    <t>صندوق س. پرتو پایش پیشرو-س</t>
  </si>
  <si>
    <t>صندوق اهرمی موج-واحدهای عادی</t>
  </si>
  <si>
    <t>صندوق س.پشتوانه طلا زرگرکارآمد</t>
  </si>
  <si>
    <t>صندوق س. ثروت هیوا-س</t>
  </si>
  <si>
    <t>صندوق س.بخشی صنایع آبان2-ب</t>
  </si>
  <si>
    <t>صندوق سرمایه گذاری اعتبار سهام ایرانیان</t>
  </si>
  <si>
    <t>صندوق س.پشتوانه طلای جام زرین</t>
  </si>
  <si>
    <t>صندوق س. بازده سهام-س</t>
  </si>
  <si>
    <t>صندوق س.آرمان آتیه درخشان مس-س</t>
  </si>
  <si>
    <t>صندوق س. اهرمی کاریزما-واحد عادی</t>
  </si>
  <si>
    <t>صندوق س.زرین نهال ثنا-س</t>
  </si>
  <si>
    <t>صندوق س صنایع دایا3-بخشی</t>
  </si>
  <si>
    <t>صندوق س صنایع دایا2-بخشی</t>
  </si>
  <si>
    <t>صندوق س صنایع دایا1-بخشی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</si>
  <si>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</si>
  <si>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</si>
  <si>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</si>
  <si>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</si>
  <si>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</si>
  <si>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معادن407-3ماهه18%</t>
  </si>
  <si>
    <t>اسناد خزانه-م3بودجه01-040520</t>
  </si>
  <si>
    <t>صکوک اجاره فولاد005-بدون ضامن</t>
  </si>
  <si>
    <t>اسنادخزانه-م5بودجه01-041015</t>
  </si>
  <si>
    <t>اسنادخزانه-م9بودجه01-040826</t>
  </si>
  <si>
    <t>مرابحه عام دولت140-ش.خ050504</t>
  </si>
  <si>
    <t>مرابحه عام دولت141-ش.خ040302</t>
  </si>
  <si>
    <t>مرابحه عام دولت143-ش.خ041009</t>
  </si>
  <si>
    <t>اسناد خزانه-م13بودجه02-051021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</si>
  <si>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</si>
  <si>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</si>
  <si>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</si>
  <si>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</si>
  <si>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</si>
  <si>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</si>
  <si>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</si>
  <si>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</si>
  <si>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</si>
  <si>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</si>
  <si>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</si>
  <si>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</si>
  <si>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</si>
  <si>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</si>
  <si>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</si>
  <si>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</si>
  <si>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</si>
  <si>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</si>
  <si>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</si>
  <si>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</si>
  <si>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</si>
  <si>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</si>
  <si>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</si>
  <si>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</si>
  <si>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</si>
  <si>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</si>
  <si>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</si>
  <si>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</si>
  <si>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</si>
  <si>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</si>
  <si>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</si>
  <si>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نرخ سود علی الحساب</t>
  </si>
  <si>
    <t>درآمد سود</t>
  </si>
  <si>
    <t>خالص درآمد</t>
  </si>
  <si>
    <t>1404/10/09</t>
  </si>
  <si>
    <t>1404/03/02</t>
  </si>
  <si>
    <t>1405/05/04</t>
  </si>
  <si>
    <t>1405/12/24</t>
  </si>
  <si>
    <t>1404/07/19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</si>
  <si>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</si>
  <si>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</si>
  <si>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</si>
  <si>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</si>
  <si>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</si>
  <si>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</si>
  <si>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</si>
  <si>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پاسارگاد </t>
  </si>
  <si>
    <t xml:space="preserve"> بانک آینده </t>
  </si>
  <si>
    <t xml:space="preserve"> مدت بانک دی </t>
  </si>
  <si>
    <t xml:space="preserve"> بانک گردشگری</t>
  </si>
  <si>
    <t xml:space="preserve"> موسسه اعتباری</t>
  </si>
  <si>
    <t xml:space="preserve"> بانک اقتصاد </t>
  </si>
  <si>
    <t xml:space="preserve"> بانک سامان</t>
  </si>
  <si>
    <t xml:space="preserve"> بانک خاورمیانه</t>
  </si>
  <si>
    <t xml:space="preserve"> بانک تجارت</t>
  </si>
  <si>
    <t xml:space="preserve"> بانک صادرات</t>
  </si>
  <si>
    <t xml:space="preserve"> بانک مسکن </t>
  </si>
  <si>
    <t xml:space="preserve"> مدت بانک ملت </t>
  </si>
  <si>
    <t xml:space="preserve"> بانک شهر</t>
  </si>
  <si>
    <t>داروسازی امین</t>
  </si>
  <si>
    <t xml:space="preserve"> اوراق مشارکت شهرداری مشهد خط2 فاز7</t>
  </si>
  <si>
    <t>اوراق مشارکت شهرداری مشهد خط3 فاز3</t>
  </si>
  <si>
    <t>سهیدرو</t>
  </si>
  <si>
    <t>درآمد تعد پذیره نویسی</t>
  </si>
  <si>
    <t>درآمد ناشی از تعهد پذیره نویسی</t>
  </si>
  <si>
    <t xml:space="preserve"> بانک پاسارگاد </t>
  </si>
  <si>
    <t xml:space="preserve"> بانک دی</t>
  </si>
  <si>
    <t xml:space="preserve"> موسسه اعتباری ملل </t>
  </si>
  <si>
    <t xml:space="preserve"> بانک اقتصاد نوین </t>
  </si>
  <si>
    <t xml:space="preserve"> بانک رفاه </t>
  </si>
  <si>
    <t xml:space="preserve"> بانک سامان  </t>
  </si>
  <si>
    <t xml:space="preserve"> بانک خاورمیانه </t>
  </si>
  <si>
    <t xml:space="preserve"> بانک صادرات </t>
  </si>
  <si>
    <t xml:space="preserve"> بانک پارسیان  </t>
  </si>
  <si>
    <t xml:space="preserve"> بانک مسکن  </t>
  </si>
  <si>
    <t xml:space="preserve"> بانک ملت  </t>
  </si>
  <si>
    <t xml:space="preserve"> بانک شهر   </t>
  </si>
  <si>
    <t>سود تقسیمی صندوق سهامی ذوب آهن نوویرا (صندوق سهامی ذوب آهن نوویرا)</t>
  </si>
  <si>
    <t>1404/05/26</t>
  </si>
  <si>
    <t xml:space="preserve">اوراق مشارکت شهرداری مشهد خط3 فاز3	</t>
  </si>
  <si>
    <t>اوراق سهیدرو061</t>
  </si>
  <si>
    <t xml:space="preserve"> بانک پاسارگاد  </t>
  </si>
  <si>
    <t xml:space="preserve">   بانک دی </t>
  </si>
  <si>
    <t xml:space="preserve">   موسسه اعتباری ملل  </t>
  </si>
  <si>
    <t xml:space="preserve">   بانک اقتصاد نوین </t>
  </si>
  <si>
    <t xml:space="preserve">   بانک گردشگری </t>
  </si>
  <si>
    <t xml:space="preserve">   بانک رفاه </t>
  </si>
  <si>
    <t xml:space="preserve">   بانک سامان  </t>
  </si>
  <si>
    <t xml:space="preserve">   بانک خاورمیانه </t>
  </si>
  <si>
    <t xml:space="preserve">   بانک صادرات  </t>
  </si>
  <si>
    <t xml:space="preserve">   بانک پارسیان  </t>
  </si>
  <si>
    <t xml:space="preserve">   بانک مسکن  </t>
  </si>
  <si>
    <t xml:space="preserve">   بانک ملت  </t>
  </si>
  <si>
    <t xml:space="preserve">   بانک شهر   </t>
  </si>
  <si>
    <t>شرکت داروسازی امین</t>
  </si>
  <si>
    <t>نماد</t>
  </si>
  <si>
    <t>بهای تمام شده  ریال</t>
  </si>
  <si>
    <t>قیمت خرید</t>
  </si>
  <si>
    <t>قیمت اعمال(بازخرید)</t>
  </si>
  <si>
    <t xml:space="preserve">نرخ اسمی </t>
  </si>
  <si>
    <t>میانگین بازدهی تا سررسید</t>
  </si>
  <si>
    <t>بازارگردانی آوای زاگرس</t>
  </si>
  <si>
    <t>صندوق تحت مدیریت مشترک</t>
  </si>
  <si>
    <t>اوراق اجاره شرکت گروه پتروشیمی تابان فردا تعهد پذیره نویسی</t>
  </si>
  <si>
    <t>تابان25</t>
  </si>
  <si>
    <t>اوراق اجاره شرکت گروه پتروشیمی تابان فردا</t>
  </si>
  <si>
    <t>اوراق مرابحه شرکت کلور ایرانیان شرق- تعهد پذیره نویسی</t>
  </si>
  <si>
    <t>کلور083</t>
  </si>
  <si>
    <t>اوراق مرابحه شرکت کلور ایرانیان شرق</t>
  </si>
  <si>
    <t>اوراق مشارکت شهرداری مشهد (تامین مالی قطار شهری فاز7 خط2) - تعهد پذیره نویسی</t>
  </si>
  <si>
    <t>اوراق مشارکت شهرداری مشهد (تامین مالی قطار شهری فاز7 خط2)</t>
  </si>
  <si>
    <t>اوراق مشارکت شهرداری مشهد (تامین مالی قطار شهری فاز3 خط3)- تعهد پذیره نویسی</t>
  </si>
  <si>
    <t>اوراق مشارکت شهرداری مشهد (تامین مالی قطار شهری فاز3 خط3)</t>
  </si>
  <si>
    <t>پیمانکاران طرف حساب دولت</t>
  </si>
  <si>
    <t>مرابحه عام دولت</t>
  </si>
  <si>
    <t>اراد206</t>
  </si>
  <si>
    <t>شرکت ساختمانی ژیان</t>
  </si>
  <si>
    <t>اراد191</t>
  </si>
  <si>
    <t>شرکت تامین سرمایه کاردان</t>
  </si>
  <si>
    <t>سهیدرو0611</t>
  </si>
  <si>
    <t>شرکت داروسازی کوثر</t>
  </si>
  <si>
    <t>اختیار فروش تبعی داروسازی امین</t>
  </si>
  <si>
    <t>دامین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</si>
</sst>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sz val="10"/>
      <color rgb="FF333333"/>
      <name val="IRANSans"/>
    </font>
    <font>
      <sz val="10"/>
      <color rgb="FF000000"/>
      <name val="Arial"/>
      <family val="2"/>
    </font>
    <font>
      <sz val="10"/>
      <color rgb="FF8E8E93"/>
      <name val="IRANSans"/>
    </font>
    <font>
      <b/>
      <sz val="22"/>
      <color rgb="FF000000"/>
      <name val="B Nazanin"/>
      <charset val="178"/>
    </font>
    <font>
      <sz val="22"/>
      <color rgb="FF000000"/>
      <name val="Arial"/>
      <family val="2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3" fontId="5" fillId="0" borderId="0" xfId="0" applyNumberFormat="1" applyFont="1" applyAlignment="1">
      <alignment vertical="top"/>
    </xf>
    <xf numFmtId="3" fontId="10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9" fontId="5" fillId="0" borderId="2" xfId="2" applyFont="1" applyBorder="1" applyAlignment="1">
      <alignment horizontal="center" vertical="center"/>
    </xf>
    <xf numFmtId="9" fontId="5" fillId="0" borderId="0" xfId="2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  <xf numFmtId="9" fontId="14" fillId="2" borderId="6" xfId="2" applyFont="1" applyFill="1" applyBorder="1" applyAlignment="1">
      <alignment horizontal="center" vertical="center"/>
    </xf>
    <xf numFmtId="10" fontId="14" fillId="2" borderId="6" xfId="2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9" fontId="14" fillId="0" borderId="6" xfId="2" applyFont="1" applyFill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10" fontId="14" fillId="0" borderId="6" xfId="2" applyNumberFormat="1" applyFont="1" applyFill="1" applyBorder="1" applyAlignment="1">
      <alignment horizontal="center" vertical="center"/>
    </xf>
    <xf numFmtId="10" fontId="14" fillId="2" borderId="6" xfId="0" applyNumberFormat="1" applyFont="1" applyFill="1" applyBorder="1" applyAlignment="1">
      <alignment horizontal="center" vertical="center"/>
    </xf>
    <xf numFmtId="165" fontId="14" fillId="0" borderId="6" xfId="2" applyNumberFormat="1" applyFont="1" applyFill="1" applyBorder="1" applyAlignment="1">
      <alignment horizontal="center" vertical="center"/>
    </xf>
    <xf numFmtId="165" fontId="14" fillId="2" borderId="6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9</xdr:col>
      <xdr:colOff>534240</xdr:colOff>
      <xdr:row>38</xdr:row>
      <xdr:rowOff>11206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13B462-05B5-43DA-BC75-5296B12EB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267230" y="47626"/>
          <a:ext cx="5980299" cy="592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49C3-51DC-44DA-A9DF-46A6DB948BBC}">
  <dimension ref="A1"/>
  <sheetViews>
    <sheetView rightToLeft="1" tabSelected="1" view="pageBreakPreview" zoomScale="85" zoomScaleNormal="100" zoomScaleSheetLayoutView="85" workbookViewId="0">
      <selection activeCell="B39" sqref="B39"/>
    </sheetView>
  </sheetViews>
  <sheetFormatPr defaultRowHeight="12.75"/>
  <sheetData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32"/>
  <sheetViews>
    <sheetView rightToLeft="1" topLeftCell="F3" workbookViewId="0">
      <selection activeCell="L22" sqref="L22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customWidth="1"/>
    <col min="5" max="5" width="1.28515625" customWidth="1"/>
    <col min="6" max="6" width="15.42578125" customWidth="1"/>
    <col min="7" max="7" width="1.28515625" customWidth="1"/>
    <col min="8" max="8" width="14.85546875" bestFit="1" customWidth="1"/>
    <col min="9" max="9" width="1.28515625" customWidth="1"/>
    <col min="10" max="10" width="14.7109375" customWidth="1"/>
    <col min="11" max="11" width="1.28515625" customWidth="1"/>
    <col min="12" max="12" width="17.28515625" customWidth="1"/>
    <col min="13" max="13" width="1.28515625" customWidth="1"/>
    <col min="14" max="14" width="16.42578125" customWidth="1"/>
    <col min="15" max="16" width="1.28515625" customWidth="1"/>
    <col min="17" max="17" width="14.85546875" customWidth="1"/>
    <col min="18" max="18" width="1.28515625" customWidth="1"/>
    <col min="19" max="19" width="16.4257812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23" ht="14.45" customHeight="1"/>
    <row r="5" spans="1:23" ht="14.45" customHeight="1">
      <c r="A5" s="1" t="s">
        <v>158</v>
      </c>
      <c r="B5" s="62" t="s">
        <v>159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>
      <c r="D6" s="63" t="s">
        <v>160</v>
      </c>
      <c r="E6" s="63"/>
      <c r="F6" s="63"/>
      <c r="G6" s="63"/>
      <c r="H6" s="63"/>
      <c r="I6" s="63"/>
      <c r="J6" s="63"/>
      <c r="K6" s="63"/>
      <c r="L6" s="63"/>
      <c r="N6" s="63" t="s">
        <v>161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5" customHeight="1">
      <c r="D7" s="3"/>
      <c r="E7" s="3"/>
      <c r="F7" s="3"/>
      <c r="G7" s="3"/>
      <c r="H7" s="3"/>
      <c r="I7" s="3"/>
      <c r="J7" s="64" t="s">
        <v>22</v>
      </c>
      <c r="K7" s="64"/>
      <c r="L7" s="64"/>
      <c r="N7" s="3"/>
      <c r="O7" s="3"/>
      <c r="P7" s="3"/>
      <c r="Q7" s="3"/>
      <c r="R7" s="3"/>
      <c r="S7" s="3"/>
      <c r="T7" s="3"/>
      <c r="U7" s="64" t="s">
        <v>22</v>
      </c>
      <c r="V7" s="64"/>
      <c r="W7" s="64"/>
    </row>
    <row r="8" spans="1:23" ht="14.45" customHeight="1">
      <c r="A8" s="63" t="s">
        <v>162</v>
      </c>
      <c r="B8" s="63"/>
      <c r="D8" s="2" t="s">
        <v>163</v>
      </c>
      <c r="F8" s="2" t="s">
        <v>164</v>
      </c>
      <c r="H8" s="2" t="s">
        <v>165</v>
      </c>
      <c r="J8" s="4" t="s">
        <v>138</v>
      </c>
      <c r="K8" s="3"/>
      <c r="L8" s="4" t="s">
        <v>146</v>
      </c>
      <c r="N8" s="2" t="s">
        <v>163</v>
      </c>
      <c r="P8" s="63" t="s">
        <v>164</v>
      </c>
      <c r="Q8" s="63"/>
      <c r="S8" s="2" t="s">
        <v>165</v>
      </c>
      <c r="U8" s="4" t="s">
        <v>138</v>
      </c>
      <c r="V8" s="3"/>
      <c r="W8" s="4" t="s">
        <v>146</v>
      </c>
    </row>
    <row r="9" spans="1:23" ht="21.75" customHeight="1">
      <c r="A9" s="70" t="s">
        <v>21</v>
      </c>
      <c r="B9" s="70"/>
      <c r="D9" s="6">
        <v>0</v>
      </c>
      <c r="F9" s="6">
        <v>0</v>
      </c>
      <c r="H9" s="6">
        <v>10401470116</v>
      </c>
      <c r="J9" s="6">
        <f>D9+F9+H9</f>
        <v>10401470116</v>
      </c>
      <c r="L9" s="22">
        <f>J9/درآمد!$F$14</f>
        <v>7.48368339927581E-4</v>
      </c>
      <c r="N9" s="6">
        <v>0</v>
      </c>
      <c r="P9" s="69">
        <v>0</v>
      </c>
      <c r="Q9" s="69"/>
      <c r="S9" s="6">
        <v>10401470116</v>
      </c>
      <c r="U9" s="6">
        <f>N9+P9+S9</f>
        <v>10401470116</v>
      </c>
      <c r="W9" s="22">
        <f>U9/درآمد!$F$14</f>
        <v>7.48368339927581E-4</v>
      </c>
    </row>
    <row r="10" spans="1:23" ht="21.75" customHeight="1">
      <c r="A10" s="72" t="s">
        <v>166</v>
      </c>
      <c r="B10" s="72"/>
      <c r="D10" s="9">
        <v>0</v>
      </c>
      <c r="F10" s="9">
        <v>0</v>
      </c>
      <c r="H10" s="9">
        <v>0</v>
      </c>
      <c r="J10" s="9">
        <v>0</v>
      </c>
      <c r="L10" s="25">
        <f>J10/درآمد!$F$14</f>
        <v>0</v>
      </c>
      <c r="N10" s="9">
        <v>12865453600</v>
      </c>
      <c r="P10" s="66">
        <v>0</v>
      </c>
      <c r="Q10" s="66"/>
      <c r="S10" s="9">
        <v>35341551325</v>
      </c>
      <c r="U10" s="9">
        <f t="shared" ref="U10:U26" si="0">N10+P10+S10</f>
        <v>48207004925</v>
      </c>
      <c r="W10" s="25">
        <f>U10/درآمد!$F$14</f>
        <v>3.4684131998906926E-3</v>
      </c>
    </row>
    <row r="11" spans="1:23" ht="21.75" customHeight="1">
      <c r="A11" s="72" t="s">
        <v>167</v>
      </c>
      <c r="B11" s="72"/>
      <c r="D11" s="9">
        <v>0</v>
      </c>
      <c r="F11" s="9">
        <v>0</v>
      </c>
      <c r="H11" s="9">
        <v>0</v>
      </c>
      <c r="J11" s="9">
        <v>0</v>
      </c>
      <c r="L11" s="25">
        <f>J11/درآمد!$F$14</f>
        <v>0</v>
      </c>
      <c r="N11" s="9">
        <v>0</v>
      </c>
      <c r="P11" s="66">
        <v>0</v>
      </c>
      <c r="Q11" s="66"/>
      <c r="S11" s="9">
        <v>180886056</v>
      </c>
      <c r="U11" s="9">
        <f t="shared" si="0"/>
        <v>180886056</v>
      </c>
      <c r="W11" s="25">
        <f>U11/درآمد!$F$14</f>
        <v>1.3014448528437945E-5</v>
      </c>
    </row>
    <row r="12" spans="1:23" ht="21.75" customHeight="1">
      <c r="A12" s="72" t="s">
        <v>168</v>
      </c>
      <c r="B12" s="72"/>
      <c r="D12" s="9">
        <v>0</v>
      </c>
      <c r="F12" s="9">
        <v>0</v>
      </c>
      <c r="H12" s="9">
        <v>0</v>
      </c>
      <c r="J12" s="9">
        <v>0</v>
      </c>
      <c r="L12" s="25">
        <f>J12/درآمد!$F$14</f>
        <v>0</v>
      </c>
      <c r="N12" s="9">
        <v>38805208744</v>
      </c>
      <c r="P12" s="66">
        <v>0</v>
      </c>
      <c r="Q12" s="66"/>
      <c r="S12" s="9">
        <v>25159212993</v>
      </c>
      <c r="U12" s="9">
        <f t="shared" si="0"/>
        <v>63964421737</v>
      </c>
      <c r="W12" s="25">
        <f>U12/درآمد!$F$14</f>
        <v>4.6021329269707988E-3</v>
      </c>
    </row>
    <row r="13" spans="1:23" ht="21.75" customHeight="1">
      <c r="A13" s="72" t="s">
        <v>169</v>
      </c>
      <c r="B13" s="72"/>
      <c r="D13" s="9">
        <v>0</v>
      </c>
      <c r="F13" s="9">
        <v>0</v>
      </c>
      <c r="H13" s="9">
        <v>0</v>
      </c>
      <c r="J13" s="9">
        <v>0</v>
      </c>
      <c r="L13" s="25">
        <f>J13/درآمد!$F$14</f>
        <v>0</v>
      </c>
      <c r="N13" s="9">
        <v>3780000000</v>
      </c>
      <c r="P13" s="66">
        <v>0</v>
      </c>
      <c r="Q13" s="66"/>
      <c r="S13" s="9">
        <v>2299474962</v>
      </c>
      <c r="U13" s="9">
        <f t="shared" si="0"/>
        <v>6079474962</v>
      </c>
      <c r="W13" s="25">
        <f>U13/درآمد!$F$14</f>
        <v>4.3740803311492527E-4</v>
      </c>
    </row>
    <row r="14" spans="1:23" ht="21.75" customHeight="1">
      <c r="A14" s="72" t="s">
        <v>170</v>
      </c>
      <c r="B14" s="72"/>
      <c r="D14" s="9">
        <v>0</v>
      </c>
      <c r="F14" s="9">
        <v>0</v>
      </c>
      <c r="H14" s="9">
        <v>0</v>
      </c>
      <c r="J14" s="9">
        <v>0</v>
      </c>
      <c r="L14" s="25">
        <f>J14/درآمد!$F$14</f>
        <v>0</v>
      </c>
      <c r="N14" s="9">
        <v>0</v>
      </c>
      <c r="P14" s="66">
        <v>0</v>
      </c>
      <c r="Q14" s="66"/>
      <c r="S14" s="9">
        <v>14694205207</v>
      </c>
      <c r="U14" s="9">
        <f t="shared" si="0"/>
        <v>14694205207</v>
      </c>
      <c r="W14" s="25">
        <f>U14/درآمد!$F$14</f>
        <v>1.0572234342530323E-3</v>
      </c>
    </row>
    <row r="15" spans="1:23" ht="21.75" customHeight="1">
      <c r="A15" s="72" t="s">
        <v>171</v>
      </c>
      <c r="B15" s="72"/>
      <c r="D15" s="9">
        <v>0</v>
      </c>
      <c r="F15" s="9">
        <v>0</v>
      </c>
      <c r="H15" s="9">
        <v>0</v>
      </c>
      <c r="J15" s="9">
        <v>0</v>
      </c>
      <c r="L15" s="25">
        <f>J15/درآمد!$F$14</f>
        <v>0</v>
      </c>
      <c r="N15" s="9">
        <v>0</v>
      </c>
      <c r="P15" s="66">
        <v>0</v>
      </c>
      <c r="Q15" s="66"/>
      <c r="S15" s="9">
        <v>7666220</v>
      </c>
      <c r="U15" s="9">
        <f t="shared" si="0"/>
        <v>7666220</v>
      </c>
      <c r="W15" s="25">
        <f>U15/درآمد!$F$14</f>
        <v>5.5157167890089631E-7</v>
      </c>
    </row>
    <row r="16" spans="1:23" ht="21.75" customHeight="1">
      <c r="A16" s="72" t="s">
        <v>172</v>
      </c>
      <c r="B16" s="72"/>
      <c r="D16" s="9">
        <v>0</v>
      </c>
      <c r="F16" s="9">
        <v>0</v>
      </c>
      <c r="H16" s="9">
        <v>0</v>
      </c>
      <c r="J16" s="9">
        <v>0</v>
      </c>
      <c r="L16" s="25">
        <f>J16/درآمد!$F$14</f>
        <v>0</v>
      </c>
      <c r="N16" s="9">
        <v>0</v>
      </c>
      <c r="P16" s="66">
        <v>0</v>
      </c>
      <c r="Q16" s="66"/>
      <c r="S16" s="9">
        <v>71945675</v>
      </c>
      <c r="U16" s="9">
        <f t="shared" si="0"/>
        <v>71945675</v>
      </c>
      <c r="W16" s="25">
        <f>U16/درآمد!$F$14</f>
        <v>5.1763707210865643E-6</v>
      </c>
    </row>
    <row r="17" spans="1:23" ht="21.75" customHeight="1">
      <c r="A17" s="72" t="s">
        <v>173</v>
      </c>
      <c r="B17" s="72"/>
      <c r="D17" s="9">
        <v>0</v>
      </c>
      <c r="F17" s="9">
        <v>0</v>
      </c>
      <c r="H17" s="9">
        <v>0</v>
      </c>
      <c r="J17" s="9">
        <v>0</v>
      </c>
      <c r="L17" s="25">
        <f>J17/درآمد!$F$14</f>
        <v>0</v>
      </c>
      <c r="N17" s="9">
        <v>0</v>
      </c>
      <c r="P17" s="66">
        <v>0</v>
      </c>
      <c r="Q17" s="66"/>
      <c r="S17" s="9">
        <v>63793483000</v>
      </c>
      <c r="U17" s="9">
        <f t="shared" si="0"/>
        <v>63793483000</v>
      </c>
      <c r="W17" s="25">
        <f>U17/درآمد!$F$14</f>
        <v>4.5898341713707389E-3</v>
      </c>
    </row>
    <row r="18" spans="1:23" ht="21.75" customHeight="1">
      <c r="A18" s="72" t="s">
        <v>174</v>
      </c>
      <c r="B18" s="72"/>
      <c r="D18" s="9">
        <v>0</v>
      </c>
      <c r="F18" s="9">
        <v>0</v>
      </c>
      <c r="H18" s="9">
        <v>0</v>
      </c>
      <c r="J18" s="9">
        <v>0</v>
      </c>
      <c r="L18" s="25">
        <f>J18/درآمد!$F$14</f>
        <v>0</v>
      </c>
      <c r="N18" s="9">
        <v>6875000000</v>
      </c>
      <c r="P18" s="66">
        <v>0</v>
      </c>
      <c r="Q18" s="66"/>
      <c r="S18" s="9">
        <v>-780954474</v>
      </c>
      <c r="U18" s="9">
        <f t="shared" si="0"/>
        <v>6094045526</v>
      </c>
      <c r="W18" s="25">
        <f>U18/درآمد!$F$14</f>
        <v>4.3845636077158176E-4</v>
      </c>
    </row>
    <row r="19" spans="1:23" ht="21.75" customHeight="1">
      <c r="A19" s="72" t="s">
        <v>175</v>
      </c>
      <c r="B19" s="72"/>
      <c r="D19" s="9">
        <v>0</v>
      </c>
      <c r="F19" s="9">
        <v>8900039200</v>
      </c>
      <c r="H19" s="9">
        <v>0</v>
      </c>
      <c r="J19" s="9">
        <v>0</v>
      </c>
      <c r="L19" s="25">
        <f>J19/درآمد!$F$14</f>
        <v>0</v>
      </c>
      <c r="N19" s="9">
        <v>0</v>
      </c>
      <c r="P19" s="66">
        <v>0</v>
      </c>
      <c r="Q19" s="66"/>
      <c r="S19" s="9">
        <v>42908987603</v>
      </c>
      <c r="U19" s="9">
        <f t="shared" si="0"/>
        <v>42908987603</v>
      </c>
      <c r="W19" s="25">
        <f>U19/درآمد!$F$14</f>
        <v>3.0872297340963938E-3</v>
      </c>
    </row>
    <row r="20" spans="1:23" ht="21.75" customHeight="1">
      <c r="A20" s="72" t="s">
        <v>176</v>
      </c>
      <c r="B20" s="72"/>
      <c r="D20" s="9">
        <v>0</v>
      </c>
      <c r="F20" s="9">
        <v>0</v>
      </c>
      <c r="H20" s="9">
        <v>0</v>
      </c>
      <c r="J20" s="9">
        <v>0</v>
      </c>
      <c r="L20" s="25">
        <f>J20/درآمد!$F$14</f>
        <v>0</v>
      </c>
      <c r="N20" s="9">
        <v>19726122480</v>
      </c>
      <c r="P20" s="66">
        <v>0</v>
      </c>
      <c r="Q20" s="66"/>
      <c r="S20" s="9">
        <v>-20105002416</v>
      </c>
      <c r="U20" s="9">
        <f t="shared" si="0"/>
        <v>-378879936</v>
      </c>
      <c r="W20" s="25">
        <f>U20/درآمد!$F$14</f>
        <v>-2.725977631758339E-5</v>
      </c>
    </row>
    <row r="21" spans="1:23" ht="21.75" customHeight="1">
      <c r="A21" s="72" t="s">
        <v>177</v>
      </c>
      <c r="B21" s="72"/>
      <c r="D21" s="9">
        <v>0</v>
      </c>
      <c r="F21" s="9">
        <v>0</v>
      </c>
      <c r="H21" s="9">
        <v>0</v>
      </c>
      <c r="J21" s="9">
        <v>0</v>
      </c>
      <c r="L21" s="25">
        <f>J21/درآمد!$F$14</f>
        <v>0</v>
      </c>
      <c r="N21" s="9">
        <v>0</v>
      </c>
      <c r="P21" s="66">
        <v>0</v>
      </c>
      <c r="Q21" s="66"/>
      <c r="S21" s="9">
        <v>49912677472</v>
      </c>
      <c r="U21" s="9">
        <f t="shared" si="0"/>
        <v>49912677472</v>
      </c>
      <c r="W21" s="25">
        <f>U21/درآمد!$F$14</f>
        <v>3.5911334806032155E-3</v>
      </c>
    </row>
    <row r="22" spans="1:23" ht="21.75" customHeight="1">
      <c r="A22" s="72" t="s">
        <v>178</v>
      </c>
      <c r="B22" s="72"/>
      <c r="D22" s="9">
        <v>0</v>
      </c>
      <c r="F22" s="9">
        <v>0</v>
      </c>
      <c r="H22" s="9">
        <v>0</v>
      </c>
      <c r="J22" s="9">
        <v>0</v>
      </c>
      <c r="L22" s="25">
        <f>J22/درآمد!$F$14</f>
        <v>0</v>
      </c>
      <c r="N22" s="9">
        <v>0</v>
      </c>
      <c r="P22" s="66">
        <v>0</v>
      </c>
      <c r="Q22" s="66"/>
      <c r="S22" s="9">
        <v>589991919</v>
      </c>
      <c r="U22" s="9">
        <f t="shared" si="0"/>
        <v>589991919</v>
      </c>
      <c r="W22" s="25">
        <f>U22/درآمد!$F$14</f>
        <v>4.2448929629046855E-5</v>
      </c>
    </row>
    <row r="23" spans="1:23" ht="21.75" customHeight="1">
      <c r="A23" s="72" t="s">
        <v>179</v>
      </c>
      <c r="B23" s="72"/>
      <c r="D23" s="9">
        <v>0</v>
      </c>
      <c r="F23" s="9">
        <v>0</v>
      </c>
      <c r="H23" s="9">
        <v>0</v>
      </c>
      <c r="J23" s="9">
        <v>0</v>
      </c>
      <c r="L23" s="25">
        <f>J23/درآمد!$F$14</f>
        <v>0</v>
      </c>
      <c r="N23" s="9">
        <v>8068000000</v>
      </c>
      <c r="P23" s="66">
        <v>0</v>
      </c>
      <c r="Q23" s="66"/>
      <c r="S23" s="9">
        <v>-469688000</v>
      </c>
      <c r="U23" s="9">
        <f t="shared" si="0"/>
        <v>7598312000</v>
      </c>
      <c r="W23" s="25">
        <f>U23/درآمد!$F$14</f>
        <v>5.4668581212811887E-4</v>
      </c>
    </row>
    <row r="24" spans="1:23" ht="21.75" customHeight="1">
      <c r="A24" s="72" t="s">
        <v>180</v>
      </c>
      <c r="B24" s="72"/>
      <c r="D24" s="9">
        <v>0</v>
      </c>
      <c r="F24" s="9">
        <v>0</v>
      </c>
      <c r="H24" s="9">
        <v>0</v>
      </c>
      <c r="J24" s="9">
        <v>0</v>
      </c>
      <c r="L24" s="25">
        <f>J24/درآمد!$F$14</f>
        <v>0</v>
      </c>
      <c r="N24" s="9">
        <v>0</v>
      </c>
      <c r="P24" s="66">
        <v>0</v>
      </c>
      <c r="Q24" s="66"/>
      <c r="S24" s="9">
        <v>-2367535715</v>
      </c>
      <c r="U24" s="9">
        <f t="shared" si="0"/>
        <v>-2367535715</v>
      </c>
      <c r="W24" s="25">
        <f>U24/درآمد!$F$14</f>
        <v>-1.7034022623670908E-4</v>
      </c>
    </row>
    <row r="25" spans="1:23" ht="21.75" customHeight="1">
      <c r="A25" s="72" t="s">
        <v>181</v>
      </c>
      <c r="B25" s="72"/>
      <c r="D25" s="9">
        <v>0</v>
      </c>
      <c r="F25" s="9">
        <v>0</v>
      </c>
      <c r="H25" s="9">
        <v>0</v>
      </c>
      <c r="J25" s="9">
        <v>0</v>
      </c>
      <c r="L25" s="25">
        <f>J25/درآمد!$F$14</f>
        <v>0</v>
      </c>
      <c r="N25" s="9">
        <v>0</v>
      </c>
      <c r="P25" s="66">
        <v>0</v>
      </c>
      <c r="Q25" s="66"/>
      <c r="S25" s="9">
        <v>28059168600</v>
      </c>
      <c r="U25" s="9">
        <f t="shared" si="0"/>
        <v>28059168600</v>
      </c>
      <c r="W25" s="25">
        <f>U25/درآمد!$F$14</f>
        <v>2.0188101480606234E-3</v>
      </c>
    </row>
    <row r="26" spans="1:23" ht="21.75" customHeight="1">
      <c r="A26" s="72" t="s">
        <v>274</v>
      </c>
      <c r="B26" s="72"/>
      <c r="D26" s="9">
        <v>0</v>
      </c>
      <c r="F26" s="9">
        <v>0</v>
      </c>
      <c r="H26" s="9">
        <v>0</v>
      </c>
      <c r="J26" s="9">
        <v>0</v>
      </c>
      <c r="L26" s="25">
        <f>J26/درآمد!$F$14</f>
        <v>0</v>
      </c>
      <c r="N26" s="9">
        <v>0</v>
      </c>
      <c r="P26" s="77">
        <v>0</v>
      </c>
      <c r="Q26" s="77"/>
      <c r="S26" s="9">
        <v>40021169999</v>
      </c>
      <c r="U26" s="9">
        <f t="shared" si="0"/>
        <v>40021169999</v>
      </c>
      <c r="W26" s="25">
        <f>U26/درآمد!$F$14</f>
        <v>2.879456098041357E-3</v>
      </c>
    </row>
    <row r="27" spans="1:23" ht="21.75" customHeight="1" thickBot="1">
      <c r="A27" s="68" t="s">
        <v>22</v>
      </c>
      <c r="B27" s="68"/>
      <c r="D27" s="16">
        <f>SUM(D9:D26)</f>
        <v>0</v>
      </c>
      <c r="F27" s="16">
        <f>SUM(F9:F26)</f>
        <v>8900039200</v>
      </c>
      <c r="H27" s="16">
        <f>SUM(H9:H26)</f>
        <v>10401470116</v>
      </c>
      <c r="J27" s="16">
        <f>SUM(J9:J26)</f>
        <v>10401470116</v>
      </c>
      <c r="L27" s="24">
        <f>SUM(L9:L26)</f>
        <v>7.48368339927581E-4</v>
      </c>
      <c r="N27" s="16">
        <f>SUM(N9:N26)</f>
        <v>90119784824</v>
      </c>
      <c r="P27" s="16">
        <f>SUM(Q9:Q25)</f>
        <v>0</v>
      </c>
      <c r="Q27" s="16">
        <f>SUM(P9:Q26)</f>
        <v>0</v>
      </c>
      <c r="S27" s="16">
        <f>SUM(S9:S26)</f>
        <v>289718710542</v>
      </c>
      <c r="U27" s="16">
        <f>SUM(U9:U26)</f>
        <v>379838495366</v>
      </c>
      <c r="W27" s="24">
        <f>SUM(W9:W26)</f>
        <v>2.7328743057232242E-2</v>
      </c>
    </row>
    <row r="28" spans="1:23" ht="13.5" thickTop="1"/>
    <row r="29" spans="1:23">
      <c r="N29" s="20"/>
      <c r="S29" s="20"/>
      <c r="U29" s="20"/>
    </row>
    <row r="30" spans="1:23">
      <c r="Q30" s="20"/>
      <c r="S30" s="20"/>
    </row>
    <row r="31" spans="1:23">
      <c r="S31" s="20"/>
    </row>
    <row r="32" spans="1:23">
      <c r="S32" s="20"/>
    </row>
  </sheetData>
  <mergeCells count="47">
    <mergeCell ref="A27:B27"/>
    <mergeCell ref="A25:B25"/>
    <mergeCell ref="P25:Q25"/>
    <mergeCell ref="A22:B22"/>
    <mergeCell ref="P22:Q22"/>
    <mergeCell ref="A23:B23"/>
    <mergeCell ref="P23:Q23"/>
    <mergeCell ref="A24:B24"/>
    <mergeCell ref="P24:Q24"/>
    <mergeCell ref="A26:B26"/>
    <mergeCell ref="P26:Q26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43"/>
  <sheetViews>
    <sheetView rightToLeft="1" workbookViewId="0">
      <selection activeCell="J27" sqref="J27"/>
    </sheetView>
  </sheetViews>
  <sheetFormatPr defaultRowHeight="12.75"/>
  <cols>
    <col min="1" max="1" width="6.42578125" bestFit="1" customWidth="1"/>
    <col min="2" max="2" width="30.7109375" customWidth="1"/>
    <col min="3" max="3" width="1.28515625" customWidth="1"/>
    <col min="4" max="4" width="16.28515625" customWidth="1"/>
    <col min="5" max="5" width="1.28515625" customWidth="1"/>
    <col min="6" max="6" width="16.140625" customWidth="1"/>
    <col min="7" max="7" width="1.28515625" customWidth="1"/>
    <col min="8" max="8" width="13.85546875" customWidth="1"/>
    <col min="9" max="9" width="1.28515625" customWidth="1"/>
    <col min="10" max="10" width="16.140625" customWidth="1"/>
    <col min="11" max="11" width="1.28515625" customWidth="1"/>
    <col min="12" max="12" width="17.28515625" customWidth="1"/>
    <col min="13" max="13" width="1.28515625" customWidth="1"/>
    <col min="14" max="14" width="16.28515625" customWidth="1"/>
    <col min="15" max="16" width="1.28515625" customWidth="1"/>
    <col min="17" max="17" width="16.140625" bestFit="1" customWidth="1"/>
    <col min="18" max="18" width="1.28515625" customWidth="1"/>
    <col min="19" max="19" width="15.855468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23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23" ht="14.45" customHeight="1"/>
    <row r="5" spans="1:23" ht="14.45" customHeight="1">
      <c r="A5" s="1" t="s">
        <v>182</v>
      </c>
      <c r="B5" s="62" t="s">
        <v>183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14.45" customHeight="1">
      <c r="D6" s="63" t="s">
        <v>160</v>
      </c>
      <c r="E6" s="63"/>
      <c r="F6" s="63"/>
      <c r="G6" s="63"/>
      <c r="H6" s="63"/>
      <c r="I6" s="63"/>
      <c r="J6" s="63"/>
      <c r="K6" s="63"/>
      <c r="L6" s="63"/>
      <c r="N6" s="63" t="s">
        <v>161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5" customHeight="1">
      <c r="D7" s="3"/>
      <c r="E7" s="3"/>
      <c r="F7" s="3"/>
      <c r="G7" s="3"/>
      <c r="H7" s="3"/>
      <c r="I7" s="3"/>
      <c r="J7" s="64" t="s">
        <v>22</v>
      </c>
      <c r="K7" s="64"/>
      <c r="L7" s="64"/>
      <c r="N7" s="3"/>
      <c r="O7" s="3"/>
      <c r="P7" s="3"/>
      <c r="Q7" s="3"/>
      <c r="R7" s="3"/>
      <c r="S7" s="3"/>
      <c r="T7" s="3"/>
      <c r="U7" s="64" t="s">
        <v>22</v>
      </c>
      <c r="V7" s="64"/>
      <c r="W7" s="64"/>
    </row>
    <row r="8" spans="1:23" ht="14.45" customHeight="1">
      <c r="A8" s="63" t="s">
        <v>49</v>
      </c>
      <c r="B8" s="63"/>
      <c r="D8" s="2" t="s">
        <v>184</v>
      </c>
      <c r="F8" s="2" t="s">
        <v>164</v>
      </c>
      <c r="H8" s="2" t="s">
        <v>165</v>
      </c>
      <c r="J8" s="4" t="s">
        <v>138</v>
      </c>
      <c r="K8" s="3"/>
      <c r="L8" s="4" t="s">
        <v>146</v>
      </c>
      <c r="N8" s="2" t="s">
        <v>184</v>
      </c>
      <c r="P8" s="63" t="s">
        <v>164</v>
      </c>
      <c r="Q8" s="63"/>
      <c r="S8" s="2" t="s">
        <v>165</v>
      </c>
      <c r="U8" s="4" t="s">
        <v>138</v>
      </c>
      <c r="V8" s="3"/>
      <c r="W8" s="4" t="s">
        <v>146</v>
      </c>
    </row>
    <row r="9" spans="1:23" ht="21.75" customHeight="1">
      <c r="A9" s="70" t="s">
        <v>53</v>
      </c>
      <c r="B9" s="70"/>
      <c r="D9" s="6">
        <v>0</v>
      </c>
      <c r="F9" s="6">
        <v>-2298790983</v>
      </c>
      <c r="H9" s="6">
        <v>1390612119</v>
      </c>
      <c r="J9" s="6">
        <v>-963955947</v>
      </c>
      <c r="L9" s="22">
        <f>J9/درآمد!$F$14</f>
        <v>-6.9355014606063147E-5</v>
      </c>
      <c r="N9" s="6">
        <v>0</v>
      </c>
      <c r="P9" s="66">
        <v>945589262</v>
      </c>
      <c r="Q9" s="66"/>
      <c r="S9" s="6">
        <v>25848289026</v>
      </c>
      <c r="U9" s="6">
        <f>N9+P9+S9</f>
        <v>26793878288</v>
      </c>
      <c r="W9" s="22">
        <f>'درآمد سرمایه گذاری در صندوق'!U9/درآمد!$F$14</f>
        <v>1.9277746309887315E-3</v>
      </c>
    </row>
    <row r="10" spans="1:23" ht="21.75" customHeight="1">
      <c r="A10" s="72" t="s">
        <v>54</v>
      </c>
      <c r="B10" s="72"/>
      <c r="D10" s="9">
        <v>0</v>
      </c>
      <c r="F10" s="9">
        <v>-3422339242</v>
      </c>
      <c r="H10" s="9">
        <v>7539547332</v>
      </c>
      <c r="J10" s="9">
        <v>4034807430</v>
      </c>
      <c r="L10" s="25">
        <f>J10/درآمد!$F$14</f>
        <v>2.9029763145421218E-4</v>
      </c>
      <c r="N10" s="9">
        <v>0</v>
      </c>
      <c r="P10" s="66">
        <v>27395390916</v>
      </c>
      <c r="Q10" s="66"/>
      <c r="S10" s="9">
        <v>17973195822</v>
      </c>
      <c r="U10" s="9">
        <f t="shared" ref="U10:U42" si="0">N10+P10+S10</f>
        <v>45368586738</v>
      </c>
      <c r="W10" s="25">
        <f>'درآمد سرمایه گذاری در صندوق'!U10/درآمد!$F$14</f>
        <v>3.2641937690856245E-3</v>
      </c>
    </row>
    <row r="11" spans="1:23" ht="21.75" customHeight="1">
      <c r="A11" s="72" t="s">
        <v>58</v>
      </c>
      <c r="B11" s="72"/>
      <c r="D11" s="9">
        <v>0</v>
      </c>
      <c r="F11" s="9">
        <v>343900000</v>
      </c>
      <c r="H11" s="9">
        <v>393906131</v>
      </c>
      <c r="J11" s="9">
        <v>93786572</v>
      </c>
      <c r="L11" s="25">
        <f>J11/درآمد!$F$14</f>
        <v>6.7477866505787451E-6</v>
      </c>
      <c r="N11" s="9">
        <v>0</v>
      </c>
      <c r="P11" s="66">
        <v>0</v>
      </c>
      <c r="Q11" s="66"/>
      <c r="S11" s="9">
        <v>393906131</v>
      </c>
      <c r="U11" s="9">
        <f t="shared" si="0"/>
        <v>393906131</v>
      </c>
      <c r="W11" s="25">
        <f>'درآمد سرمایه گذاری در صندوق'!U11/درآمد!$F$14</f>
        <v>2.8340885860962296E-5</v>
      </c>
    </row>
    <row r="12" spans="1:23" ht="21.75" customHeight="1">
      <c r="A12" s="72" t="s">
        <v>185</v>
      </c>
      <c r="B12" s="72"/>
      <c r="D12" s="9">
        <v>0</v>
      </c>
      <c r="F12" s="9">
        <v>0</v>
      </c>
      <c r="H12" s="9">
        <v>0</v>
      </c>
      <c r="J12" s="9">
        <v>0</v>
      </c>
      <c r="L12" s="25">
        <f>J12/درآمد!$F$14</f>
        <v>0</v>
      </c>
      <c r="N12" s="9">
        <v>0</v>
      </c>
      <c r="P12" s="66">
        <v>0</v>
      </c>
      <c r="Q12" s="66"/>
      <c r="S12" s="9">
        <v>-17131409407</v>
      </c>
      <c r="U12" s="9">
        <f t="shared" si="0"/>
        <v>-17131409407</v>
      </c>
      <c r="W12" s="25">
        <f>'درآمد سرمایه گذاری در صندوق'!U12/درآمد!$F$14</f>
        <v>-1.2325761912073483E-3</v>
      </c>
    </row>
    <row r="13" spans="1:23" ht="21.75" customHeight="1">
      <c r="A13" s="72" t="s">
        <v>186</v>
      </c>
      <c r="B13" s="72"/>
      <c r="D13" s="9">
        <v>0</v>
      </c>
      <c r="F13" s="9">
        <v>0</v>
      </c>
      <c r="H13" s="9">
        <v>0</v>
      </c>
      <c r="J13" s="9">
        <v>0</v>
      </c>
      <c r="L13" s="25">
        <f>J13/درآمد!$F$14</f>
        <v>0</v>
      </c>
      <c r="N13" s="9">
        <v>0</v>
      </c>
      <c r="P13" s="66">
        <v>0</v>
      </c>
      <c r="Q13" s="66"/>
      <c r="S13" s="9">
        <v>-21490000000</v>
      </c>
      <c r="U13" s="9">
        <f t="shared" si="0"/>
        <v>-21490000000</v>
      </c>
      <c r="W13" s="25">
        <f>'درآمد سرمایه گذاری در صندوق'!U13/درآمد!$F$14</f>
        <v>-1.5461694785148692E-3</v>
      </c>
    </row>
    <row r="14" spans="1:23" ht="21.75" customHeight="1">
      <c r="A14" s="72" t="s">
        <v>187</v>
      </c>
      <c r="B14" s="72"/>
      <c r="D14" s="9">
        <v>0</v>
      </c>
      <c r="F14" s="9">
        <v>0</v>
      </c>
      <c r="H14" s="9">
        <v>0</v>
      </c>
      <c r="J14" s="9">
        <v>0</v>
      </c>
      <c r="L14" s="25">
        <f>J14/درآمد!$F$14</f>
        <v>0</v>
      </c>
      <c r="N14" s="9">
        <v>0</v>
      </c>
      <c r="P14" s="66">
        <v>0</v>
      </c>
      <c r="Q14" s="66"/>
      <c r="S14" s="9">
        <v>2731021875</v>
      </c>
      <c r="U14" s="9">
        <f t="shared" si="0"/>
        <v>2731021875</v>
      </c>
      <c r="W14" s="25">
        <f>'درآمد سرمایه گذاری در صندوق'!U14/درآمد!$F$14</f>
        <v>1.9649244617410194E-4</v>
      </c>
    </row>
    <row r="15" spans="1:23" ht="21.75" customHeight="1">
      <c r="A15" s="72" t="s">
        <v>188</v>
      </c>
      <c r="B15" s="72"/>
      <c r="D15" s="9">
        <v>0</v>
      </c>
      <c r="F15" s="9">
        <v>0</v>
      </c>
      <c r="H15" s="9">
        <v>0</v>
      </c>
      <c r="J15" s="9">
        <v>0</v>
      </c>
      <c r="L15" s="25">
        <f>J15/درآمد!$F$14</f>
        <v>0</v>
      </c>
      <c r="N15" s="9">
        <v>0</v>
      </c>
      <c r="P15" s="66">
        <v>0</v>
      </c>
      <c r="Q15" s="66"/>
      <c r="S15" s="9">
        <v>38260155411</v>
      </c>
      <c r="U15" s="9">
        <f t="shared" si="0"/>
        <v>38260155411</v>
      </c>
      <c r="W15" s="25">
        <f>'درآمد سرمایه گذاری در صندوق'!U15/درآمد!$F$14</f>
        <v>2.7527540502430771E-3</v>
      </c>
    </row>
    <row r="16" spans="1:23" ht="21.75" customHeight="1">
      <c r="A16" s="72" t="s">
        <v>65</v>
      </c>
      <c r="B16" s="72"/>
      <c r="D16" s="9">
        <v>0</v>
      </c>
      <c r="F16" s="9">
        <v>5649892441</v>
      </c>
      <c r="H16" s="9">
        <v>0</v>
      </c>
      <c r="J16" s="9">
        <v>5649892441</v>
      </c>
      <c r="L16" s="25">
        <f>J16/درآمد!$F$14</f>
        <v>4.0650029079414014E-4</v>
      </c>
      <c r="N16" s="9">
        <v>0</v>
      </c>
      <c r="P16" s="66">
        <v>9387582722</v>
      </c>
      <c r="Q16" s="66"/>
      <c r="S16" s="9">
        <v>-1841601916</v>
      </c>
      <c r="U16" s="9">
        <f t="shared" si="0"/>
        <v>7545980806</v>
      </c>
      <c r="W16" s="25">
        <f>'درآمد سرمایه گذاری در صندوق'!U16/درآمد!$F$14</f>
        <v>5.4292067043723742E-4</v>
      </c>
    </row>
    <row r="17" spans="1:23" ht="21.75" customHeight="1">
      <c r="A17" s="72" t="s">
        <v>189</v>
      </c>
      <c r="B17" s="72"/>
      <c r="D17" s="9">
        <v>0</v>
      </c>
      <c r="F17" s="9">
        <v>0</v>
      </c>
      <c r="H17" s="9">
        <v>0</v>
      </c>
      <c r="J17" s="9">
        <v>0</v>
      </c>
      <c r="L17" s="25">
        <f>J17/درآمد!$F$14</f>
        <v>0</v>
      </c>
      <c r="N17" s="9">
        <v>0</v>
      </c>
      <c r="P17" s="66">
        <v>0</v>
      </c>
      <c r="Q17" s="66"/>
      <c r="S17" s="9">
        <v>1345442000</v>
      </c>
      <c r="U17" s="9">
        <f t="shared" si="0"/>
        <v>1345442000</v>
      </c>
      <c r="W17" s="25">
        <f>'درآمد سرمایه گذاری در صندوق'!U17/درآمد!$F$14</f>
        <v>9.6802296673429624E-5</v>
      </c>
    </row>
    <row r="18" spans="1:23" ht="21.75" customHeight="1">
      <c r="A18" s="72" t="s">
        <v>190</v>
      </c>
      <c r="B18" s="72"/>
      <c r="D18" s="9">
        <v>0</v>
      </c>
      <c r="F18" s="9">
        <v>0</v>
      </c>
      <c r="H18" s="9">
        <v>0</v>
      </c>
      <c r="J18" s="9">
        <v>0</v>
      </c>
      <c r="L18" s="25">
        <f>J18/درآمد!$F$14</f>
        <v>0</v>
      </c>
      <c r="N18" s="9">
        <v>0</v>
      </c>
      <c r="P18" s="66">
        <v>0</v>
      </c>
      <c r="Q18" s="66"/>
      <c r="S18" s="9">
        <v>-12136773053</v>
      </c>
      <c r="U18" s="9">
        <f t="shared" si="0"/>
        <v>-12136773053</v>
      </c>
      <c r="W18" s="25">
        <f>'درآمد سرمایه گذاری در صندوق'!U18/درآمد!$F$14</f>
        <v>-8.7322047753421721E-4</v>
      </c>
    </row>
    <row r="19" spans="1:23" ht="21.75" customHeight="1">
      <c r="A19" s="72" t="s">
        <v>191</v>
      </c>
      <c r="B19" s="72"/>
      <c r="D19" s="9">
        <v>0</v>
      </c>
      <c r="F19" s="9">
        <v>0</v>
      </c>
      <c r="H19" s="9">
        <v>0</v>
      </c>
      <c r="J19" s="9">
        <v>0</v>
      </c>
      <c r="L19" s="25">
        <f>J19/درآمد!$F$14</f>
        <v>0</v>
      </c>
      <c r="N19" s="9">
        <v>0</v>
      </c>
      <c r="P19" s="66">
        <v>0</v>
      </c>
      <c r="Q19" s="66"/>
      <c r="S19" s="9">
        <v>642799995</v>
      </c>
      <c r="U19" s="9">
        <f t="shared" si="0"/>
        <v>642799995</v>
      </c>
      <c r="W19" s="25">
        <f>'درآمد سرمایه گذاری در صندوق'!U19/درآمد!$F$14</f>
        <v>4.6248382180479783E-5</v>
      </c>
    </row>
    <row r="20" spans="1:23" ht="21.75" customHeight="1">
      <c r="A20" s="72" t="s">
        <v>192</v>
      </c>
      <c r="B20" s="72"/>
      <c r="D20" s="9">
        <v>0</v>
      </c>
      <c r="F20" s="9">
        <v>0</v>
      </c>
      <c r="H20" s="9">
        <v>0</v>
      </c>
      <c r="J20" s="9">
        <v>0</v>
      </c>
      <c r="L20" s="25">
        <f>J20/درآمد!$F$14</f>
        <v>0</v>
      </c>
      <c r="N20" s="9">
        <v>0</v>
      </c>
      <c r="P20" s="66">
        <v>0</v>
      </c>
      <c r="Q20" s="66"/>
      <c r="S20" s="9">
        <v>0</v>
      </c>
      <c r="U20" s="9">
        <f t="shared" si="0"/>
        <v>0</v>
      </c>
      <c r="W20" s="25">
        <f>'درآمد سرمایه گذاری در صندوق'!U20/درآمد!$F$14</f>
        <v>0</v>
      </c>
    </row>
    <row r="21" spans="1:23" ht="21.75" customHeight="1">
      <c r="A21" s="72" t="s">
        <v>193</v>
      </c>
      <c r="B21" s="72"/>
      <c r="D21" s="9">
        <v>0</v>
      </c>
      <c r="F21" s="9">
        <v>0</v>
      </c>
      <c r="H21" s="9">
        <v>0</v>
      </c>
      <c r="J21" s="9">
        <v>0</v>
      </c>
      <c r="L21" s="25">
        <f>J21/درآمد!$F$14</f>
        <v>0</v>
      </c>
      <c r="N21" s="9">
        <v>0</v>
      </c>
      <c r="P21" s="66">
        <v>0</v>
      </c>
      <c r="Q21" s="66"/>
      <c r="S21" s="9">
        <v>3134510744</v>
      </c>
      <c r="U21" s="9">
        <f t="shared" si="0"/>
        <v>3134510744</v>
      </c>
      <c r="W21" s="25">
        <f>'درآمد سرمایه گذاری در صندوق'!U21/درآمد!$F$14</f>
        <v>2.2552279397160236E-4</v>
      </c>
    </row>
    <row r="22" spans="1:23" ht="21.75" customHeight="1">
      <c r="A22" s="72" t="s">
        <v>194</v>
      </c>
      <c r="B22" s="72"/>
      <c r="D22" s="9">
        <v>0</v>
      </c>
      <c r="F22" s="9">
        <v>0</v>
      </c>
      <c r="H22" s="9">
        <v>0</v>
      </c>
      <c r="J22" s="9">
        <v>0</v>
      </c>
      <c r="L22" s="25">
        <f>J22/درآمد!$F$14</f>
        <v>0</v>
      </c>
      <c r="N22" s="9">
        <v>0</v>
      </c>
      <c r="P22" s="66">
        <v>0</v>
      </c>
      <c r="Q22" s="66"/>
      <c r="S22" s="9">
        <v>-285625000</v>
      </c>
      <c r="U22" s="9">
        <f t="shared" si="0"/>
        <v>-285625000</v>
      </c>
      <c r="W22" s="25">
        <f>'درآمد سرمایه گذاری در صندوق'!U22/درآمد!$F$14</f>
        <v>-2.055023998607769E-5</v>
      </c>
    </row>
    <row r="23" spans="1:23" ht="21.75" customHeight="1">
      <c r="A23" s="72" t="s">
        <v>195</v>
      </c>
      <c r="B23" s="72"/>
      <c r="D23" s="9">
        <v>0</v>
      </c>
      <c r="F23" s="9">
        <v>0</v>
      </c>
      <c r="H23" s="9">
        <v>0</v>
      </c>
      <c r="J23" s="9">
        <v>0</v>
      </c>
      <c r="L23" s="25">
        <f>J23/درآمد!$F$14</f>
        <v>0</v>
      </c>
      <c r="N23" s="9">
        <v>0</v>
      </c>
      <c r="P23" s="66">
        <v>0</v>
      </c>
      <c r="Q23" s="66"/>
      <c r="S23" s="9">
        <v>22321851536</v>
      </c>
      <c r="U23" s="9">
        <f t="shared" si="0"/>
        <v>22321851536</v>
      </c>
      <c r="W23" s="25">
        <f>'درآمد سرمایه گذاری در صندوق'!U23/درآمد!$F$14</f>
        <v>1.6060198021825712E-3</v>
      </c>
    </row>
    <row r="24" spans="1:23" ht="21.75" customHeight="1">
      <c r="A24" s="72" t="s">
        <v>56</v>
      </c>
      <c r="B24" s="72"/>
      <c r="D24" s="9">
        <v>0</v>
      </c>
      <c r="F24" s="9">
        <v>6220822653</v>
      </c>
      <c r="H24" s="9">
        <v>0</v>
      </c>
      <c r="J24" s="9">
        <v>6220822653</v>
      </c>
      <c r="L24" s="25">
        <f>J24/درآمد!$F$14</f>
        <v>4.4757776255572337E-4</v>
      </c>
      <c r="N24" s="9">
        <v>0</v>
      </c>
      <c r="P24" s="66">
        <v>7975744426</v>
      </c>
      <c r="Q24" s="66"/>
      <c r="S24" s="9">
        <v>41055000</v>
      </c>
      <c r="U24" s="9">
        <f t="shared" si="0"/>
        <v>8016799426</v>
      </c>
      <c r="W24" s="25">
        <f>'درآمد سرمایه گذاری در صندوق'!U24/درآمد!$F$14</f>
        <v>5.7679528096122494E-4</v>
      </c>
    </row>
    <row r="25" spans="1:23" ht="21.75" customHeight="1">
      <c r="A25" s="72" t="s">
        <v>196</v>
      </c>
      <c r="B25" s="72"/>
      <c r="D25" s="9">
        <v>0</v>
      </c>
      <c r="F25" s="9">
        <v>0</v>
      </c>
      <c r="H25" s="9">
        <v>0</v>
      </c>
      <c r="J25" s="9">
        <v>0</v>
      </c>
      <c r="L25" s="25">
        <f>J25/درآمد!$F$14</f>
        <v>0</v>
      </c>
      <c r="N25" s="9">
        <v>0</v>
      </c>
      <c r="P25" s="66">
        <v>0</v>
      </c>
      <c r="Q25" s="66"/>
      <c r="S25" s="9">
        <v>38203215582</v>
      </c>
      <c r="U25" s="9">
        <f t="shared" si="0"/>
        <v>38203215582</v>
      </c>
      <c r="W25" s="25">
        <f>'درآمد سرمایه گذاری در صندوق'!U25/درآمد!$F$14</f>
        <v>2.7486573249889284E-3</v>
      </c>
    </row>
    <row r="26" spans="1:23" ht="21.75" customHeight="1">
      <c r="A26" s="72" t="s">
        <v>197</v>
      </c>
      <c r="B26" s="72"/>
      <c r="D26" s="9">
        <v>0</v>
      </c>
      <c r="F26" s="9">
        <v>0</v>
      </c>
      <c r="H26" s="9">
        <v>0</v>
      </c>
      <c r="J26" s="9">
        <v>0</v>
      </c>
      <c r="L26" s="25">
        <f>J26/درآمد!$F$14</f>
        <v>0</v>
      </c>
      <c r="N26" s="9">
        <v>0</v>
      </c>
      <c r="P26" s="66">
        <v>0</v>
      </c>
      <c r="Q26" s="66"/>
      <c r="S26" s="9">
        <v>1650302507</v>
      </c>
      <c r="U26" s="9">
        <f t="shared" si="0"/>
        <v>1650302507</v>
      </c>
      <c r="W26" s="25">
        <f>'درآمد سرمایه گذاری در صندوق'!U26/درآمد!$F$14</f>
        <v>1.1873649914564781E-4</v>
      </c>
    </row>
    <row r="27" spans="1:23" ht="21.75" customHeight="1">
      <c r="A27" s="72" t="s">
        <v>198</v>
      </c>
      <c r="B27" s="72"/>
      <c r="D27" s="9">
        <v>0</v>
      </c>
      <c r="F27" s="9">
        <v>0</v>
      </c>
      <c r="H27" s="9">
        <v>0</v>
      </c>
      <c r="J27" s="9">
        <v>0</v>
      </c>
      <c r="L27" s="25">
        <f>J27/درآمد!$F$14</f>
        <v>0</v>
      </c>
      <c r="N27" s="9">
        <v>0</v>
      </c>
      <c r="P27" s="66">
        <v>0</v>
      </c>
      <c r="Q27" s="66"/>
      <c r="S27" s="9">
        <v>-2166400000</v>
      </c>
      <c r="U27" s="9">
        <f t="shared" si="0"/>
        <v>-2166400000</v>
      </c>
      <c r="W27" s="25">
        <f>'درآمد سرمایه گذاری در صندوق'!U27/درآمد!$F$14</f>
        <v>-1.5586884868564973E-4</v>
      </c>
    </row>
    <row r="28" spans="1:23" ht="21.75" customHeight="1">
      <c r="A28" s="72" t="s">
        <v>199</v>
      </c>
      <c r="B28" s="72"/>
      <c r="D28" s="9">
        <v>0</v>
      </c>
      <c r="F28" s="9">
        <v>0</v>
      </c>
      <c r="H28" s="9">
        <v>0</v>
      </c>
      <c r="J28" s="9">
        <v>0</v>
      </c>
      <c r="L28" s="25">
        <f>J28/درآمد!$F$14</f>
        <v>0</v>
      </c>
      <c r="N28" s="9">
        <v>0</v>
      </c>
      <c r="P28" s="66">
        <v>0</v>
      </c>
      <c r="Q28" s="66"/>
      <c r="S28" s="9">
        <v>4018453750</v>
      </c>
      <c r="U28" s="9">
        <f t="shared" si="0"/>
        <v>4018453750</v>
      </c>
      <c r="W28" s="25">
        <f>'درآمد سرمایه گذاری در صندوق'!U28/درآمد!$F$14</f>
        <v>2.8912101159021038E-4</v>
      </c>
    </row>
    <row r="29" spans="1:23" ht="21.75" customHeight="1">
      <c r="A29" s="72" t="s">
        <v>63</v>
      </c>
      <c r="B29" s="72"/>
      <c r="D29" s="9">
        <v>0</v>
      </c>
      <c r="F29" s="9">
        <v>6760440000</v>
      </c>
      <c r="H29" s="9">
        <v>0</v>
      </c>
      <c r="J29" s="9">
        <v>6760440000</v>
      </c>
      <c r="L29" s="25">
        <f>J29/درآمد!$F$14</f>
        <v>4.8640232616710389E-4</v>
      </c>
      <c r="N29" s="9">
        <v>0</v>
      </c>
      <c r="P29" s="66">
        <v>34075165030</v>
      </c>
      <c r="Q29" s="66"/>
      <c r="S29" s="9">
        <v>-1480821641</v>
      </c>
      <c r="U29" s="9">
        <v>32614343389</v>
      </c>
      <c r="W29" s="25">
        <f>'درآمد سرمایه گذاری در صندوق'!U29/درآمد!$F$14</f>
        <v>2.3465473387563984E-3</v>
      </c>
    </row>
    <row r="30" spans="1:23" ht="21.75" customHeight="1">
      <c r="A30" s="72" t="s">
        <v>200</v>
      </c>
      <c r="B30" s="72"/>
      <c r="D30" s="9">
        <v>0</v>
      </c>
      <c r="F30" s="9">
        <v>0</v>
      </c>
      <c r="H30" s="9">
        <v>0</v>
      </c>
      <c r="J30" s="9">
        <v>0</v>
      </c>
      <c r="L30" s="25">
        <f>J30/درآمد!$F$14</f>
        <v>0</v>
      </c>
      <c r="N30" s="9">
        <v>0</v>
      </c>
      <c r="P30" s="66">
        <v>0</v>
      </c>
      <c r="Q30" s="66"/>
      <c r="S30" s="9">
        <v>-2968222500</v>
      </c>
      <c r="U30" s="9">
        <f t="shared" si="0"/>
        <v>-2968222500</v>
      </c>
      <c r="W30" s="25">
        <f>'درآمد سرمایه گذاری در صندوق'!U30/درآمد!$F$14</f>
        <v>-2.1355863354774785E-4</v>
      </c>
    </row>
    <row r="31" spans="1:23" ht="21.75" customHeight="1">
      <c r="A31" s="72" t="s">
        <v>66</v>
      </c>
      <c r="B31" s="72"/>
      <c r="D31" s="9">
        <v>0</v>
      </c>
      <c r="F31" s="9">
        <v>5027395213</v>
      </c>
      <c r="H31" s="9">
        <v>0</v>
      </c>
      <c r="J31" s="9">
        <v>5027395213</v>
      </c>
      <c r="L31" s="25">
        <f>J31/درآمد!$F$14</f>
        <v>3.6171265866786226E-4</v>
      </c>
      <c r="N31" s="9">
        <v>0</v>
      </c>
      <c r="P31" s="66">
        <v>19695962495</v>
      </c>
      <c r="Q31" s="66"/>
      <c r="S31" s="9">
        <v>0</v>
      </c>
      <c r="U31" s="9">
        <f>N31+P31+S31</f>
        <v>19695962495</v>
      </c>
      <c r="W31" s="25">
        <f>'درآمد سرمایه گذاری در صندوق'!U31/درآمد!$F$14</f>
        <v>1.4170914871913715E-3</v>
      </c>
    </row>
    <row r="32" spans="1:23" ht="21.75" customHeight="1">
      <c r="A32" s="72" t="s">
        <v>62</v>
      </c>
      <c r="B32" s="72"/>
      <c r="D32" s="9">
        <v>0</v>
      </c>
      <c r="F32" s="9">
        <v>3139718400</v>
      </c>
      <c r="H32" s="9">
        <v>0</v>
      </c>
      <c r="J32" s="9">
        <v>3139718400</v>
      </c>
      <c r="L32" s="25">
        <f>J32/درآمد!$F$14</f>
        <v>2.258974760917422E-4</v>
      </c>
      <c r="N32" s="9">
        <v>0</v>
      </c>
      <c r="P32" s="66">
        <v>16719427512</v>
      </c>
      <c r="Q32" s="66"/>
      <c r="S32" s="9">
        <v>0</v>
      </c>
      <c r="U32" s="9">
        <f>N32+P32+S32</f>
        <v>16719427512</v>
      </c>
      <c r="W32" s="25">
        <f>'درآمد سرمایه گذاری در صندوق'!U32/درآمد!$F$14</f>
        <v>1.2029347844251372E-3</v>
      </c>
    </row>
    <row r="33" spans="1:23" ht="21.75" customHeight="1">
      <c r="A33" s="72" t="s">
        <v>60</v>
      </c>
      <c r="B33" s="72"/>
      <c r="D33" s="9">
        <v>0</v>
      </c>
      <c r="F33" s="9">
        <v>-1942490965</v>
      </c>
      <c r="H33" s="9">
        <v>0</v>
      </c>
      <c r="J33" s="9">
        <v>-1942490964</v>
      </c>
      <c r="L33" s="25">
        <f>J33/درآمد!$F$14</f>
        <v>-1.3975896886122503E-4</v>
      </c>
      <c r="N33" s="9">
        <v>0</v>
      </c>
      <c r="P33" s="66">
        <v>11630242865</v>
      </c>
      <c r="Q33" s="66"/>
      <c r="S33" s="9">
        <v>0</v>
      </c>
      <c r="U33" s="9">
        <f t="shared" si="0"/>
        <v>11630242865</v>
      </c>
      <c r="W33" s="25">
        <f>'درآمد سرمایه گذاری در صندوق'!U33/درآمد!$F$14</f>
        <v>8.3677647955227215E-4</v>
      </c>
    </row>
    <row r="34" spans="1:23" ht="21.75" customHeight="1">
      <c r="A34" s="72" t="s">
        <v>59</v>
      </c>
      <c r="B34" s="72"/>
      <c r="D34" s="9">
        <v>0</v>
      </c>
      <c r="F34" s="9">
        <v>154500727949</v>
      </c>
      <c r="H34" s="9">
        <v>0</v>
      </c>
      <c r="J34" s="9">
        <v>154500727949</v>
      </c>
      <c r="L34" s="25">
        <f>J34/درآمد!$F$14</f>
        <v>1.1116068402190461E-2</v>
      </c>
      <c r="N34" s="9">
        <v>0</v>
      </c>
      <c r="P34" s="66">
        <v>531333856311</v>
      </c>
      <c r="Q34" s="66"/>
      <c r="S34" s="9">
        <v>0</v>
      </c>
      <c r="U34" s="9">
        <f t="shared" si="0"/>
        <v>531333856311</v>
      </c>
      <c r="W34" s="25">
        <f>'درآمد سرمایه گذاری در صندوق'!U34/درآمد!$F$14</f>
        <v>3.8228580341073681E-2</v>
      </c>
    </row>
    <row r="35" spans="1:23" ht="21.75" customHeight="1">
      <c r="A35" s="72" t="s">
        <v>201</v>
      </c>
      <c r="B35" s="72"/>
      <c r="D35" s="9">
        <v>0</v>
      </c>
      <c r="F35" s="9">
        <v>319090000</v>
      </c>
      <c r="H35" s="9">
        <v>0</v>
      </c>
      <c r="J35" s="9">
        <v>319090000</v>
      </c>
      <c r="L35" s="25">
        <f>J35/درآمد!$F$14</f>
        <v>2.2957990642127019E-5</v>
      </c>
      <c r="N35" s="9">
        <v>0</v>
      </c>
      <c r="P35" s="66">
        <v>2026120000</v>
      </c>
      <c r="Q35" s="66"/>
      <c r="S35" s="9">
        <v>0</v>
      </c>
      <c r="U35" s="9">
        <f t="shared" si="0"/>
        <v>2026120000</v>
      </c>
      <c r="W35" s="25">
        <f>'درآمد سرمایه گذاری در صندوق'!U35/درآمد!$F$14</f>
        <v>1.4577593782264062E-4</v>
      </c>
    </row>
    <row r="36" spans="1:23" ht="21.75" customHeight="1">
      <c r="A36" s="72" t="s">
        <v>64</v>
      </c>
      <c r="B36" s="72"/>
      <c r="D36" s="9">
        <v>0</v>
      </c>
      <c r="F36" s="9">
        <v>5947567616</v>
      </c>
      <c r="H36" s="9">
        <v>0</v>
      </c>
      <c r="J36" s="9">
        <v>5947567616</v>
      </c>
      <c r="L36" s="25">
        <f>J36/درآمد!$F$14</f>
        <v>4.2791752067299413E-4</v>
      </c>
      <c r="N36" s="9">
        <v>11781715104</v>
      </c>
      <c r="P36" s="66">
        <v>23036158640</v>
      </c>
      <c r="Q36" s="66"/>
      <c r="S36" s="9">
        <v>0</v>
      </c>
      <c r="U36" s="9">
        <f t="shared" si="0"/>
        <v>34817873744</v>
      </c>
      <c r="W36" s="25">
        <f>'درآمد سرمایه گذاری در صندوق'!U36/درآمد!$F$14</f>
        <v>2.5050876542464886E-3</v>
      </c>
    </row>
    <row r="37" spans="1:23" ht="21.75" customHeight="1">
      <c r="A37" s="72" t="s">
        <v>52</v>
      </c>
      <c r="B37" s="72"/>
      <c r="D37" s="9">
        <v>0</v>
      </c>
      <c r="F37" s="9">
        <v>6733306350</v>
      </c>
      <c r="H37" s="9">
        <v>0</v>
      </c>
      <c r="J37" s="9">
        <v>6733306350</v>
      </c>
      <c r="L37" s="25">
        <f>J37/درآمد!$F$14</f>
        <v>4.8445010553096129E-4</v>
      </c>
      <c r="N37" s="9">
        <v>0</v>
      </c>
      <c r="P37" s="66">
        <v>12475227003</v>
      </c>
      <c r="Q37" s="66"/>
      <c r="S37" s="9">
        <v>0</v>
      </c>
      <c r="U37" s="9">
        <f t="shared" si="0"/>
        <v>12475227003</v>
      </c>
      <c r="W37" s="25">
        <f>'درآمد سرمایه گذاری در صندوق'!U37/درآمد!$F$14</f>
        <v>8.9757167192103888E-4</v>
      </c>
    </row>
    <row r="38" spans="1:23" ht="21.75" customHeight="1">
      <c r="A38" s="72" t="s">
        <v>57</v>
      </c>
      <c r="B38" s="72"/>
      <c r="D38" s="9">
        <v>0</v>
      </c>
      <c r="F38" s="9">
        <v>1264933970</v>
      </c>
      <c r="H38" s="9">
        <v>0</v>
      </c>
      <c r="J38" s="9">
        <v>1264933970</v>
      </c>
      <c r="L38" s="25">
        <f>J38/درآمد!$F$14</f>
        <v>9.100987886229145E-5</v>
      </c>
      <c r="N38" s="9">
        <v>0</v>
      </c>
      <c r="P38" s="66">
        <v>2670594559</v>
      </c>
      <c r="Q38" s="66"/>
      <c r="S38" s="9">
        <v>0</v>
      </c>
      <c r="U38" s="9">
        <f t="shared" si="0"/>
        <v>2670594559</v>
      </c>
      <c r="W38" s="25">
        <f>'درآمد سرمایه گذاری در صندوق'!U38/درآمد!$F$14</f>
        <v>1.9214480207602034E-4</v>
      </c>
    </row>
    <row r="39" spans="1:23" ht="21.75" customHeight="1">
      <c r="A39" s="72" t="s">
        <v>61</v>
      </c>
      <c r="B39" s="72"/>
      <c r="D39" s="9">
        <v>0</v>
      </c>
      <c r="F39" s="9">
        <v>6425287500</v>
      </c>
      <c r="H39" s="9">
        <v>0</v>
      </c>
      <c r="J39" s="9">
        <v>6425287500</v>
      </c>
      <c r="L39" s="25">
        <f>J39/درآمد!$F$14</f>
        <v>4.6228866557389986E-4</v>
      </c>
      <c r="N39" s="9">
        <v>0</v>
      </c>
      <c r="P39" s="66">
        <v>20655000000</v>
      </c>
      <c r="Q39" s="66"/>
      <c r="S39" s="9">
        <v>0</v>
      </c>
      <c r="U39" s="9">
        <f t="shared" si="0"/>
        <v>20655000000</v>
      </c>
      <c r="W39" s="25">
        <f>'درآمد سرمایه گذاری در صندوق'!U39/درآمد!$F$14</f>
        <v>1.486092628139815E-3</v>
      </c>
    </row>
    <row r="40" spans="1:23" ht="21.75" customHeight="1">
      <c r="A40" s="72" t="s">
        <v>55</v>
      </c>
      <c r="B40" s="72"/>
      <c r="D40" s="9">
        <v>0</v>
      </c>
      <c r="F40" s="9">
        <v>1015358000</v>
      </c>
      <c r="H40" s="9">
        <v>0</v>
      </c>
      <c r="J40" s="9">
        <v>1015358000</v>
      </c>
      <c r="L40" s="25">
        <f>J40/درآمد!$F$14</f>
        <v>7.3053306159418367E-5</v>
      </c>
      <c r="N40" s="9">
        <v>0</v>
      </c>
      <c r="P40" s="66">
        <v>968408000</v>
      </c>
      <c r="Q40" s="66"/>
      <c r="S40" s="9">
        <v>0</v>
      </c>
      <c r="U40" s="9">
        <f t="shared" si="0"/>
        <v>968408000</v>
      </c>
      <c r="W40" s="25">
        <f>'درآمد سرمایه گذاری در صندوق'!U40/درآمد!$F$14</f>
        <v>6.9675332356892861E-5</v>
      </c>
    </row>
    <row r="41" spans="1:23" ht="21.75" customHeight="1">
      <c r="A41" s="72" t="s">
        <v>69</v>
      </c>
      <c r="B41" s="72"/>
      <c r="D41" s="9">
        <v>0</v>
      </c>
      <c r="F41" s="9">
        <v>-173000000</v>
      </c>
      <c r="H41" s="9">
        <v>0</v>
      </c>
      <c r="J41" s="9">
        <v>-172999999</v>
      </c>
      <c r="L41" s="25">
        <f>J41/درآمد!$F$14</f>
        <v>-1.2447059945877287E-5</v>
      </c>
      <c r="N41" s="9">
        <v>0</v>
      </c>
      <c r="P41" s="66">
        <v>-173000000</v>
      </c>
      <c r="Q41" s="66"/>
      <c r="S41" s="9">
        <v>0</v>
      </c>
      <c r="U41" s="9">
        <f t="shared" si="0"/>
        <v>-173000000</v>
      </c>
      <c r="W41" s="25">
        <f>'درآمد سرمایه گذاری در صندوق'!U41/درآمد!$F$14</f>
        <v>-1.2447060017825611E-5</v>
      </c>
    </row>
    <row r="42" spans="1:23" ht="21.75" customHeight="1">
      <c r="A42" s="72" t="s">
        <v>68</v>
      </c>
      <c r="B42" s="72"/>
      <c r="D42" s="9">
        <v>0</v>
      </c>
      <c r="F42" s="9">
        <v>-227250000</v>
      </c>
      <c r="H42" s="9">
        <v>0</v>
      </c>
      <c r="J42" s="9">
        <v>-227249999</v>
      </c>
      <c r="L42" s="25">
        <f>J42/درآمد!$F$14</f>
        <v>-1.6350256512160753E-5</v>
      </c>
      <c r="N42" s="9">
        <v>0</v>
      </c>
      <c r="P42" s="66">
        <v>-227250000</v>
      </c>
      <c r="Q42" s="66"/>
      <c r="S42" s="9">
        <v>0</v>
      </c>
      <c r="U42" s="9">
        <f t="shared" si="0"/>
        <v>-227250000</v>
      </c>
      <c r="W42" s="25">
        <f>'درآمد سرمایه گذاری در صندوق'!U42/درآمد!$F$14</f>
        <v>-1.6350256584109077E-5</v>
      </c>
    </row>
    <row r="43" spans="1:23" ht="21.75" customHeight="1">
      <c r="A43" s="68" t="s">
        <v>22</v>
      </c>
      <c r="B43" s="68"/>
      <c r="D43" s="16">
        <f>SUM(D9:D42)</f>
        <v>0</v>
      </c>
      <c r="F43" s="16">
        <f>SUM(F9:F42)</f>
        <v>195284568902</v>
      </c>
      <c r="H43" s="16">
        <f>SUM(H9:H42)</f>
        <v>9324065582</v>
      </c>
      <c r="J43" s="16">
        <f>SUM(J9:J42)</f>
        <v>203826437185</v>
      </c>
      <c r="L43" s="24">
        <f>SUM(L9:L42)</f>
        <v>1.4664970502088192E-2</v>
      </c>
      <c r="N43" s="16">
        <f>SUM(N9:N42)</f>
        <v>11781715104</v>
      </c>
      <c r="Q43" s="16">
        <f>SUM(P9:Q42)</f>
        <v>720590219741</v>
      </c>
      <c r="S43" s="16">
        <f>SUM(S9:S42)</f>
        <v>97063345862</v>
      </c>
      <c r="U43" s="16">
        <f>SUM(U9:U42)</f>
        <v>829455280707</v>
      </c>
      <c r="W43" s="24">
        <f>SUM(W9:W42)</f>
        <v>5.9677917115967746E-2</v>
      </c>
    </row>
  </sheetData>
  <mergeCells count="79">
    <mergeCell ref="A43:B43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X44"/>
  <sheetViews>
    <sheetView rightToLeft="1" topLeftCell="A21" workbookViewId="0">
      <selection activeCell="L20" sqref="L20"/>
    </sheetView>
  </sheetViews>
  <sheetFormatPr defaultRowHeight="12.75"/>
  <cols>
    <col min="1" max="1" width="28.7109375" customWidth="1"/>
    <col min="2" max="2" width="3" bestFit="1" customWidth="1"/>
    <col min="3" max="3" width="1.28515625" customWidth="1"/>
    <col min="4" max="4" width="16.140625" customWidth="1"/>
    <col min="5" max="5" width="1.28515625" customWidth="1"/>
    <col min="6" max="6" width="17" customWidth="1"/>
    <col min="7" max="7" width="1.28515625" customWidth="1"/>
    <col min="8" max="8" width="13.7109375" customWidth="1"/>
    <col min="9" max="9" width="1.28515625" customWidth="1"/>
    <col min="10" max="10" width="16.140625" customWidth="1"/>
    <col min="11" max="11" width="1.28515625" customWidth="1"/>
    <col min="12" max="12" width="19.7109375" style="29" bestFit="1" customWidth="1"/>
    <col min="13" max="13" width="17.85546875" bestFit="1" customWidth="1"/>
    <col min="14" max="14" width="1.28515625" customWidth="1"/>
    <col min="15" max="15" width="16.85546875" bestFit="1" customWidth="1"/>
    <col min="16" max="16" width="1.28515625" customWidth="1"/>
    <col min="17" max="17" width="16.42578125" bestFit="1" customWidth="1"/>
    <col min="18" max="18" width="1.28515625" customWidth="1"/>
    <col min="19" max="19" width="17.7109375" bestFit="1" customWidth="1"/>
    <col min="20" max="20" width="0.28515625" customWidth="1"/>
  </cols>
  <sheetData>
    <row r="1" spans="1:19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4.45" customHeight="1"/>
    <row r="5" spans="1:19" ht="14.45" customHeight="1">
      <c r="A5" s="1" t="s">
        <v>202</v>
      </c>
      <c r="B5" s="62" t="s">
        <v>203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4.45" customHeight="1">
      <c r="D6" s="63" t="s">
        <v>160</v>
      </c>
      <c r="E6" s="63"/>
      <c r="F6" s="63"/>
      <c r="G6" s="63"/>
      <c r="H6" s="63"/>
      <c r="I6" s="63"/>
      <c r="J6" s="63"/>
      <c r="M6" s="63" t="s">
        <v>161</v>
      </c>
      <c r="N6" s="63"/>
      <c r="O6" s="63"/>
      <c r="P6" s="63"/>
      <c r="Q6" s="63"/>
      <c r="R6" s="63"/>
      <c r="S6" s="63"/>
    </row>
    <row r="7" spans="1:19" ht="14.45" customHeight="1">
      <c r="D7" s="3"/>
      <c r="E7" s="3"/>
      <c r="F7" s="3"/>
      <c r="G7" s="3"/>
      <c r="H7" s="3"/>
      <c r="I7" s="3"/>
      <c r="J7" s="3"/>
      <c r="L7" s="30"/>
      <c r="M7" s="3"/>
      <c r="N7" s="3"/>
      <c r="O7" s="3"/>
      <c r="P7" s="3"/>
      <c r="Q7" s="3"/>
      <c r="R7" s="3"/>
      <c r="S7" s="3"/>
    </row>
    <row r="8" spans="1:19" ht="14.45" customHeight="1">
      <c r="A8" s="63" t="s">
        <v>204</v>
      </c>
      <c r="B8" s="63"/>
      <c r="D8" s="2" t="s">
        <v>205</v>
      </c>
      <c r="F8" s="2" t="s">
        <v>164</v>
      </c>
      <c r="H8" s="2" t="s">
        <v>165</v>
      </c>
      <c r="J8" s="2" t="s">
        <v>22</v>
      </c>
      <c r="L8" s="2" t="s">
        <v>278</v>
      </c>
      <c r="M8" s="2" t="s">
        <v>205</v>
      </c>
      <c r="O8" s="2" t="s">
        <v>164</v>
      </c>
      <c r="Q8" s="2" t="s">
        <v>165</v>
      </c>
      <c r="S8" s="2" t="s">
        <v>22</v>
      </c>
    </row>
    <row r="9" spans="1:19" ht="21.75" customHeight="1">
      <c r="A9" s="70" t="s">
        <v>92</v>
      </c>
      <c r="B9" s="70"/>
      <c r="D9" s="9">
        <v>16537614560</v>
      </c>
      <c r="F9" s="6">
        <v>0</v>
      </c>
      <c r="H9" s="6">
        <v>217500000</v>
      </c>
      <c r="J9" s="6">
        <v>16755114560</v>
      </c>
      <c r="L9" s="31">
        <v>0</v>
      </c>
      <c r="M9" s="6">
        <v>144905312993</v>
      </c>
      <c r="O9" s="6">
        <v>0</v>
      </c>
      <c r="Q9" s="6">
        <v>217500000</v>
      </c>
      <c r="S9" s="6">
        <f>M9+O9+Q9</f>
        <v>145122812993</v>
      </c>
    </row>
    <row r="10" spans="1:19" ht="21.75" customHeight="1">
      <c r="A10" s="72" t="s">
        <v>104</v>
      </c>
      <c r="B10" s="72"/>
      <c r="D10" s="9">
        <v>958013327</v>
      </c>
      <c r="F10" s="9">
        <v>0</v>
      </c>
      <c r="H10" s="9">
        <v>7790126584</v>
      </c>
      <c r="J10" s="9">
        <v>8748139911</v>
      </c>
      <c r="L10" s="31">
        <v>0</v>
      </c>
      <c r="M10" s="9">
        <v>51868267977</v>
      </c>
      <c r="O10" s="9">
        <v>0</v>
      </c>
      <c r="Q10" s="9">
        <v>7790126584</v>
      </c>
      <c r="S10" s="9">
        <f t="shared" ref="S10:S35" si="0">M10+O10+Q10</f>
        <v>59658394561</v>
      </c>
    </row>
    <row r="11" spans="1:19" ht="21.75" customHeight="1">
      <c r="A11" s="72" t="s">
        <v>206</v>
      </c>
      <c r="B11" s="72"/>
      <c r="D11" s="9">
        <v>0</v>
      </c>
      <c r="F11" s="9">
        <v>0</v>
      </c>
      <c r="H11" s="9">
        <v>0</v>
      </c>
      <c r="J11" s="9">
        <v>0</v>
      </c>
      <c r="L11" s="31">
        <v>0</v>
      </c>
      <c r="M11" s="9">
        <v>188531082957</v>
      </c>
      <c r="O11" s="9">
        <v>0</v>
      </c>
      <c r="Q11" s="9">
        <v>94593612554</v>
      </c>
      <c r="S11" s="9">
        <f t="shared" si="0"/>
        <v>283124695511</v>
      </c>
    </row>
    <row r="12" spans="1:19" ht="21.75" customHeight="1">
      <c r="A12" s="72" t="s">
        <v>207</v>
      </c>
      <c r="B12" s="72"/>
      <c r="D12" s="9">
        <v>0</v>
      </c>
      <c r="F12" s="9">
        <v>0</v>
      </c>
      <c r="H12" s="9">
        <v>0</v>
      </c>
      <c r="J12" s="9">
        <v>0</v>
      </c>
      <c r="L12" s="31">
        <v>0</v>
      </c>
      <c r="M12" s="9">
        <v>0</v>
      </c>
      <c r="O12" s="9">
        <v>0</v>
      </c>
      <c r="Q12" s="9">
        <v>97029939050</v>
      </c>
      <c r="S12" s="9">
        <f t="shared" si="0"/>
        <v>97029939050</v>
      </c>
    </row>
    <row r="13" spans="1:19" ht="21.75" customHeight="1">
      <c r="A13" s="72" t="s">
        <v>208</v>
      </c>
      <c r="B13" s="72"/>
      <c r="D13" s="9">
        <v>0</v>
      </c>
      <c r="F13" s="9">
        <v>0</v>
      </c>
      <c r="H13" s="9">
        <v>0</v>
      </c>
      <c r="J13" s="9">
        <v>0</v>
      </c>
      <c r="L13" s="31">
        <v>0</v>
      </c>
      <c r="M13" s="9">
        <v>11689983445</v>
      </c>
      <c r="O13" s="9">
        <v>0</v>
      </c>
      <c r="Q13" s="9">
        <v>63437500</v>
      </c>
      <c r="S13" s="9">
        <f t="shared" si="0"/>
        <v>11753420945</v>
      </c>
    </row>
    <row r="14" spans="1:19" ht="21.75" customHeight="1">
      <c r="A14" s="72" t="s">
        <v>209</v>
      </c>
      <c r="B14" s="72"/>
      <c r="D14" s="9">
        <v>0</v>
      </c>
      <c r="F14" s="9">
        <v>0</v>
      </c>
      <c r="H14" s="9">
        <v>0</v>
      </c>
      <c r="J14" s="9">
        <v>0</v>
      </c>
      <c r="L14" s="31">
        <v>0</v>
      </c>
      <c r="M14" s="9">
        <v>0</v>
      </c>
      <c r="O14" s="9">
        <v>0</v>
      </c>
      <c r="Q14" s="9">
        <v>123019378125</v>
      </c>
      <c r="S14" s="9">
        <f t="shared" si="0"/>
        <v>123019378125</v>
      </c>
    </row>
    <row r="15" spans="1:19" ht="21.75" customHeight="1">
      <c r="A15" s="72" t="s">
        <v>210</v>
      </c>
      <c r="B15" s="72"/>
      <c r="D15" s="9">
        <v>0</v>
      </c>
      <c r="F15" s="9">
        <v>0</v>
      </c>
      <c r="H15" s="9">
        <v>0</v>
      </c>
      <c r="J15" s="9">
        <v>0</v>
      </c>
      <c r="L15" s="31">
        <v>0</v>
      </c>
      <c r="M15" s="9">
        <v>0</v>
      </c>
      <c r="O15" s="9">
        <v>0</v>
      </c>
      <c r="Q15" s="9">
        <v>262644616693</v>
      </c>
      <c r="S15" s="9">
        <f t="shared" si="0"/>
        <v>262644616693</v>
      </c>
    </row>
    <row r="16" spans="1:19" ht="21.75" customHeight="1">
      <c r="A16" s="72" t="s">
        <v>211</v>
      </c>
      <c r="B16" s="72"/>
      <c r="D16" s="9">
        <v>0</v>
      </c>
      <c r="F16" s="9">
        <v>0</v>
      </c>
      <c r="H16" s="9">
        <v>0</v>
      </c>
      <c r="J16" s="9">
        <v>0</v>
      </c>
      <c r="L16" s="31">
        <v>0</v>
      </c>
      <c r="M16" s="9">
        <v>17506126473</v>
      </c>
      <c r="O16" s="9">
        <v>0</v>
      </c>
      <c r="Q16" s="9">
        <v>-49267345062</v>
      </c>
      <c r="S16" s="9">
        <f t="shared" si="0"/>
        <v>-31761218589</v>
      </c>
    </row>
    <row r="17" spans="1:19" ht="21.75" customHeight="1">
      <c r="A17" s="72" t="s">
        <v>212</v>
      </c>
      <c r="B17" s="72"/>
      <c r="D17" s="9">
        <v>0</v>
      </c>
      <c r="F17" s="9">
        <v>0</v>
      </c>
      <c r="H17" s="9">
        <v>0</v>
      </c>
      <c r="J17" s="9">
        <v>0</v>
      </c>
      <c r="L17" s="31">
        <v>0</v>
      </c>
      <c r="M17" s="9">
        <v>37404751821</v>
      </c>
      <c r="O17" s="9">
        <v>0</v>
      </c>
      <c r="Q17" s="9">
        <v>14278694375</v>
      </c>
      <c r="S17" s="9">
        <f t="shared" si="0"/>
        <v>51683446196</v>
      </c>
    </row>
    <row r="18" spans="1:19" ht="21.75" customHeight="1">
      <c r="A18" s="72" t="s">
        <v>213</v>
      </c>
      <c r="B18" s="72"/>
      <c r="D18" s="9">
        <v>0</v>
      </c>
      <c r="F18" s="9">
        <v>0</v>
      </c>
      <c r="H18" s="9">
        <v>0</v>
      </c>
      <c r="J18" s="9">
        <v>0</v>
      </c>
      <c r="L18" s="31">
        <v>0</v>
      </c>
      <c r="M18" s="9">
        <v>126195632528</v>
      </c>
      <c r="O18" s="9">
        <v>0</v>
      </c>
      <c r="Q18" s="9">
        <v>64161849577</v>
      </c>
      <c r="S18" s="9">
        <f t="shared" si="0"/>
        <v>190357482105</v>
      </c>
    </row>
    <row r="19" spans="1:19" ht="21.75" customHeight="1">
      <c r="A19" s="72" t="s">
        <v>214</v>
      </c>
      <c r="B19" s="72"/>
      <c r="D19" s="9">
        <v>0</v>
      </c>
      <c r="F19" s="9">
        <v>0</v>
      </c>
      <c r="H19" s="9">
        <v>0</v>
      </c>
      <c r="J19" s="9">
        <v>0</v>
      </c>
      <c r="L19" s="31">
        <v>0</v>
      </c>
      <c r="M19" s="9">
        <v>0</v>
      </c>
      <c r="O19" s="9">
        <v>0</v>
      </c>
      <c r="Q19" s="9">
        <v>39552562500</v>
      </c>
      <c r="S19" s="9">
        <f t="shared" si="0"/>
        <v>39552562500</v>
      </c>
    </row>
    <row r="20" spans="1:19" ht="21.75" customHeight="1">
      <c r="A20" s="72" t="s">
        <v>110</v>
      </c>
      <c r="B20" s="72"/>
      <c r="D20" s="9">
        <v>252304716767</v>
      </c>
      <c r="F20" s="9">
        <v>-183822351299</v>
      </c>
      <c r="H20" s="9">
        <v>0</v>
      </c>
      <c r="J20" s="9">
        <v>68482365468</v>
      </c>
      <c r="L20" s="31">
        <v>0</v>
      </c>
      <c r="M20" s="9">
        <v>2839346950557</v>
      </c>
      <c r="O20" s="9">
        <v>-652187867067</v>
      </c>
      <c r="Q20" s="9">
        <v>-7079952010</v>
      </c>
      <c r="S20" s="9">
        <f t="shared" si="0"/>
        <v>2180079131480</v>
      </c>
    </row>
    <row r="21" spans="1:19" ht="21.75" customHeight="1">
      <c r="A21" s="72" t="s">
        <v>113</v>
      </c>
      <c r="B21" s="72"/>
      <c r="D21" s="9">
        <v>17477566502</v>
      </c>
      <c r="F21" s="9">
        <v>-215687499</v>
      </c>
      <c r="H21" s="9">
        <v>0</v>
      </c>
      <c r="J21" s="9">
        <v>17261879003</v>
      </c>
      <c r="L21" s="31">
        <v>10000000000</v>
      </c>
      <c r="M21" s="9">
        <v>164236046734</v>
      </c>
      <c r="O21" s="9">
        <v>-323531250</v>
      </c>
      <c r="Q21" s="9">
        <v>-18720000000</v>
      </c>
      <c r="S21" s="9">
        <f>M21+O21+Q21</f>
        <v>145192515484</v>
      </c>
    </row>
    <row r="22" spans="1:19" ht="21.75" customHeight="1">
      <c r="A22" s="72" t="s">
        <v>276</v>
      </c>
      <c r="B22" s="72"/>
      <c r="D22" s="9">
        <v>206428660461</v>
      </c>
      <c r="F22" s="9">
        <v>0</v>
      </c>
      <c r="H22" s="9">
        <v>0</v>
      </c>
      <c r="J22" s="9">
        <v>206428660461</v>
      </c>
      <c r="L22" s="31">
        <v>0</v>
      </c>
      <c r="M22" s="9">
        <v>439639762150</v>
      </c>
      <c r="O22" s="9">
        <v>0</v>
      </c>
      <c r="Q22" s="9">
        <v>0</v>
      </c>
      <c r="S22" s="9">
        <f t="shared" si="0"/>
        <v>439639762150</v>
      </c>
    </row>
    <row r="23" spans="1:19" ht="21.75" customHeight="1">
      <c r="A23" s="72" t="s">
        <v>275</v>
      </c>
      <c r="B23" s="72"/>
      <c r="D23" s="9">
        <v>180133273348</v>
      </c>
      <c r="F23" s="9">
        <v>0</v>
      </c>
      <c r="H23" s="9">
        <v>0</v>
      </c>
      <c r="J23" s="9">
        <v>180133273348</v>
      </c>
      <c r="L23" s="31">
        <v>0</v>
      </c>
      <c r="M23" s="9">
        <v>466482544583</v>
      </c>
      <c r="O23" s="9">
        <v>0</v>
      </c>
      <c r="Q23" s="9">
        <v>0</v>
      </c>
      <c r="S23" s="9">
        <f t="shared" si="0"/>
        <v>466482544583</v>
      </c>
    </row>
    <row r="24" spans="1:19" ht="21.75" customHeight="1">
      <c r="A24" s="72" t="s">
        <v>83</v>
      </c>
      <c r="B24" s="72"/>
      <c r="D24" s="9">
        <v>25484813550</v>
      </c>
      <c r="F24" s="9">
        <v>-362499999</v>
      </c>
      <c r="H24" s="9">
        <v>0</v>
      </c>
      <c r="J24" s="9">
        <v>19205879001</v>
      </c>
      <c r="L24" s="31">
        <v>10000000000</v>
      </c>
      <c r="M24" s="9">
        <v>71714573955</v>
      </c>
      <c r="O24" s="9">
        <v>-543750000</v>
      </c>
      <c r="Q24" s="9">
        <v>0</v>
      </c>
      <c r="S24" s="9">
        <f t="shared" si="0"/>
        <v>71170823955</v>
      </c>
    </row>
    <row r="25" spans="1:19" ht="21.75" customHeight="1">
      <c r="A25" s="72" t="s">
        <v>116</v>
      </c>
      <c r="B25" s="72"/>
      <c r="D25" s="9">
        <v>63622961284</v>
      </c>
      <c r="F25" s="9">
        <v>200566887845</v>
      </c>
      <c r="H25" s="9">
        <v>0</v>
      </c>
      <c r="J25" s="9">
        <v>264189849129</v>
      </c>
      <c r="L25" s="31">
        <v>0</v>
      </c>
      <c r="M25" s="9">
        <v>63622961284</v>
      </c>
      <c r="O25" s="9">
        <v>200566887845</v>
      </c>
      <c r="Q25" s="9">
        <v>0</v>
      </c>
      <c r="S25" s="9">
        <f t="shared" si="0"/>
        <v>264189849129</v>
      </c>
    </row>
    <row r="26" spans="1:19" ht="21.75" customHeight="1">
      <c r="A26" s="72" t="s">
        <v>107</v>
      </c>
      <c r="B26" s="72"/>
      <c r="D26" s="9">
        <v>31613536329</v>
      </c>
      <c r="F26" s="9">
        <v>-2381232411</v>
      </c>
      <c r="H26" s="9">
        <v>0</v>
      </c>
      <c r="J26" s="9">
        <v>29232303918</v>
      </c>
      <c r="L26" s="31">
        <v>0</v>
      </c>
      <c r="M26" s="9">
        <v>429628036632</v>
      </c>
      <c r="O26" s="9">
        <v>-122267845944</v>
      </c>
      <c r="Q26" s="9">
        <v>0</v>
      </c>
      <c r="S26" s="9">
        <f t="shared" si="0"/>
        <v>307360190688</v>
      </c>
    </row>
    <row r="27" spans="1:19" ht="21.75" customHeight="1">
      <c r="A27" s="72" t="s">
        <v>98</v>
      </c>
      <c r="B27" s="72"/>
      <c r="D27" s="9">
        <v>98641540</v>
      </c>
      <c r="F27" s="9">
        <v>-19124452</v>
      </c>
      <c r="H27" s="9">
        <v>0</v>
      </c>
      <c r="J27" s="9">
        <v>79517088</v>
      </c>
      <c r="L27" s="31">
        <v>0</v>
      </c>
      <c r="M27" s="9">
        <v>344166451</v>
      </c>
      <c r="O27" s="9">
        <v>-13257063</v>
      </c>
      <c r="Q27" s="9">
        <v>0</v>
      </c>
      <c r="S27" s="9">
        <f t="shared" si="0"/>
        <v>330909388</v>
      </c>
    </row>
    <row r="28" spans="1:19" ht="21.75" customHeight="1">
      <c r="A28" s="72" t="s">
        <v>95</v>
      </c>
      <c r="B28" s="72"/>
      <c r="D28" s="9">
        <v>21124700700</v>
      </c>
      <c r="F28" s="9">
        <v>-362499999</v>
      </c>
      <c r="H28" s="9">
        <v>0</v>
      </c>
      <c r="J28" s="9">
        <v>20762200701</v>
      </c>
      <c r="L28" s="31">
        <v>0</v>
      </c>
      <c r="M28" s="9">
        <v>174006999497</v>
      </c>
      <c r="O28" s="9">
        <v>-362500000</v>
      </c>
      <c r="Q28" s="9">
        <v>0</v>
      </c>
      <c r="S28" s="9">
        <f t="shared" si="0"/>
        <v>173644499497</v>
      </c>
    </row>
    <row r="29" spans="1:19" ht="21.75" customHeight="1">
      <c r="A29" s="72" t="s">
        <v>101</v>
      </c>
      <c r="B29" s="72"/>
      <c r="D29" s="9">
        <v>3181483282</v>
      </c>
      <c r="F29" s="9">
        <v>-67846949</v>
      </c>
      <c r="H29" s="9">
        <v>0</v>
      </c>
      <c r="J29" s="9">
        <v>3113636333</v>
      </c>
      <c r="L29" s="31">
        <v>0</v>
      </c>
      <c r="M29" s="9">
        <v>26834830226</v>
      </c>
      <c r="O29" s="9">
        <v>12043957388</v>
      </c>
      <c r="Q29" s="9">
        <v>0</v>
      </c>
      <c r="S29" s="9">
        <f t="shared" si="0"/>
        <v>38878787614</v>
      </c>
    </row>
    <row r="30" spans="1:19" ht="21.75" customHeight="1">
      <c r="A30" s="72" t="s">
        <v>86</v>
      </c>
      <c r="B30" s="72"/>
      <c r="D30" s="9">
        <v>0</v>
      </c>
      <c r="F30" s="9">
        <v>17870161121</v>
      </c>
      <c r="H30" s="9">
        <v>0</v>
      </c>
      <c r="J30" s="9">
        <v>17870161121</v>
      </c>
      <c r="L30" s="31">
        <v>0</v>
      </c>
      <c r="M30" s="9">
        <v>0</v>
      </c>
      <c r="O30" s="9">
        <v>27298531719</v>
      </c>
      <c r="Q30" s="9">
        <v>0</v>
      </c>
      <c r="S30" s="9">
        <f t="shared" si="0"/>
        <v>27298531719</v>
      </c>
    </row>
    <row r="31" spans="1:19" ht="21.75" customHeight="1">
      <c r="A31" s="72" t="s">
        <v>89</v>
      </c>
      <c r="B31" s="72"/>
      <c r="D31" s="9">
        <v>0</v>
      </c>
      <c r="F31" s="9">
        <v>540554392</v>
      </c>
      <c r="H31" s="9">
        <v>0</v>
      </c>
      <c r="J31" s="9">
        <v>540554392</v>
      </c>
      <c r="L31" s="31">
        <v>0</v>
      </c>
      <c r="M31" s="9">
        <v>0</v>
      </c>
      <c r="O31" s="9">
        <v>2455137387</v>
      </c>
      <c r="Q31" s="9">
        <v>0</v>
      </c>
      <c r="S31" s="9">
        <f t="shared" si="0"/>
        <v>2455137387</v>
      </c>
    </row>
    <row r="32" spans="1:19" ht="21.75" customHeight="1">
      <c r="A32" s="72" t="s">
        <v>79</v>
      </c>
      <c r="B32" s="72"/>
      <c r="D32" s="9">
        <v>0</v>
      </c>
      <c r="F32" s="9">
        <v>59036786961</v>
      </c>
      <c r="H32" s="9">
        <v>0</v>
      </c>
      <c r="J32" s="9">
        <v>59036786961</v>
      </c>
      <c r="L32" s="31">
        <v>0</v>
      </c>
      <c r="M32" s="9">
        <v>0</v>
      </c>
      <c r="O32" s="9">
        <v>388952546279</v>
      </c>
      <c r="Q32" s="9">
        <v>0</v>
      </c>
      <c r="S32" s="9">
        <f t="shared" si="0"/>
        <v>388952546279</v>
      </c>
    </row>
    <row r="33" spans="1:24" ht="21.75" customHeight="1">
      <c r="A33" s="72" t="s">
        <v>19</v>
      </c>
      <c r="B33" s="72"/>
      <c r="D33" s="9">
        <v>0</v>
      </c>
      <c r="F33" s="9">
        <v>8445475449</v>
      </c>
      <c r="H33" s="9">
        <v>0</v>
      </c>
      <c r="J33" s="9">
        <v>8445475449</v>
      </c>
      <c r="L33" s="31">
        <v>0</v>
      </c>
      <c r="M33" s="9">
        <v>24054000000</v>
      </c>
      <c r="O33" s="9">
        <v>16832518111</v>
      </c>
      <c r="P33" s="27"/>
      <c r="R33" s="9">
        <v>0</v>
      </c>
      <c r="S33" s="9">
        <f t="shared" si="0"/>
        <v>40886518111</v>
      </c>
      <c r="T33" s="9">
        <v>40886518110</v>
      </c>
      <c r="V33" s="9"/>
      <c r="X33" s="23"/>
    </row>
    <row r="34" spans="1:24" ht="21.75" customHeight="1">
      <c r="A34" s="72" t="s">
        <v>20</v>
      </c>
      <c r="B34" s="72"/>
      <c r="D34" s="9">
        <v>0</v>
      </c>
      <c r="F34" s="9"/>
      <c r="H34" s="9"/>
      <c r="J34" s="9"/>
      <c r="L34" s="31">
        <v>0</v>
      </c>
      <c r="M34" s="9">
        <v>0</v>
      </c>
      <c r="O34" s="9">
        <v>34183701984</v>
      </c>
      <c r="P34" s="27"/>
      <c r="Q34" s="27">
        <v>0</v>
      </c>
      <c r="R34" s="9"/>
      <c r="S34" s="9">
        <f t="shared" si="0"/>
        <v>34183701984</v>
      </c>
      <c r="T34" s="9"/>
      <c r="V34" s="9"/>
      <c r="X34" s="23"/>
    </row>
    <row r="35" spans="1:24" ht="21.75" customHeight="1">
      <c r="A35" s="72" t="s">
        <v>277</v>
      </c>
      <c r="B35" s="72"/>
      <c r="D35" s="9">
        <v>14030266080</v>
      </c>
      <c r="F35" s="9">
        <v>8900039199</v>
      </c>
      <c r="H35" s="9">
        <v>0</v>
      </c>
      <c r="J35" s="9">
        <v>8900039199</v>
      </c>
      <c r="L35" s="31">
        <v>0</v>
      </c>
      <c r="M35" s="9">
        <v>425653149580</v>
      </c>
      <c r="O35" s="9">
        <v>0</v>
      </c>
      <c r="P35" s="27"/>
      <c r="R35" s="9">
        <v>0</v>
      </c>
      <c r="S35" s="9">
        <f t="shared" si="0"/>
        <v>425653149580</v>
      </c>
      <c r="T35" s="13">
        <v>34183701983</v>
      </c>
      <c r="V35" s="9"/>
      <c r="X35" s="23"/>
    </row>
    <row r="36" spans="1:24" ht="21.75" customHeight="1">
      <c r="A36" s="65" t="s">
        <v>274</v>
      </c>
      <c r="B36" s="65"/>
      <c r="D36" s="9">
        <v>0</v>
      </c>
      <c r="F36" s="9">
        <v>0</v>
      </c>
      <c r="H36" s="9">
        <v>0</v>
      </c>
      <c r="J36" s="9">
        <v>0</v>
      </c>
      <c r="L36" s="31">
        <v>0</v>
      </c>
      <c r="M36" s="9">
        <v>9819209015</v>
      </c>
      <c r="O36" s="9">
        <v>0</v>
      </c>
      <c r="P36" s="27"/>
      <c r="R36" s="9"/>
      <c r="S36" s="9">
        <f>M36+O36+Q36</f>
        <v>9819209015</v>
      </c>
      <c r="T36" s="9"/>
      <c r="V36" s="9"/>
      <c r="X36" s="23"/>
    </row>
    <row r="37" spans="1:24" ht="21.75" thickBot="1">
      <c r="A37" s="68" t="s">
        <v>22</v>
      </c>
      <c r="B37" s="68"/>
      <c r="D37" s="16">
        <f>SUM(D9:D36)</f>
        <v>832996247730</v>
      </c>
      <c r="F37" s="16">
        <v>90783147711</v>
      </c>
      <c r="H37" s="16">
        <v>8007626584</v>
      </c>
      <c r="J37" s="16">
        <v>911840321395</v>
      </c>
      <c r="L37" s="32">
        <f>SUM(L9:L36)</f>
        <v>20000000000</v>
      </c>
      <c r="M37" s="16">
        <f>SUM(M9:M36)</f>
        <v>5713484388858</v>
      </c>
      <c r="O37" s="16">
        <f>SUM(O9:O36)</f>
        <v>-93365470611</v>
      </c>
      <c r="Q37" s="16">
        <f>SUM(Q9:Q35)</f>
        <v>628284419886</v>
      </c>
      <c r="S37" s="16">
        <f>SUM(S9:S36)</f>
        <v>6248403338133</v>
      </c>
    </row>
    <row r="38" spans="1:24" ht="13.5" thickTop="1"/>
    <row r="39" spans="1:24">
      <c r="D39" s="20"/>
      <c r="M39" s="20"/>
      <c r="O39" s="20"/>
    </row>
    <row r="40" spans="1:24">
      <c r="D40" s="28"/>
      <c r="M40" s="20"/>
      <c r="O40" s="21"/>
      <c r="Q40" s="20"/>
    </row>
    <row r="41" spans="1:24">
      <c r="D41" s="20"/>
      <c r="M41" s="20"/>
      <c r="O41" s="20"/>
    </row>
    <row r="42" spans="1:24">
      <c r="B42">
        <v>10</v>
      </c>
      <c r="O42" s="20"/>
    </row>
    <row r="43" spans="1:24">
      <c r="M43" s="20"/>
    </row>
    <row r="44" spans="1:24">
      <c r="M44" s="20"/>
    </row>
  </sheetData>
  <mergeCells count="36">
    <mergeCell ref="A26:B26"/>
    <mergeCell ref="A27:B27"/>
    <mergeCell ref="A37:B37"/>
    <mergeCell ref="A28:B28"/>
    <mergeCell ref="A29:B29"/>
    <mergeCell ref="A30:B30"/>
    <mergeCell ref="A31:B31"/>
    <mergeCell ref="A32:B32"/>
    <mergeCell ref="A33:B33"/>
    <mergeCell ref="A36:B36"/>
    <mergeCell ref="A35:B35"/>
    <mergeCell ref="A34:B34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:S1"/>
    <mergeCell ref="A2:S2"/>
    <mergeCell ref="A3:S3"/>
    <mergeCell ref="B5:S5"/>
    <mergeCell ref="D6:J6"/>
    <mergeCell ref="M6:S6"/>
    <mergeCell ref="A13:B13"/>
    <mergeCell ref="A14:B14"/>
    <mergeCell ref="A15:B1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P21"/>
  <sheetViews>
    <sheetView rightToLeft="1" workbookViewId="0">
      <selection activeCell="F29" sqref="F29"/>
    </sheetView>
  </sheetViews>
  <sheetFormatPr defaultRowHeight="12.75"/>
  <cols>
    <col min="1" max="1" width="20.7109375" bestFit="1" customWidth="1"/>
    <col min="2" max="2" width="21.140625" bestFit="1" customWidth="1"/>
    <col min="3" max="3" width="61.85546875" bestFit="1" customWidth="1"/>
    <col min="4" max="4" width="10.140625" bestFit="1" customWidth="1"/>
    <col min="5" max="5" width="9.85546875" bestFit="1" customWidth="1"/>
    <col min="6" max="6" width="16.85546875" bestFit="1" customWidth="1"/>
    <col min="7" max="7" width="9.7109375" bestFit="1" customWidth="1"/>
    <col min="8" max="8" width="17.28515625" bestFit="1" customWidth="1"/>
    <col min="9" max="9" width="8.5703125" bestFit="1" customWidth="1"/>
    <col min="10" max="10" width="21.28515625" bestFit="1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</cols>
  <sheetData>
    <row r="1" spans="1:16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14.45" customHeight="1"/>
    <row r="5" spans="1:16" ht="14.45" customHeight="1">
      <c r="A5" s="1" t="s">
        <v>215</v>
      </c>
      <c r="B5" s="62" t="s">
        <v>216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ht="29.1" customHeight="1">
      <c r="A6" s="43" t="s">
        <v>217</v>
      </c>
      <c r="B6" s="43" t="s">
        <v>218</v>
      </c>
      <c r="C6" s="44" t="s">
        <v>219</v>
      </c>
      <c r="D6" s="43" t="s">
        <v>310</v>
      </c>
      <c r="E6" s="43" t="s">
        <v>37</v>
      </c>
      <c r="F6" s="43" t="s">
        <v>311</v>
      </c>
      <c r="G6" s="43" t="s">
        <v>312</v>
      </c>
      <c r="H6" s="43" t="s">
        <v>313</v>
      </c>
      <c r="I6" s="43" t="s">
        <v>314</v>
      </c>
      <c r="J6" s="44" t="s">
        <v>315</v>
      </c>
      <c r="L6" s="78"/>
      <c r="P6" s="78"/>
    </row>
    <row r="7" spans="1:16" ht="14.45" customHeight="1">
      <c r="A7" s="45" t="s">
        <v>316</v>
      </c>
      <c r="B7" s="46" t="s">
        <v>317</v>
      </c>
      <c r="C7" s="46" t="s">
        <v>318</v>
      </c>
      <c r="D7" s="46" t="s">
        <v>319</v>
      </c>
      <c r="E7" s="47">
        <v>1000000</v>
      </c>
      <c r="F7" s="47">
        <v>1000000000000</v>
      </c>
      <c r="G7" s="47" t="s">
        <v>41</v>
      </c>
      <c r="H7" s="47" t="s">
        <v>41</v>
      </c>
      <c r="I7" s="48">
        <v>0.23</v>
      </c>
      <c r="J7" s="49">
        <v>0.35399999999999998</v>
      </c>
      <c r="L7" s="78"/>
      <c r="N7" s="2"/>
      <c r="P7" s="78"/>
    </row>
    <row r="8" spans="1:16" ht="14.45" customHeight="1">
      <c r="A8" s="45" t="s">
        <v>316</v>
      </c>
      <c r="B8" s="46" t="s">
        <v>317</v>
      </c>
      <c r="C8" s="46" t="s">
        <v>320</v>
      </c>
      <c r="D8" s="46" t="s">
        <v>319</v>
      </c>
      <c r="E8" s="47">
        <v>1000000</v>
      </c>
      <c r="F8" s="47">
        <v>1000000000000</v>
      </c>
      <c r="G8" s="47" t="s">
        <v>41</v>
      </c>
      <c r="H8" s="47" t="s">
        <v>41</v>
      </c>
      <c r="I8" s="48">
        <v>0.23</v>
      </c>
      <c r="J8" s="49">
        <v>0.35399999999999998</v>
      </c>
      <c r="L8" s="3"/>
      <c r="N8" s="3"/>
      <c r="P8" s="3"/>
    </row>
    <row r="9" spans="1:16" ht="14.45" customHeight="1">
      <c r="A9" s="50" t="s">
        <v>316</v>
      </c>
      <c r="B9" s="51" t="s">
        <v>317</v>
      </c>
      <c r="C9" s="51" t="s">
        <v>321</v>
      </c>
      <c r="D9" s="51" t="s">
        <v>322</v>
      </c>
      <c r="E9" s="52">
        <v>1000000</v>
      </c>
      <c r="F9" s="52">
        <v>1000000000000</v>
      </c>
      <c r="G9" s="52" t="s">
        <v>41</v>
      </c>
      <c r="H9" s="52" t="s">
        <v>41</v>
      </c>
      <c r="I9" s="53">
        <v>0.23</v>
      </c>
      <c r="J9" s="54">
        <v>0.35499999999999998</v>
      </c>
    </row>
    <row r="10" spans="1:16" ht="14.45" customHeight="1">
      <c r="A10" s="50" t="s">
        <v>316</v>
      </c>
      <c r="B10" s="51" t="s">
        <v>317</v>
      </c>
      <c r="C10" s="51" t="s">
        <v>323</v>
      </c>
      <c r="D10" s="51" t="s">
        <v>322</v>
      </c>
      <c r="E10" s="52">
        <v>1000000</v>
      </c>
      <c r="F10" s="52">
        <v>1000000000000</v>
      </c>
      <c r="G10" s="52" t="s">
        <v>41</v>
      </c>
      <c r="H10" s="52" t="s">
        <v>41</v>
      </c>
      <c r="I10" s="53">
        <v>0.23</v>
      </c>
      <c r="J10" s="55">
        <v>0.35499999999999998</v>
      </c>
    </row>
    <row r="11" spans="1:16" ht="14.45" customHeight="1">
      <c r="A11" s="45" t="s">
        <v>123</v>
      </c>
      <c r="B11" s="46" t="s">
        <v>317</v>
      </c>
      <c r="C11" s="46" t="s">
        <v>324</v>
      </c>
      <c r="D11" s="46" t="s">
        <v>41</v>
      </c>
      <c r="E11" s="47">
        <v>7000000</v>
      </c>
      <c r="F11" s="47">
        <v>7000000000000</v>
      </c>
      <c r="G11" s="47" t="s">
        <v>41</v>
      </c>
      <c r="H11" s="47" t="s">
        <v>41</v>
      </c>
      <c r="I11" s="48">
        <v>0.23</v>
      </c>
      <c r="J11" s="56">
        <v>0.35599999999999998</v>
      </c>
    </row>
    <row r="12" spans="1:16" ht="65.45" customHeight="1">
      <c r="A12" s="45" t="s">
        <v>316</v>
      </c>
      <c r="B12" s="46" t="s">
        <v>317</v>
      </c>
      <c r="C12" s="46" t="s">
        <v>325</v>
      </c>
      <c r="D12" s="46" t="s">
        <v>41</v>
      </c>
      <c r="E12" s="47">
        <v>7000000</v>
      </c>
      <c r="F12" s="47">
        <v>7000000000000</v>
      </c>
      <c r="G12" s="47" t="s">
        <v>41</v>
      </c>
      <c r="H12" s="47" t="s">
        <v>41</v>
      </c>
      <c r="I12" s="48">
        <v>0.23</v>
      </c>
      <c r="J12" s="49">
        <v>0.35599999999999998</v>
      </c>
    </row>
    <row r="13" spans="1:16" ht="14.45" customHeight="1">
      <c r="A13" s="50" t="s">
        <v>123</v>
      </c>
      <c r="B13" s="51" t="s">
        <v>317</v>
      </c>
      <c r="C13" s="51" t="s">
        <v>326</v>
      </c>
      <c r="D13" s="51" t="s">
        <v>41</v>
      </c>
      <c r="E13" s="52">
        <v>8000000</v>
      </c>
      <c r="F13" s="52">
        <v>8000000000000</v>
      </c>
      <c r="G13" s="52" t="s">
        <v>41</v>
      </c>
      <c r="H13" s="52" t="s">
        <v>41</v>
      </c>
      <c r="I13" s="53">
        <v>0.23</v>
      </c>
      <c r="J13" s="54">
        <v>0.35659999999999997</v>
      </c>
    </row>
    <row r="14" spans="1:16" ht="14.45" customHeight="1">
      <c r="A14" s="50" t="s">
        <v>316</v>
      </c>
      <c r="B14" s="51" t="s">
        <v>317</v>
      </c>
      <c r="C14" s="51" t="s">
        <v>327</v>
      </c>
      <c r="D14" s="51" t="s">
        <v>41</v>
      </c>
      <c r="E14" s="52">
        <v>8000000</v>
      </c>
      <c r="F14" s="52">
        <v>8000000000000</v>
      </c>
      <c r="G14" s="52" t="s">
        <v>41</v>
      </c>
      <c r="H14" s="52" t="s">
        <v>41</v>
      </c>
      <c r="I14" s="53">
        <v>0.23</v>
      </c>
      <c r="J14" s="55">
        <v>0.35659999999999997</v>
      </c>
    </row>
    <row r="15" spans="1:16" ht="14.45" customHeight="1">
      <c r="A15" s="45" t="s">
        <v>328</v>
      </c>
      <c r="B15" s="46" t="s">
        <v>133</v>
      </c>
      <c r="C15" s="46" t="s">
        <v>329</v>
      </c>
      <c r="D15" s="46" t="s">
        <v>330</v>
      </c>
      <c r="E15" s="47">
        <v>10979221</v>
      </c>
      <c r="F15" s="47">
        <v>13926400357030</v>
      </c>
      <c r="G15" s="47" t="s">
        <v>41</v>
      </c>
      <c r="H15" s="47" t="s">
        <v>41</v>
      </c>
      <c r="I15" s="48">
        <v>0.23</v>
      </c>
      <c r="J15" s="49">
        <v>0.38500000000000001</v>
      </c>
    </row>
    <row r="16" spans="1:16" ht="14.45" customHeight="1">
      <c r="A16" s="50" t="s">
        <v>331</v>
      </c>
      <c r="B16" s="51" t="s">
        <v>133</v>
      </c>
      <c r="C16" s="51" t="s">
        <v>329</v>
      </c>
      <c r="D16" s="51" t="s">
        <v>332</v>
      </c>
      <c r="E16" s="52">
        <v>1579612</v>
      </c>
      <c r="F16" s="52">
        <v>1499999555200</v>
      </c>
      <c r="G16" s="52" t="s">
        <v>41</v>
      </c>
      <c r="H16" s="52" t="s">
        <v>41</v>
      </c>
      <c r="I16" s="53">
        <v>0.23</v>
      </c>
      <c r="J16" s="57">
        <v>0.35</v>
      </c>
    </row>
    <row r="17" spans="1:10" ht="14.45" customHeight="1">
      <c r="A17" s="45" t="s">
        <v>333</v>
      </c>
      <c r="B17" s="46" t="s">
        <v>133</v>
      </c>
      <c r="C17" s="46" t="s">
        <v>79</v>
      </c>
      <c r="D17" s="46" t="s">
        <v>334</v>
      </c>
      <c r="E17" s="47">
        <v>766100</v>
      </c>
      <c r="F17" s="47">
        <v>3001257612300</v>
      </c>
      <c r="G17" s="47">
        <v>3917579.4443284166</v>
      </c>
      <c r="H17" s="47">
        <v>5849556</v>
      </c>
      <c r="I17" s="48">
        <v>0</v>
      </c>
      <c r="J17" s="58">
        <v>0.37</v>
      </c>
    </row>
    <row r="18" spans="1:10" ht="14.45" customHeight="1">
      <c r="A18" s="50" t="s">
        <v>335</v>
      </c>
      <c r="B18" s="51" t="s">
        <v>133</v>
      </c>
      <c r="C18" s="51" t="s">
        <v>336</v>
      </c>
      <c r="D18" s="51" t="s">
        <v>337</v>
      </c>
      <c r="E18" s="52">
        <v>50000000</v>
      </c>
      <c r="F18" s="52">
        <v>499500000000</v>
      </c>
      <c r="G18" s="52">
        <v>9990</v>
      </c>
      <c r="H18" s="52">
        <v>12900</v>
      </c>
      <c r="I18" s="53">
        <v>0</v>
      </c>
      <c r="J18" s="57">
        <v>0.38269999999999998</v>
      </c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10" ht="14.45" customHeight="1"/>
    <row r="21" spans="1:10" ht="14.45" customHeight="1"/>
  </sheetData>
  <mergeCells count="6"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22"/>
  <sheetViews>
    <sheetView rightToLeft="1" topLeftCell="A3" workbookViewId="0">
      <selection activeCell="R13" sqref="R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140625" customWidth="1"/>
    <col min="7" max="7" width="1.28515625" customWidth="1"/>
    <col min="8" max="8" width="0.28515625" customWidth="1"/>
  </cols>
  <sheetData>
    <row r="1" spans="1:7" ht="29.1" customHeight="1">
      <c r="A1" s="74" t="s">
        <v>0</v>
      </c>
      <c r="B1" s="74"/>
      <c r="C1" s="74"/>
      <c r="D1" s="74"/>
      <c r="E1" s="74"/>
      <c r="F1" s="74"/>
      <c r="G1" s="74"/>
    </row>
    <row r="2" spans="1:7" ht="21.75" customHeight="1">
      <c r="A2" s="74" t="s">
        <v>141</v>
      </c>
      <c r="B2" s="74"/>
      <c r="C2" s="74"/>
      <c r="D2" s="74"/>
      <c r="E2" s="74"/>
      <c r="F2" s="74"/>
      <c r="G2" s="74"/>
    </row>
    <row r="3" spans="1:7" ht="21.75" customHeight="1">
      <c r="A3" s="74" t="s">
        <v>2</v>
      </c>
      <c r="B3" s="74"/>
      <c r="C3" s="74"/>
      <c r="D3" s="74"/>
      <c r="E3" s="74"/>
      <c r="F3" s="74"/>
      <c r="G3" s="74"/>
    </row>
    <row r="4" spans="1:7" ht="14.45" customHeight="1"/>
    <row r="5" spans="1:7" ht="14.45" customHeight="1">
      <c r="A5" s="1" t="s">
        <v>220</v>
      </c>
      <c r="B5" s="62" t="s">
        <v>221</v>
      </c>
      <c r="C5" s="62"/>
      <c r="D5" s="62"/>
      <c r="E5" s="62"/>
      <c r="F5" s="62"/>
      <c r="G5" s="62"/>
    </row>
    <row r="6" spans="1:7" ht="14.45" customHeight="1">
      <c r="D6" s="63" t="s">
        <v>160</v>
      </c>
      <c r="E6" s="63"/>
      <c r="F6" s="63" t="s">
        <v>161</v>
      </c>
      <c r="G6" s="63"/>
    </row>
    <row r="7" spans="1:7" ht="36.4" customHeight="1">
      <c r="A7" s="63" t="s">
        <v>222</v>
      </c>
      <c r="B7" s="63"/>
      <c r="D7" s="19" t="s">
        <v>223</v>
      </c>
      <c r="E7" s="3"/>
      <c r="F7" s="19" t="s">
        <v>223</v>
      </c>
      <c r="G7" s="3"/>
    </row>
    <row r="8" spans="1:7" ht="21.75" customHeight="1">
      <c r="A8" s="70" t="s">
        <v>280</v>
      </c>
      <c r="B8" s="70"/>
      <c r="D8" s="6">
        <v>157595330223</v>
      </c>
      <c r="F8" s="6">
        <v>1064478881476</v>
      </c>
    </row>
    <row r="9" spans="1:7" ht="21.75" customHeight="1">
      <c r="A9" s="72" t="s">
        <v>281</v>
      </c>
      <c r="B9" s="72"/>
      <c r="D9" s="9">
        <v>264290237238</v>
      </c>
      <c r="F9" s="9">
        <v>1233792432333</v>
      </c>
    </row>
    <row r="10" spans="1:7" ht="21.75" customHeight="1">
      <c r="A10" s="72" t="s">
        <v>282</v>
      </c>
      <c r="B10" s="72"/>
      <c r="D10" s="9">
        <v>151447347228</v>
      </c>
      <c r="F10" s="9">
        <v>1047484323483</v>
      </c>
    </row>
    <row r="11" spans="1:7" ht="21.75" customHeight="1">
      <c r="A11" s="72" t="s">
        <v>283</v>
      </c>
      <c r="B11" s="72"/>
      <c r="D11" s="9">
        <v>40297</v>
      </c>
      <c r="F11" s="9">
        <v>28800789719</v>
      </c>
    </row>
    <row r="12" spans="1:7" ht="21.75" customHeight="1">
      <c r="A12" s="72" t="s">
        <v>264</v>
      </c>
      <c r="B12" s="72"/>
      <c r="D12" s="9">
        <v>176442844240</v>
      </c>
      <c r="F12" s="9">
        <v>1372137535441</v>
      </c>
    </row>
    <row r="13" spans="1:7" ht="21.75" customHeight="1">
      <c r="A13" s="72" t="s">
        <v>284</v>
      </c>
      <c r="B13" s="72"/>
      <c r="D13" s="9">
        <v>0</v>
      </c>
      <c r="F13" s="9">
        <v>111083</v>
      </c>
    </row>
    <row r="14" spans="1:7" ht="21.75" customHeight="1">
      <c r="A14" s="72" t="s">
        <v>285</v>
      </c>
      <c r="B14" s="72"/>
      <c r="D14" s="9">
        <v>1949</v>
      </c>
      <c r="F14" s="9">
        <v>27012</v>
      </c>
    </row>
    <row r="15" spans="1:7" ht="21.75" customHeight="1">
      <c r="A15" s="72" t="s">
        <v>286</v>
      </c>
      <c r="B15" s="72"/>
      <c r="D15" s="9">
        <v>9288</v>
      </c>
      <c r="F15" s="9">
        <v>9160761</v>
      </c>
    </row>
    <row r="16" spans="1:7" ht="21.75" customHeight="1">
      <c r="A16" s="72" t="s">
        <v>287</v>
      </c>
      <c r="B16" s="72"/>
      <c r="D16" s="9">
        <v>282940425366</v>
      </c>
      <c r="F16" s="9">
        <v>1559685986806</v>
      </c>
    </row>
    <row r="17" spans="1:6" ht="21.75" customHeight="1">
      <c r="A17" s="72" t="s">
        <v>288</v>
      </c>
      <c r="B17" s="72"/>
      <c r="D17" s="9">
        <v>0</v>
      </c>
      <c r="F17" s="9">
        <v>632616</v>
      </c>
    </row>
    <row r="18" spans="1:6" ht="21.75" customHeight="1">
      <c r="A18" s="72" t="s">
        <v>289</v>
      </c>
      <c r="B18" s="72"/>
      <c r="D18" s="9">
        <v>6902</v>
      </c>
      <c r="F18" s="9">
        <v>110484933291</v>
      </c>
    </row>
    <row r="19" spans="1:6" ht="21.75" customHeight="1">
      <c r="A19" s="72" t="s">
        <v>290</v>
      </c>
      <c r="B19" s="72"/>
      <c r="D19" s="9">
        <v>22498</v>
      </c>
      <c r="F19" s="9">
        <v>206126</v>
      </c>
    </row>
    <row r="20" spans="1:6" ht="21.75" customHeight="1">
      <c r="A20" s="72" t="s">
        <v>291</v>
      </c>
      <c r="B20" s="72"/>
      <c r="D20" s="9">
        <v>3463</v>
      </c>
      <c r="F20" s="9">
        <v>109592504</v>
      </c>
    </row>
    <row r="21" spans="1:6" ht="21.75" customHeight="1" thickBot="1">
      <c r="A21" s="76"/>
      <c r="B21" s="76"/>
      <c r="D21" s="16">
        <v>1032716268692</v>
      </c>
      <c r="F21" s="16">
        <v>6416984612651</v>
      </c>
    </row>
    <row r="22" spans="1:6" ht="13.5" thickTop="1">
      <c r="D22" s="26"/>
      <c r="E22" s="26"/>
      <c r="F22" s="26"/>
    </row>
  </sheetData>
  <mergeCells count="21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K17" sqref="K1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4" t="s">
        <v>0</v>
      </c>
      <c r="B1" s="74"/>
      <c r="C1" s="74"/>
      <c r="D1" s="74"/>
      <c r="E1" s="74"/>
      <c r="F1" s="74"/>
    </row>
    <row r="2" spans="1:6" ht="21.75" customHeight="1">
      <c r="A2" s="74" t="s">
        <v>141</v>
      </c>
      <c r="B2" s="74"/>
      <c r="C2" s="74"/>
      <c r="D2" s="74"/>
      <c r="E2" s="74"/>
      <c r="F2" s="74"/>
    </row>
    <row r="3" spans="1:6" ht="21.75" customHeight="1">
      <c r="A3" s="74" t="s">
        <v>2</v>
      </c>
      <c r="B3" s="74"/>
      <c r="C3" s="74"/>
      <c r="D3" s="74"/>
      <c r="E3" s="74"/>
      <c r="F3" s="74"/>
    </row>
    <row r="4" spans="1:6" ht="14.45" customHeight="1"/>
    <row r="5" spans="1:6" ht="29.1" customHeight="1">
      <c r="A5" s="1" t="s">
        <v>224</v>
      </c>
      <c r="B5" s="62" t="s">
        <v>156</v>
      </c>
      <c r="C5" s="62"/>
      <c r="D5" s="62"/>
      <c r="E5" s="62"/>
      <c r="F5" s="62"/>
    </row>
    <row r="6" spans="1:6" ht="14.45" customHeight="1">
      <c r="D6" s="2" t="s">
        <v>160</v>
      </c>
      <c r="F6" s="2" t="s">
        <v>9</v>
      </c>
    </row>
    <row r="7" spans="1:6" ht="14.45" customHeight="1">
      <c r="A7" s="63" t="s">
        <v>156</v>
      </c>
      <c r="B7" s="63"/>
      <c r="D7" s="4" t="s">
        <v>138</v>
      </c>
      <c r="F7" s="4" t="s">
        <v>138</v>
      </c>
    </row>
    <row r="8" spans="1:6" ht="21.75" customHeight="1">
      <c r="A8" s="70" t="s">
        <v>156</v>
      </c>
      <c r="B8" s="70"/>
      <c r="D8" s="6">
        <v>0</v>
      </c>
      <c r="F8" s="6">
        <v>2732385</v>
      </c>
    </row>
    <row r="9" spans="1:6" ht="21.75" customHeight="1">
      <c r="A9" s="72" t="s">
        <v>225</v>
      </c>
      <c r="B9" s="72"/>
      <c r="D9" s="9">
        <v>0</v>
      </c>
      <c r="F9" s="9">
        <v>2515682067</v>
      </c>
    </row>
    <row r="10" spans="1:6" ht="21.75" customHeight="1">
      <c r="A10" s="72" t="s">
        <v>226</v>
      </c>
      <c r="B10" s="72"/>
      <c r="D10" s="13">
        <v>163624260</v>
      </c>
      <c r="F10" s="13">
        <v>1664309593</v>
      </c>
    </row>
    <row r="11" spans="1:6" ht="21.75" customHeight="1">
      <c r="A11" s="76"/>
      <c r="B11" s="76"/>
      <c r="D11" s="16">
        <v>163624260</v>
      </c>
      <c r="F11" s="16">
        <v>4182724045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1"/>
  <sheetViews>
    <sheetView rightToLeft="1" topLeftCell="E1" workbookViewId="0">
      <selection activeCell="I21" sqref="I21"/>
    </sheetView>
  </sheetViews>
  <sheetFormatPr defaultRowHeight="12.75"/>
  <cols>
    <col min="1" max="1" width="24.57031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5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5.5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5.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5" spans="1:19" ht="24">
      <c r="A5" s="62" t="s">
        <v>163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21">
      <c r="A6" s="63" t="s">
        <v>24</v>
      </c>
      <c r="C6" s="63" t="s">
        <v>227</v>
      </c>
      <c r="D6" s="63"/>
      <c r="E6" s="63"/>
      <c r="F6" s="63"/>
      <c r="G6" s="63"/>
      <c r="I6" s="63" t="s">
        <v>160</v>
      </c>
      <c r="J6" s="63"/>
      <c r="K6" s="63"/>
      <c r="L6" s="63"/>
      <c r="M6" s="63"/>
      <c r="O6" s="63" t="s">
        <v>161</v>
      </c>
      <c r="P6" s="63"/>
      <c r="Q6" s="63"/>
      <c r="R6" s="63"/>
      <c r="S6" s="63"/>
    </row>
    <row r="7" spans="1:19" ht="21">
      <c r="A7" s="63"/>
      <c r="C7" s="19" t="s">
        <v>228</v>
      </c>
      <c r="D7" s="3"/>
      <c r="E7" s="19" t="s">
        <v>229</v>
      </c>
      <c r="F7" s="3"/>
      <c r="G7" s="19" t="s">
        <v>230</v>
      </c>
      <c r="I7" s="19" t="s">
        <v>231</v>
      </c>
      <c r="J7" s="3"/>
      <c r="K7" s="19" t="s">
        <v>232</v>
      </c>
      <c r="L7" s="3"/>
      <c r="M7" s="19" t="s">
        <v>233</v>
      </c>
      <c r="O7" s="19" t="s">
        <v>231</v>
      </c>
      <c r="P7" s="3"/>
      <c r="Q7" s="19" t="s">
        <v>232</v>
      </c>
      <c r="R7" s="3"/>
      <c r="S7" s="19" t="s">
        <v>233</v>
      </c>
    </row>
    <row r="8" spans="1:19" ht="18.75">
      <c r="A8" s="8" t="s">
        <v>176</v>
      </c>
      <c r="C8" s="8" t="s">
        <v>235</v>
      </c>
      <c r="E8" s="9">
        <v>8502639</v>
      </c>
      <c r="G8" s="9">
        <v>2320</v>
      </c>
      <c r="I8" s="9">
        <v>0</v>
      </c>
      <c r="K8" s="9">
        <v>0</v>
      </c>
      <c r="M8" s="9">
        <v>0</v>
      </c>
      <c r="O8" s="9">
        <v>19726122480</v>
      </c>
      <c r="Q8" s="9">
        <v>0</v>
      </c>
      <c r="S8" s="9">
        <v>19726122480</v>
      </c>
    </row>
    <row r="9" spans="1:19" ht="18.75">
      <c r="A9" s="8" t="s">
        <v>168</v>
      </c>
      <c r="C9" s="8" t="s">
        <v>236</v>
      </c>
      <c r="E9" s="9">
        <v>19431752</v>
      </c>
      <c r="G9" s="9">
        <v>1997</v>
      </c>
      <c r="I9" s="9">
        <v>0</v>
      </c>
      <c r="K9" s="9">
        <v>0</v>
      </c>
      <c r="M9" s="9">
        <v>0</v>
      </c>
      <c r="O9" s="9">
        <v>38805208744</v>
      </c>
      <c r="Q9" s="9">
        <v>0</v>
      </c>
      <c r="S9" s="9">
        <v>38805208744</v>
      </c>
    </row>
    <row r="10" spans="1:19" ht="18.75">
      <c r="A10" s="8" t="s">
        <v>169</v>
      </c>
      <c r="C10" s="8" t="s">
        <v>234</v>
      </c>
      <c r="E10" s="9">
        <v>10500000</v>
      </c>
      <c r="G10" s="9">
        <v>360</v>
      </c>
      <c r="I10" s="9">
        <v>0</v>
      </c>
      <c r="K10" s="9">
        <v>0</v>
      </c>
      <c r="M10" s="9">
        <v>0</v>
      </c>
      <c r="O10" s="9">
        <v>3780000000</v>
      </c>
      <c r="Q10" s="9">
        <v>0</v>
      </c>
      <c r="S10" s="9">
        <v>3780000000</v>
      </c>
    </row>
    <row r="11" spans="1:19" ht="18.75">
      <c r="A11" s="8" t="s">
        <v>174</v>
      </c>
      <c r="C11" s="8" t="s">
        <v>237</v>
      </c>
      <c r="E11" s="9">
        <v>11000000</v>
      </c>
      <c r="G11" s="9">
        <v>625</v>
      </c>
      <c r="I11" s="9">
        <v>0</v>
      </c>
      <c r="K11" s="9">
        <v>0</v>
      </c>
      <c r="M11" s="9">
        <v>0</v>
      </c>
      <c r="O11" s="9">
        <v>6875000000</v>
      </c>
      <c r="Q11" s="9">
        <v>0</v>
      </c>
      <c r="S11" s="9">
        <v>6875000000</v>
      </c>
    </row>
    <row r="12" spans="1:19" ht="18.75">
      <c r="A12" s="8" t="s">
        <v>166</v>
      </c>
      <c r="C12" s="8" t="s">
        <v>238</v>
      </c>
      <c r="E12" s="9">
        <v>32163634</v>
      </c>
      <c r="G12" s="9">
        <v>400</v>
      </c>
      <c r="I12" s="9">
        <v>0</v>
      </c>
      <c r="K12" s="9">
        <v>0</v>
      </c>
      <c r="M12" s="9">
        <v>0</v>
      </c>
      <c r="O12" s="9">
        <v>12865453600</v>
      </c>
      <c r="Q12" s="9">
        <v>0</v>
      </c>
      <c r="S12" s="9">
        <v>12865453600</v>
      </c>
    </row>
    <row r="13" spans="1:19" ht="18.75">
      <c r="A13" s="11" t="s">
        <v>179</v>
      </c>
      <c r="C13" s="11" t="s">
        <v>239</v>
      </c>
      <c r="E13" s="13">
        <v>4000000</v>
      </c>
      <c r="G13" s="13">
        <v>2017</v>
      </c>
      <c r="I13" s="13">
        <v>0</v>
      </c>
      <c r="K13" s="13">
        <v>0</v>
      </c>
      <c r="M13" s="13">
        <v>0</v>
      </c>
      <c r="O13" s="13">
        <v>8068000000</v>
      </c>
      <c r="Q13" s="13">
        <v>0</v>
      </c>
      <c r="S13" s="13">
        <v>8068000000</v>
      </c>
    </row>
    <row r="14" spans="1:19" ht="21">
      <c r="A14" s="15" t="s">
        <v>22</v>
      </c>
      <c r="C14" s="16"/>
      <c r="E14" s="16"/>
      <c r="G14" s="16"/>
      <c r="I14" s="16">
        <v>0</v>
      </c>
      <c r="K14" s="16">
        <v>0</v>
      </c>
      <c r="M14" s="16">
        <v>0</v>
      </c>
      <c r="O14" s="16">
        <f>SUM(O8:O13)</f>
        <v>90119784824</v>
      </c>
      <c r="Q14" s="16">
        <v>0</v>
      </c>
      <c r="S14" s="16">
        <f>SUM(S8:S13)</f>
        <v>90119784824</v>
      </c>
    </row>
    <row r="19" spans="19:19">
      <c r="S19" s="20"/>
    </row>
    <row r="20" spans="19:19">
      <c r="S20" s="20"/>
    </row>
    <row r="21" spans="19:19">
      <c r="S21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9"/>
  <sheetViews>
    <sheetView rightToLeft="1" workbookViewId="0">
      <selection activeCell="C23" sqref="C23"/>
    </sheetView>
  </sheetViews>
  <sheetFormatPr defaultRowHeight="12.75"/>
  <cols>
    <col min="1" max="1" width="57.85546875" bestFit="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5.5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5.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5" spans="1:11" ht="24">
      <c r="A5" s="62" t="s">
        <v>184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21">
      <c r="I6" s="2" t="s">
        <v>160</v>
      </c>
      <c r="K6" s="2" t="s">
        <v>161</v>
      </c>
    </row>
    <row r="7" spans="1:11" ht="42">
      <c r="A7" s="2" t="s">
        <v>240</v>
      </c>
      <c r="C7" s="18" t="s">
        <v>241</v>
      </c>
      <c r="E7" s="18" t="s">
        <v>242</v>
      </c>
      <c r="G7" s="18" t="s">
        <v>243</v>
      </c>
      <c r="I7" s="19" t="s">
        <v>244</v>
      </c>
      <c r="K7" s="19" t="s">
        <v>244</v>
      </c>
    </row>
    <row r="8" spans="1:11" ht="18.75">
      <c r="A8" s="35" t="s">
        <v>292</v>
      </c>
      <c r="B8" s="33"/>
      <c r="C8" s="35" t="s">
        <v>293</v>
      </c>
      <c r="D8" s="33"/>
      <c r="E8" s="36">
        <v>67248</v>
      </c>
      <c r="F8" s="33"/>
      <c r="G8" s="37">
        <v>175198</v>
      </c>
      <c r="H8" s="33"/>
      <c r="I8" s="36">
        <v>11781715104</v>
      </c>
      <c r="J8" s="33"/>
      <c r="K8" s="36">
        <v>11781715104</v>
      </c>
    </row>
    <row r="9" spans="1:11">
      <c r="A9" s="34"/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R37"/>
  <sheetViews>
    <sheetView rightToLeft="1" topLeftCell="A4" workbookViewId="0">
      <selection activeCell="R10" sqref="R10"/>
    </sheetView>
  </sheetViews>
  <sheetFormatPr defaultRowHeight="12.75"/>
  <cols>
    <col min="1" max="1" width="31.28515625" bestFit="1" customWidth="1"/>
    <col min="2" max="2" width="1.28515625" customWidth="1"/>
    <col min="3" max="3" width="11" bestFit="1" customWidth="1"/>
    <col min="4" max="5" width="1.28515625" customWidth="1"/>
    <col min="6" max="6" width="18.7109375" bestFit="1" customWidth="1"/>
    <col min="7" max="7" width="1.28515625" customWidth="1"/>
    <col min="8" max="8" width="16.140625" bestFit="1" customWidth="1"/>
    <col min="9" max="9" width="1.28515625" customWidth="1"/>
    <col min="10" max="10" width="10.7109375" bestFit="1" customWidth="1"/>
    <col min="11" max="11" width="1.28515625" customWidth="1"/>
    <col min="12" max="12" width="16.140625" bestFit="1" customWidth="1"/>
    <col min="13" max="13" width="1.28515625" customWidth="1"/>
    <col min="14" max="14" width="17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7.85546875" bestFit="1" customWidth="1"/>
    <col min="19" max="19" width="0.28515625" customWidth="1"/>
  </cols>
  <sheetData>
    <row r="1" spans="1:18" ht="25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5.5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5.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5" spans="1:18" ht="24">
      <c r="A5" s="62" t="s">
        <v>245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1">
      <c r="A6" s="63" t="s">
        <v>144</v>
      </c>
      <c r="H6" s="63" t="s">
        <v>160</v>
      </c>
      <c r="I6" s="63"/>
      <c r="J6" s="63"/>
      <c r="K6" s="63"/>
      <c r="L6" s="63"/>
      <c r="N6" s="63" t="s">
        <v>161</v>
      </c>
      <c r="O6" s="63"/>
      <c r="P6" s="63"/>
      <c r="Q6" s="63"/>
      <c r="R6" s="63"/>
    </row>
    <row r="7" spans="1:18" ht="21">
      <c r="A7" s="63"/>
      <c r="C7" s="78" t="s">
        <v>77</v>
      </c>
      <c r="D7" s="78"/>
      <c r="F7" s="18" t="s">
        <v>246</v>
      </c>
      <c r="H7" s="19" t="s">
        <v>247</v>
      </c>
      <c r="I7" s="3"/>
      <c r="J7" s="19" t="s">
        <v>232</v>
      </c>
      <c r="K7" s="3"/>
      <c r="L7" s="19" t="s">
        <v>248</v>
      </c>
      <c r="N7" s="19" t="s">
        <v>247</v>
      </c>
      <c r="O7" s="3"/>
      <c r="P7" s="19" t="s">
        <v>232</v>
      </c>
      <c r="Q7" s="3"/>
      <c r="R7" s="19" t="s">
        <v>248</v>
      </c>
    </row>
    <row r="8" spans="1:18" ht="18.75">
      <c r="A8" s="5" t="s">
        <v>294</v>
      </c>
      <c r="C8" s="5" t="s">
        <v>122</v>
      </c>
      <c r="D8" s="3"/>
      <c r="F8" s="7">
        <v>23</v>
      </c>
      <c r="H8" s="6">
        <v>206428660461</v>
      </c>
      <c r="J8" s="6">
        <v>0</v>
      </c>
      <c r="L8" s="6">
        <v>206428660461</v>
      </c>
      <c r="N8" s="6">
        <v>439639762150</v>
      </c>
      <c r="P8" s="6">
        <v>0</v>
      </c>
      <c r="R8" s="6">
        <v>439639762150</v>
      </c>
    </row>
    <row r="9" spans="1:18" ht="18.75">
      <c r="A9" s="8" t="s">
        <v>275</v>
      </c>
      <c r="C9" s="8" t="s">
        <v>122</v>
      </c>
      <c r="F9" s="10">
        <v>23</v>
      </c>
      <c r="H9" s="9">
        <v>180133273348</v>
      </c>
      <c r="J9" s="9">
        <v>0</v>
      </c>
      <c r="L9" s="9">
        <v>180133273348</v>
      </c>
      <c r="N9" s="9">
        <v>466482544583</v>
      </c>
      <c r="P9" s="9">
        <v>0</v>
      </c>
      <c r="R9" s="9">
        <v>466482544583</v>
      </c>
    </row>
    <row r="10" spans="1:18" ht="18.75">
      <c r="A10" s="8" t="s">
        <v>83</v>
      </c>
      <c r="C10" s="8" t="s">
        <v>85</v>
      </c>
      <c r="F10" s="10">
        <v>23</v>
      </c>
      <c r="H10" s="9">
        <v>25484813550</v>
      </c>
      <c r="J10" s="9">
        <v>0</v>
      </c>
      <c r="L10" s="9">
        <v>25484813550</v>
      </c>
      <c r="N10" s="9">
        <v>71714573955</v>
      </c>
      <c r="P10" s="9">
        <v>0</v>
      </c>
      <c r="R10" s="9">
        <f>55345771700+16368802255</f>
        <v>71714573955</v>
      </c>
    </row>
    <row r="11" spans="1:18" ht="18.75">
      <c r="A11" s="8" t="s">
        <v>116</v>
      </c>
      <c r="C11" s="8" t="s">
        <v>118</v>
      </c>
      <c r="F11" s="10">
        <v>23</v>
      </c>
      <c r="H11" s="9">
        <v>63622961284</v>
      </c>
      <c r="J11" s="9">
        <v>0</v>
      </c>
      <c r="L11" s="9">
        <v>63622961284</v>
      </c>
      <c r="N11" s="9">
        <v>63622961284</v>
      </c>
      <c r="P11" s="9">
        <v>0</v>
      </c>
      <c r="R11" s="9">
        <v>63622961284</v>
      </c>
    </row>
    <row r="12" spans="1:18" ht="18.75">
      <c r="A12" s="8" t="s">
        <v>113</v>
      </c>
      <c r="C12" s="8" t="s">
        <v>115</v>
      </c>
      <c r="F12" s="10">
        <v>23</v>
      </c>
      <c r="H12" s="9">
        <v>17477566502</v>
      </c>
      <c r="J12" s="9">
        <v>0</v>
      </c>
      <c r="L12" s="9">
        <v>17477566502</v>
      </c>
      <c r="N12" s="9">
        <v>164236046734</v>
      </c>
      <c r="P12" s="9">
        <v>0</v>
      </c>
      <c r="R12" s="9">
        <v>164236046734</v>
      </c>
    </row>
    <row r="13" spans="1:18" ht="18.75">
      <c r="A13" s="8" t="s">
        <v>110</v>
      </c>
      <c r="C13" s="8" t="s">
        <v>112</v>
      </c>
      <c r="F13" s="10">
        <v>23</v>
      </c>
      <c r="H13" s="9">
        <v>252304716767</v>
      </c>
      <c r="J13" s="9">
        <v>0</v>
      </c>
      <c r="L13" s="9">
        <v>252304716767</v>
      </c>
      <c r="N13" s="9">
        <v>2839346950557</v>
      </c>
      <c r="P13" s="9">
        <v>0</v>
      </c>
      <c r="R13" s="9">
        <v>2839346950557</v>
      </c>
    </row>
    <row r="14" spans="1:18" ht="18.75">
      <c r="A14" s="8" t="s">
        <v>107</v>
      </c>
      <c r="C14" s="8" t="s">
        <v>109</v>
      </c>
      <c r="F14" s="10">
        <v>23</v>
      </c>
      <c r="H14" s="9">
        <v>31613536329</v>
      </c>
      <c r="J14" s="9">
        <v>0</v>
      </c>
      <c r="L14" s="9">
        <v>31613536329</v>
      </c>
      <c r="N14" s="9">
        <v>429628036632</v>
      </c>
      <c r="P14" s="9">
        <v>0</v>
      </c>
      <c r="R14" s="9">
        <v>429628036632</v>
      </c>
    </row>
    <row r="15" spans="1:18" ht="18.75">
      <c r="A15" s="8" t="s">
        <v>98</v>
      </c>
      <c r="C15" s="8" t="s">
        <v>100</v>
      </c>
      <c r="F15" s="10">
        <v>23</v>
      </c>
      <c r="H15" s="9">
        <v>98641540</v>
      </c>
      <c r="J15" s="9">
        <v>0</v>
      </c>
      <c r="L15" s="9">
        <v>98641540</v>
      </c>
      <c r="N15" s="9">
        <v>344166451</v>
      </c>
      <c r="P15" s="9">
        <v>0</v>
      </c>
      <c r="R15" s="9">
        <v>344166451</v>
      </c>
    </row>
    <row r="16" spans="1:18" ht="18.75">
      <c r="A16" s="8" t="s">
        <v>95</v>
      </c>
      <c r="C16" s="8" t="s">
        <v>97</v>
      </c>
      <c r="F16" s="10">
        <v>26</v>
      </c>
      <c r="H16" s="9">
        <v>21124700700</v>
      </c>
      <c r="J16" s="9">
        <v>0</v>
      </c>
      <c r="L16" s="9">
        <v>21124700700</v>
      </c>
      <c r="N16" s="9">
        <v>174006999497</v>
      </c>
      <c r="P16" s="9">
        <v>0</v>
      </c>
      <c r="R16" s="9">
        <v>174006999497</v>
      </c>
    </row>
    <row r="17" spans="1:18" ht="18.75">
      <c r="A17" s="8" t="s">
        <v>213</v>
      </c>
      <c r="C17" s="8" t="s">
        <v>249</v>
      </c>
      <c r="F17" s="10">
        <v>20.5</v>
      </c>
      <c r="H17" s="9">
        <v>0</v>
      </c>
      <c r="J17" s="9">
        <v>0</v>
      </c>
      <c r="L17" s="9">
        <v>0</v>
      </c>
      <c r="N17" s="9">
        <v>126195632528</v>
      </c>
      <c r="P17" s="9">
        <v>0</v>
      </c>
      <c r="R17" s="9">
        <v>126195632528</v>
      </c>
    </row>
    <row r="18" spans="1:18" ht="18.75">
      <c r="A18" s="8" t="s">
        <v>212</v>
      </c>
      <c r="C18" s="8" t="s">
        <v>250</v>
      </c>
      <c r="F18" s="10">
        <v>20.5</v>
      </c>
      <c r="H18" s="9">
        <v>0</v>
      </c>
      <c r="J18" s="9">
        <v>0</v>
      </c>
      <c r="L18" s="9">
        <v>0</v>
      </c>
      <c r="N18" s="9">
        <v>37404751821</v>
      </c>
      <c r="P18" s="9">
        <v>0</v>
      </c>
      <c r="R18" s="9">
        <v>37404751821</v>
      </c>
    </row>
    <row r="19" spans="1:18" ht="18.75">
      <c r="A19" s="8" t="s">
        <v>211</v>
      </c>
      <c r="C19" s="8" t="s">
        <v>251</v>
      </c>
      <c r="F19" s="10">
        <v>20.5</v>
      </c>
      <c r="H19" s="9">
        <v>0</v>
      </c>
      <c r="J19" s="9">
        <v>0</v>
      </c>
      <c r="L19" s="9">
        <v>0</v>
      </c>
      <c r="N19" s="9">
        <v>17506126473</v>
      </c>
      <c r="P19" s="9">
        <v>0</v>
      </c>
      <c r="R19" s="9">
        <v>17506126473</v>
      </c>
    </row>
    <row r="20" spans="1:18" ht="18.75">
      <c r="A20" s="8" t="s">
        <v>104</v>
      </c>
      <c r="C20" s="8" t="s">
        <v>106</v>
      </c>
      <c r="F20" s="10">
        <v>20.5</v>
      </c>
      <c r="H20" s="9">
        <v>958013327</v>
      </c>
      <c r="J20" s="9">
        <v>0</v>
      </c>
      <c r="L20" s="9">
        <v>958013327</v>
      </c>
      <c r="N20" s="9">
        <v>51868267977</v>
      </c>
      <c r="P20" s="9">
        <v>0</v>
      </c>
      <c r="R20" s="9">
        <v>51868267977</v>
      </c>
    </row>
    <row r="21" spans="1:18" ht="18.75">
      <c r="A21" s="8" t="s">
        <v>208</v>
      </c>
      <c r="C21" s="8" t="s">
        <v>252</v>
      </c>
      <c r="F21" s="10">
        <v>21</v>
      </c>
      <c r="H21" s="9">
        <v>0</v>
      </c>
      <c r="J21" s="9">
        <v>0</v>
      </c>
      <c r="L21" s="9">
        <v>0</v>
      </c>
      <c r="N21" s="9">
        <v>11689983445</v>
      </c>
      <c r="P21" s="9">
        <v>0</v>
      </c>
      <c r="R21" s="9">
        <v>11689983445</v>
      </c>
    </row>
    <row r="22" spans="1:18" ht="18.75">
      <c r="A22" s="8" t="s">
        <v>101</v>
      </c>
      <c r="C22" s="8" t="s">
        <v>103</v>
      </c>
      <c r="F22" s="10">
        <v>18</v>
      </c>
      <c r="H22" s="9">
        <v>3181483282</v>
      </c>
      <c r="J22" s="9">
        <v>0</v>
      </c>
      <c r="L22" s="9">
        <v>3181483282</v>
      </c>
      <c r="N22" s="9">
        <v>26834830226</v>
      </c>
      <c r="P22" s="9">
        <v>0</v>
      </c>
      <c r="R22" s="9">
        <v>26834830226</v>
      </c>
    </row>
    <row r="23" spans="1:18" ht="18.75">
      <c r="A23" s="8" t="s">
        <v>92</v>
      </c>
      <c r="C23" s="8" t="s">
        <v>94</v>
      </c>
      <c r="F23" s="10">
        <v>18</v>
      </c>
      <c r="H23" s="9">
        <v>16537614560</v>
      </c>
      <c r="J23" s="9">
        <v>0</v>
      </c>
      <c r="L23" s="9">
        <v>16537614560</v>
      </c>
      <c r="N23" s="9">
        <v>144905312993</v>
      </c>
      <c r="P23" s="9">
        <v>0</v>
      </c>
      <c r="R23" s="9">
        <v>144905312993</v>
      </c>
    </row>
    <row r="24" spans="1:18" ht="18.75">
      <c r="A24" s="8" t="s">
        <v>206</v>
      </c>
      <c r="C24" s="8" t="s">
        <v>253</v>
      </c>
      <c r="F24" s="10">
        <v>18</v>
      </c>
      <c r="H24" s="9">
        <v>0</v>
      </c>
      <c r="J24" s="9">
        <v>0</v>
      </c>
      <c r="L24" s="9">
        <v>0</v>
      </c>
      <c r="N24" s="9">
        <v>188531082957</v>
      </c>
      <c r="P24" s="9">
        <v>0</v>
      </c>
      <c r="R24" s="9">
        <v>188531082957</v>
      </c>
    </row>
    <row r="25" spans="1:18" ht="18.75">
      <c r="A25" s="8" t="s">
        <v>19</v>
      </c>
      <c r="C25" s="8">
        <v>0</v>
      </c>
      <c r="F25" s="10">
        <v>0</v>
      </c>
      <c r="H25" s="9">
        <v>0</v>
      </c>
      <c r="J25" s="9"/>
      <c r="L25" s="9">
        <v>0</v>
      </c>
      <c r="N25" s="9">
        <v>24054000000</v>
      </c>
      <c r="P25" s="9"/>
      <c r="R25" s="9">
        <v>24054000000</v>
      </c>
    </row>
    <row r="26" spans="1:18" ht="18.75">
      <c r="A26" s="8" t="s">
        <v>274</v>
      </c>
      <c r="C26" s="8">
        <v>0</v>
      </c>
      <c r="F26" s="10">
        <v>0</v>
      </c>
      <c r="H26" s="9">
        <v>0</v>
      </c>
      <c r="J26" s="9">
        <v>0</v>
      </c>
      <c r="L26" s="9">
        <v>0</v>
      </c>
      <c r="N26" s="9">
        <v>9819209015</v>
      </c>
      <c r="P26" s="9"/>
      <c r="R26" s="9">
        <v>9819209015</v>
      </c>
    </row>
    <row r="27" spans="1:18" ht="18.75">
      <c r="A27" s="8" t="s">
        <v>295</v>
      </c>
      <c r="C27" s="8">
        <v>0</v>
      </c>
      <c r="F27" s="10">
        <v>0</v>
      </c>
      <c r="H27" s="9">
        <v>14030266080</v>
      </c>
      <c r="J27" s="9"/>
      <c r="L27" s="9">
        <v>14030266080</v>
      </c>
      <c r="N27" s="9">
        <v>425653149580</v>
      </c>
      <c r="P27" s="9"/>
      <c r="R27" s="9">
        <v>425653149580</v>
      </c>
    </row>
    <row r="28" spans="1:18" ht="21.75" thickBot="1">
      <c r="A28" s="42"/>
      <c r="C28" s="9"/>
      <c r="F28" s="9"/>
      <c r="H28" s="16">
        <f>SUM(H8:H27)</f>
        <v>832996247730</v>
      </c>
      <c r="J28" s="16">
        <v>0</v>
      </c>
      <c r="L28" s="16">
        <f>SUM(L8:L27)</f>
        <v>832996247730</v>
      </c>
      <c r="N28" s="16">
        <f>SUM(N8:N27)</f>
        <v>5713484388858</v>
      </c>
      <c r="P28" s="16">
        <v>0</v>
      </c>
      <c r="R28" s="16">
        <f>SUM(R8:R27)</f>
        <v>5713484388858</v>
      </c>
    </row>
    <row r="29" spans="1:18" ht="13.5" thickTop="1"/>
    <row r="31" spans="1:18">
      <c r="N31" s="20"/>
    </row>
    <row r="32" spans="1:18">
      <c r="F32" s="34"/>
      <c r="N32" s="20"/>
    </row>
    <row r="33" spans="3:14">
      <c r="N33" s="20"/>
    </row>
    <row r="34" spans="3:14">
      <c r="N34" s="20"/>
    </row>
    <row r="35" spans="3:14">
      <c r="C35" s="34"/>
      <c r="N35" s="28"/>
    </row>
    <row r="36" spans="3:14">
      <c r="N36" s="20"/>
    </row>
    <row r="37" spans="3:14">
      <c r="N37" s="20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O22"/>
  <sheetViews>
    <sheetView rightToLeft="1" workbookViewId="0">
      <selection activeCell="I23" sqref="I23"/>
    </sheetView>
  </sheetViews>
  <sheetFormatPr defaultRowHeight="12.75"/>
  <cols>
    <col min="1" max="1" width="40.7109375" bestFit="1" customWidth="1"/>
    <col min="2" max="2" width="1.28515625" customWidth="1"/>
    <col min="3" max="3" width="18.7109375" bestFit="1" customWidth="1"/>
    <col min="4" max="4" width="1.28515625" customWidth="1"/>
    <col min="5" max="5" width="15.5703125" bestFit="1" customWidth="1"/>
    <col min="6" max="6" width="1.28515625" customWidth="1"/>
    <col min="7" max="7" width="18.7109375" bestFit="1" customWidth="1"/>
    <col min="8" max="8" width="1.28515625" customWidth="1"/>
    <col min="9" max="9" width="20.28515625" bestFit="1" customWidth="1"/>
    <col min="10" max="10" width="1.28515625" customWidth="1"/>
    <col min="11" max="11" width="16.5703125" bestFit="1" customWidth="1"/>
    <col min="12" max="12" width="1.28515625" customWidth="1"/>
    <col min="13" max="13" width="20.28515625" bestFit="1" customWidth="1"/>
    <col min="14" max="14" width="0.28515625" customWidth="1"/>
  </cols>
  <sheetData>
    <row r="1" spans="1:15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5" ht="14.45" customHeight="1"/>
    <row r="5" spans="1:15" ht="14.45" customHeight="1">
      <c r="A5" s="62" t="s">
        <v>254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14.45" customHeight="1">
      <c r="A6" s="63" t="s">
        <v>144</v>
      </c>
      <c r="C6" s="63" t="s">
        <v>160</v>
      </c>
      <c r="D6" s="63"/>
      <c r="E6" s="63"/>
      <c r="F6" s="63"/>
      <c r="G6" s="63"/>
      <c r="I6" s="63" t="s">
        <v>161</v>
      </c>
      <c r="J6" s="63"/>
      <c r="K6" s="63"/>
      <c r="L6" s="63"/>
      <c r="M6" s="63"/>
    </row>
    <row r="7" spans="1:15" ht="29.1" customHeight="1">
      <c r="A7" s="63"/>
      <c r="C7" s="19" t="s">
        <v>247</v>
      </c>
      <c r="D7" s="3"/>
      <c r="E7" s="19" t="s">
        <v>232</v>
      </c>
      <c r="F7" s="3"/>
      <c r="G7" s="19" t="s">
        <v>248</v>
      </c>
      <c r="I7" s="19" t="s">
        <v>247</v>
      </c>
      <c r="J7" s="3"/>
      <c r="K7" s="19" t="s">
        <v>232</v>
      </c>
      <c r="L7" s="3"/>
      <c r="M7" s="19" t="s">
        <v>248</v>
      </c>
    </row>
    <row r="8" spans="1:15" ht="21.75" customHeight="1">
      <c r="A8" s="5" t="s">
        <v>296</v>
      </c>
      <c r="C8" s="6">
        <v>157595330223</v>
      </c>
      <c r="E8" s="6">
        <v>0</v>
      </c>
      <c r="G8" s="6">
        <v>157192540613</v>
      </c>
      <c r="I8" s="6">
        <v>1064478881476</v>
      </c>
      <c r="K8" s="6">
        <v>863175612</v>
      </c>
      <c r="M8" s="6">
        <v>1063615705864</v>
      </c>
      <c r="O8" s="20"/>
    </row>
    <row r="9" spans="1:15" ht="21.75" customHeight="1">
      <c r="A9" s="8" t="s">
        <v>297</v>
      </c>
      <c r="C9" s="9">
        <v>264290237238</v>
      </c>
      <c r="E9" s="9">
        <v>0</v>
      </c>
      <c r="G9" s="9">
        <v>264449688522</v>
      </c>
      <c r="I9" s="9">
        <v>1233792432333</v>
      </c>
      <c r="K9" s="9">
        <v>1140713687</v>
      </c>
      <c r="M9" s="9">
        <v>1232651718646</v>
      </c>
      <c r="O9" s="20"/>
    </row>
    <row r="10" spans="1:15" ht="21.75" customHeight="1">
      <c r="A10" s="8" t="s">
        <v>298</v>
      </c>
      <c r="C10" s="9">
        <v>151447347228</v>
      </c>
      <c r="E10" s="9">
        <v>0</v>
      </c>
      <c r="G10" s="9">
        <v>152398990971</v>
      </c>
      <c r="I10" s="9">
        <v>1047484323483</v>
      </c>
      <c r="K10" s="9">
        <v>2369270</v>
      </c>
      <c r="M10" s="9">
        <v>1047481954213</v>
      </c>
      <c r="O10" s="20"/>
    </row>
    <row r="11" spans="1:15" ht="21.75" customHeight="1">
      <c r="A11" s="8" t="s">
        <v>299</v>
      </c>
      <c r="C11" s="9">
        <v>40297</v>
      </c>
      <c r="E11" s="9">
        <v>0</v>
      </c>
      <c r="G11" s="9">
        <v>40297</v>
      </c>
      <c r="I11" s="9">
        <v>28800789719</v>
      </c>
      <c r="K11" s="9">
        <v>0</v>
      </c>
      <c r="M11" s="9">
        <v>28800789719</v>
      </c>
      <c r="O11" s="20"/>
    </row>
    <row r="12" spans="1:15" ht="21.75" customHeight="1">
      <c r="A12" s="8" t="s">
        <v>300</v>
      </c>
      <c r="C12" s="9">
        <v>176442844240</v>
      </c>
      <c r="E12" s="9">
        <v>0</v>
      </c>
      <c r="G12" s="9">
        <v>175808650181</v>
      </c>
      <c r="I12" s="9">
        <v>1372137535441</v>
      </c>
      <c r="K12" s="9">
        <v>1420112935</v>
      </c>
      <c r="M12" s="9">
        <v>1370717422506</v>
      </c>
      <c r="O12" s="20"/>
    </row>
    <row r="13" spans="1:15" ht="21.75" customHeight="1">
      <c r="A13" s="8" t="s">
        <v>301</v>
      </c>
      <c r="C13" s="9">
        <v>0</v>
      </c>
      <c r="E13" s="9">
        <v>0</v>
      </c>
      <c r="G13" s="9">
        <v>0</v>
      </c>
      <c r="I13" s="9">
        <v>111083</v>
      </c>
      <c r="K13" s="9">
        <v>0</v>
      </c>
      <c r="M13" s="9">
        <v>111083</v>
      </c>
      <c r="O13" s="20"/>
    </row>
    <row r="14" spans="1:15" ht="21.75" customHeight="1">
      <c r="A14" s="8" t="s">
        <v>302</v>
      </c>
      <c r="C14" s="9">
        <v>1949</v>
      </c>
      <c r="E14" s="9">
        <v>0</v>
      </c>
      <c r="G14" s="9">
        <v>1949</v>
      </c>
      <c r="I14" s="9">
        <v>27012</v>
      </c>
      <c r="K14" s="9">
        <v>0</v>
      </c>
      <c r="M14" s="9">
        <v>27012</v>
      </c>
      <c r="O14" s="20"/>
    </row>
    <row r="15" spans="1:15" ht="21.75" customHeight="1">
      <c r="A15" s="8" t="s">
        <v>303</v>
      </c>
      <c r="C15" s="9">
        <v>9288</v>
      </c>
      <c r="E15" s="9">
        <v>0</v>
      </c>
      <c r="G15" s="9">
        <v>9288</v>
      </c>
      <c r="I15" s="9">
        <v>9160761</v>
      </c>
      <c r="K15" s="9">
        <v>0</v>
      </c>
      <c r="M15" s="9">
        <v>9160761</v>
      </c>
      <c r="O15" s="20"/>
    </row>
    <row r="16" spans="1:15" ht="21.75" customHeight="1">
      <c r="A16" s="8" t="s">
        <v>304</v>
      </c>
      <c r="C16" s="9">
        <v>282940425366</v>
      </c>
      <c r="E16" s="9">
        <v>0</v>
      </c>
      <c r="G16" s="9">
        <v>283042836932</v>
      </c>
      <c r="I16" s="9">
        <v>1559685986806</v>
      </c>
      <c r="K16" s="9">
        <v>592340736</v>
      </c>
      <c r="M16" s="9">
        <v>1559093646070</v>
      </c>
      <c r="O16" s="20"/>
    </row>
    <row r="17" spans="1:15" ht="21.75" customHeight="1">
      <c r="A17" s="8" t="s">
        <v>305</v>
      </c>
      <c r="C17" s="9">
        <v>0</v>
      </c>
      <c r="E17" s="9">
        <v>0</v>
      </c>
      <c r="G17" s="9">
        <v>0</v>
      </c>
      <c r="I17" s="9">
        <v>632616</v>
      </c>
      <c r="K17" s="9">
        <v>0</v>
      </c>
      <c r="M17" s="9">
        <v>632616</v>
      </c>
      <c r="O17" s="20"/>
    </row>
    <row r="18" spans="1:15" ht="21.75" customHeight="1">
      <c r="A18" s="8" t="s">
        <v>306</v>
      </c>
      <c r="C18" s="9">
        <v>6902</v>
      </c>
      <c r="E18" s="9">
        <v>0</v>
      </c>
      <c r="G18" s="9">
        <v>6902</v>
      </c>
      <c r="I18" s="9">
        <v>110484933291</v>
      </c>
      <c r="K18" s="9">
        <v>2749206</v>
      </c>
      <c r="M18" s="9">
        <v>110482184085</v>
      </c>
      <c r="O18" s="20"/>
    </row>
    <row r="19" spans="1:15" ht="21.75" customHeight="1">
      <c r="A19" s="8" t="s">
        <v>307</v>
      </c>
      <c r="C19" s="9">
        <v>22498</v>
      </c>
      <c r="E19" s="9">
        <v>0</v>
      </c>
      <c r="G19" s="9">
        <v>22498</v>
      </c>
      <c r="I19" s="9">
        <v>206126</v>
      </c>
      <c r="K19" s="9">
        <v>0</v>
      </c>
      <c r="M19" s="9">
        <v>206126</v>
      </c>
      <c r="O19" s="20"/>
    </row>
    <row r="20" spans="1:15" ht="21.75" customHeight="1">
      <c r="A20" s="8" t="s">
        <v>308</v>
      </c>
      <c r="C20" s="9">
        <v>3463</v>
      </c>
      <c r="E20" s="9">
        <v>0</v>
      </c>
      <c r="G20" s="9">
        <v>3463</v>
      </c>
      <c r="I20" s="9">
        <v>109592504</v>
      </c>
      <c r="K20" s="9">
        <v>0</v>
      </c>
      <c r="M20" s="9">
        <v>109592504</v>
      </c>
      <c r="O20" s="20"/>
    </row>
    <row r="21" spans="1:15" ht="21.75" customHeight="1" thickBot="1">
      <c r="A21" s="15" t="s">
        <v>22</v>
      </c>
      <c r="C21" s="16">
        <v>1032716268692</v>
      </c>
      <c r="E21" s="16">
        <v>0</v>
      </c>
      <c r="G21" s="16">
        <v>1032892791616</v>
      </c>
      <c r="I21" s="16">
        <f>SUM(I8:I20)</f>
        <v>6416984612651</v>
      </c>
      <c r="K21" s="16">
        <f>SUM(K8:K20)</f>
        <v>4021461446</v>
      </c>
      <c r="M21" s="16">
        <f>SUM(M8:M20)</f>
        <v>6412963151205</v>
      </c>
    </row>
    <row r="22" spans="1:15" ht="13.5" thickTop="1">
      <c r="C22" s="26"/>
      <c r="E22" s="26"/>
      <c r="G22" s="26"/>
      <c r="I22" s="26"/>
      <c r="K22" s="26"/>
      <c r="M22" s="2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rightToLeft="1" view="pageBreakPreview" topLeftCell="A5" zoomScale="40" zoomScaleNormal="100" zoomScaleSheetLayoutView="40" workbookViewId="0">
      <selection activeCell="A30" sqref="A30:C3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2:2" s="41" customFormat="1" ht="72.75" customHeight="1"/>
    <row r="2" spans="2:2" s="41" customFormat="1" ht="72.75" customHeight="1"/>
    <row r="3" spans="2:2" s="41" customFormat="1" ht="72.75" customHeight="1"/>
    <row r="4" spans="2:2" s="41" customFormat="1" ht="7.35" customHeight="1"/>
    <row r="5" spans="2:2" s="41" customFormat="1" ht="123.6" customHeight="1">
      <c r="B5" s="60"/>
    </row>
    <row r="6" spans="2:2" ht="123.6" customHeight="1">
      <c r="B6" s="60"/>
    </row>
    <row r="30" spans="1:3" ht="36">
      <c r="A30" s="59" t="s">
        <v>0</v>
      </c>
      <c r="B30" s="59"/>
      <c r="C30" s="59"/>
    </row>
    <row r="31" spans="1:3" ht="36">
      <c r="A31" s="59" t="s">
        <v>1</v>
      </c>
      <c r="B31" s="59"/>
      <c r="C31" s="59"/>
    </row>
    <row r="32" spans="1:3" ht="36">
      <c r="A32" s="59" t="s">
        <v>2</v>
      </c>
      <c r="B32" s="59"/>
      <c r="C32" s="59"/>
    </row>
  </sheetData>
  <mergeCells count="4">
    <mergeCell ref="A30:C30"/>
    <mergeCell ref="A31:C31"/>
    <mergeCell ref="A32:C32"/>
    <mergeCell ref="B5:B6"/>
  </mergeCells>
  <printOptions horizontalCentered="1" verticalCentered="1"/>
  <pageMargins left="0.39370078740157483" right="0.39370078740157483" top="0.39370078740157483" bottom="0.39370078740157483" header="0" footer="0"/>
  <pageSetup scale="5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T61"/>
  <sheetViews>
    <sheetView rightToLeft="1" topLeftCell="A4" workbookViewId="0">
      <selection activeCell="I24" sqref="I24"/>
    </sheetView>
  </sheetViews>
  <sheetFormatPr defaultRowHeight="12.75"/>
  <cols>
    <col min="1" max="1" width="31.28515625" bestFit="1" customWidth="1"/>
    <col min="2" max="2" width="1.28515625" customWidth="1"/>
    <col min="3" max="3" width="11" customWidth="1"/>
    <col min="4" max="4" width="1.28515625" customWidth="1"/>
    <col min="5" max="5" width="17.85546875" customWidth="1"/>
    <col min="6" max="6" width="1.28515625" customWidth="1"/>
    <col min="7" max="7" width="17.85546875" customWidth="1"/>
    <col min="8" max="8" width="1.28515625" customWidth="1"/>
    <col min="9" max="9" width="21.85546875" customWidth="1"/>
    <col min="10" max="10" width="1.28515625" customWidth="1"/>
    <col min="11" max="11" width="13.85546875" customWidth="1"/>
    <col min="12" max="12" width="1.28515625" customWidth="1"/>
    <col min="13" max="13" width="18.85546875" customWidth="1"/>
    <col min="14" max="14" width="1.28515625" customWidth="1"/>
    <col min="15" max="15" width="18.5703125" customWidth="1"/>
    <col min="16" max="16" width="1.28515625" customWidth="1"/>
    <col min="17" max="17" width="20.5703125" customWidth="1"/>
    <col min="18" max="18" width="1.28515625" customWidth="1"/>
    <col min="19" max="19" width="0.28515625" customWidth="1"/>
  </cols>
  <sheetData>
    <row r="1" spans="1:20" ht="25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ht="25.5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0" ht="25.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5" spans="1:20" ht="24">
      <c r="A5" s="62" t="s">
        <v>255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20" ht="21">
      <c r="A6" s="63" t="s">
        <v>144</v>
      </c>
      <c r="C6" s="63" t="s">
        <v>160</v>
      </c>
      <c r="D6" s="63"/>
      <c r="E6" s="63"/>
      <c r="F6" s="63"/>
      <c r="G6" s="63"/>
      <c r="H6" s="63"/>
      <c r="I6" s="63"/>
      <c r="K6" s="63" t="s">
        <v>161</v>
      </c>
      <c r="L6" s="63"/>
      <c r="M6" s="63"/>
      <c r="N6" s="63"/>
      <c r="O6" s="63"/>
      <c r="P6" s="63"/>
      <c r="Q6" s="63"/>
      <c r="R6" s="63"/>
    </row>
    <row r="7" spans="1:20" ht="21">
      <c r="A7" s="63"/>
      <c r="C7" s="19" t="s">
        <v>13</v>
      </c>
      <c r="D7" s="3"/>
      <c r="E7" s="19" t="s">
        <v>256</v>
      </c>
      <c r="F7" s="3"/>
      <c r="G7" s="19" t="s">
        <v>257</v>
      </c>
      <c r="H7" s="3"/>
      <c r="I7" s="19" t="s">
        <v>258</v>
      </c>
      <c r="K7" s="19" t="s">
        <v>13</v>
      </c>
      <c r="L7" s="3"/>
      <c r="M7" s="19" t="s">
        <v>256</v>
      </c>
      <c r="N7" s="3"/>
      <c r="O7" s="19" t="s">
        <v>257</v>
      </c>
      <c r="P7" s="3"/>
      <c r="Q7" s="79" t="s">
        <v>258</v>
      </c>
      <c r="R7" s="79"/>
    </row>
    <row r="8" spans="1:20" ht="18.75">
      <c r="A8" s="5" t="s">
        <v>21</v>
      </c>
      <c r="C8" s="6">
        <v>29000000</v>
      </c>
      <c r="E8" s="6">
        <v>158247925000</v>
      </c>
      <c r="G8" s="6">
        <v>147846454884</v>
      </c>
      <c r="I8" s="6">
        <v>10401470116</v>
      </c>
      <c r="K8" s="6">
        <v>29000000</v>
      </c>
      <c r="M8" s="6">
        <v>158247925000</v>
      </c>
      <c r="O8" s="6">
        <v>147846454884</v>
      </c>
      <c r="Q8" s="69">
        <v>10401470116</v>
      </c>
      <c r="R8" s="69"/>
      <c r="T8" s="20"/>
    </row>
    <row r="9" spans="1:20" ht="18.75">
      <c r="A9" s="8" t="s">
        <v>53</v>
      </c>
      <c r="C9" s="9">
        <v>1512693</v>
      </c>
      <c r="E9" s="9">
        <v>35653623066</v>
      </c>
      <c r="G9" s="9">
        <v>34263010947</v>
      </c>
      <c r="I9" s="9">
        <v>1390612119</v>
      </c>
      <c r="K9" s="9">
        <v>32882760</v>
      </c>
      <c r="M9" s="9">
        <v>707674021711</v>
      </c>
      <c r="O9" s="9">
        <v>681825732685</v>
      </c>
      <c r="Q9" s="66">
        <v>25848289026</v>
      </c>
      <c r="R9" s="66"/>
      <c r="T9" s="20"/>
    </row>
    <row r="10" spans="1:20" ht="18.75">
      <c r="A10" s="8" t="s">
        <v>54</v>
      </c>
      <c r="C10" s="9">
        <v>2918000</v>
      </c>
      <c r="E10" s="9">
        <v>69307642889</v>
      </c>
      <c r="G10" s="9">
        <v>61768095557</v>
      </c>
      <c r="I10" s="9">
        <v>7539547332</v>
      </c>
      <c r="K10" s="9">
        <v>21978000</v>
      </c>
      <c r="M10" s="9">
        <v>483248623634</v>
      </c>
      <c r="O10" s="9">
        <v>465275427812</v>
      </c>
      <c r="Q10" s="66">
        <v>17973195822</v>
      </c>
      <c r="R10" s="66"/>
      <c r="T10" s="20"/>
    </row>
    <row r="11" spans="1:20" ht="18.75">
      <c r="A11" s="8" t="s">
        <v>58</v>
      </c>
      <c r="C11" s="9">
        <v>5000000</v>
      </c>
      <c r="E11" s="9">
        <v>50140186572</v>
      </c>
      <c r="G11" s="9">
        <v>49746280441</v>
      </c>
      <c r="I11" s="9">
        <v>393906131</v>
      </c>
      <c r="K11" s="9">
        <v>5000000</v>
      </c>
      <c r="M11" s="9">
        <v>50140186572</v>
      </c>
      <c r="O11" s="9">
        <v>49746280441</v>
      </c>
      <c r="Q11" s="66">
        <v>393906131</v>
      </c>
      <c r="R11" s="66"/>
      <c r="T11" s="20"/>
    </row>
    <row r="12" spans="1:20" ht="18.75">
      <c r="A12" s="8" t="s">
        <v>185</v>
      </c>
      <c r="C12" s="9">
        <v>0</v>
      </c>
      <c r="E12" s="9">
        <v>0</v>
      </c>
      <c r="G12" s="9">
        <v>0</v>
      </c>
      <c r="I12" s="9">
        <v>0</v>
      </c>
      <c r="K12" s="9">
        <v>9668000</v>
      </c>
      <c r="M12" s="9">
        <v>282936014025</v>
      </c>
      <c r="O12" s="9">
        <v>300067423432</v>
      </c>
      <c r="Q12" s="66">
        <v>-17131409407</v>
      </c>
      <c r="R12" s="66"/>
      <c r="T12" s="20"/>
    </row>
    <row r="13" spans="1:20" ht="18.75">
      <c r="A13" s="8" t="s">
        <v>186</v>
      </c>
      <c r="C13" s="9">
        <v>0</v>
      </c>
      <c r="E13" s="9">
        <v>0</v>
      </c>
      <c r="G13" s="9">
        <v>0</v>
      </c>
      <c r="I13" s="9">
        <v>0</v>
      </c>
      <c r="K13" s="9">
        <v>10000000</v>
      </c>
      <c r="M13" s="9">
        <v>129000000000</v>
      </c>
      <c r="O13" s="9">
        <v>150490000000</v>
      </c>
      <c r="Q13" s="66">
        <v>-21490000000</v>
      </c>
      <c r="R13" s="66"/>
      <c r="T13" s="20"/>
    </row>
    <row r="14" spans="1:20" ht="18.75">
      <c r="A14" s="8" t="s">
        <v>166</v>
      </c>
      <c r="C14" s="9">
        <v>0</v>
      </c>
      <c r="E14" s="9">
        <v>0</v>
      </c>
      <c r="G14" s="9">
        <v>0</v>
      </c>
      <c r="I14" s="9">
        <v>0</v>
      </c>
      <c r="K14" s="9">
        <v>32163634</v>
      </c>
      <c r="M14" s="9">
        <v>121038772463</v>
      </c>
      <c r="O14" s="9">
        <v>85697221138</v>
      </c>
      <c r="Q14" s="66">
        <v>35341551325</v>
      </c>
      <c r="R14" s="66"/>
      <c r="T14" s="20"/>
    </row>
    <row r="15" spans="1:20" ht="18.75">
      <c r="A15" s="8" t="s">
        <v>187</v>
      </c>
      <c r="C15" s="9">
        <v>0</v>
      </c>
      <c r="E15" s="9">
        <v>0</v>
      </c>
      <c r="G15" s="9">
        <v>0</v>
      </c>
      <c r="I15" s="9">
        <v>0</v>
      </c>
      <c r="K15" s="9">
        <v>1500000</v>
      </c>
      <c r="M15" s="9">
        <v>31309775439</v>
      </c>
      <c r="O15" s="9">
        <v>28578753564</v>
      </c>
      <c r="Q15" s="66">
        <v>2731021875</v>
      </c>
      <c r="R15" s="66"/>
      <c r="T15" s="20"/>
    </row>
    <row r="16" spans="1:20" ht="18.75">
      <c r="A16" s="8" t="s">
        <v>167</v>
      </c>
      <c r="C16" s="9">
        <v>0</v>
      </c>
      <c r="E16" s="9">
        <v>0</v>
      </c>
      <c r="G16" s="9">
        <v>0</v>
      </c>
      <c r="I16" s="9">
        <v>0</v>
      </c>
      <c r="K16" s="9">
        <v>29799</v>
      </c>
      <c r="M16" s="9">
        <v>30280159297</v>
      </c>
      <c r="O16" s="9">
        <v>30099273241</v>
      </c>
      <c r="Q16" s="66">
        <v>180886056</v>
      </c>
      <c r="R16" s="66"/>
      <c r="T16" s="20"/>
    </row>
    <row r="17" spans="1:20" ht="18.75">
      <c r="A17" s="8" t="s">
        <v>168</v>
      </c>
      <c r="C17" s="9">
        <v>0</v>
      </c>
      <c r="E17" s="9">
        <v>0</v>
      </c>
      <c r="G17" s="9">
        <v>0</v>
      </c>
      <c r="I17" s="9">
        <v>0</v>
      </c>
      <c r="K17" s="9">
        <v>29431752</v>
      </c>
      <c r="M17" s="9">
        <v>543551493380</v>
      </c>
      <c r="O17" s="9">
        <v>518392280387</v>
      </c>
      <c r="Q17" s="66">
        <v>25159212993</v>
      </c>
      <c r="R17" s="66"/>
      <c r="T17" s="20"/>
    </row>
    <row r="18" spans="1:20" ht="18.75">
      <c r="A18" s="8" t="s">
        <v>188</v>
      </c>
      <c r="C18" s="9">
        <v>0</v>
      </c>
      <c r="E18" s="9">
        <v>0</v>
      </c>
      <c r="G18" s="9">
        <v>0</v>
      </c>
      <c r="I18" s="9">
        <v>0</v>
      </c>
      <c r="K18" s="9">
        <v>66412351</v>
      </c>
      <c r="M18" s="9">
        <v>1038260145853</v>
      </c>
      <c r="O18" s="9">
        <v>999999990442</v>
      </c>
      <c r="Q18" s="66">
        <v>38260155411</v>
      </c>
      <c r="R18" s="66"/>
      <c r="T18" s="20"/>
    </row>
    <row r="19" spans="1:20" ht="18.75">
      <c r="A19" s="8" t="s">
        <v>65</v>
      </c>
      <c r="C19" s="9">
        <v>0</v>
      </c>
      <c r="E19" s="9">
        <v>0</v>
      </c>
      <c r="G19" s="9">
        <v>0</v>
      </c>
      <c r="I19" s="9">
        <v>0</v>
      </c>
      <c r="K19" s="9">
        <v>4775000</v>
      </c>
      <c r="M19" s="9">
        <v>69918373241</v>
      </c>
      <c r="O19" s="9">
        <v>71759975157</v>
      </c>
      <c r="Q19" s="66">
        <v>-1841601916</v>
      </c>
      <c r="R19" s="66"/>
      <c r="T19" s="20"/>
    </row>
    <row r="20" spans="1:20" ht="18.75">
      <c r="A20" s="8" t="s">
        <v>189</v>
      </c>
      <c r="C20" s="9">
        <v>0</v>
      </c>
      <c r="E20" s="9">
        <v>0</v>
      </c>
      <c r="G20" s="9">
        <v>0</v>
      </c>
      <c r="I20" s="9">
        <v>0</v>
      </c>
      <c r="K20" s="9">
        <v>2000000</v>
      </c>
      <c r="M20" s="9">
        <v>21338365202</v>
      </c>
      <c r="O20" s="9">
        <v>19992923202</v>
      </c>
      <c r="Q20" s="66">
        <v>1345442000</v>
      </c>
      <c r="R20" s="66"/>
      <c r="T20" s="20"/>
    </row>
    <row r="21" spans="1:20" ht="18.75">
      <c r="A21" s="8" t="s">
        <v>190</v>
      </c>
      <c r="C21" s="9">
        <v>0</v>
      </c>
      <c r="E21" s="9">
        <v>0</v>
      </c>
      <c r="G21" s="9">
        <v>0</v>
      </c>
      <c r="I21" s="9">
        <v>0</v>
      </c>
      <c r="K21" s="9">
        <v>4400000</v>
      </c>
      <c r="M21" s="9">
        <v>87851552250</v>
      </c>
      <c r="O21" s="9">
        <v>99988325303</v>
      </c>
      <c r="Q21" s="66">
        <v>-12136773053</v>
      </c>
      <c r="R21" s="66"/>
      <c r="T21" s="20"/>
    </row>
    <row r="22" spans="1:20" ht="18.75">
      <c r="A22" s="8" t="s">
        <v>169</v>
      </c>
      <c r="C22" s="9">
        <v>0</v>
      </c>
      <c r="E22" s="9">
        <v>0</v>
      </c>
      <c r="G22" s="9">
        <v>0</v>
      </c>
      <c r="I22" s="9">
        <v>0</v>
      </c>
      <c r="K22" s="9">
        <v>35500000</v>
      </c>
      <c r="M22" s="9">
        <v>123833859095</v>
      </c>
      <c r="O22" s="9">
        <v>121534384133</v>
      </c>
      <c r="Q22" s="66">
        <v>2299474962</v>
      </c>
      <c r="R22" s="66"/>
      <c r="T22" s="20"/>
    </row>
    <row r="23" spans="1:20" ht="18.75">
      <c r="A23" s="8" t="s">
        <v>170</v>
      </c>
      <c r="C23" s="9">
        <v>0</v>
      </c>
      <c r="E23" s="9">
        <v>0</v>
      </c>
      <c r="G23" s="9">
        <v>0</v>
      </c>
      <c r="I23" s="9">
        <v>0</v>
      </c>
      <c r="K23" s="9">
        <v>22113433</v>
      </c>
      <c r="M23" s="9">
        <v>52726232432</v>
      </c>
      <c r="O23" s="9">
        <v>38032027225</v>
      </c>
      <c r="Q23" s="66">
        <v>14694205207</v>
      </c>
      <c r="R23" s="66"/>
      <c r="T23" s="20"/>
    </row>
    <row r="24" spans="1:20" ht="18.75">
      <c r="A24" s="8" t="s">
        <v>191</v>
      </c>
      <c r="C24" s="9">
        <v>0</v>
      </c>
      <c r="E24" s="9">
        <v>0</v>
      </c>
      <c r="G24" s="9">
        <v>0</v>
      </c>
      <c r="I24" s="9">
        <v>0</v>
      </c>
      <c r="K24" s="9">
        <v>2000000</v>
      </c>
      <c r="M24" s="9">
        <v>20641459126</v>
      </c>
      <c r="O24" s="9">
        <v>19998659131</v>
      </c>
      <c r="Q24" s="66">
        <v>642799995</v>
      </c>
      <c r="R24" s="66"/>
      <c r="T24" s="20"/>
    </row>
    <row r="25" spans="1:20" ht="18.75">
      <c r="A25" s="8" t="s">
        <v>192</v>
      </c>
      <c r="C25" s="9">
        <v>0</v>
      </c>
      <c r="E25" s="9">
        <v>0</v>
      </c>
      <c r="G25" s="9">
        <v>0</v>
      </c>
      <c r="I25" s="9">
        <v>0</v>
      </c>
      <c r="K25" s="9">
        <v>4045389</v>
      </c>
      <c r="M25" s="9">
        <v>199999986771</v>
      </c>
      <c r="O25" s="9">
        <v>199999986771</v>
      </c>
      <c r="Q25" s="66">
        <v>0</v>
      </c>
      <c r="R25" s="66"/>
      <c r="T25" s="20"/>
    </row>
    <row r="26" spans="1:20" ht="18.75">
      <c r="A26" s="8" t="s">
        <v>171</v>
      </c>
      <c r="C26" s="9">
        <v>0</v>
      </c>
      <c r="E26" s="9">
        <v>0</v>
      </c>
      <c r="G26" s="9">
        <v>0</v>
      </c>
      <c r="I26" s="9">
        <v>0</v>
      </c>
      <c r="K26" s="9">
        <v>12083</v>
      </c>
      <c r="M26" s="9">
        <v>12769490047</v>
      </c>
      <c r="O26" s="9">
        <v>12761823827</v>
      </c>
      <c r="Q26" s="66">
        <v>7666220</v>
      </c>
      <c r="R26" s="66"/>
      <c r="T26" s="20"/>
    </row>
    <row r="27" spans="1:20" ht="18.75">
      <c r="A27" s="8" t="s">
        <v>172</v>
      </c>
      <c r="C27" s="9">
        <v>0</v>
      </c>
      <c r="E27" s="9">
        <v>0</v>
      </c>
      <c r="G27" s="9">
        <v>0</v>
      </c>
      <c r="I27" s="9">
        <v>0</v>
      </c>
      <c r="K27" s="9">
        <v>4692065</v>
      </c>
      <c r="M27" s="9">
        <v>8217666672</v>
      </c>
      <c r="O27" s="9">
        <v>8145720997</v>
      </c>
      <c r="Q27" s="66">
        <v>71945675</v>
      </c>
      <c r="R27" s="66"/>
      <c r="T27" s="20"/>
    </row>
    <row r="28" spans="1:20" ht="18.75">
      <c r="A28" s="8" t="s">
        <v>193</v>
      </c>
      <c r="C28" s="9">
        <v>0</v>
      </c>
      <c r="E28" s="9">
        <v>0</v>
      </c>
      <c r="G28" s="9">
        <v>0</v>
      </c>
      <c r="I28" s="9">
        <v>0</v>
      </c>
      <c r="K28" s="9">
        <v>4000000</v>
      </c>
      <c r="M28" s="9">
        <v>43119825540</v>
      </c>
      <c r="O28" s="9">
        <v>39985314796</v>
      </c>
      <c r="Q28" s="66">
        <v>3134510744</v>
      </c>
      <c r="R28" s="66"/>
      <c r="T28" s="20"/>
    </row>
    <row r="29" spans="1:20" ht="18.75">
      <c r="A29" s="8" t="s">
        <v>173</v>
      </c>
      <c r="C29" s="9">
        <v>0</v>
      </c>
      <c r="E29" s="9">
        <v>0</v>
      </c>
      <c r="G29" s="9">
        <v>0</v>
      </c>
      <c r="I29" s="9">
        <v>0</v>
      </c>
      <c r="K29" s="9">
        <v>6100000</v>
      </c>
      <c r="M29" s="9">
        <v>228570863712</v>
      </c>
      <c r="O29" s="9">
        <v>164777380712</v>
      </c>
      <c r="Q29" s="66">
        <v>63793483000</v>
      </c>
      <c r="R29" s="66"/>
      <c r="T29" s="20"/>
    </row>
    <row r="30" spans="1:20" ht="18.75">
      <c r="A30" s="8" t="s">
        <v>174</v>
      </c>
      <c r="C30" s="9">
        <v>0</v>
      </c>
      <c r="E30" s="9">
        <v>0</v>
      </c>
      <c r="G30" s="9">
        <v>0</v>
      </c>
      <c r="I30" s="9">
        <v>0</v>
      </c>
      <c r="K30" s="9">
        <v>18000000</v>
      </c>
      <c r="M30" s="9">
        <v>72375355893</v>
      </c>
      <c r="O30" s="9">
        <v>73156310367</v>
      </c>
      <c r="Q30" s="66">
        <v>-780954474</v>
      </c>
      <c r="R30" s="66"/>
      <c r="T30" s="20"/>
    </row>
    <row r="31" spans="1:20" ht="18.75">
      <c r="A31" s="8" t="s">
        <v>194</v>
      </c>
      <c r="C31" s="9">
        <v>0</v>
      </c>
      <c r="E31" s="9">
        <v>0</v>
      </c>
      <c r="G31" s="9">
        <v>0</v>
      </c>
      <c r="I31" s="9">
        <v>0</v>
      </c>
      <c r="K31" s="9">
        <v>1000000</v>
      </c>
      <c r="M31" s="9">
        <v>9690978283</v>
      </c>
      <c r="O31" s="9">
        <v>9976603283</v>
      </c>
      <c r="Q31" s="66">
        <v>-285625000</v>
      </c>
      <c r="R31" s="66"/>
      <c r="T31" s="20"/>
    </row>
    <row r="32" spans="1:20" ht="18.75">
      <c r="A32" s="8" t="s">
        <v>175</v>
      </c>
      <c r="C32" s="9">
        <v>0</v>
      </c>
      <c r="E32" s="9">
        <v>0</v>
      </c>
      <c r="G32" s="9">
        <v>0</v>
      </c>
      <c r="I32" s="9">
        <v>0</v>
      </c>
      <c r="K32" s="9">
        <v>254967133</v>
      </c>
      <c r="M32" s="9">
        <v>157139046884</v>
      </c>
      <c r="O32" s="9">
        <v>114230059281</v>
      </c>
      <c r="Q32" s="66">
        <v>42908987603</v>
      </c>
      <c r="R32" s="66"/>
      <c r="T32" s="20"/>
    </row>
    <row r="33" spans="1:20" ht="18.75">
      <c r="A33" s="8" t="s">
        <v>195</v>
      </c>
      <c r="C33" s="9">
        <v>0</v>
      </c>
      <c r="E33" s="9">
        <v>0</v>
      </c>
      <c r="G33" s="9">
        <v>0</v>
      </c>
      <c r="I33" s="9">
        <v>0</v>
      </c>
      <c r="K33" s="9">
        <v>579746</v>
      </c>
      <c r="M33" s="9">
        <v>234557105268</v>
      </c>
      <c r="O33" s="9">
        <v>212235253732</v>
      </c>
      <c r="Q33" s="66">
        <v>22321851536</v>
      </c>
      <c r="R33" s="66"/>
      <c r="T33" s="20"/>
    </row>
    <row r="34" spans="1:20" ht="18.75">
      <c r="A34" s="8" t="s">
        <v>56</v>
      </c>
      <c r="C34" s="9">
        <v>0</v>
      </c>
      <c r="E34" s="9">
        <v>0</v>
      </c>
      <c r="G34" s="9">
        <v>0</v>
      </c>
      <c r="I34" s="9">
        <v>0</v>
      </c>
      <c r="K34" s="9">
        <v>805000</v>
      </c>
      <c r="M34" s="9">
        <v>39792140655</v>
      </c>
      <c r="O34" s="9">
        <v>39751085655</v>
      </c>
      <c r="Q34" s="66">
        <v>41055000</v>
      </c>
      <c r="R34" s="66"/>
      <c r="T34" s="20"/>
    </row>
    <row r="35" spans="1:20" ht="18.75">
      <c r="A35" s="8" t="s">
        <v>176</v>
      </c>
      <c r="C35" s="9">
        <v>0</v>
      </c>
      <c r="E35" s="9">
        <v>0</v>
      </c>
      <c r="G35" s="9">
        <v>0</v>
      </c>
      <c r="I35" s="9">
        <v>0</v>
      </c>
      <c r="K35" s="9">
        <v>9171026</v>
      </c>
      <c r="M35" s="9">
        <v>126188158303</v>
      </c>
      <c r="O35" s="9">
        <v>146293160719</v>
      </c>
      <c r="Q35" s="66">
        <v>-20105002416</v>
      </c>
      <c r="R35" s="66"/>
      <c r="T35" s="20"/>
    </row>
    <row r="36" spans="1:20" ht="18.75">
      <c r="A36" s="8" t="s">
        <v>196</v>
      </c>
      <c r="C36" s="9">
        <v>0</v>
      </c>
      <c r="E36" s="9">
        <v>0</v>
      </c>
      <c r="G36" s="9">
        <v>0</v>
      </c>
      <c r="I36" s="9">
        <v>0</v>
      </c>
      <c r="K36" s="9">
        <v>43978468</v>
      </c>
      <c r="M36" s="9">
        <v>1038203212353</v>
      </c>
      <c r="O36" s="9">
        <v>999999996771</v>
      </c>
      <c r="Q36" s="66">
        <v>38203215582</v>
      </c>
      <c r="R36" s="66"/>
      <c r="T36" s="20"/>
    </row>
    <row r="37" spans="1:20" ht="18.75">
      <c r="A37" s="8" t="s">
        <v>177</v>
      </c>
      <c r="C37" s="9">
        <v>0</v>
      </c>
      <c r="E37" s="9">
        <v>0</v>
      </c>
      <c r="G37" s="9">
        <v>0</v>
      </c>
      <c r="I37" s="9">
        <v>0</v>
      </c>
      <c r="K37" s="9">
        <v>130000000</v>
      </c>
      <c r="M37" s="9">
        <v>219179735010</v>
      </c>
      <c r="O37" s="9">
        <v>169267057538</v>
      </c>
      <c r="Q37" s="66">
        <v>49912677472</v>
      </c>
      <c r="R37" s="66"/>
      <c r="T37" s="20"/>
    </row>
    <row r="38" spans="1:20" ht="18.75">
      <c r="A38" s="8" t="s">
        <v>197</v>
      </c>
      <c r="C38" s="9">
        <v>0</v>
      </c>
      <c r="E38" s="9">
        <v>0</v>
      </c>
      <c r="G38" s="9">
        <v>0</v>
      </c>
      <c r="I38" s="9">
        <v>0</v>
      </c>
      <c r="K38" s="9">
        <v>2783000</v>
      </c>
      <c r="M38" s="9">
        <v>56830333750</v>
      </c>
      <c r="O38" s="9">
        <v>55180031243</v>
      </c>
      <c r="Q38" s="66">
        <v>1650302507</v>
      </c>
      <c r="R38" s="66"/>
      <c r="T38" s="20"/>
    </row>
    <row r="39" spans="1:20" ht="18.75">
      <c r="A39" s="8" t="s">
        <v>198</v>
      </c>
      <c r="C39" s="9">
        <v>0</v>
      </c>
      <c r="E39" s="9">
        <v>0</v>
      </c>
      <c r="G39" s="9">
        <v>0</v>
      </c>
      <c r="I39" s="9">
        <v>0</v>
      </c>
      <c r="K39" s="9">
        <v>4000000</v>
      </c>
      <c r="M39" s="9">
        <v>37835017520</v>
      </c>
      <c r="O39" s="9">
        <v>40001417520</v>
      </c>
      <c r="Q39" s="66">
        <v>-2166400000</v>
      </c>
      <c r="R39" s="66"/>
      <c r="T39" s="20"/>
    </row>
    <row r="40" spans="1:20" ht="18.75">
      <c r="A40" s="8" t="s">
        <v>199</v>
      </c>
      <c r="C40" s="9">
        <v>0</v>
      </c>
      <c r="E40" s="9">
        <v>0</v>
      </c>
      <c r="G40" s="9">
        <v>0</v>
      </c>
      <c r="I40" s="9">
        <v>0</v>
      </c>
      <c r="K40" s="9">
        <v>1000000</v>
      </c>
      <c r="M40" s="9">
        <v>19516796323</v>
      </c>
      <c r="O40" s="9">
        <v>15498342573</v>
      </c>
      <c r="Q40" s="66">
        <v>4018453750</v>
      </c>
      <c r="R40" s="66"/>
      <c r="T40" s="20"/>
    </row>
    <row r="41" spans="1:20" ht="18.75">
      <c r="A41" s="8" t="s">
        <v>63</v>
      </c>
      <c r="C41" s="9">
        <v>0</v>
      </c>
      <c r="E41" s="9">
        <v>0</v>
      </c>
      <c r="G41" s="9">
        <v>0</v>
      </c>
      <c r="I41" s="9">
        <v>0</v>
      </c>
      <c r="K41" s="9">
        <v>1822681</v>
      </c>
      <c r="M41" s="9">
        <v>50943933950</v>
      </c>
      <c r="O41" s="9">
        <v>52424755591</v>
      </c>
      <c r="Q41" s="66">
        <v>-1480821641</v>
      </c>
      <c r="R41" s="66"/>
      <c r="T41" s="20"/>
    </row>
    <row r="42" spans="1:20" ht="18.75">
      <c r="A42" s="8" t="s">
        <v>178</v>
      </c>
      <c r="C42" s="9">
        <v>0</v>
      </c>
      <c r="E42" s="9">
        <v>0</v>
      </c>
      <c r="G42" s="9">
        <v>0</v>
      </c>
      <c r="I42" s="9">
        <v>0</v>
      </c>
      <c r="K42" s="9">
        <v>124500001</v>
      </c>
      <c r="M42" s="9">
        <v>295226229856</v>
      </c>
      <c r="O42" s="9">
        <v>294636237937</v>
      </c>
      <c r="Q42" s="66">
        <v>589991919</v>
      </c>
      <c r="R42" s="66"/>
      <c r="T42" s="20"/>
    </row>
    <row r="43" spans="1:20" ht="18.75">
      <c r="A43" s="8" t="s">
        <v>179</v>
      </c>
      <c r="C43" s="9">
        <v>0</v>
      </c>
      <c r="E43" s="9">
        <v>0</v>
      </c>
      <c r="G43" s="9">
        <v>0</v>
      </c>
      <c r="I43" s="9">
        <v>0</v>
      </c>
      <c r="K43" s="9">
        <v>4000000</v>
      </c>
      <c r="M43" s="9">
        <v>67674924217</v>
      </c>
      <c r="O43" s="9">
        <v>68144612217</v>
      </c>
      <c r="Q43" s="66">
        <v>-469688000</v>
      </c>
      <c r="R43" s="66"/>
      <c r="T43" s="20"/>
    </row>
    <row r="44" spans="1:20" ht="18.75">
      <c r="A44" s="8" t="s">
        <v>200</v>
      </c>
      <c r="C44" s="9">
        <v>0</v>
      </c>
      <c r="E44" s="9">
        <v>0</v>
      </c>
      <c r="G44" s="9">
        <v>0</v>
      </c>
      <c r="I44" s="9">
        <v>0</v>
      </c>
      <c r="K44" s="9">
        <v>2000000</v>
      </c>
      <c r="M44" s="9">
        <v>23731785000</v>
      </c>
      <c r="O44" s="9">
        <v>26700007500</v>
      </c>
      <c r="Q44" s="66">
        <v>-2968222500</v>
      </c>
      <c r="R44" s="66"/>
      <c r="T44" s="20"/>
    </row>
    <row r="45" spans="1:20" ht="18.75">
      <c r="A45" s="8" t="s">
        <v>180</v>
      </c>
      <c r="C45" s="9">
        <v>0</v>
      </c>
      <c r="E45" s="9">
        <v>0</v>
      </c>
      <c r="G45" s="9">
        <v>0</v>
      </c>
      <c r="I45" s="9">
        <v>0</v>
      </c>
      <c r="K45" s="9">
        <v>35000000</v>
      </c>
      <c r="M45" s="9">
        <v>95694286909</v>
      </c>
      <c r="O45" s="9">
        <v>98061822624</v>
      </c>
      <c r="Q45" s="66">
        <v>-2367535715</v>
      </c>
      <c r="R45" s="66"/>
      <c r="T45" s="20"/>
    </row>
    <row r="46" spans="1:20" ht="18.75">
      <c r="A46" s="8" t="s">
        <v>181</v>
      </c>
      <c r="C46" s="9">
        <v>0</v>
      </c>
      <c r="E46" s="9">
        <v>0</v>
      </c>
      <c r="G46" s="9">
        <v>0</v>
      </c>
      <c r="I46" s="9">
        <v>0</v>
      </c>
      <c r="K46" s="9">
        <v>30231848</v>
      </c>
      <c r="M46" s="9">
        <v>305115135862</v>
      </c>
      <c r="O46" s="9">
        <v>277055967262</v>
      </c>
      <c r="Q46" s="66">
        <v>28059168600</v>
      </c>
      <c r="R46" s="66"/>
      <c r="T46" s="20"/>
    </row>
    <row r="47" spans="1:20" ht="18.75">
      <c r="A47" s="8" t="s">
        <v>92</v>
      </c>
      <c r="C47" s="9">
        <v>1200000</v>
      </c>
      <c r="E47" s="9">
        <v>1200000000000</v>
      </c>
      <c r="G47" s="9">
        <v>1199782500000</v>
      </c>
      <c r="I47" s="9">
        <v>217500000</v>
      </c>
      <c r="K47" s="9">
        <v>1200000</v>
      </c>
      <c r="M47" s="9">
        <v>1200000000000</v>
      </c>
      <c r="O47" s="9">
        <v>1199782500000</v>
      </c>
      <c r="Q47" s="66">
        <v>217500000</v>
      </c>
      <c r="R47" s="66"/>
      <c r="T47" s="20"/>
    </row>
    <row r="48" spans="1:20" ht="18.75">
      <c r="A48" s="8" t="s">
        <v>104</v>
      </c>
      <c r="C48" s="9">
        <v>420000</v>
      </c>
      <c r="E48" s="9">
        <v>420000000000</v>
      </c>
      <c r="G48" s="9">
        <v>412209873416</v>
      </c>
      <c r="I48" s="9">
        <v>7790126584</v>
      </c>
      <c r="K48" s="9">
        <v>420000</v>
      </c>
      <c r="M48" s="9">
        <v>420000000000</v>
      </c>
      <c r="O48" s="9">
        <v>412209873416</v>
      </c>
      <c r="Q48" s="66">
        <v>7790126584</v>
      </c>
      <c r="R48" s="66"/>
      <c r="T48" s="20"/>
    </row>
    <row r="49" spans="1:20" ht="18.75">
      <c r="A49" s="8" t="s">
        <v>206</v>
      </c>
      <c r="C49" s="9">
        <v>0</v>
      </c>
      <c r="E49" s="9">
        <v>0</v>
      </c>
      <c r="G49" s="9">
        <v>0</v>
      </c>
      <c r="I49" s="9">
        <v>0</v>
      </c>
      <c r="K49" s="9">
        <v>1942000</v>
      </c>
      <c r="M49" s="9">
        <v>1942000000000</v>
      </c>
      <c r="O49" s="9">
        <v>1847406387446</v>
      </c>
      <c r="Q49" s="66">
        <v>94593612554</v>
      </c>
      <c r="R49" s="66"/>
      <c r="T49" s="20"/>
    </row>
    <row r="50" spans="1:20" ht="18.75">
      <c r="A50" s="8" t="s">
        <v>207</v>
      </c>
      <c r="C50" s="9">
        <v>0</v>
      </c>
      <c r="E50" s="9">
        <v>0</v>
      </c>
      <c r="G50" s="9">
        <v>0</v>
      </c>
      <c r="I50" s="9">
        <v>0</v>
      </c>
      <c r="K50" s="9">
        <v>880000</v>
      </c>
      <c r="M50" s="9">
        <v>880000000000</v>
      </c>
      <c r="O50" s="9">
        <v>782970060950</v>
      </c>
      <c r="Q50" s="66">
        <v>97029939050</v>
      </c>
      <c r="R50" s="66"/>
      <c r="T50" s="20"/>
    </row>
    <row r="51" spans="1:20" ht="18.75">
      <c r="A51" s="8" t="s">
        <v>208</v>
      </c>
      <c r="C51" s="9">
        <v>0</v>
      </c>
      <c r="E51" s="9">
        <v>0</v>
      </c>
      <c r="G51" s="9">
        <v>0</v>
      </c>
      <c r="I51" s="9">
        <v>0</v>
      </c>
      <c r="K51" s="9">
        <v>350000</v>
      </c>
      <c r="M51" s="9">
        <v>349944062500</v>
      </c>
      <c r="O51" s="9">
        <v>349880625000</v>
      </c>
      <c r="Q51" s="66">
        <v>63437500</v>
      </c>
      <c r="R51" s="66"/>
      <c r="T51" s="20"/>
    </row>
    <row r="52" spans="1:20" ht="18.75">
      <c r="A52" s="8" t="s">
        <v>209</v>
      </c>
      <c r="C52" s="9">
        <v>0</v>
      </c>
      <c r="E52" s="9">
        <v>0</v>
      </c>
      <c r="G52" s="9">
        <v>0</v>
      </c>
      <c r="I52" s="9">
        <v>0</v>
      </c>
      <c r="K52" s="9">
        <v>957700</v>
      </c>
      <c r="M52" s="9">
        <v>878123861000</v>
      </c>
      <c r="O52" s="9">
        <v>755104482875</v>
      </c>
      <c r="Q52" s="66">
        <v>123019378125</v>
      </c>
      <c r="R52" s="66"/>
      <c r="T52" s="20"/>
    </row>
    <row r="53" spans="1:20" ht="18.75">
      <c r="A53" s="8" t="s">
        <v>210</v>
      </c>
      <c r="C53" s="9">
        <v>0</v>
      </c>
      <c r="E53" s="9">
        <v>0</v>
      </c>
      <c r="G53" s="9">
        <v>0</v>
      </c>
      <c r="I53" s="9">
        <v>0</v>
      </c>
      <c r="K53" s="9">
        <v>1874200</v>
      </c>
      <c r="M53" s="9">
        <v>1788529060000</v>
      </c>
      <c r="O53" s="9">
        <v>1525864443307</v>
      </c>
      <c r="Q53" s="66">
        <v>262664616693</v>
      </c>
      <c r="R53" s="66"/>
      <c r="T53" s="20"/>
    </row>
    <row r="54" spans="1:20" ht="18.75">
      <c r="A54" s="8" t="s">
        <v>211</v>
      </c>
      <c r="C54" s="9">
        <v>0</v>
      </c>
      <c r="E54" s="9">
        <v>0</v>
      </c>
      <c r="G54" s="9">
        <v>0</v>
      </c>
      <c r="I54" s="9">
        <v>0</v>
      </c>
      <c r="K54" s="9">
        <v>2050000</v>
      </c>
      <c r="M54" s="9">
        <v>1840851861875</v>
      </c>
      <c r="O54" s="9">
        <v>1890119206937</v>
      </c>
      <c r="Q54" s="66">
        <v>-49267345062</v>
      </c>
      <c r="R54" s="66"/>
      <c r="T54" s="20"/>
    </row>
    <row r="55" spans="1:20" ht="18.75">
      <c r="A55" s="8" t="s">
        <v>212</v>
      </c>
      <c r="C55" s="9">
        <v>0</v>
      </c>
      <c r="E55" s="9">
        <v>0</v>
      </c>
      <c r="G55" s="9">
        <v>0</v>
      </c>
      <c r="I55" s="9">
        <v>0</v>
      </c>
      <c r="K55" s="9">
        <v>1000000</v>
      </c>
      <c r="M55" s="9">
        <v>1000000000000</v>
      </c>
      <c r="O55" s="9">
        <v>985721305625</v>
      </c>
      <c r="Q55" s="66">
        <v>14278694375</v>
      </c>
      <c r="R55" s="66"/>
      <c r="T55" s="20"/>
    </row>
    <row r="56" spans="1:20" ht="18.75">
      <c r="A56" s="8" t="s">
        <v>213</v>
      </c>
      <c r="C56" s="9">
        <v>0</v>
      </c>
      <c r="E56" s="9">
        <v>0</v>
      </c>
      <c r="G56" s="9">
        <v>0</v>
      </c>
      <c r="I56" s="9">
        <v>0</v>
      </c>
      <c r="K56" s="9">
        <v>1225000</v>
      </c>
      <c r="M56" s="9">
        <v>1192743630735</v>
      </c>
      <c r="O56" s="9">
        <v>1128581781158</v>
      </c>
      <c r="Q56" s="66">
        <v>64161849577</v>
      </c>
      <c r="R56" s="66"/>
      <c r="T56" s="20"/>
    </row>
    <row r="57" spans="1:20" ht="18.75">
      <c r="A57" s="8" t="s">
        <v>214</v>
      </c>
      <c r="C57" s="9">
        <v>0</v>
      </c>
      <c r="E57" s="9">
        <v>0</v>
      </c>
      <c r="G57" s="9">
        <v>0</v>
      </c>
      <c r="I57" s="9">
        <v>0</v>
      </c>
      <c r="K57" s="9">
        <v>500000</v>
      </c>
      <c r="M57" s="9">
        <v>329480440625</v>
      </c>
      <c r="O57" s="9">
        <v>289927878125</v>
      </c>
      <c r="Q57" s="66">
        <v>39552562500</v>
      </c>
      <c r="R57" s="66"/>
      <c r="T57" s="20"/>
    </row>
    <row r="58" spans="1:20" ht="18.75">
      <c r="A58" s="8" t="s">
        <v>110</v>
      </c>
      <c r="C58" s="9">
        <v>0</v>
      </c>
      <c r="E58" s="9">
        <v>0</v>
      </c>
      <c r="G58" s="9">
        <v>0</v>
      </c>
      <c r="I58" s="9">
        <v>0</v>
      </c>
      <c r="K58" s="9">
        <v>67720</v>
      </c>
      <c r="M58" s="9">
        <v>59989045016</v>
      </c>
      <c r="O58" s="9">
        <v>67068997026</v>
      </c>
      <c r="Q58" s="66">
        <v>-7079952010</v>
      </c>
      <c r="R58" s="66"/>
      <c r="T58" s="20"/>
    </row>
    <row r="59" spans="1:20" ht="18.75">
      <c r="A59" s="8" t="s">
        <v>113</v>
      </c>
      <c r="C59" s="9">
        <v>0</v>
      </c>
      <c r="E59" s="9">
        <v>0</v>
      </c>
      <c r="G59" s="9">
        <v>0</v>
      </c>
      <c r="I59" s="9">
        <v>0</v>
      </c>
      <c r="K59" s="9">
        <v>405000</v>
      </c>
      <c r="M59" s="9">
        <v>386259210750</v>
      </c>
      <c r="O59" s="9">
        <v>404979210750</v>
      </c>
      <c r="Q59" s="66">
        <v>-18720000000</v>
      </c>
      <c r="R59" s="66"/>
      <c r="T59" s="20"/>
    </row>
    <row r="60" spans="1:20" ht="18.75">
      <c r="A60" s="8" t="s">
        <v>309</v>
      </c>
      <c r="C60" s="9">
        <v>0</v>
      </c>
      <c r="E60" s="9">
        <v>0</v>
      </c>
      <c r="G60" s="9"/>
      <c r="I60" s="9">
        <v>0</v>
      </c>
      <c r="K60" s="9">
        <v>50000000</v>
      </c>
      <c r="M60" s="9">
        <v>641452500000</v>
      </c>
      <c r="O60" s="9">
        <v>601431330001</v>
      </c>
      <c r="Q60" s="80">
        <v>40021169999</v>
      </c>
      <c r="R60" s="80"/>
      <c r="T60" s="20"/>
    </row>
    <row r="61" spans="1:20" ht="21">
      <c r="A61" s="42"/>
      <c r="C61" s="9"/>
      <c r="E61" s="16">
        <f>SUM(E8:E60)</f>
        <v>1933349377527</v>
      </c>
      <c r="G61" s="16">
        <f>SUM(G8:G60)</f>
        <v>1905616215245</v>
      </c>
      <c r="I61" s="16">
        <f>SUM(I8:I60)</f>
        <v>27733162282</v>
      </c>
      <c r="K61" s="16">
        <v>1004414789</v>
      </c>
      <c r="M61" s="16">
        <v>19562290139999</v>
      </c>
      <c r="O61" s="16">
        <v>18626031630902</v>
      </c>
      <c r="Q61" s="75">
        <f>SUM(Q8:R60)</f>
        <v>1015086476290</v>
      </c>
      <c r="R61" s="75"/>
    </row>
  </sheetData>
  <mergeCells count="62">
    <mergeCell ref="Q58:R58"/>
    <mergeCell ref="Q59:R59"/>
    <mergeCell ref="Q61:R61"/>
    <mergeCell ref="Q53:R53"/>
    <mergeCell ref="Q54:R54"/>
    <mergeCell ref="Q55:R55"/>
    <mergeCell ref="Q56:R56"/>
    <mergeCell ref="Q57:R57"/>
    <mergeCell ref="Q60:R60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45"/>
  <sheetViews>
    <sheetView rightToLeft="1" topLeftCell="A6" workbookViewId="0">
      <selection activeCell="N43" sqref="N43"/>
    </sheetView>
  </sheetViews>
  <sheetFormatPr defaultRowHeight="12.75"/>
  <cols>
    <col min="1" max="1" width="29.42578125" bestFit="1" customWidth="1"/>
    <col min="2" max="2" width="1.28515625" customWidth="1"/>
    <col min="3" max="3" width="12.140625" customWidth="1"/>
    <col min="4" max="4" width="1.28515625" customWidth="1"/>
    <col min="5" max="5" width="19" customWidth="1"/>
    <col min="6" max="6" width="1.28515625" customWidth="1"/>
    <col min="7" max="7" width="18.85546875" customWidth="1"/>
    <col min="8" max="8" width="1.28515625" customWidth="1"/>
    <col min="9" max="9" width="26.28515625" customWidth="1"/>
    <col min="10" max="10" width="1.28515625" customWidth="1"/>
    <col min="11" max="11" width="12.140625" customWidth="1"/>
    <col min="12" max="12" width="1.28515625" customWidth="1"/>
    <col min="13" max="13" width="19" customWidth="1"/>
    <col min="14" max="14" width="1.28515625" customWidth="1"/>
    <col min="15" max="15" width="19" customWidth="1"/>
    <col min="16" max="16" width="1.28515625" customWidth="1"/>
    <col min="17" max="17" width="14.28515625" customWidth="1"/>
    <col min="18" max="18" width="5.42578125" customWidth="1"/>
    <col min="19" max="19" width="0.28515625" customWidth="1"/>
    <col min="20" max="20" width="14.42578125" bestFit="1" customWidth="1"/>
  </cols>
  <sheetData>
    <row r="1" spans="1:21" ht="25.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1" ht="25.5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1" ht="25.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5" spans="1:21" ht="24">
      <c r="A5" s="62" t="s">
        <v>259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21" ht="21">
      <c r="A6" s="63" t="s">
        <v>144</v>
      </c>
      <c r="C6" s="63" t="s">
        <v>160</v>
      </c>
      <c r="D6" s="63"/>
      <c r="E6" s="63"/>
      <c r="F6" s="63"/>
      <c r="G6" s="63"/>
      <c r="H6" s="63"/>
      <c r="I6" s="63"/>
      <c r="K6" s="63" t="s">
        <v>161</v>
      </c>
      <c r="L6" s="63"/>
      <c r="M6" s="63"/>
      <c r="N6" s="63"/>
      <c r="O6" s="63"/>
      <c r="P6" s="63"/>
      <c r="Q6" s="63"/>
      <c r="R6" s="63"/>
    </row>
    <row r="7" spans="1:21" ht="40.5" customHeight="1">
      <c r="A7" s="63"/>
      <c r="C7" s="19" t="s">
        <v>13</v>
      </c>
      <c r="D7" s="3"/>
      <c r="E7" s="19" t="s">
        <v>15</v>
      </c>
      <c r="F7" s="3"/>
      <c r="G7" s="19" t="s">
        <v>257</v>
      </c>
      <c r="H7" s="3"/>
      <c r="I7" s="19" t="s">
        <v>260</v>
      </c>
      <c r="K7" s="19" t="s">
        <v>13</v>
      </c>
      <c r="L7" s="3"/>
      <c r="M7" s="19" t="s">
        <v>15</v>
      </c>
      <c r="N7" s="3"/>
      <c r="O7" s="19" t="s">
        <v>257</v>
      </c>
      <c r="P7" s="3"/>
      <c r="Q7" s="79" t="s">
        <v>260</v>
      </c>
      <c r="R7" s="79"/>
    </row>
    <row r="8" spans="1:21" ht="18.75">
      <c r="A8" s="5" t="s">
        <v>19</v>
      </c>
      <c r="C8" s="6">
        <v>211000000</v>
      </c>
      <c r="E8" s="6">
        <v>518544221050</v>
      </c>
      <c r="G8" s="6">
        <v>510098745600</v>
      </c>
      <c r="I8" s="6">
        <v>8445475450</v>
      </c>
      <c r="K8" s="6">
        <v>211000000</v>
      </c>
      <c r="M8" s="6">
        <v>518544221050</v>
      </c>
      <c r="O8" s="6">
        <v>501711702939</v>
      </c>
      <c r="Q8" s="69">
        <v>16832518111</v>
      </c>
      <c r="R8" s="69"/>
      <c r="T8" s="20"/>
      <c r="U8" s="20"/>
    </row>
    <row r="9" spans="1:21" ht="18.75">
      <c r="A9" s="8" t="s">
        <v>20</v>
      </c>
      <c r="C9" s="9">
        <v>104000000</v>
      </c>
      <c r="E9" s="9">
        <v>535006966000</v>
      </c>
      <c r="G9" s="9">
        <v>526106926800</v>
      </c>
      <c r="I9" s="9">
        <v>8900039200</v>
      </c>
      <c r="K9" s="9">
        <v>104000000</v>
      </c>
      <c r="M9" s="9">
        <v>535006966000</v>
      </c>
      <c r="O9" s="9">
        <v>500823264016</v>
      </c>
      <c r="Q9" s="66">
        <v>34183701984</v>
      </c>
      <c r="R9" s="66"/>
      <c r="T9" s="20"/>
      <c r="U9" s="20"/>
    </row>
    <row r="10" spans="1:21" ht="18.75">
      <c r="A10" s="8" t="s">
        <v>65</v>
      </c>
      <c r="C10" s="9">
        <v>15185000</v>
      </c>
      <c r="E10" s="9">
        <v>237856169650</v>
      </c>
      <c r="G10" s="9">
        <v>232206277209</v>
      </c>
      <c r="I10" s="9">
        <v>5649892441</v>
      </c>
      <c r="K10" s="9">
        <v>15185000</v>
      </c>
      <c r="M10" s="9">
        <v>237856169650</v>
      </c>
      <c r="O10" s="9">
        <v>228468586928</v>
      </c>
      <c r="Q10" s="66">
        <v>9387582722</v>
      </c>
      <c r="R10" s="66"/>
      <c r="T10" s="20"/>
      <c r="U10" s="20"/>
    </row>
    <row r="11" spans="1:21" ht="18.75">
      <c r="A11" s="8" t="s">
        <v>66</v>
      </c>
      <c r="C11" s="9">
        <v>130571</v>
      </c>
      <c r="E11" s="9">
        <v>141037440789</v>
      </c>
      <c r="G11" s="9">
        <v>136010045576</v>
      </c>
      <c r="I11" s="9">
        <v>5027375213</v>
      </c>
      <c r="K11" s="9">
        <v>130571</v>
      </c>
      <c r="M11" s="9">
        <v>141037440789</v>
      </c>
      <c r="O11" s="9">
        <v>121341438294</v>
      </c>
      <c r="Q11" s="66">
        <v>19695982495</v>
      </c>
      <c r="R11" s="66"/>
      <c r="T11" s="20"/>
      <c r="U11" s="20"/>
    </row>
    <row r="12" spans="1:21" ht="18.75">
      <c r="A12" s="8" t="s">
        <v>63</v>
      </c>
      <c r="C12" s="9">
        <v>10680000</v>
      </c>
      <c r="E12" s="9">
        <v>341258040000</v>
      </c>
      <c r="G12" s="9">
        <v>334497600000</v>
      </c>
      <c r="I12" s="9">
        <v>6760440000</v>
      </c>
      <c r="K12" s="9">
        <v>10680000</v>
      </c>
      <c r="M12" s="9">
        <v>341258040000</v>
      </c>
      <c r="O12" s="9">
        <v>307182874970</v>
      </c>
      <c r="Q12" s="66">
        <v>34075165030</v>
      </c>
      <c r="R12" s="66"/>
      <c r="T12" s="20"/>
      <c r="U12" s="20"/>
    </row>
    <row r="13" spans="1:21" ht="18.75">
      <c r="A13" s="8" t="s">
        <v>53</v>
      </c>
      <c r="C13" s="9">
        <v>2602000</v>
      </c>
      <c r="E13" s="9">
        <v>61577485288</v>
      </c>
      <c r="G13" s="9">
        <v>63876276271</v>
      </c>
      <c r="I13" s="9">
        <v>-2298790983</v>
      </c>
      <c r="K13" s="9">
        <v>2602000</v>
      </c>
      <c r="M13" s="9">
        <v>61577485288</v>
      </c>
      <c r="O13" s="9">
        <v>60631896026</v>
      </c>
      <c r="Q13" s="66">
        <v>945589262</v>
      </c>
      <c r="R13" s="66"/>
      <c r="T13" s="20"/>
      <c r="U13" s="20"/>
    </row>
    <row r="14" spans="1:21" ht="18.75">
      <c r="A14" s="8" t="s">
        <v>62</v>
      </c>
      <c r="C14" s="9">
        <v>8625600</v>
      </c>
      <c r="E14" s="9">
        <v>100263974400</v>
      </c>
      <c r="G14" s="9">
        <v>97124256000</v>
      </c>
      <c r="I14" s="9">
        <v>3139718400</v>
      </c>
      <c r="K14" s="9">
        <v>8625600</v>
      </c>
      <c r="M14" s="9">
        <v>100263974400</v>
      </c>
      <c r="O14" s="9">
        <v>83544546888</v>
      </c>
      <c r="Q14" s="66">
        <v>16719427512</v>
      </c>
      <c r="R14" s="66"/>
      <c r="T14" s="20"/>
      <c r="U14" s="20"/>
    </row>
    <row r="15" spans="1:21" ht="18.75">
      <c r="A15" s="8" t="s">
        <v>54</v>
      </c>
      <c r="C15" s="9">
        <v>12070000</v>
      </c>
      <c r="E15" s="9">
        <v>283233461280</v>
      </c>
      <c r="G15" s="9">
        <v>286655800522</v>
      </c>
      <c r="I15" s="9">
        <v>-3422339242</v>
      </c>
      <c r="K15" s="9">
        <v>12070000</v>
      </c>
      <c r="M15" s="9">
        <v>283233461280</v>
      </c>
      <c r="O15" s="9">
        <v>255838070364</v>
      </c>
      <c r="Q15" s="66">
        <v>27395390916</v>
      </c>
      <c r="R15" s="66"/>
      <c r="T15" s="20"/>
      <c r="U15" s="20"/>
    </row>
    <row r="16" spans="1:21" ht="18.75">
      <c r="A16" s="8" t="s">
        <v>60</v>
      </c>
      <c r="C16" s="9">
        <v>15984000</v>
      </c>
      <c r="E16" s="9">
        <v>238698240422</v>
      </c>
      <c r="G16" s="9">
        <v>240640731387</v>
      </c>
      <c r="I16" s="9">
        <v>-1942490965</v>
      </c>
      <c r="K16" s="9">
        <v>15984000</v>
      </c>
      <c r="M16" s="9">
        <v>238698240422</v>
      </c>
      <c r="O16" s="9">
        <v>227067997557</v>
      </c>
      <c r="Q16" s="66">
        <v>11630242865</v>
      </c>
      <c r="R16" s="66"/>
      <c r="T16" s="20"/>
      <c r="U16" s="20"/>
    </row>
    <row r="17" spans="1:21" ht="18.75">
      <c r="A17" s="8" t="s">
        <v>59</v>
      </c>
      <c r="C17" s="9">
        <v>49467973</v>
      </c>
      <c r="E17" s="9">
        <v>2125854915490</v>
      </c>
      <c r="G17" s="9">
        <v>1971354187541</v>
      </c>
      <c r="I17" s="9">
        <v>154500727949</v>
      </c>
      <c r="K17" s="9">
        <v>49467973</v>
      </c>
      <c r="M17" s="9">
        <v>2125854915490</v>
      </c>
      <c r="O17" s="9">
        <v>1594521059179</v>
      </c>
      <c r="Q17" s="66">
        <v>531333856311</v>
      </c>
      <c r="R17" s="66"/>
      <c r="T17" s="20"/>
      <c r="U17" s="20"/>
    </row>
    <row r="18" spans="1:21" ht="18.75">
      <c r="A18" s="8" t="s">
        <v>201</v>
      </c>
      <c r="C18" s="9">
        <v>10000</v>
      </c>
      <c r="E18" s="9">
        <v>15129430000</v>
      </c>
      <c r="G18" s="9">
        <v>14810340000</v>
      </c>
      <c r="I18" s="9">
        <v>319090000</v>
      </c>
      <c r="K18" s="9">
        <v>10000</v>
      </c>
      <c r="M18" s="9">
        <v>15129430000</v>
      </c>
      <c r="O18" s="9">
        <v>13103310000</v>
      </c>
      <c r="Q18" s="66">
        <v>2026120000</v>
      </c>
      <c r="R18" s="66"/>
      <c r="T18" s="20"/>
      <c r="U18" s="20"/>
    </row>
    <row r="19" spans="1:21" ht="18.75">
      <c r="A19" s="8" t="s">
        <v>64</v>
      </c>
      <c r="C19" s="9">
        <v>67248</v>
      </c>
      <c r="E19" s="9">
        <v>216178446960</v>
      </c>
      <c r="G19" s="9">
        <v>210230879344</v>
      </c>
      <c r="I19" s="9">
        <v>5947547616</v>
      </c>
      <c r="K19" s="9">
        <v>67248</v>
      </c>
      <c r="M19" s="9">
        <v>216178446960</v>
      </c>
      <c r="O19" s="9">
        <v>193142288320</v>
      </c>
      <c r="Q19" s="66">
        <v>23036138640</v>
      </c>
      <c r="R19" s="66"/>
      <c r="T19" s="20"/>
      <c r="U19" s="20"/>
    </row>
    <row r="20" spans="1:21" ht="18.75">
      <c r="A20" s="8" t="s">
        <v>52</v>
      </c>
      <c r="C20" s="9">
        <v>6900000</v>
      </c>
      <c r="E20" s="9">
        <v>80337797100</v>
      </c>
      <c r="G20" s="9">
        <v>73604490750</v>
      </c>
      <c r="I20" s="9">
        <v>6733306350</v>
      </c>
      <c r="K20" s="9">
        <v>6900000</v>
      </c>
      <c r="M20" s="9">
        <v>80337797100</v>
      </c>
      <c r="O20" s="9">
        <v>67862570097</v>
      </c>
      <c r="Q20" s="66">
        <v>12475227003</v>
      </c>
      <c r="R20" s="66"/>
      <c r="T20" s="20"/>
      <c r="U20" s="20"/>
    </row>
    <row r="21" spans="1:21" ht="18.75">
      <c r="A21" s="8" t="s">
        <v>57</v>
      </c>
      <c r="C21" s="9">
        <v>1310000</v>
      </c>
      <c r="E21" s="9">
        <v>22592577282</v>
      </c>
      <c r="G21" s="9">
        <v>21327643312</v>
      </c>
      <c r="I21" s="9">
        <v>1264933970</v>
      </c>
      <c r="K21" s="9">
        <v>1310000</v>
      </c>
      <c r="M21" s="9">
        <v>22592577282</v>
      </c>
      <c r="O21" s="9">
        <v>19921982723</v>
      </c>
      <c r="Q21" s="66">
        <v>2670594559</v>
      </c>
      <c r="R21" s="66"/>
      <c r="T21" s="20"/>
      <c r="U21" s="20"/>
    </row>
    <row r="22" spans="1:21" ht="18.75">
      <c r="A22" s="8" t="s">
        <v>56</v>
      </c>
      <c r="C22" s="9">
        <v>3240389</v>
      </c>
      <c r="E22" s="9">
        <v>168177336197</v>
      </c>
      <c r="G22" s="9">
        <v>161956513544</v>
      </c>
      <c r="I22" s="9">
        <v>6220822653</v>
      </c>
      <c r="K22" s="9">
        <v>3240389</v>
      </c>
      <c r="M22" s="9">
        <v>168177336197</v>
      </c>
      <c r="O22" s="9">
        <v>160201591771</v>
      </c>
      <c r="Q22" s="66">
        <v>7975744426</v>
      </c>
      <c r="R22" s="66"/>
      <c r="T22" s="20"/>
      <c r="U22" s="20"/>
    </row>
    <row r="23" spans="1:21" ht="18.75">
      <c r="A23" s="8" t="s">
        <v>61</v>
      </c>
      <c r="C23" s="9">
        <v>10000000</v>
      </c>
      <c r="E23" s="9">
        <v>149655000000</v>
      </c>
      <c r="G23" s="9">
        <v>143229712500</v>
      </c>
      <c r="I23" s="9">
        <v>6425287500</v>
      </c>
      <c r="K23" s="9">
        <v>10000000</v>
      </c>
      <c r="M23" s="9">
        <v>149655000000</v>
      </c>
      <c r="O23" s="9">
        <v>129000000000</v>
      </c>
      <c r="Q23" s="66">
        <v>20655000000</v>
      </c>
      <c r="R23" s="66"/>
      <c r="T23" s="20"/>
      <c r="U23" s="20"/>
    </row>
    <row r="24" spans="1:21" ht="18.75">
      <c r="A24" s="8" t="s">
        <v>55</v>
      </c>
      <c r="C24" s="9">
        <v>2000000</v>
      </c>
      <c r="E24" s="9">
        <v>20991608000</v>
      </c>
      <c r="G24" s="9">
        <v>19976250000</v>
      </c>
      <c r="I24" s="9">
        <v>1015358000</v>
      </c>
      <c r="K24" s="9">
        <v>2000000</v>
      </c>
      <c r="M24" s="9">
        <v>20991608000</v>
      </c>
      <c r="O24" s="9">
        <v>20023200000</v>
      </c>
      <c r="Q24" s="66">
        <v>968408000</v>
      </c>
      <c r="R24" s="66"/>
      <c r="T24" s="20"/>
      <c r="U24" s="20"/>
    </row>
    <row r="25" spans="1:21" ht="18.75">
      <c r="A25" s="8" t="s">
        <v>69</v>
      </c>
      <c r="C25" s="9">
        <v>5000000</v>
      </c>
      <c r="E25" s="9">
        <v>49885000000</v>
      </c>
      <c r="G25" s="9">
        <v>50058000000</v>
      </c>
      <c r="I25" s="9">
        <v>-173000000</v>
      </c>
      <c r="K25" s="9">
        <v>5000000</v>
      </c>
      <c r="M25" s="9">
        <v>49885000000</v>
      </c>
      <c r="O25" s="9">
        <v>50058000000</v>
      </c>
      <c r="Q25" s="66">
        <v>-173000000</v>
      </c>
      <c r="R25" s="66"/>
      <c r="T25" s="20"/>
      <c r="U25" s="20"/>
    </row>
    <row r="26" spans="1:21" ht="18.75">
      <c r="A26" s="8" t="s">
        <v>68</v>
      </c>
      <c r="C26" s="9">
        <v>5000000</v>
      </c>
      <c r="E26" s="9">
        <v>49885000000</v>
      </c>
      <c r="G26" s="9">
        <v>50112250000</v>
      </c>
      <c r="I26" s="9">
        <v>-227250000</v>
      </c>
      <c r="K26" s="9">
        <v>5000000</v>
      </c>
      <c r="M26" s="9">
        <v>49885000000</v>
      </c>
      <c r="O26" s="9">
        <v>50112250000</v>
      </c>
      <c r="Q26" s="66">
        <v>-227250000</v>
      </c>
      <c r="R26" s="66"/>
      <c r="T26" s="20"/>
      <c r="U26" s="20"/>
    </row>
    <row r="27" spans="1:21" ht="18.75">
      <c r="A27" s="72" t="s">
        <v>58</v>
      </c>
      <c r="B27" s="72"/>
      <c r="C27" s="9">
        <v>5000000</v>
      </c>
      <c r="D27" s="66">
        <v>50046400000</v>
      </c>
      <c r="E27" s="66"/>
      <c r="G27" s="9">
        <v>49702500000</v>
      </c>
      <c r="I27" s="9">
        <v>343900000</v>
      </c>
      <c r="K27" s="9">
        <v>0</v>
      </c>
      <c r="M27" s="9">
        <v>0</v>
      </c>
      <c r="O27" s="9">
        <v>0</v>
      </c>
      <c r="Q27" s="77">
        <v>0</v>
      </c>
      <c r="R27" s="77"/>
      <c r="T27" s="20"/>
      <c r="U27" s="20"/>
    </row>
    <row r="28" spans="1:21" ht="18.75">
      <c r="A28" s="8" t="s">
        <v>101</v>
      </c>
      <c r="C28" s="9">
        <v>225000</v>
      </c>
      <c r="E28" s="9">
        <v>187062229575</v>
      </c>
      <c r="G28" s="9">
        <v>187130076525</v>
      </c>
      <c r="I28" s="9">
        <v>-67846950</v>
      </c>
      <c r="K28" s="9">
        <v>225000</v>
      </c>
      <c r="M28" s="9">
        <v>187062229575</v>
      </c>
      <c r="O28" s="9">
        <v>175018272187</v>
      </c>
      <c r="Q28" s="66">
        <v>12043957388</v>
      </c>
      <c r="R28" s="66"/>
      <c r="T28" s="20"/>
      <c r="U28" s="20"/>
    </row>
    <row r="29" spans="1:21" ht="18.75">
      <c r="A29" s="8" t="s">
        <v>95</v>
      </c>
      <c r="C29" s="9">
        <v>1000000</v>
      </c>
      <c r="E29" s="9">
        <v>999456250000</v>
      </c>
      <c r="G29" s="9">
        <v>999818750000</v>
      </c>
      <c r="I29" s="9">
        <v>-362500000</v>
      </c>
      <c r="K29" s="9">
        <v>1000000</v>
      </c>
      <c r="M29" s="9">
        <v>999456250000</v>
      </c>
      <c r="O29" s="9">
        <v>999818750000</v>
      </c>
      <c r="Q29" s="66">
        <v>-362500000</v>
      </c>
      <c r="R29" s="66"/>
      <c r="T29" s="20"/>
      <c r="U29" s="20"/>
    </row>
    <row r="30" spans="1:21" ht="18.75">
      <c r="A30" s="8" t="s">
        <v>86</v>
      </c>
      <c r="C30" s="9">
        <v>151609</v>
      </c>
      <c r="E30" s="9">
        <v>149859770417</v>
      </c>
      <c r="G30" s="9">
        <v>131989609296</v>
      </c>
      <c r="I30" s="9">
        <v>17870161121</v>
      </c>
      <c r="K30" s="9">
        <v>151609</v>
      </c>
      <c r="M30" s="9">
        <v>149859770417</v>
      </c>
      <c r="O30" s="9">
        <v>122561238698</v>
      </c>
      <c r="Q30" s="66">
        <v>27298531719</v>
      </c>
      <c r="R30" s="66"/>
      <c r="T30" s="20"/>
      <c r="U30" s="20"/>
    </row>
    <row r="31" spans="1:21" ht="18.75">
      <c r="A31" s="8" t="s">
        <v>89</v>
      </c>
      <c r="C31" s="9">
        <v>50614</v>
      </c>
      <c r="E31" s="9">
        <v>31549876169</v>
      </c>
      <c r="G31" s="9">
        <v>31009321777</v>
      </c>
      <c r="I31" s="9">
        <v>540554392</v>
      </c>
      <c r="K31" s="9">
        <v>50614</v>
      </c>
      <c r="M31" s="9">
        <v>31549876169</v>
      </c>
      <c r="O31" s="9">
        <v>29094738782</v>
      </c>
      <c r="Q31" s="66">
        <v>2455137387</v>
      </c>
      <c r="R31" s="66"/>
      <c r="T31" s="20"/>
      <c r="U31" s="20"/>
    </row>
    <row r="32" spans="1:21" ht="18.75">
      <c r="A32" s="8" t="s">
        <v>107</v>
      </c>
      <c r="C32" s="9">
        <v>1579612</v>
      </c>
      <c r="E32" s="9">
        <v>1383619204548</v>
      </c>
      <c r="G32" s="9">
        <v>1386000436960</v>
      </c>
      <c r="I32" s="9">
        <v>-2381232412</v>
      </c>
      <c r="K32" s="9">
        <v>1579612</v>
      </c>
      <c r="M32" s="9">
        <v>1383619204548</v>
      </c>
      <c r="O32" s="9">
        <v>1505887050492</v>
      </c>
      <c r="Q32" s="66">
        <v>-122267845944</v>
      </c>
      <c r="R32" s="66"/>
      <c r="T32" s="20"/>
      <c r="U32" s="20"/>
    </row>
    <row r="33" spans="1:21" ht="18.75">
      <c r="A33" s="8" t="s">
        <v>98</v>
      </c>
      <c r="C33" s="9">
        <v>5000</v>
      </c>
      <c r="E33" s="9">
        <v>4487558562</v>
      </c>
      <c r="G33" s="9">
        <v>4506683015</v>
      </c>
      <c r="I33" s="9">
        <v>-19124453</v>
      </c>
      <c r="K33" s="9">
        <v>5000</v>
      </c>
      <c r="M33" s="9">
        <v>4487558562</v>
      </c>
      <c r="O33" s="9">
        <v>4500815625</v>
      </c>
      <c r="Q33" s="66">
        <v>-13257063</v>
      </c>
      <c r="R33" s="66"/>
      <c r="T33" s="20"/>
      <c r="U33" s="20"/>
    </row>
    <row r="34" spans="1:21" ht="18.75">
      <c r="A34" s="8" t="s">
        <v>110</v>
      </c>
      <c r="C34" s="9">
        <v>10979221</v>
      </c>
      <c r="E34" s="9">
        <v>10223251285912</v>
      </c>
      <c r="G34" s="9">
        <v>10407073637212</v>
      </c>
      <c r="I34" s="9">
        <v>-183822351300</v>
      </c>
      <c r="K34" s="9">
        <v>10979221</v>
      </c>
      <c r="M34" s="9">
        <v>10223251285912</v>
      </c>
      <c r="O34" s="9">
        <v>10875439152979</v>
      </c>
      <c r="Q34" s="66">
        <v>-652187867067</v>
      </c>
      <c r="R34" s="66"/>
      <c r="T34" s="20"/>
      <c r="U34" s="20"/>
    </row>
    <row r="35" spans="1:21" ht="18.75">
      <c r="A35" s="8" t="s">
        <v>79</v>
      </c>
      <c r="C35" s="9">
        <v>766100</v>
      </c>
      <c r="E35" s="9">
        <v>3390210158579</v>
      </c>
      <c r="G35" s="9">
        <v>3331173371618</v>
      </c>
      <c r="I35" s="9">
        <v>59036786961</v>
      </c>
      <c r="K35" s="9">
        <v>766100</v>
      </c>
      <c r="M35" s="9">
        <v>3390210158579</v>
      </c>
      <c r="O35" s="9">
        <v>3001257612300</v>
      </c>
      <c r="Q35" s="66">
        <v>388952546279</v>
      </c>
      <c r="R35" s="66"/>
      <c r="T35" s="20"/>
      <c r="U35" s="20"/>
    </row>
    <row r="36" spans="1:21" ht="18.75">
      <c r="A36" s="8" t="s">
        <v>113</v>
      </c>
      <c r="C36" s="9">
        <v>595000</v>
      </c>
      <c r="E36" s="9">
        <v>594676468750</v>
      </c>
      <c r="G36" s="9">
        <v>594892156250</v>
      </c>
      <c r="I36" s="9">
        <v>-215687500</v>
      </c>
      <c r="K36" s="9">
        <v>595000</v>
      </c>
      <c r="M36" s="9">
        <v>594676468750</v>
      </c>
      <c r="O36" s="9">
        <v>595000000000</v>
      </c>
      <c r="Q36" s="66">
        <v>-323531250</v>
      </c>
      <c r="R36" s="66"/>
      <c r="T36" s="20"/>
      <c r="U36" s="20"/>
    </row>
    <row r="37" spans="1:21" ht="18.75">
      <c r="A37" s="8" t="s">
        <v>83</v>
      </c>
      <c r="C37" s="9">
        <v>1000000</v>
      </c>
      <c r="E37" s="9">
        <v>999456250000</v>
      </c>
      <c r="G37" s="9">
        <v>999818750000</v>
      </c>
      <c r="I37" s="9">
        <v>-362500000</v>
      </c>
      <c r="K37" s="9">
        <v>1000000</v>
      </c>
      <c r="M37" s="9">
        <v>999456250000</v>
      </c>
      <c r="O37" s="9">
        <v>1000000000000</v>
      </c>
      <c r="Q37" s="66">
        <v>-543750000</v>
      </c>
      <c r="R37" s="66"/>
      <c r="T37" s="20"/>
      <c r="U37" s="20"/>
    </row>
    <row r="38" spans="1:21" ht="18.75">
      <c r="A38" s="8" t="s">
        <v>116</v>
      </c>
      <c r="C38" s="9">
        <v>5602152</v>
      </c>
      <c r="E38" s="9">
        <v>4930572593765</v>
      </c>
      <c r="G38" s="9">
        <v>4730005705920</v>
      </c>
      <c r="I38" s="9">
        <v>200566887845</v>
      </c>
      <c r="K38" s="9">
        <v>5602152</v>
      </c>
      <c r="M38" s="9">
        <v>4930572593765</v>
      </c>
      <c r="O38" s="9">
        <v>4730005705920</v>
      </c>
      <c r="Q38" s="66">
        <v>200566887845</v>
      </c>
      <c r="R38" s="66"/>
      <c r="T38" s="20"/>
      <c r="U38" s="20"/>
    </row>
    <row r="39" spans="1:21" ht="18.75">
      <c r="A39" s="8" t="s">
        <v>104</v>
      </c>
      <c r="C39" s="9">
        <v>420000</v>
      </c>
      <c r="E39" s="9">
        <v>420000000000</v>
      </c>
      <c r="G39" s="9">
        <f>E39-I39</f>
        <v>444468964196</v>
      </c>
      <c r="I39" s="9">
        <v>-24468964196</v>
      </c>
      <c r="K39" s="9">
        <v>0</v>
      </c>
      <c r="M39" s="9">
        <v>0</v>
      </c>
      <c r="O39" s="9">
        <v>0</v>
      </c>
      <c r="Q39" s="80">
        <v>0</v>
      </c>
      <c r="R39" s="80"/>
      <c r="T39" s="20"/>
      <c r="U39" s="20"/>
    </row>
    <row r="40" spans="1:21" ht="21">
      <c r="A40" s="42"/>
      <c r="C40" s="16">
        <f>SUM(C8:C39)</f>
        <v>490647089</v>
      </c>
      <c r="E40" s="16">
        <f>SUM(E8:E39)</f>
        <v>28670364756185</v>
      </c>
      <c r="G40" s="16">
        <f>SUM(G8:G39)</f>
        <v>28441466889125</v>
      </c>
      <c r="I40" s="16">
        <f>SUM(I8:I39)</f>
        <v>278944227060</v>
      </c>
      <c r="K40" s="16">
        <f>SUM(K8:K39)</f>
        <v>485227089</v>
      </c>
      <c r="M40" s="16">
        <f>SUM(M8:M39)</f>
        <v>28250364756185</v>
      </c>
      <c r="O40" s="16">
        <f>SUM(O8:O39)</f>
        <v>27623139967055</v>
      </c>
      <c r="Q40" s="75">
        <f>SUM(Q8:R38)</f>
        <v>627224749130</v>
      </c>
      <c r="R40" s="75"/>
    </row>
    <row r="44" spans="1:21">
      <c r="I44" s="28"/>
    </row>
    <row r="45" spans="1:21">
      <c r="I45" s="20"/>
    </row>
  </sheetData>
  <mergeCells count="43">
    <mergeCell ref="Q39:R39"/>
    <mergeCell ref="Q40:R40"/>
    <mergeCell ref="Q34:R34"/>
    <mergeCell ref="Q35:R35"/>
    <mergeCell ref="Q36:R36"/>
    <mergeCell ref="Q37:R37"/>
    <mergeCell ref="Q38:R38"/>
    <mergeCell ref="Q29:R29"/>
    <mergeCell ref="Q30:R30"/>
    <mergeCell ref="Q31:R31"/>
    <mergeCell ref="Q32:R32"/>
    <mergeCell ref="Q33:R33"/>
    <mergeCell ref="Q23:R23"/>
    <mergeCell ref="Q24:R24"/>
    <mergeCell ref="Q25:R25"/>
    <mergeCell ref="Q26:R26"/>
    <mergeCell ref="Q28:R28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A27:B27"/>
    <mergeCell ref="D27:E27"/>
    <mergeCell ref="Q27:R27"/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10"/>
  <sheetViews>
    <sheetView rightToLeft="1" workbookViewId="0">
      <selection activeCell="N16" sqref="N1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1" bestFit="1" customWidth="1"/>
    <col min="13" max="13" width="1.28515625" customWidth="1"/>
    <col min="14" max="14" width="16.14062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  <col min="31" max="31" width="0" hidden="1" customWidth="1"/>
  </cols>
  <sheetData>
    <row r="1" spans="1:31" ht="29.1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31" ht="21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31" ht="21.75" customHeight="1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31" ht="14.45" customHeight="1">
      <c r="A4" s="1" t="s">
        <v>3</v>
      </c>
      <c r="B4" s="62" t="s">
        <v>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31" ht="14.45" customHeight="1">
      <c r="A5" s="62" t="s">
        <v>5</v>
      </c>
      <c r="B5" s="62"/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4.45" customHeight="1">
      <c r="F6" s="63" t="s">
        <v>7</v>
      </c>
      <c r="G6" s="63"/>
      <c r="H6" s="63"/>
      <c r="I6" s="63"/>
      <c r="J6" s="63"/>
      <c r="L6" s="63" t="s">
        <v>8</v>
      </c>
      <c r="M6" s="63"/>
      <c r="N6" s="63"/>
      <c r="O6" s="63"/>
      <c r="P6" s="63"/>
      <c r="Q6" s="63"/>
      <c r="R6" s="63"/>
      <c r="T6" s="63" t="s">
        <v>9</v>
      </c>
      <c r="U6" s="63"/>
      <c r="V6" s="63"/>
      <c r="W6" s="63"/>
      <c r="X6" s="63"/>
      <c r="Y6" s="63"/>
      <c r="Z6" s="63"/>
      <c r="AA6" s="63"/>
      <c r="AB6" s="63"/>
    </row>
    <row r="7" spans="1:31" ht="14.45" customHeight="1">
      <c r="F7" s="3"/>
      <c r="G7" s="3"/>
      <c r="H7" s="3"/>
      <c r="I7" s="3"/>
      <c r="J7" s="3"/>
      <c r="L7" s="64" t="s">
        <v>10</v>
      </c>
      <c r="M7" s="64"/>
      <c r="N7" s="64"/>
      <c r="O7" s="3"/>
      <c r="P7" s="64" t="s">
        <v>11</v>
      </c>
      <c r="Q7" s="64"/>
      <c r="R7" s="64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63" t="s">
        <v>12</v>
      </c>
      <c r="B8" s="63"/>
      <c r="C8" s="63"/>
      <c r="E8" s="63" t="s">
        <v>13</v>
      </c>
      <c r="F8" s="6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  <c r="AE8" s="21">
        <v>83725163787882</v>
      </c>
    </row>
    <row r="9" spans="1:31" ht="21.75" customHeight="1">
      <c r="A9" s="65" t="s">
        <v>21</v>
      </c>
      <c r="B9" s="65"/>
      <c r="C9" s="65"/>
      <c r="D9" s="12"/>
      <c r="E9" s="66">
        <v>0</v>
      </c>
      <c r="F9" s="67"/>
      <c r="H9" s="13">
        <v>0</v>
      </c>
      <c r="J9" s="13">
        <v>0</v>
      </c>
      <c r="L9" s="13">
        <v>29000000</v>
      </c>
      <c r="N9" s="13">
        <v>149098529884</v>
      </c>
      <c r="P9" s="13">
        <v>-29000000</v>
      </c>
      <c r="R9" s="13">
        <v>158247925000</v>
      </c>
      <c r="T9" s="13">
        <v>0</v>
      </c>
      <c r="V9" s="9">
        <v>0</v>
      </c>
      <c r="X9" s="13">
        <v>0</v>
      </c>
      <c r="Z9" s="13">
        <v>0</v>
      </c>
      <c r="AB9" s="14">
        <v>0</v>
      </c>
    </row>
    <row r="10" spans="1:31" ht="21.75" customHeight="1">
      <c r="A10" s="68" t="s">
        <v>22</v>
      </c>
      <c r="B10" s="68"/>
      <c r="C10" s="68"/>
      <c r="D10" s="68"/>
      <c r="F10" s="16">
        <v>0</v>
      </c>
      <c r="H10" s="16">
        <v>0</v>
      </c>
      <c r="J10" s="16">
        <v>0</v>
      </c>
      <c r="L10" s="16">
        <v>29000000</v>
      </c>
      <c r="N10" s="16">
        <v>149098529884</v>
      </c>
      <c r="P10" s="16">
        <v>-29000000</v>
      </c>
      <c r="R10" s="16">
        <v>158247925000</v>
      </c>
      <c r="T10" s="16">
        <f>SUM(T9)</f>
        <v>0</v>
      </c>
      <c r="V10" s="9"/>
      <c r="X10" s="16">
        <f>SUM(X9)</f>
        <v>0</v>
      </c>
      <c r="Z10" s="16">
        <f>SUM(Z9)</f>
        <v>0</v>
      </c>
      <c r="AB10" s="17">
        <f>SUM(AB9)</f>
        <v>0</v>
      </c>
    </row>
  </sheetData>
  <mergeCells count="16">
    <mergeCell ref="A9:C9"/>
    <mergeCell ref="E9:F9"/>
    <mergeCell ref="A10:D10"/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6"/>
  <sheetViews>
    <sheetView rightToLeft="1" workbookViewId="0">
      <selection activeCell="C30" sqref="C30"/>
    </sheetView>
  </sheetViews>
  <sheetFormatPr defaultRowHeight="12.75"/>
  <cols>
    <col min="1" max="1" width="41.71093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</row>
    <row r="2" spans="1:49" ht="21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</row>
    <row r="3" spans="1:49" ht="21.75" customHeight="1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</row>
    <row r="4" spans="1:49" ht="14.45" customHeight="1"/>
    <row r="5" spans="1:49" ht="14.45" customHeight="1">
      <c r="A5" s="62" t="s">
        <v>23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</row>
    <row r="6" spans="1:49" ht="14.45" customHeight="1">
      <c r="I6" s="63" t="s">
        <v>7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C6" s="63" t="s">
        <v>9</v>
      </c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3" t="s">
        <v>24</v>
      </c>
      <c r="B8" s="63"/>
      <c r="C8" s="63"/>
      <c r="D8" s="63"/>
      <c r="E8" s="63"/>
      <c r="F8" s="63"/>
      <c r="G8" s="63"/>
      <c r="I8" s="63" t="s">
        <v>25</v>
      </c>
      <c r="J8" s="63"/>
      <c r="K8" s="63"/>
      <c r="M8" s="63" t="s">
        <v>26</v>
      </c>
      <c r="N8" s="63"/>
      <c r="O8" s="63"/>
      <c r="Q8" s="63" t="s">
        <v>27</v>
      </c>
      <c r="R8" s="63"/>
      <c r="S8" s="63"/>
      <c r="T8" s="63"/>
      <c r="U8" s="63"/>
      <c r="W8" s="63" t="s">
        <v>28</v>
      </c>
      <c r="X8" s="63"/>
      <c r="Y8" s="63"/>
      <c r="Z8" s="63"/>
      <c r="AA8" s="63"/>
      <c r="AC8" s="63" t="s">
        <v>25</v>
      </c>
      <c r="AD8" s="63"/>
      <c r="AE8" s="63"/>
      <c r="AF8" s="63"/>
      <c r="AG8" s="63"/>
      <c r="AI8" s="63" t="s">
        <v>26</v>
      </c>
      <c r="AJ8" s="63"/>
      <c r="AK8" s="63"/>
      <c r="AM8" s="63" t="s">
        <v>27</v>
      </c>
      <c r="AN8" s="63"/>
      <c r="AO8" s="63"/>
      <c r="AQ8" s="63" t="s">
        <v>28</v>
      </c>
      <c r="AR8" s="63"/>
      <c r="AS8" s="63"/>
    </row>
    <row r="9" spans="1:49" ht="21.75" customHeight="1">
      <c r="A9" s="70" t="s">
        <v>29</v>
      </c>
      <c r="B9" s="70"/>
      <c r="C9" s="70"/>
      <c r="D9" s="70"/>
      <c r="E9" s="70"/>
      <c r="F9" s="70"/>
      <c r="G9" s="70"/>
      <c r="I9" s="69">
        <v>104000000</v>
      </c>
      <c r="J9" s="69"/>
      <c r="K9" s="69"/>
      <c r="M9" s="69">
        <v>6163</v>
      </c>
      <c r="N9" s="69"/>
      <c r="O9" s="69"/>
      <c r="Q9" s="70" t="s">
        <v>30</v>
      </c>
      <c r="R9" s="70"/>
      <c r="S9" s="70"/>
      <c r="T9" s="70"/>
      <c r="U9" s="70"/>
      <c r="W9" s="71">
        <v>0.25390961802046003</v>
      </c>
      <c r="X9" s="71"/>
      <c r="Y9" s="71"/>
      <c r="Z9" s="71"/>
      <c r="AA9" s="71"/>
      <c r="AC9" s="69">
        <v>104000000</v>
      </c>
      <c r="AD9" s="69"/>
      <c r="AE9" s="69"/>
      <c r="AF9" s="69"/>
      <c r="AG9" s="69"/>
      <c r="AI9" s="69">
        <v>6163</v>
      </c>
      <c r="AJ9" s="69"/>
      <c r="AK9" s="69"/>
      <c r="AM9" s="70" t="s">
        <v>30</v>
      </c>
      <c r="AN9" s="70"/>
      <c r="AO9" s="70"/>
      <c r="AQ9" s="71">
        <v>0.25390961802046003</v>
      </c>
      <c r="AR9" s="71"/>
      <c r="AS9" s="71"/>
    </row>
    <row r="10" spans="1:49" ht="21.75" customHeight="1">
      <c r="A10" s="72" t="s">
        <v>31</v>
      </c>
      <c r="B10" s="72"/>
      <c r="C10" s="72"/>
      <c r="D10" s="72"/>
      <c r="E10" s="72"/>
      <c r="F10" s="72"/>
      <c r="G10" s="72"/>
      <c r="I10" s="66">
        <v>211000000</v>
      </c>
      <c r="J10" s="66"/>
      <c r="K10" s="66"/>
      <c r="M10" s="66">
        <v>3058</v>
      </c>
      <c r="N10" s="66"/>
      <c r="O10" s="66"/>
      <c r="Q10" s="72" t="s">
        <v>32</v>
      </c>
      <c r="R10" s="72"/>
      <c r="S10" s="72"/>
      <c r="T10" s="72"/>
      <c r="U10" s="72"/>
      <c r="W10" s="73">
        <v>0.25094279998333502</v>
      </c>
      <c r="X10" s="73"/>
      <c r="Y10" s="73"/>
      <c r="Z10" s="73"/>
      <c r="AA10" s="73"/>
      <c r="AC10" s="66">
        <v>211000000</v>
      </c>
      <c r="AD10" s="66"/>
      <c r="AE10" s="66"/>
      <c r="AF10" s="66"/>
      <c r="AG10" s="66"/>
      <c r="AI10" s="66">
        <v>3058</v>
      </c>
      <c r="AJ10" s="66"/>
      <c r="AK10" s="66"/>
      <c r="AM10" s="72" t="s">
        <v>32</v>
      </c>
      <c r="AN10" s="72"/>
      <c r="AO10" s="72"/>
      <c r="AQ10" s="73">
        <v>0.25094279998333502</v>
      </c>
      <c r="AR10" s="73"/>
      <c r="AS10" s="73"/>
    </row>
    <row r="11" spans="1:49" ht="21.75" customHeight="1">
      <c r="A11" s="8"/>
      <c r="B11" s="8"/>
      <c r="C11" s="8"/>
      <c r="D11" s="8"/>
      <c r="E11" s="8"/>
      <c r="F11" s="8"/>
      <c r="G11" s="8"/>
      <c r="I11" s="9"/>
      <c r="J11" s="9"/>
      <c r="K11" s="9"/>
      <c r="M11" s="9"/>
      <c r="N11" s="9"/>
      <c r="O11" s="9"/>
      <c r="Q11" s="8"/>
      <c r="R11" s="8"/>
      <c r="S11" s="8"/>
      <c r="T11" s="8"/>
      <c r="U11" s="8"/>
      <c r="W11" s="10"/>
      <c r="X11" s="10"/>
      <c r="Y11" s="10"/>
      <c r="Z11" s="10"/>
      <c r="AA11" s="10"/>
      <c r="AC11" s="9"/>
      <c r="AD11" s="9"/>
      <c r="AE11" s="9"/>
      <c r="AF11" s="9"/>
      <c r="AG11" s="9"/>
      <c r="AI11" s="9"/>
      <c r="AJ11" s="9"/>
      <c r="AK11" s="9"/>
      <c r="AM11" s="8"/>
      <c r="AN11" s="8"/>
      <c r="AO11" s="8"/>
      <c r="AQ11" s="10"/>
      <c r="AR11" s="10"/>
      <c r="AS11" s="10"/>
    </row>
    <row r="12" spans="1:49" ht="14.45" customHeight="1">
      <c r="A12" s="62" t="s">
        <v>33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</row>
    <row r="13" spans="1:49" ht="14.45" customHeight="1">
      <c r="C13" s="63" t="s">
        <v>7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Y13" s="63" t="s">
        <v>9</v>
      </c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</row>
    <row r="14" spans="1:49" ht="14.45" customHeight="1">
      <c r="A14" s="2" t="s">
        <v>24</v>
      </c>
      <c r="C14" s="4" t="s">
        <v>34</v>
      </c>
      <c r="D14" s="3"/>
      <c r="E14" s="4" t="s">
        <v>35</v>
      </c>
      <c r="F14" s="3"/>
      <c r="G14" s="64" t="s">
        <v>36</v>
      </c>
      <c r="H14" s="64"/>
      <c r="I14" s="64"/>
      <c r="J14" s="3"/>
      <c r="K14" s="64" t="s">
        <v>37</v>
      </c>
      <c r="L14" s="64"/>
      <c r="M14" s="64"/>
      <c r="N14" s="3"/>
      <c r="O14" s="64" t="s">
        <v>26</v>
      </c>
      <c r="P14" s="64"/>
      <c r="Q14" s="64"/>
      <c r="R14" s="3"/>
      <c r="S14" s="64" t="s">
        <v>27</v>
      </c>
      <c r="T14" s="64"/>
      <c r="U14" s="64"/>
      <c r="V14" s="64"/>
      <c r="W14" s="64"/>
      <c r="Y14" s="64" t="s">
        <v>34</v>
      </c>
      <c r="Z14" s="64"/>
      <c r="AA14" s="64"/>
      <c r="AB14" s="64"/>
      <c r="AC14" s="64"/>
      <c r="AD14" s="3"/>
      <c r="AE14" s="64" t="s">
        <v>35</v>
      </c>
      <c r="AF14" s="64"/>
      <c r="AG14" s="64"/>
      <c r="AH14" s="64"/>
      <c r="AI14" s="64"/>
      <c r="AJ14" s="3"/>
      <c r="AK14" s="64" t="s">
        <v>36</v>
      </c>
      <c r="AL14" s="64"/>
      <c r="AM14" s="64"/>
      <c r="AN14" s="3"/>
      <c r="AO14" s="64" t="s">
        <v>37</v>
      </c>
      <c r="AP14" s="64"/>
      <c r="AQ14" s="64"/>
      <c r="AR14" s="3"/>
      <c r="AS14" s="64" t="s">
        <v>26</v>
      </c>
      <c r="AT14" s="64"/>
      <c r="AU14" s="3"/>
      <c r="AV14" s="4" t="s">
        <v>27</v>
      </c>
    </row>
    <row r="15" spans="1:49" ht="21.75" customHeight="1">
      <c r="A15" s="5" t="s">
        <v>38</v>
      </c>
      <c r="C15" s="5" t="s">
        <v>39</v>
      </c>
      <c r="E15" s="5" t="s">
        <v>40</v>
      </c>
      <c r="G15" s="70" t="s">
        <v>41</v>
      </c>
      <c r="H15" s="70"/>
      <c r="I15" s="70"/>
      <c r="K15" s="69">
        <v>104000000</v>
      </c>
      <c r="L15" s="69"/>
      <c r="M15" s="69"/>
      <c r="O15" s="69">
        <v>6180</v>
      </c>
      <c r="P15" s="69"/>
      <c r="Q15" s="69"/>
      <c r="S15" s="70" t="s">
        <v>42</v>
      </c>
      <c r="T15" s="70"/>
      <c r="U15" s="70"/>
      <c r="V15" s="70"/>
      <c r="W15" s="70"/>
      <c r="Y15" s="70" t="s">
        <v>39</v>
      </c>
      <c r="Z15" s="70"/>
      <c r="AA15" s="70"/>
      <c r="AB15" s="70"/>
      <c r="AC15" s="70"/>
      <c r="AE15" s="70" t="s">
        <v>40</v>
      </c>
      <c r="AF15" s="70"/>
      <c r="AG15" s="70"/>
      <c r="AH15" s="70"/>
      <c r="AI15" s="70"/>
      <c r="AK15" s="70" t="s">
        <v>41</v>
      </c>
      <c r="AL15" s="70"/>
      <c r="AM15" s="70"/>
      <c r="AO15" s="69">
        <v>104000000</v>
      </c>
      <c r="AP15" s="69"/>
      <c r="AQ15" s="69"/>
      <c r="AS15" s="69">
        <v>6180</v>
      </c>
      <c r="AT15" s="69"/>
      <c r="AV15" s="5" t="s">
        <v>42</v>
      </c>
    </row>
    <row r="16" spans="1:49" ht="21.75" customHeight="1">
      <c r="A16" s="8" t="s">
        <v>43</v>
      </c>
      <c r="C16" s="8" t="s">
        <v>39</v>
      </c>
      <c r="E16" s="8" t="s">
        <v>40</v>
      </c>
      <c r="G16" s="72" t="s">
        <v>41</v>
      </c>
      <c r="H16" s="72"/>
      <c r="I16" s="72"/>
      <c r="K16" s="66">
        <v>211000000</v>
      </c>
      <c r="L16" s="66"/>
      <c r="M16" s="66"/>
      <c r="O16" s="66">
        <v>3065</v>
      </c>
      <c r="P16" s="66"/>
      <c r="Q16" s="66"/>
      <c r="S16" s="72" t="s">
        <v>44</v>
      </c>
      <c r="T16" s="72"/>
      <c r="U16" s="72"/>
      <c r="V16" s="72"/>
      <c r="W16" s="72"/>
      <c r="Y16" s="72" t="s">
        <v>39</v>
      </c>
      <c r="Z16" s="72"/>
      <c r="AA16" s="72"/>
      <c r="AB16" s="72"/>
      <c r="AC16" s="72"/>
      <c r="AE16" s="72" t="s">
        <v>40</v>
      </c>
      <c r="AF16" s="72"/>
      <c r="AG16" s="72"/>
      <c r="AH16" s="72"/>
      <c r="AI16" s="72"/>
      <c r="AK16" s="72" t="s">
        <v>41</v>
      </c>
      <c r="AL16" s="72"/>
      <c r="AM16" s="72"/>
      <c r="AO16" s="66">
        <v>211000000</v>
      </c>
      <c r="AP16" s="66"/>
      <c r="AQ16" s="66"/>
      <c r="AS16" s="66">
        <v>3065</v>
      </c>
      <c r="AT16" s="66"/>
      <c r="AV16" s="8" t="s">
        <v>44</v>
      </c>
    </row>
  </sheetData>
  <mergeCells count="63">
    <mergeCell ref="Y15:AC15"/>
    <mergeCell ref="AE15:AI15"/>
    <mergeCell ref="AO14:AQ14"/>
    <mergeCell ref="AS14:AT14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O14:Q14"/>
    <mergeCell ref="S14:W14"/>
    <mergeCell ref="Y14:AC14"/>
    <mergeCell ref="AE14:AI14"/>
    <mergeCell ref="AK14:AM14"/>
    <mergeCell ref="AK15:AM15"/>
    <mergeCell ref="AO15:AQ15"/>
    <mergeCell ref="AC10:AG10"/>
    <mergeCell ref="AI10:AK10"/>
    <mergeCell ref="AM10:AO10"/>
    <mergeCell ref="AQ10:AS10"/>
    <mergeCell ref="A12:AW12"/>
    <mergeCell ref="A10:G10"/>
    <mergeCell ref="I10:K10"/>
    <mergeCell ref="M10:O10"/>
    <mergeCell ref="Q10:U10"/>
    <mergeCell ref="W10:AA10"/>
    <mergeCell ref="C13:W13"/>
    <mergeCell ref="Y13:AV13"/>
    <mergeCell ref="G14:I14"/>
    <mergeCell ref="K14:M14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1"/>
  <sheetViews>
    <sheetView rightToLeft="1" topLeftCell="A10" workbookViewId="0">
      <selection activeCell="D37" sqref="D37"/>
    </sheetView>
  </sheetViews>
  <sheetFormatPr defaultRowHeight="12.75"/>
  <cols>
    <col min="1" max="1" width="6.140625" bestFit="1" customWidth="1"/>
    <col min="2" max="2" width="30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6.140625" bestFit="1" customWidth="1"/>
    <col min="14" max="14" width="1.28515625" customWidth="1"/>
    <col min="15" max="15" width="10.7109375" bestFit="1" customWidth="1"/>
    <col min="16" max="16" width="1.28515625" customWidth="1"/>
    <col min="17" max="17" width="16.140625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27" ht="14.45" customHeight="1"/>
    <row r="5" spans="1:27" ht="14.45" customHeight="1">
      <c r="A5" s="1" t="s">
        <v>45</v>
      </c>
      <c r="B5" s="62" t="s">
        <v>46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14.45" customHeight="1">
      <c r="E6" s="63" t="s">
        <v>7</v>
      </c>
      <c r="F6" s="63"/>
      <c r="G6" s="63"/>
      <c r="H6" s="63"/>
      <c r="I6" s="63"/>
      <c r="K6" s="63" t="s">
        <v>8</v>
      </c>
      <c r="L6" s="63"/>
      <c r="M6" s="63"/>
      <c r="N6" s="63"/>
      <c r="O6" s="63"/>
      <c r="P6" s="63"/>
      <c r="Q6" s="63"/>
      <c r="S6" s="63" t="s">
        <v>9</v>
      </c>
      <c r="T6" s="63"/>
      <c r="U6" s="63"/>
      <c r="V6" s="63"/>
      <c r="W6" s="63"/>
      <c r="X6" s="63"/>
      <c r="Y6" s="63"/>
      <c r="Z6" s="63"/>
      <c r="AA6" s="63"/>
    </row>
    <row r="7" spans="1:27" ht="14.45" customHeight="1">
      <c r="E7" s="3"/>
      <c r="F7" s="3"/>
      <c r="G7" s="3"/>
      <c r="H7" s="3"/>
      <c r="I7" s="3"/>
      <c r="K7" s="64" t="s">
        <v>47</v>
      </c>
      <c r="L7" s="64"/>
      <c r="M7" s="64"/>
      <c r="N7" s="3"/>
      <c r="O7" s="64" t="s">
        <v>48</v>
      </c>
      <c r="P7" s="64"/>
      <c r="Q7" s="6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63" t="s">
        <v>49</v>
      </c>
      <c r="B8" s="63"/>
      <c r="D8" s="63" t="s">
        <v>50</v>
      </c>
      <c r="E8" s="6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51</v>
      </c>
      <c r="W8" s="2" t="s">
        <v>14</v>
      </c>
      <c r="Y8" s="2" t="s">
        <v>15</v>
      </c>
      <c r="AA8" s="2" t="s">
        <v>18</v>
      </c>
    </row>
    <row r="9" spans="1:27" ht="21.75" customHeight="1">
      <c r="A9" s="70" t="s">
        <v>52</v>
      </c>
      <c r="B9" s="70"/>
      <c r="D9" s="69">
        <v>6900000</v>
      </c>
      <c r="E9" s="69"/>
      <c r="G9" s="6">
        <v>70106907597</v>
      </c>
      <c r="I9" s="6">
        <v>73604490750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11670</v>
      </c>
      <c r="W9" s="6">
        <v>70106907597</v>
      </c>
      <c r="Y9" s="6">
        <v>80337797100</v>
      </c>
      <c r="AA9" s="22">
        <f>Y9/سهام!AE8</f>
        <v>9.5954183265064847E-4</v>
      </c>
    </row>
    <row r="10" spans="1:27" ht="21.75" customHeight="1">
      <c r="A10" s="72" t="s">
        <v>53</v>
      </c>
      <c r="B10" s="72"/>
      <c r="D10" s="66">
        <v>1200000</v>
      </c>
      <c r="E10" s="66"/>
      <c r="G10" s="9">
        <v>24867318579</v>
      </c>
      <c r="I10" s="9">
        <v>28190484000</v>
      </c>
      <c r="K10" s="9">
        <v>2914693</v>
      </c>
      <c r="M10" s="9">
        <v>70004580302</v>
      </c>
      <c r="O10" s="9">
        <v>-1512693</v>
      </c>
      <c r="Q10" s="9">
        <v>35653623066</v>
      </c>
      <c r="S10" s="9">
        <v>2602000</v>
      </c>
      <c r="U10" s="9">
        <v>23720</v>
      </c>
      <c r="W10" s="9">
        <v>60594031510</v>
      </c>
      <c r="Y10" s="9">
        <v>61577485288</v>
      </c>
      <c r="AA10" s="23">
        <f>Y10/سهام!$AE$8</f>
        <v>7.3547166111262289E-4</v>
      </c>
    </row>
    <row r="11" spans="1:27" ht="21.75" customHeight="1">
      <c r="A11" s="72" t="s">
        <v>54</v>
      </c>
      <c r="B11" s="72"/>
      <c r="D11" s="66">
        <v>14988000</v>
      </c>
      <c r="E11" s="66"/>
      <c r="G11" s="9">
        <v>307867978376</v>
      </c>
      <c r="I11" s="9">
        <v>348506296740</v>
      </c>
      <c r="K11" s="9">
        <v>0</v>
      </c>
      <c r="M11" s="9">
        <v>0</v>
      </c>
      <c r="O11" s="9">
        <v>-2918000</v>
      </c>
      <c r="Q11" s="9">
        <v>69307642889</v>
      </c>
      <c r="S11" s="9">
        <v>12070000</v>
      </c>
      <c r="U11" s="9">
        <v>23520</v>
      </c>
      <c r="W11" s="9">
        <v>247929443487</v>
      </c>
      <c r="Y11" s="9">
        <v>283233461280</v>
      </c>
      <c r="AA11" s="23">
        <f>Y11/سهام!$AE$8</f>
        <v>3.3828952786234372E-3</v>
      </c>
    </row>
    <row r="12" spans="1:27" ht="21.75" customHeight="1">
      <c r="A12" s="72" t="s">
        <v>55</v>
      </c>
      <c r="B12" s="72"/>
      <c r="D12" s="66">
        <v>2000000</v>
      </c>
      <c r="E12" s="66"/>
      <c r="G12" s="9">
        <v>20023200000</v>
      </c>
      <c r="I12" s="9">
        <v>19976250000</v>
      </c>
      <c r="K12" s="9">
        <v>0</v>
      </c>
      <c r="M12" s="9">
        <v>0</v>
      </c>
      <c r="O12" s="9">
        <v>0</v>
      </c>
      <c r="Q12" s="9">
        <v>0</v>
      </c>
      <c r="S12" s="9">
        <v>2000000</v>
      </c>
      <c r="U12" s="9">
        <v>10520</v>
      </c>
      <c r="W12" s="9">
        <v>20023200000</v>
      </c>
      <c r="Y12" s="9">
        <v>20991608000</v>
      </c>
      <c r="AA12" s="23">
        <f>Y12/سهام!$AE$8</f>
        <v>2.5072041725928795E-4</v>
      </c>
    </row>
    <row r="13" spans="1:27" ht="21.75" customHeight="1">
      <c r="A13" s="72" t="s">
        <v>56</v>
      </c>
      <c r="B13" s="72"/>
      <c r="D13" s="66">
        <v>3240389</v>
      </c>
      <c r="E13" s="66"/>
      <c r="G13" s="9">
        <v>160201591771</v>
      </c>
      <c r="I13" s="9">
        <v>161956513544.647</v>
      </c>
      <c r="K13" s="9">
        <v>0</v>
      </c>
      <c r="M13" s="9">
        <v>0</v>
      </c>
      <c r="O13" s="9">
        <v>0</v>
      </c>
      <c r="Q13" s="9">
        <v>0</v>
      </c>
      <c r="S13" s="9">
        <v>3240389</v>
      </c>
      <c r="U13" s="9">
        <v>52020</v>
      </c>
      <c r="W13" s="9">
        <v>160201591771</v>
      </c>
      <c r="Y13" s="9">
        <v>168177336197.70599</v>
      </c>
      <c r="AA13" s="23">
        <f>Y13/سهام!$AE$8</f>
        <v>2.0086832750042015E-3</v>
      </c>
    </row>
    <row r="14" spans="1:27" ht="21.75" customHeight="1">
      <c r="A14" s="72" t="s">
        <v>57</v>
      </c>
      <c r="B14" s="72"/>
      <c r="D14" s="66">
        <v>1310000</v>
      </c>
      <c r="E14" s="66"/>
      <c r="G14" s="9">
        <v>19921982723</v>
      </c>
      <c r="I14" s="9">
        <v>21327643312.5</v>
      </c>
      <c r="K14" s="9">
        <v>0</v>
      </c>
      <c r="M14" s="9">
        <v>0</v>
      </c>
      <c r="O14" s="9">
        <v>0</v>
      </c>
      <c r="Q14" s="9">
        <v>0</v>
      </c>
      <c r="S14" s="9">
        <v>1310000</v>
      </c>
      <c r="U14" s="9">
        <v>17286</v>
      </c>
      <c r="W14" s="9">
        <v>19921982723</v>
      </c>
      <c r="Y14" s="9">
        <v>22592577282</v>
      </c>
      <c r="AA14" s="23">
        <f>Y14/سهام!$AE$8</f>
        <v>2.6984213896837962E-4</v>
      </c>
    </row>
    <row r="15" spans="1:27" ht="21.75" customHeight="1">
      <c r="A15" s="72" t="s">
        <v>58</v>
      </c>
      <c r="B15" s="72"/>
      <c r="D15" s="66">
        <v>5000000</v>
      </c>
      <c r="E15" s="66"/>
      <c r="G15" s="9">
        <v>50046400000</v>
      </c>
      <c r="I15" s="9">
        <v>49702500000</v>
      </c>
      <c r="K15" s="9">
        <v>0</v>
      </c>
      <c r="M15" s="9">
        <v>0</v>
      </c>
      <c r="O15" s="9">
        <v>-5000000</v>
      </c>
      <c r="Q15" s="9">
        <v>50140186572</v>
      </c>
      <c r="S15" s="9">
        <v>0</v>
      </c>
      <c r="U15" s="9">
        <v>0</v>
      </c>
      <c r="W15" s="9">
        <v>0</v>
      </c>
      <c r="Y15" s="9">
        <v>0</v>
      </c>
      <c r="AA15" s="23">
        <f>Y15/سهام!$AE$8</f>
        <v>0</v>
      </c>
    </row>
    <row r="16" spans="1:27" ht="21.75" customHeight="1">
      <c r="A16" s="72" t="s">
        <v>59</v>
      </c>
      <c r="B16" s="72"/>
      <c r="D16" s="66">
        <v>49467973</v>
      </c>
      <c r="E16" s="66"/>
      <c r="G16" s="9">
        <v>1473059753938</v>
      </c>
      <c r="I16" s="9">
        <v>1971354187541.3301</v>
      </c>
      <c r="K16" s="9">
        <v>0</v>
      </c>
      <c r="M16" s="9">
        <v>0</v>
      </c>
      <c r="O16" s="9">
        <v>0</v>
      </c>
      <c r="Q16" s="9">
        <v>0</v>
      </c>
      <c r="S16" s="9">
        <v>49467973</v>
      </c>
      <c r="U16" s="9">
        <v>43026</v>
      </c>
      <c r="W16" s="9">
        <v>1473059753938</v>
      </c>
      <c r="Y16" s="9">
        <v>2125854915490.4399</v>
      </c>
      <c r="AA16" s="23">
        <f>Y16/سهام!$AE$8</f>
        <v>2.539087198295964E-2</v>
      </c>
    </row>
    <row r="17" spans="1:27" ht="21.75" customHeight="1">
      <c r="A17" s="72" t="s">
        <v>60</v>
      </c>
      <c r="B17" s="72"/>
      <c r="D17" s="66">
        <v>15984000</v>
      </c>
      <c r="E17" s="66"/>
      <c r="G17" s="9">
        <v>230248638955</v>
      </c>
      <c r="I17" s="9">
        <v>240640731387</v>
      </c>
      <c r="K17" s="9">
        <v>0</v>
      </c>
      <c r="M17" s="9">
        <v>0</v>
      </c>
      <c r="O17" s="9">
        <v>0</v>
      </c>
      <c r="Q17" s="9">
        <v>0</v>
      </c>
      <c r="S17" s="9">
        <v>15984000</v>
      </c>
      <c r="U17" s="9">
        <v>14968</v>
      </c>
      <c r="W17" s="9">
        <v>230248638955</v>
      </c>
      <c r="Y17" s="9">
        <v>238698240422.39999</v>
      </c>
      <c r="AA17" s="23">
        <f>Y17/سهام!$AE$8</f>
        <v>2.8509737051950453E-3</v>
      </c>
    </row>
    <row r="18" spans="1:27" ht="21.75" customHeight="1">
      <c r="A18" s="72" t="s">
        <v>61</v>
      </c>
      <c r="B18" s="72"/>
      <c r="D18" s="66">
        <v>10000000</v>
      </c>
      <c r="E18" s="66"/>
      <c r="G18" s="9">
        <v>129000000000</v>
      </c>
      <c r="I18" s="9">
        <v>143229712500</v>
      </c>
      <c r="K18" s="9">
        <v>0</v>
      </c>
      <c r="M18" s="9">
        <v>0</v>
      </c>
      <c r="O18" s="9">
        <v>0</v>
      </c>
      <c r="Q18" s="9">
        <v>0</v>
      </c>
      <c r="S18" s="9">
        <v>10000000</v>
      </c>
      <c r="U18" s="9">
        <v>15000</v>
      </c>
      <c r="W18" s="9">
        <v>129000000000</v>
      </c>
      <c r="Y18" s="9">
        <v>149655000000</v>
      </c>
      <c r="AA18" s="23">
        <f>Y18/سهام!$AE$8</f>
        <v>1.7874554462401708E-3</v>
      </c>
    </row>
    <row r="19" spans="1:27" ht="21.75" customHeight="1">
      <c r="A19" s="72" t="s">
        <v>62</v>
      </c>
      <c r="B19" s="72"/>
      <c r="D19" s="66">
        <v>8625600</v>
      </c>
      <c r="E19" s="66"/>
      <c r="G19" s="9">
        <v>39363658557</v>
      </c>
      <c r="I19" s="9">
        <v>97124256000</v>
      </c>
      <c r="K19" s="9">
        <v>0</v>
      </c>
      <c r="M19" s="9">
        <v>0</v>
      </c>
      <c r="O19" s="9">
        <v>0</v>
      </c>
      <c r="Q19" s="9">
        <v>0</v>
      </c>
      <c r="S19" s="9">
        <v>8625600</v>
      </c>
      <c r="U19" s="9">
        <v>11624</v>
      </c>
      <c r="W19" s="9">
        <v>39363658557</v>
      </c>
      <c r="Y19" s="9">
        <v>100263974400</v>
      </c>
      <c r="AA19" s="23">
        <f>Y19/سهام!$AE$8</f>
        <v>1.1975369155922959E-3</v>
      </c>
    </row>
    <row r="20" spans="1:27" ht="21.75" customHeight="1">
      <c r="A20" s="72" t="s">
        <v>63</v>
      </c>
      <c r="B20" s="72"/>
      <c r="D20" s="66">
        <v>10680000</v>
      </c>
      <c r="E20" s="66"/>
      <c r="G20" s="9">
        <v>290433689455</v>
      </c>
      <c r="I20" s="9">
        <v>334497600000</v>
      </c>
      <c r="K20" s="9">
        <v>0</v>
      </c>
      <c r="M20" s="9">
        <v>0</v>
      </c>
      <c r="O20" s="9">
        <v>0</v>
      </c>
      <c r="Q20" s="9">
        <v>0</v>
      </c>
      <c r="S20" s="9">
        <v>10680000</v>
      </c>
      <c r="U20" s="9">
        <v>31953</v>
      </c>
      <c r="W20" s="9">
        <v>290433689455</v>
      </c>
      <c r="Y20" s="9">
        <v>341258040000</v>
      </c>
      <c r="AA20" s="23">
        <f>Y20/سهام!$AE$8</f>
        <v>4.0759315904663794E-3</v>
      </c>
    </row>
    <row r="21" spans="1:27" ht="21.75" customHeight="1">
      <c r="A21" s="72" t="s">
        <v>64</v>
      </c>
      <c r="B21" s="72"/>
      <c r="D21" s="66">
        <v>67248</v>
      </c>
      <c r="E21" s="66"/>
      <c r="G21" s="9">
        <v>189996470306</v>
      </c>
      <c r="I21" s="9">
        <v>210230879344</v>
      </c>
      <c r="K21" s="9">
        <v>0</v>
      </c>
      <c r="M21" s="9">
        <v>0</v>
      </c>
      <c r="O21" s="9">
        <v>0</v>
      </c>
      <c r="Q21" s="9">
        <v>0</v>
      </c>
      <c r="S21" s="9">
        <v>67248</v>
      </c>
      <c r="U21" s="9">
        <v>3214645</v>
      </c>
      <c r="W21" s="9">
        <v>189996470306</v>
      </c>
      <c r="Y21" s="9">
        <v>216178426960</v>
      </c>
      <c r="AA21" s="23">
        <f>Y21/سهام!$AE$8</f>
        <v>2.5820006456802975E-3</v>
      </c>
    </row>
    <row r="22" spans="1:27" ht="21.75" customHeight="1">
      <c r="A22" s="72" t="s">
        <v>65</v>
      </c>
      <c r="B22" s="72"/>
      <c r="D22" s="66">
        <v>15185000</v>
      </c>
      <c r="E22" s="66"/>
      <c r="G22" s="9">
        <v>228468586928</v>
      </c>
      <c r="I22" s="9">
        <v>232206277209.375</v>
      </c>
      <c r="K22" s="9">
        <v>0</v>
      </c>
      <c r="M22" s="9">
        <v>0</v>
      </c>
      <c r="O22" s="9">
        <v>0</v>
      </c>
      <c r="Q22" s="9">
        <v>0</v>
      </c>
      <c r="S22" s="9">
        <v>15185000</v>
      </c>
      <c r="U22" s="9">
        <v>15700</v>
      </c>
      <c r="W22" s="9">
        <v>228468586928</v>
      </c>
      <c r="Y22" s="9">
        <v>237856169650</v>
      </c>
      <c r="AA22" s="23">
        <f>Y22/سهام!$AE$8</f>
        <v>2.8409161462210984E-3</v>
      </c>
    </row>
    <row r="23" spans="1:27" ht="21.75" customHeight="1">
      <c r="A23" s="72" t="s">
        <v>66</v>
      </c>
      <c r="B23" s="72"/>
      <c r="D23" s="66">
        <v>130571</v>
      </c>
      <c r="E23" s="66"/>
      <c r="G23" s="9">
        <v>99999758915</v>
      </c>
      <c r="I23" s="9">
        <v>136010045576</v>
      </c>
      <c r="K23" s="9">
        <v>0</v>
      </c>
      <c r="M23" s="9">
        <v>0</v>
      </c>
      <c r="O23" s="9">
        <v>0</v>
      </c>
      <c r="Q23" s="9">
        <v>0</v>
      </c>
      <c r="S23" s="9">
        <v>130571</v>
      </c>
      <c r="U23" s="9">
        <v>1080159</v>
      </c>
      <c r="W23" s="9">
        <v>99999758915</v>
      </c>
      <c r="Y23" s="9">
        <v>141037420789</v>
      </c>
      <c r="AA23" s="23">
        <f>Y23/سهام!$AE$8</f>
        <v>1.6845284548659566E-3</v>
      </c>
    </row>
    <row r="24" spans="1:27" ht="21.75" customHeight="1">
      <c r="A24" s="72" t="s">
        <v>67</v>
      </c>
      <c r="B24" s="72"/>
      <c r="D24" s="66">
        <v>10000</v>
      </c>
      <c r="E24" s="66"/>
      <c r="G24" s="9">
        <v>10000000000</v>
      </c>
      <c r="I24" s="9">
        <v>14810340000</v>
      </c>
      <c r="K24" s="9">
        <v>0</v>
      </c>
      <c r="M24" s="9">
        <v>0</v>
      </c>
      <c r="O24" s="9">
        <v>0</v>
      </c>
      <c r="Q24" s="9">
        <v>0</v>
      </c>
      <c r="S24" s="9">
        <v>10000</v>
      </c>
      <c r="U24" s="9">
        <v>1512943</v>
      </c>
      <c r="W24" s="9">
        <v>10000000000</v>
      </c>
      <c r="Y24" s="9">
        <v>15129430000</v>
      </c>
      <c r="AA24" s="23">
        <f>Y24/سهام!$AE$8</f>
        <v>1.8070349839303349E-4</v>
      </c>
    </row>
    <row r="25" spans="1:27" ht="21.75" customHeight="1">
      <c r="A25" s="72" t="s">
        <v>68</v>
      </c>
      <c r="B25" s="72"/>
      <c r="D25" s="66">
        <v>0</v>
      </c>
      <c r="E25" s="66"/>
      <c r="G25" s="9">
        <v>0</v>
      </c>
      <c r="I25" s="9">
        <v>0</v>
      </c>
      <c r="K25" s="9">
        <v>5000000</v>
      </c>
      <c r="M25" s="9">
        <v>50112250000</v>
      </c>
      <c r="O25" s="9">
        <v>0</v>
      </c>
      <c r="Q25" s="9">
        <v>0</v>
      </c>
      <c r="S25" s="9">
        <v>5000000</v>
      </c>
      <c r="U25" s="9">
        <v>10000</v>
      </c>
      <c r="W25" s="9">
        <v>50112250000</v>
      </c>
      <c r="Y25" s="9">
        <v>49885000000</v>
      </c>
      <c r="AA25" s="23">
        <f>Y25/سهام!$AE$8</f>
        <v>5.9581848208005688E-4</v>
      </c>
    </row>
    <row r="26" spans="1:27" ht="21.75" customHeight="1">
      <c r="A26" s="65" t="s">
        <v>69</v>
      </c>
      <c r="B26" s="65"/>
      <c r="D26" s="67">
        <v>0</v>
      </c>
      <c r="E26" s="67"/>
      <c r="G26" s="13">
        <v>0</v>
      </c>
      <c r="I26" s="13">
        <v>0</v>
      </c>
      <c r="K26" s="13">
        <v>5000000</v>
      </c>
      <c r="M26" s="13">
        <v>50058000000</v>
      </c>
      <c r="O26" s="13">
        <v>0</v>
      </c>
      <c r="Q26" s="13">
        <v>0</v>
      </c>
      <c r="S26" s="13">
        <v>5000000</v>
      </c>
      <c r="U26" s="13">
        <v>10000</v>
      </c>
      <c r="W26" s="13">
        <v>50058000000</v>
      </c>
      <c r="Y26" s="13">
        <v>49885000000</v>
      </c>
      <c r="AA26" s="23">
        <f>Y26/سهام!$AE$8</f>
        <v>5.9581848208005688E-4</v>
      </c>
    </row>
    <row r="27" spans="1:27" ht="21.75" customHeight="1">
      <c r="A27" s="68" t="s">
        <v>22</v>
      </c>
      <c r="B27" s="68"/>
      <c r="D27" s="75">
        <v>144788781</v>
      </c>
      <c r="E27" s="75"/>
      <c r="G27" s="16">
        <v>3343605936100</v>
      </c>
      <c r="I27" s="16">
        <v>4083368207904.8501</v>
      </c>
      <c r="K27" s="16">
        <v>12914693</v>
      </c>
      <c r="M27" s="16">
        <v>170174830302</v>
      </c>
      <c r="O27" s="16">
        <v>-9430693</v>
      </c>
      <c r="Q27" s="16">
        <v>155101452527</v>
      </c>
      <c r="S27" s="16">
        <v>148272781</v>
      </c>
      <c r="U27" s="16"/>
      <c r="W27" s="16">
        <v>3369517964142</v>
      </c>
      <c r="Y27" s="16">
        <v>4302611882859.5498</v>
      </c>
      <c r="AA27" s="24">
        <f>SUM(AA9:AA26)</f>
        <v>5.13897099533926E-2</v>
      </c>
    </row>
    <row r="31" spans="1:27">
      <c r="W31" s="20"/>
    </row>
  </sheetData>
  <mergeCells count="49"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27"/>
  <sheetViews>
    <sheetView rightToLeft="1" topLeftCell="H2" workbookViewId="0">
      <selection activeCell="AL9" sqref="AL9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2.140625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9.7109375" bestFit="1" customWidth="1"/>
    <col min="23" max="23" width="1.28515625" customWidth="1"/>
    <col min="24" max="24" width="17.85546875" bestFit="1" customWidth="1"/>
    <col min="25" max="25" width="1.28515625" customWidth="1"/>
    <col min="26" max="26" width="9.85546875" bestFit="1" customWidth="1"/>
    <col min="27" max="27" width="1.28515625" customWidth="1"/>
    <col min="28" max="28" width="17.85546875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</row>
    <row r="2" spans="1:38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38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1:38" ht="14.45" customHeight="1"/>
    <row r="5" spans="1:38" ht="14.45" customHeight="1">
      <c r="A5" s="1" t="s">
        <v>70</v>
      </c>
      <c r="B5" s="62" t="s">
        <v>71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ht="14.45" customHeight="1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 t="s">
        <v>7</v>
      </c>
      <c r="Q6" s="63"/>
      <c r="R6" s="63"/>
      <c r="S6" s="63"/>
      <c r="T6" s="63"/>
      <c r="V6" s="63" t="s">
        <v>8</v>
      </c>
      <c r="W6" s="63"/>
      <c r="X6" s="63"/>
      <c r="Y6" s="63"/>
      <c r="Z6" s="63"/>
      <c r="AA6" s="63"/>
      <c r="AB6" s="63"/>
      <c r="AD6" s="63" t="s">
        <v>9</v>
      </c>
      <c r="AE6" s="63"/>
      <c r="AF6" s="63"/>
      <c r="AG6" s="63"/>
      <c r="AH6" s="63"/>
      <c r="AI6" s="63"/>
      <c r="AJ6" s="63"/>
      <c r="AK6" s="63"/>
      <c r="AL6" s="63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4" t="s">
        <v>10</v>
      </c>
      <c r="W7" s="64"/>
      <c r="X7" s="64"/>
      <c r="Y7" s="3"/>
      <c r="Z7" s="64" t="s">
        <v>11</v>
      </c>
      <c r="AA7" s="64"/>
      <c r="AB7" s="6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63" t="s">
        <v>73</v>
      </c>
      <c r="B8" s="63"/>
      <c r="D8" s="2" t="s">
        <v>74</v>
      </c>
      <c r="F8" s="2" t="s">
        <v>75</v>
      </c>
      <c r="H8" s="2" t="s">
        <v>76</v>
      </c>
      <c r="J8" s="2" t="s">
        <v>77</v>
      </c>
      <c r="L8" s="2" t="s">
        <v>78</v>
      </c>
      <c r="N8" s="2" t="s">
        <v>28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70" t="s">
        <v>79</v>
      </c>
      <c r="B9" s="70"/>
      <c r="D9" s="5" t="s">
        <v>80</v>
      </c>
      <c r="F9" s="5" t="s">
        <v>80</v>
      </c>
      <c r="H9" s="5" t="s">
        <v>81</v>
      </c>
      <c r="J9" s="5" t="s">
        <v>82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3331173371618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4428494</v>
      </c>
      <c r="AH9" s="6">
        <v>3001257612300</v>
      </c>
      <c r="AJ9" s="6">
        <v>3390210158579</v>
      </c>
      <c r="AL9" s="22">
        <f>AJ9/سهام!$AE$8</f>
        <v>4.0492129309751004E-2</v>
      </c>
    </row>
    <row r="10" spans="1:38" ht="21.75" customHeight="1">
      <c r="A10" s="72" t="s">
        <v>83</v>
      </c>
      <c r="B10" s="72"/>
      <c r="D10" s="8" t="s">
        <v>80</v>
      </c>
      <c r="F10" s="8" t="s">
        <v>80</v>
      </c>
      <c r="H10" s="8" t="s">
        <v>84</v>
      </c>
      <c r="J10" s="8" t="s">
        <v>85</v>
      </c>
      <c r="L10" s="10">
        <v>23</v>
      </c>
      <c r="N10" s="10">
        <v>23</v>
      </c>
      <c r="P10" s="9">
        <v>1000000</v>
      </c>
      <c r="R10" s="9">
        <v>1000000000000</v>
      </c>
      <c r="T10" s="9">
        <v>999818750000</v>
      </c>
      <c r="V10" s="9">
        <v>0</v>
      </c>
      <c r="X10" s="9">
        <v>0</v>
      </c>
      <c r="Z10" s="9">
        <v>0</v>
      </c>
      <c r="AB10" s="9">
        <v>0</v>
      </c>
      <c r="AD10" s="9">
        <v>1000000</v>
      </c>
      <c r="AF10" s="9">
        <v>1000000</v>
      </c>
      <c r="AH10" s="9">
        <v>1000000000000</v>
      </c>
      <c r="AJ10" s="9">
        <v>999456250000</v>
      </c>
      <c r="AL10" s="25">
        <f>AJ10/سهام!$AE$8</f>
        <v>1.1937346011434818E-2</v>
      </c>
    </row>
    <row r="11" spans="1:38" ht="21.75" customHeight="1">
      <c r="A11" s="72" t="s">
        <v>86</v>
      </c>
      <c r="B11" s="72"/>
      <c r="D11" s="8" t="s">
        <v>80</v>
      </c>
      <c r="F11" s="8" t="s">
        <v>80</v>
      </c>
      <c r="H11" s="8" t="s">
        <v>87</v>
      </c>
      <c r="J11" s="8" t="s">
        <v>88</v>
      </c>
      <c r="L11" s="10">
        <v>0</v>
      </c>
      <c r="N11" s="10">
        <v>0</v>
      </c>
      <c r="P11" s="9">
        <v>151609</v>
      </c>
      <c r="R11" s="9">
        <v>100988122870</v>
      </c>
      <c r="T11" s="9">
        <v>131989609296</v>
      </c>
      <c r="V11" s="9">
        <v>0</v>
      </c>
      <c r="X11" s="9">
        <v>0</v>
      </c>
      <c r="Z11" s="9">
        <v>0</v>
      </c>
      <c r="AB11" s="9">
        <v>0</v>
      </c>
      <c r="AD11" s="9">
        <v>151609</v>
      </c>
      <c r="AF11" s="9">
        <v>989000</v>
      </c>
      <c r="AH11" s="9">
        <v>100988122870</v>
      </c>
      <c r="AJ11" s="9">
        <v>149859770417</v>
      </c>
      <c r="AL11" s="25">
        <f>AJ11/سهام!$AE$8</f>
        <v>1.789901191434755E-3</v>
      </c>
    </row>
    <row r="12" spans="1:38" ht="21.75" customHeight="1">
      <c r="A12" s="72" t="s">
        <v>89</v>
      </c>
      <c r="B12" s="72"/>
      <c r="D12" s="8" t="s">
        <v>80</v>
      </c>
      <c r="F12" s="8" t="s">
        <v>80</v>
      </c>
      <c r="H12" s="8" t="s">
        <v>90</v>
      </c>
      <c r="J12" s="8" t="s">
        <v>91</v>
      </c>
      <c r="L12" s="10">
        <v>0</v>
      </c>
      <c r="N12" s="10">
        <v>0</v>
      </c>
      <c r="P12" s="9">
        <v>50614</v>
      </c>
      <c r="R12" s="9">
        <v>27267185070</v>
      </c>
      <c r="T12" s="9">
        <v>31009321777</v>
      </c>
      <c r="V12" s="9">
        <v>0</v>
      </c>
      <c r="X12" s="9">
        <v>0</v>
      </c>
      <c r="Z12" s="9">
        <v>0</v>
      </c>
      <c r="AB12" s="9">
        <v>0</v>
      </c>
      <c r="AD12" s="9">
        <v>50614</v>
      </c>
      <c r="AF12" s="9">
        <v>623682</v>
      </c>
      <c r="AH12" s="9">
        <v>27267185070</v>
      </c>
      <c r="AJ12" s="9">
        <v>31549876169</v>
      </c>
      <c r="AL12" s="25">
        <f>AJ12/سهام!$AE$8</f>
        <v>3.7682668795885219E-4</v>
      </c>
    </row>
    <row r="13" spans="1:38" ht="21.75" customHeight="1">
      <c r="A13" s="72" t="s">
        <v>92</v>
      </c>
      <c r="B13" s="72"/>
      <c r="D13" s="8" t="s">
        <v>80</v>
      </c>
      <c r="F13" s="8" t="s">
        <v>80</v>
      </c>
      <c r="H13" s="8" t="s">
        <v>93</v>
      </c>
      <c r="J13" s="8" t="s">
        <v>94</v>
      </c>
      <c r="L13" s="10">
        <v>18</v>
      </c>
      <c r="N13" s="10">
        <v>18</v>
      </c>
      <c r="P13" s="9">
        <v>1200000</v>
      </c>
      <c r="R13" s="9">
        <v>983888000000</v>
      </c>
      <c r="T13" s="9">
        <v>1199782500000</v>
      </c>
      <c r="V13" s="9">
        <v>0</v>
      </c>
      <c r="X13" s="9">
        <v>0</v>
      </c>
      <c r="Z13" s="9">
        <v>1200000</v>
      </c>
      <c r="AB13" s="9">
        <v>1200000000000</v>
      </c>
      <c r="AD13" s="9">
        <v>0</v>
      </c>
      <c r="AF13" s="9">
        <v>0</v>
      </c>
      <c r="AH13" s="9">
        <v>0</v>
      </c>
      <c r="AJ13" s="9">
        <v>0</v>
      </c>
      <c r="AL13" s="25">
        <f>AJ13/سهام!$AE$8</f>
        <v>0</v>
      </c>
    </row>
    <row r="14" spans="1:38" ht="21.75" customHeight="1">
      <c r="A14" s="72" t="s">
        <v>95</v>
      </c>
      <c r="B14" s="72"/>
      <c r="D14" s="8" t="s">
        <v>80</v>
      </c>
      <c r="F14" s="8" t="s">
        <v>80</v>
      </c>
      <c r="H14" s="8" t="s">
        <v>96</v>
      </c>
      <c r="J14" s="8" t="s">
        <v>97</v>
      </c>
      <c r="L14" s="10">
        <v>26</v>
      </c>
      <c r="N14" s="10">
        <v>26</v>
      </c>
      <c r="P14" s="9">
        <v>1000000</v>
      </c>
      <c r="R14" s="9">
        <v>1000000000000</v>
      </c>
      <c r="T14" s="9">
        <v>999818750000</v>
      </c>
      <c r="V14" s="9">
        <v>0</v>
      </c>
      <c r="X14" s="9">
        <v>0</v>
      </c>
      <c r="Z14" s="9">
        <v>0</v>
      </c>
      <c r="AB14" s="9">
        <v>0</v>
      </c>
      <c r="AD14" s="9">
        <v>1000000</v>
      </c>
      <c r="AF14" s="9">
        <v>1000000</v>
      </c>
      <c r="AH14" s="9">
        <v>1000000000000</v>
      </c>
      <c r="AJ14" s="9">
        <v>999456250000</v>
      </c>
      <c r="AL14" s="25">
        <f>AJ14/سهام!$AE$8</f>
        <v>1.1937346011434818E-2</v>
      </c>
    </row>
    <row r="15" spans="1:38" ht="21.75" customHeight="1">
      <c r="A15" s="72" t="s">
        <v>98</v>
      </c>
      <c r="B15" s="72"/>
      <c r="D15" s="8" t="s">
        <v>80</v>
      </c>
      <c r="F15" s="8" t="s">
        <v>80</v>
      </c>
      <c r="H15" s="8" t="s">
        <v>99</v>
      </c>
      <c r="J15" s="8" t="s">
        <v>100</v>
      </c>
      <c r="L15" s="10">
        <v>23</v>
      </c>
      <c r="N15" s="10">
        <v>23</v>
      </c>
      <c r="P15" s="9">
        <v>5000</v>
      </c>
      <c r="R15" s="9">
        <v>4500815625</v>
      </c>
      <c r="T15" s="9">
        <v>4506683015</v>
      </c>
      <c r="V15" s="9">
        <v>0</v>
      </c>
      <c r="X15" s="9">
        <v>0</v>
      </c>
      <c r="Z15" s="9">
        <v>0</v>
      </c>
      <c r="AB15" s="9">
        <v>0</v>
      </c>
      <c r="AD15" s="9">
        <v>5000</v>
      </c>
      <c r="AF15" s="9">
        <v>898000</v>
      </c>
      <c r="AH15" s="9">
        <v>4500815625</v>
      </c>
      <c r="AJ15" s="9">
        <v>4487558564</v>
      </c>
      <c r="AL15" s="25">
        <f>AJ15/سهام!$AE$8</f>
        <v>5.3598683609258093E-5</v>
      </c>
    </row>
    <row r="16" spans="1:38" ht="21.75" customHeight="1">
      <c r="A16" s="72" t="s">
        <v>101</v>
      </c>
      <c r="B16" s="72"/>
      <c r="D16" s="8" t="s">
        <v>80</v>
      </c>
      <c r="F16" s="8" t="s">
        <v>80</v>
      </c>
      <c r="H16" s="8" t="s">
        <v>102</v>
      </c>
      <c r="J16" s="8" t="s">
        <v>103</v>
      </c>
      <c r="L16" s="10">
        <v>18</v>
      </c>
      <c r="N16" s="10">
        <v>18</v>
      </c>
      <c r="P16" s="9">
        <v>225000</v>
      </c>
      <c r="R16" s="9">
        <v>169126661999</v>
      </c>
      <c r="T16" s="9">
        <v>187130076525</v>
      </c>
      <c r="V16" s="9">
        <v>0</v>
      </c>
      <c r="X16" s="9">
        <v>0</v>
      </c>
      <c r="Z16" s="9">
        <v>0</v>
      </c>
      <c r="AB16" s="9">
        <v>0</v>
      </c>
      <c r="AD16" s="9">
        <v>225000</v>
      </c>
      <c r="AF16" s="9">
        <v>831840</v>
      </c>
      <c r="AH16" s="9">
        <v>169126661999</v>
      </c>
      <c r="AJ16" s="9">
        <v>187062229576</v>
      </c>
      <c r="AL16" s="25">
        <f>AJ16/سهام!$AE$8</f>
        <v>2.2342414288961301E-3</v>
      </c>
    </row>
    <row r="17" spans="1:38" ht="21.75" customHeight="1">
      <c r="A17" s="72" t="s">
        <v>104</v>
      </c>
      <c r="B17" s="72"/>
      <c r="D17" s="8" t="s">
        <v>80</v>
      </c>
      <c r="F17" s="8" t="s">
        <v>80</v>
      </c>
      <c r="H17" s="8" t="s">
        <v>105</v>
      </c>
      <c r="J17" s="8" t="s">
        <v>106</v>
      </c>
      <c r="L17" s="10">
        <v>20.5</v>
      </c>
      <c r="N17" s="10">
        <v>20.5</v>
      </c>
      <c r="P17" s="9">
        <v>420000</v>
      </c>
      <c r="R17" s="9">
        <v>382866963436</v>
      </c>
      <c r="T17" s="9">
        <v>436678837612</v>
      </c>
      <c r="V17" s="9">
        <v>0</v>
      </c>
      <c r="X17" s="9">
        <v>0</v>
      </c>
      <c r="Z17" s="9">
        <v>420000</v>
      </c>
      <c r="AB17" s="9">
        <v>420000000000</v>
      </c>
      <c r="AD17" s="9">
        <v>0</v>
      </c>
      <c r="AF17" s="9">
        <v>0</v>
      </c>
      <c r="AH17" s="9">
        <v>0</v>
      </c>
      <c r="AJ17" s="9">
        <v>0</v>
      </c>
      <c r="AL17" s="25">
        <f>AJ17/سهام!$AE$8</f>
        <v>0</v>
      </c>
    </row>
    <row r="18" spans="1:38" ht="21.75" customHeight="1">
      <c r="A18" s="72" t="s">
        <v>107</v>
      </c>
      <c r="B18" s="72"/>
      <c r="D18" s="8" t="s">
        <v>80</v>
      </c>
      <c r="F18" s="8" t="s">
        <v>80</v>
      </c>
      <c r="H18" s="8" t="s">
        <v>108</v>
      </c>
      <c r="J18" s="8" t="s">
        <v>109</v>
      </c>
      <c r="L18" s="10">
        <v>23</v>
      </c>
      <c r="N18" s="10">
        <v>23</v>
      </c>
      <c r="P18" s="9">
        <v>1579612</v>
      </c>
      <c r="R18" s="9">
        <v>1499999555200</v>
      </c>
      <c r="T18" s="9">
        <v>1386000436960</v>
      </c>
      <c r="V18" s="9">
        <v>0</v>
      </c>
      <c r="X18" s="9">
        <v>0</v>
      </c>
      <c r="Z18" s="9">
        <v>0</v>
      </c>
      <c r="AB18" s="9">
        <v>0</v>
      </c>
      <c r="AD18" s="9">
        <v>1579612</v>
      </c>
      <c r="AF18" s="9">
        <v>876400</v>
      </c>
      <c r="AH18" s="9">
        <v>1499999555200</v>
      </c>
      <c r="AJ18" s="9">
        <v>1383619204548</v>
      </c>
      <c r="AL18" s="25">
        <f>AJ18/سهام!$AE$8</f>
        <v>1.652572705684284E-2</v>
      </c>
    </row>
    <row r="19" spans="1:38" ht="21.75" customHeight="1">
      <c r="A19" s="72" t="s">
        <v>110</v>
      </c>
      <c r="B19" s="72"/>
      <c r="D19" s="8" t="s">
        <v>80</v>
      </c>
      <c r="F19" s="8" t="s">
        <v>80</v>
      </c>
      <c r="H19" s="8" t="s">
        <v>111</v>
      </c>
      <c r="J19" s="8" t="s">
        <v>112</v>
      </c>
      <c r="L19" s="10">
        <v>23</v>
      </c>
      <c r="N19" s="10">
        <v>23</v>
      </c>
      <c r="P19" s="9">
        <v>10979221</v>
      </c>
      <c r="R19" s="9">
        <v>10571782108690</v>
      </c>
      <c r="T19" s="9">
        <v>10407073637212</v>
      </c>
      <c r="V19" s="9">
        <v>0</v>
      </c>
      <c r="X19" s="9">
        <v>0</v>
      </c>
      <c r="Z19" s="9">
        <v>0</v>
      </c>
      <c r="AB19" s="9">
        <v>0</v>
      </c>
      <c r="AD19" s="9">
        <v>10979221</v>
      </c>
      <c r="AF19" s="9">
        <v>931652</v>
      </c>
      <c r="AH19" s="9">
        <v>10571782108690</v>
      </c>
      <c r="AJ19" s="9">
        <v>10223251285912</v>
      </c>
      <c r="AL19" s="25">
        <f>AJ19/سهام!$AE$8</f>
        <v>0.1221048824916323</v>
      </c>
    </row>
    <row r="20" spans="1:38" ht="21.75" customHeight="1">
      <c r="A20" s="72" t="s">
        <v>113</v>
      </c>
      <c r="B20" s="72"/>
      <c r="D20" s="8" t="s">
        <v>80</v>
      </c>
      <c r="F20" s="8" t="s">
        <v>80</v>
      </c>
      <c r="H20" s="8" t="s">
        <v>114</v>
      </c>
      <c r="J20" s="8" t="s">
        <v>115</v>
      </c>
      <c r="L20" s="10">
        <v>23</v>
      </c>
      <c r="N20" s="10">
        <v>23</v>
      </c>
      <c r="P20" s="9">
        <v>595000</v>
      </c>
      <c r="R20" s="9">
        <v>595000000000</v>
      </c>
      <c r="T20" s="9">
        <v>594892156250</v>
      </c>
      <c r="V20" s="9">
        <v>0</v>
      </c>
      <c r="X20" s="9">
        <v>0</v>
      </c>
      <c r="Z20" s="9">
        <v>0</v>
      </c>
      <c r="AB20" s="9">
        <v>0</v>
      </c>
      <c r="AD20" s="9">
        <v>595000</v>
      </c>
      <c r="AF20" s="9">
        <v>1000000</v>
      </c>
      <c r="AH20" s="9">
        <v>595000000000</v>
      </c>
      <c r="AJ20" s="9">
        <v>594676468750</v>
      </c>
      <c r="AL20" s="25">
        <f>AJ20/سهام!$AE$8</f>
        <v>7.1027208768037163E-3</v>
      </c>
    </row>
    <row r="21" spans="1:38" ht="21.75" customHeight="1">
      <c r="A21" s="72" t="s">
        <v>116</v>
      </c>
      <c r="B21" s="72"/>
      <c r="D21" s="8" t="s">
        <v>80</v>
      </c>
      <c r="F21" s="8" t="s">
        <v>80</v>
      </c>
      <c r="H21" s="8" t="s">
        <v>117</v>
      </c>
      <c r="J21" s="8" t="s">
        <v>118</v>
      </c>
      <c r="L21" s="10">
        <v>23</v>
      </c>
      <c r="N21" s="10">
        <v>23</v>
      </c>
      <c r="P21" s="9">
        <v>0</v>
      </c>
      <c r="R21" s="9">
        <v>0</v>
      </c>
      <c r="T21" s="9">
        <v>0</v>
      </c>
      <c r="V21" s="9">
        <v>5602152</v>
      </c>
      <c r="X21" s="9">
        <v>4730005705920</v>
      </c>
      <c r="Z21" s="9">
        <v>0</v>
      </c>
      <c r="AB21" s="9">
        <v>0</v>
      </c>
      <c r="AD21" s="9">
        <v>5602152</v>
      </c>
      <c r="AF21" s="9">
        <v>880600</v>
      </c>
      <c r="AH21" s="9">
        <v>4730005705920</v>
      </c>
      <c r="AJ21" s="9">
        <v>4930572593766</v>
      </c>
      <c r="AL21" s="25">
        <f>AJ21/سهام!$AE$8</f>
        <v>5.8889972508834064E-2</v>
      </c>
    </row>
    <row r="22" spans="1:38" ht="21.75" customHeight="1">
      <c r="A22" s="72" t="s">
        <v>19</v>
      </c>
      <c r="B22" s="72"/>
      <c r="C22" s="72"/>
      <c r="D22" s="8" t="s">
        <v>80</v>
      </c>
      <c r="F22" s="8" t="s">
        <v>80</v>
      </c>
      <c r="H22" s="8" t="s">
        <v>41</v>
      </c>
      <c r="J22" s="8" t="s">
        <v>30</v>
      </c>
      <c r="L22" s="10" t="s">
        <v>41</v>
      </c>
      <c r="N22" s="10" t="s">
        <v>41</v>
      </c>
      <c r="P22" s="9">
        <v>211000000</v>
      </c>
      <c r="R22" s="9">
        <v>501711702939</v>
      </c>
      <c r="T22" s="9">
        <v>510098745600</v>
      </c>
      <c r="V22" s="9"/>
      <c r="X22" s="9"/>
      <c r="Z22" s="9"/>
      <c r="AB22" s="9"/>
      <c r="AD22" s="9">
        <v>211000000</v>
      </c>
      <c r="AF22" s="9">
        <v>2477</v>
      </c>
      <c r="AH22" s="9">
        <v>501711702939</v>
      </c>
      <c r="AJ22" s="9">
        <v>518544221050</v>
      </c>
      <c r="AL22" s="25">
        <f>AJ22/سهام!$AE$8</f>
        <v>6.1934094552951085E-3</v>
      </c>
    </row>
    <row r="23" spans="1:38" ht="21.75" customHeight="1">
      <c r="A23" s="72" t="s">
        <v>20</v>
      </c>
      <c r="B23" s="72"/>
      <c r="C23" s="72"/>
      <c r="D23" s="8" t="s">
        <v>80</v>
      </c>
      <c r="F23" s="8" t="s">
        <v>80</v>
      </c>
      <c r="H23" s="8" t="s">
        <v>41</v>
      </c>
      <c r="J23" s="8" t="s">
        <v>32</v>
      </c>
      <c r="L23" s="10" t="s">
        <v>41</v>
      </c>
      <c r="N23" s="10" t="s">
        <v>41</v>
      </c>
      <c r="P23" s="9">
        <v>104000000</v>
      </c>
      <c r="R23" s="9">
        <v>500823264016</v>
      </c>
      <c r="T23" s="9">
        <v>526106926800</v>
      </c>
      <c r="V23" s="9"/>
      <c r="X23" s="9"/>
      <c r="Z23" s="9"/>
      <c r="AB23" s="9"/>
      <c r="AD23" s="9">
        <v>104000000</v>
      </c>
      <c r="AF23" s="9">
        <v>5185</v>
      </c>
      <c r="AH23" s="9">
        <v>500823264016</v>
      </c>
      <c r="AJ23" s="9">
        <v>535006966000</v>
      </c>
      <c r="AL23" s="25">
        <f>AJ23/سهام!$AE$8</f>
        <v>6.3900378547534654E-3</v>
      </c>
    </row>
    <row r="24" spans="1:38" ht="21.75" customHeight="1">
      <c r="A24" s="72" t="s">
        <v>119</v>
      </c>
      <c r="B24" s="72"/>
      <c r="D24" s="8" t="s">
        <v>120</v>
      </c>
      <c r="F24" s="8" t="s">
        <v>120</v>
      </c>
      <c r="H24" s="8" t="s">
        <v>121</v>
      </c>
      <c r="J24" s="8" t="s">
        <v>122</v>
      </c>
      <c r="L24" s="10">
        <v>23</v>
      </c>
      <c r="N24" s="10">
        <v>23</v>
      </c>
      <c r="P24" s="9">
        <v>8000000</v>
      </c>
      <c r="R24" s="9">
        <v>8000000000000</v>
      </c>
      <c r="T24" s="9">
        <v>8000000000000</v>
      </c>
      <c r="V24" s="9">
        <v>0</v>
      </c>
      <c r="X24" s="9">
        <v>0</v>
      </c>
      <c r="Z24" s="9">
        <v>0</v>
      </c>
      <c r="AB24" s="9">
        <v>0</v>
      </c>
      <c r="AD24" s="9">
        <v>8000000</v>
      </c>
      <c r="AF24" s="9">
        <v>1000000</v>
      </c>
      <c r="AH24" s="9">
        <v>8000000000000</v>
      </c>
      <c r="AJ24" s="9">
        <v>8000000000000</v>
      </c>
      <c r="AL24" s="25">
        <f>AJ24/سهام!$AE$8</f>
        <v>9.5550723797543452E-2</v>
      </c>
    </row>
    <row r="25" spans="1:38" ht="21.75" customHeight="1">
      <c r="A25" s="65" t="s">
        <v>123</v>
      </c>
      <c r="B25" s="65"/>
      <c r="D25" s="11" t="s">
        <v>120</v>
      </c>
      <c r="F25" s="11" t="s">
        <v>120</v>
      </c>
      <c r="H25" s="11" t="s">
        <v>121</v>
      </c>
      <c r="J25" s="11" t="s">
        <v>122</v>
      </c>
      <c r="L25" s="14">
        <v>23</v>
      </c>
      <c r="N25" s="14">
        <v>23</v>
      </c>
      <c r="P25" s="13">
        <v>7000000</v>
      </c>
      <c r="R25" s="13">
        <v>7000000000000</v>
      </c>
      <c r="T25" s="13">
        <v>7000000000000</v>
      </c>
      <c r="V25" s="13">
        <v>0</v>
      </c>
      <c r="X25" s="13">
        <v>0</v>
      </c>
      <c r="Z25" s="13">
        <v>0</v>
      </c>
      <c r="AB25" s="13">
        <v>0</v>
      </c>
      <c r="AD25" s="13">
        <v>7000000</v>
      </c>
      <c r="AF25" s="9">
        <v>1000000</v>
      </c>
      <c r="AH25" s="13">
        <v>7000000000000</v>
      </c>
      <c r="AJ25" s="13">
        <v>7000000000000</v>
      </c>
      <c r="AL25" s="25">
        <f>AJ25/سهام!$AE$8</f>
        <v>8.3606883322850517E-2</v>
      </c>
    </row>
    <row r="26" spans="1:38" ht="21.75" customHeight="1">
      <c r="A26" s="68" t="s">
        <v>22</v>
      </c>
      <c r="B26" s="68"/>
      <c r="D26" s="16"/>
      <c r="F26" s="16"/>
      <c r="H26" s="16"/>
      <c r="J26" s="16"/>
      <c r="L26" s="16"/>
      <c r="N26" s="16"/>
      <c r="P26" s="16">
        <f>SUM(P9:P25)</f>
        <v>347972156</v>
      </c>
      <c r="R26" s="16">
        <f>SUM(R9:R25)</f>
        <v>35339211992145</v>
      </c>
      <c r="T26" s="16">
        <f>SUM(T9:T25)</f>
        <v>35746079802665</v>
      </c>
      <c r="V26" s="16">
        <v>5602152</v>
      </c>
      <c r="X26" s="16">
        <v>4730005705920</v>
      </c>
      <c r="Z26" s="16">
        <v>1620000</v>
      </c>
      <c r="AB26" s="16">
        <v>1620000000000</v>
      </c>
      <c r="AD26" s="16">
        <v>36954308</v>
      </c>
      <c r="AF26" s="9"/>
      <c r="AH26" s="16">
        <f>SUM(AH9:AH25)</f>
        <v>38702462734629</v>
      </c>
      <c r="AJ26" s="16">
        <f>SUM(AJ9:AJ25)</f>
        <v>38947752833331</v>
      </c>
      <c r="AL26" s="24">
        <f>SUM(AL9:AL25)</f>
        <v>0.46518574668907509</v>
      </c>
    </row>
    <row r="27" spans="1:38">
      <c r="AJ27" s="20"/>
    </row>
  </sheetData>
  <mergeCells count="29">
    <mergeCell ref="A21:B21"/>
    <mergeCell ref="A24:B24"/>
    <mergeCell ref="A25:B25"/>
    <mergeCell ref="A26:B26"/>
    <mergeCell ref="A22:C22"/>
    <mergeCell ref="A23:C23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workbookViewId="0">
      <selection activeCell="M19" sqref="M19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4.45" customHeight="1">
      <c r="A4" s="62" t="s">
        <v>124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14.45" customHeight="1">
      <c r="A5" s="62" t="s">
        <v>125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4.45" customHeight="1"/>
    <row r="7" spans="1:13" ht="14.45" customHeight="1">
      <c r="C7" s="63" t="s">
        <v>9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4.45" customHeight="1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3" ht="21.75" customHeight="1">
      <c r="A9" s="5" t="s">
        <v>89</v>
      </c>
      <c r="C9" s="6">
        <v>50614</v>
      </c>
      <c r="E9" s="6">
        <v>687500</v>
      </c>
      <c r="G9" s="6">
        <v>623682</v>
      </c>
      <c r="I9" s="7" t="s">
        <v>132</v>
      </c>
      <c r="K9" s="6">
        <v>31549876169</v>
      </c>
      <c r="M9" s="5" t="s">
        <v>133</v>
      </c>
    </row>
    <row r="10" spans="1:13" ht="21.75" customHeight="1">
      <c r="A10" s="8" t="s">
        <v>110</v>
      </c>
      <c r="C10" s="9">
        <v>10979221</v>
      </c>
      <c r="E10" s="9">
        <v>990000</v>
      </c>
      <c r="G10" s="9">
        <v>931652</v>
      </c>
      <c r="I10" s="10" t="s">
        <v>134</v>
      </c>
      <c r="K10" s="13">
        <v>10223251285912</v>
      </c>
      <c r="M10" s="11" t="s">
        <v>133</v>
      </c>
    </row>
    <row r="11" spans="1:13" ht="21.75" customHeight="1">
      <c r="A11" s="42"/>
      <c r="C11" s="9"/>
      <c r="E11" s="9"/>
      <c r="G11" s="9"/>
      <c r="I11" s="9"/>
      <c r="K11" s="16">
        <v>10254801162081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3"/>
  <sheetViews>
    <sheetView rightToLeft="1" workbookViewId="0">
      <selection activeCell="D28" sqref="D28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1.42578125" bestFit="1" customWidth="1"/>
    <col min="5" max="5" width="1.28515625" customWidth="1"/>
    <col min="6" max="6" width="20.28515625" bestFit="1" customWidth="1"/>
    <col min="7" max="7" width="1.28515625" customWidth="1"/>
    <col min="8" max="8" width="20.28515625" bestFit="1" customWidth="1"/>
    <col min="9" max="9" width="1.28515625" customWidth="1"/>
    <col min="10" max="10" width="20.28515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4.45" customHeight="1"/>
    <row r="5" spans="1:12" ht="14.45" customHeight="1">
      <c r="A5" s="1" t="s">
        <v>135</v>
      </c>
      <c r="B5" s="62" t="s">
        <v>136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4.45" customHeight="1">
      <c r="D6" s="2" t="s">
        <v>7</v>
      </c>
      <c r="F6" s="63" t="s">
        <v>8</v>
      </c>
      <c r="G6" s="63"/>
      <c r="H6" s="63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63" t="s">
        <v>137</v>
      </c>
      <c r="B8" s="63"/>
      <c r="D8" s="2" t="s">
        <v>138</v>
      </c>
      <c r="F8" s="2" t="s">
        <v>139</v>
      </c>
      <c r="H8" s="2" t="s">
        <v>140</v>
      </c>
      <c r="J8" s="2" t="s">
        <v>138</v>
      </c>
      <c r="L8" s="2" t="s">
        <v>18</v>
      </c>
    </row>
    <row r="9" spans="1:12" ht="21.75" customHeight="1">
      <c r="A9" s="70" t="s">
        <v>261</v>
      </c>
      <c r="B9" s="70"/>
      <c r="D9" s="6">
        <v>3728667362285</v>
      </c>
      <c r="F9" s="6">
        <v>22603599719671</v>
      </c>
      <c r="H9" s="6">
        <v>15626359830014</v>
      </c>
      <c r="J9" s="6">
        <v>7838515251942</v>
      </c>
      <c r="L9" s="22">
        <f>J9/سهام!$AE$8</f>
        <v>9.362197572764272E-2</v>
      </c>
    </row>
    <row r="10" spans="1:12" ht="21.75" customHeight="1">
      <c r="A10" s="72" t="s">
        <v>262</v>
      </c>
      <c r="B10" s="72"/>
      <c r="D10" s="9">
        <v>912128</v>
      </c>
      <c r="F10" s="9">
        <v>200000</v>
      </c>
      <c r="H10" s="9">
        <v>1076750</v>
      </c>
      <c r="J10" s="9">
        <v>35378</v>
      </c>
      <c r="L10" s="25">
        <f>J10/سهام!$AE$8</f>
        <v>4.2254918831368656E-10</v>
      </c>
    </row>
    <row r="11" spans="1:12" ht="21.75" customHeight="1">
      <c r="A11" s="72" t="s">
        <v>263</v>
      </c>
      <c r="B11" s="72"/>
      <c r="D11" s="9">
        <v>10942862409496</v>
      </c>
      <c r="F11" s="9">
        <v>1080777629239</v>
      </c>
      <c r="H11" s="9">
        <v>2096794950000</v>
      </c>
      <c r="J11" s="9">
        <v>9926845088735</v>
      </c>
      <c r="L11" s="25">
        <f>J11/سهام!$AE$8</f>
        <v>0.11856465415683984</v>
      </c>
    </row>
    <row r="12" spans="1:12" ht="21.75" customHeight="1">
      <c r="A12" s="72" t="s">
        <v>264</v>
      </c>
      <c r="B12" s="72"/>
      <c r="D12" s="9">
        <v>5850349413759</v>
      </c>
      <c r="F12" s="9">
        <v>9247329061366</v>
      </c>
      <c r="H12" s="9">
        <v>4695104290000</v>
      </c>
      <c r="J12" s="9">
        <v>10402574185125</v>
      </c>
      <c r="L12" s="25">
        <f>J12/سهام!$AE$8</f>
        <v>0.12424668659329181</v>
      </c>
    </row>
    <row r="13" spans="1:12" ht="21.75" customHeight="1">
      <c r="A13" s="72" t="s">
        <v>265</v>
      </c>
      <c r="B13" s="72"/>
      <c r="D13" s="9">
        <v>8238756563351</v>
      </c>
      <c r="F13" s="9">
        <v>8467649327729</v>
      </c>
      <c r="H13" s="9">
        <v>8472074875000</v>
      </c>
      <c r="J13" s="9">
        <v>4211016080</v>
      </c>
      <c r="L13" s="25">
        <f>J13/سهام!$AE$8</f>
        <v>5.0295704295886767E-5</v>
      </c>
    </row>
    <row r="14" spans="1:12" ht="21.75" customHeight="1">
      <c r="A14" s="72" t="s">
        <v>266</v>
      </c>
      <c r="B14" s="72"/>
      <c r="D14" s="9">
        <v>16904982</v>
      </c>
      <c r="F14" s="9">
        <v>40297</v>
      </c>
      <c r="H14" s="9">
        <v>0</v>
      </c>
      <c r="J14" s="9">
        <v>16945279</v>
      </c>
      <c r="L14" s="25">
        <f>J14/سهام!$AE$8</f>
        <v>2.0239170917516417E-7</v>
      </c>
    </row>
    <row r="15" spans="1:12" ht="21.75" customHeight="1">
      <c r="A15" s="72" t="s">
        <v>267</v>
      </c>
      <c r="B15" s="72"/>
      <c r="D15" s="9">
        <v>476631</v>
      </c>
      <c r="F15" s="9">
        <v>1949</v>
      </c>
      <c r="H15" s="9">
        <v>0</v>
      </c>
      <c r="J15" s="9">
        <v>478580</v>
      </c>
      <c r="L15" s="25">
        <f>J15/سهام!$AE$8</f>
        <v>5.7160831743785435E-9</v>
      </c>
    </row>
    <row r="16" spans="1:12" ht="21.75" customHeight="1">
      <c r="A16" s="72" t="s">
        <v>268</v>
      </c>
      <c r="B16" s="72"/>
      <c r="D16" s="9">
        <v>840351443</v>
      </c>
      <c r="F16" s="9">
        <v>14800037268815</v>
      </c>
      <c r="H16" s="9">
        <v>14800618496011</v>
      </c>
      <c r="J16" s="9">
        <v>259124247</v>
      </c>
      <c r="L16" s="25">
        <f>J16/سهام!$AE$8</f>
        <v>3.0949386692929283E-6</v>
      </c>
    </row>
    <row r="17" spans="1:12" ht="21.75" customHeight="1">
      <c r="A17" s="72" t="s">
        <v>269</v>
      </c>
      <c r="B17" s="72"/>
      <c r="D17" s="9">
        <v>152062144</v>
      </c>
      <c r="F17" s="9">
        <v>0</v>
      </c>
      <c r="H17" s="9">
        <v>0</v>
      </c>
      <c r="J17" s="9">
        <v>152062144</v>
      </c>
      <c r="L17" s="25">
        <f>J17/سهام!$AE$8</f>
        <v>1.816205990175785E-6</v>
      </c>
    </row>
    <row r="18" spans="1:12" ht="21.75" customHeight="1">
      <c r="A18" s="72" t="s">
        <v>270</v>
      </c>
      <c r="B18" s="72"/>
      <c r="D18" s="9">
        <v>11536064229356</v>
      </c>
      <c r="F18" s="9">
        <v>2198568267596</v>
      </c>
      <c r="H18" s="9">
        <v>2387214352793</v>
      </c>
      <c r="J18" s="9">
        <v>9797797144159</v>
      </c>
      <c r="L18" s="25">
        <f>J18/سهام!$AE$8</f>
        <v>0.11702332609323708</v>
      </c>
    </row>
    <row r="19" spans="1:12" ht="21.75" customHeight="1">
      <c r="A19" s="72" t="s">
        <v>271</v>
      </c>
      <c r="B19" s="72"/>
      <c r="D19" s="9">
        <v>1399644</v>
      </c>
      <c r="F19" s="9">
        <v>6902</v>
      </c>
      <c r="H19" s="9">
        <v>0</v>
      </c>
      <c r="J19" s="9">
        <v>1406546</v>
      </c>
      <c r="L19" s="25">
        <f>J19/سهام!$AE$8</f>
        <v>1.6799561044317443E-8</v>
      </c>
    </row>
    <row r="20" spans="1:12" ht="21.75" customHeight="1">
      <c r="A20" s="72" t="s">
        <v>272</v>
      </c>
      <c r="B20" s="72"/>
      <c r="D20" s="9">
        <v>5497985</v>
      </c>
      <c r="F20" s="9">
        <v>22498</v>
      </c>
      <c r="H20" s="9">
        <v>0</v>
      </c>
      <c r="J20" s="9">
        <v>5520483</v>
      </c>
      <c r="L20" s="25">
        <f>J20/سهام!$AE$8</f>
        <v>6.5935768295254266E-8</v>
      </c>
    </row>
    <row r="21" spans="1:12" ht="21.75" customHeight="1">
      <c r="A21" s="72" t="s">
        <v>273</v>
      </c>
      <c r="B21" s="72"/>
      <c r="D21" s="9">
        <v>842552</v>
      </c>
      <c r="F21" s="9">
        <v>3463</v>
      </c>
      <c r="H21" s="9">
        <v>0</v>
      </c>
      <c r="J21" s="9">
        <v>846015</v>
      </c>
      <c r="L21" s="25">
        <f>J21/سهام!$AE$8</f>
        <v>1.0104668199197341E-8</v>
      </c>
    </row>
    <row r="22" spans="1:12" ht="21.75" customHeight="1" thickBot="1">
      <c r="A22" s="76"/>
      <c r="B22" s="76"/>
      <c r="D22" s="16">
        <f>SUM(D9:D21)</f>
        <v>40297718425756</v>
      </c>
      <c r="F22" s="16">
        <f>SUM(F9:F21)</f>
        <v>58397961549525</v>
      </c>
      <c r="H22" s="16">
        <f>SUM(H9:H21)</f>
        <v>48078167870568</v>
      </c>
      <c r="J22" s="16">
        <f>SUM(J9:J21)</f>
        <v>37970379104713</v>
      </c>
      <c r="L22" s="24">
        <f>SUM(L9:L21)</f>
        <v>0.45351215079030582</v>
      </c>
    </row>
    <row r="23" spans="1:12" ht="13.5" thickTop="1">
      <c r="D23" s="26"/>
      <c r="F23" s="26"/>
      <c r="H23" s="26"/>
      <c r="J23" s="26"/>
    </row>
  </sheetData>
  <mergeCells count="20">
    <mergeCell ref="A22:B22"/>
    <mergeCell ref="A21:B21"/>
    <mergeCell ref="A20:B20"/>
    <mergeCell ref="A16:B16"/>
    <mergeCell ref="A17:B17"/>
    <mergeCell ref="A18:B18"/>
    <mergeCell ref="A19:B19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3"/>
  <sheetViews>
    <sheetView rightToLeft="1" workbookViewId="0">
      <selection activeCell="F12" sqref="F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.75" customHeight="1">
      <c r="A2" s="74" t="s">
        <v>141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4.45" customHeight="1"/>
    <row r="5" spans="1:10" ht="29.1" customHeight="1">
      <c r="A5" s="1" t="s">
        <v>142</v>
      </c>
      <c r="B5" s="62" t="s">
        <v>143</v>
      </c>
      <c r="C5" s="62"/>
      <c r="D5" s="62"/>
      <c r="E5" s="62"/>
      <c r="F5" s="62"/>
      <c r="G5" s="62"/>
      <c r="H5" s="62"/>
      <c r="I5" s="62"/>
      <c r="J5" s="62"/>
    </row>
    <row r="6" spans="1:10" ht="14.45" customHeight="1"/>
    <row r="7" spans="1:10" ht="14.45" customHeight="1">
      <c r="A7" s="63" t="s">
        <v>144</v>
      </c>
      <c r="B7" s="63"/>
      <c r="D7" s="2" t="s">
        <v>145</v>
      </c>
      <c r="F7" s="2" t="s">
        <v>138</v>
      </c>
      <c r="H7" s="2" t="s">
        <v>146</v>
      </c>
      <c r="J7" s="2" t="s">
        <v>147</v>
      </c>
    </row>
    <row r="8" spans="1:10" ht="21.75" customHeight="1">
      <c r="A8" s="70" t="s">
        <v>148</v>
      </c>
      <c r="B8" s="70"/>
      <c r="D8" s="5" t="s">
        <v>149</v>
      </c>
      <c r="F8" s="6">
        <f>'درآمد سرمایه گذاری در سهام'!U27</f>
        <v>379838495366</v>
      </c>
      <c r="H8" s="38">
        <f>F8/$F$14</f>
        <v>2.7328743057232239E-2</v>
      </c>
      <c r="J8" s="22">
        <f>F8/سهام!$AE$8</f>
        <v>4.5367303947988942E-3</v>
      </c>
    </row>
    <row r="9" spans="1:10" ht="21.75" customHeight="1">
      <c r="A9" s="72" t="s">
        <v>150</v>
      </c>
      <c r="B9" s="72"/>
      <c r="D9" s="8" t="s">
        <v>151</v>
      </c>
      <c r="F9" s="9">
        <f>'درآمد سرمایه گذاری در صندوق'!U43</f>
        <v>829455280707</v>
      </c>
      <c r="H9" s="39">
        <f t="shared" ref="H9:H13" si="0">F9/$F$14</f>
        <v>5.9677917115967739E-2</v>
      </c>
      <c r="J9" s="25">
        <f>F9/سهام!$AE$8</f>
        <v>9.9068815536560544E-3</v>
      </c>
    </row>
    <row r="10" spans="1:10" ht="21.75" customHeight="1">
      <c r="A10" s="72" t="s">
        <v>152</v>
      </c>
      <c r="B10" s="72"/>
      <c r="D10" s="8" t="s">
        <v>153</v>
      </c>
      <c r="F10" s="9">
        <f>'درآمد سرمایه گذاری در اوراق به'!S37</f>
        <v>6248403338133</v>
      </c>
      <c r="H10" s="39">
        <f t="shared" si="0"/>
        <v>0.44956214662036614</v>
      </c>
      <c r="J10" s="25">
        <f>F10/سهام!$AE$8</f>
        <v>7.4629932692199349E-2</v>
      </c>
    </row>
    <row r="11" spans="1:10" ht="21.75" customHeight="1">
      <c r="A11" s="72" t="s">
        <v>154</v>
      </c>
      <c r="B11" s="72"/>
      <c r="D11" s="8" t="s">
        <v>155</v>
      </c>
      <c r="F11" s="9">
        <f>'درآمد سپرده بانکی'!F21</f>
        <v>6416984612651</v>
      </c>
      <c r="H11" s="39">
        <f t="shared" si="0"/>
        <v>0.46169128674641868</v>
      </c>
      <c r="J11" s="25">
        <f>F11/سهام!$AE$8</f>
        <v>7.6643440542062763E-2</v>
      </c>
    </row>
    <row r="12" spans="1:10" ht="21.75" customHeight="1">
      <c r="A12" s="72" t="s">
        <v>279</v>
      </c>
      <c r="B12" s="72"/>
      <c r="D12" s="8"/>
      <c r="F12" s="9">
        <f>'درآمد سرمایه گذاری در اوراق به'!L37</f>
        <v>20000000000</v>
      </c>
      <c r="H12" s="39">
        <f t="shared" si="0"/>
        <v>1.4389664760492036E-3</v>
      </c>
      <c r="J12" s="25">
        <f>F12/سهام!$AE$8</f>
        <v>2.3887680949385864E-4</v>
      </c>
    </row>
    <row r="13" spans="1:10" ht="21.75" customHeight="1">
      <c r="A13" s="72" t="s">
        <v>156</v>
      </c>
      <c r="B13" s="72"/>
      <c r="D13" s="8" t="s">
        <v>157</v>
      </c>
      <c r="F13" s="13">
        <v>4182724045</v>
      </c>
      <c r="H13" s="39">
        <f t="shared" si="0"/>
        <v>3.0093998396599604E-4</v>
      </c>
      <c r="J13" s="25">
        <f>F13/سهام!$AE$8</f>
        <v>4.9957788743142342E-5</v>
      </c>
    </row>
    <row r="14" spans="1:10" ht="21.75" customHeight="1" thickBot="1">
      <c r="A14" s="76"/>
      <c r="B14" s="76"/>
      <c r="D14" s="9"/>
      <c r="F14" s="16">
        <f>SUM(F8:F13)</f>
        <v>13898864450902</v>
      </c>
      <c r="H14" s="40">
        <f>SUM(H8:H13)</f>
        <v>1</v>
      </c>
      <c r="J14" s="24">
        <f>SUM(J8:J13)</f>
        <v>0.16600581978095405</v>
      </c>
    </row>
    <row r="15" spans="1:10" ht="13.5" thickTop="1"/>
    <row r="18" spans="6:6">
      <c r="F18" s="20"/>
    </row>
    <row r="19" spans="6:6">
      <c r="F19" s="21"/>
    </row>
    <row r="20" spans="6:6">
      <c r="F20" s="21"/>
    </row>
    <row r="21" spans="6:6">
      <c r="F21" s="20"/>
    </row>
    <row r="22" spans="6:6">
      <c r="F22" s="20"/>
    </row>
    <row r="23" spans="6:6">
      <c r="F23" s="20"/>
    </row>
  </sheetData>
  <mergeCells count="12">
    <mergeCell ref="A14:B14"/>
    <mergeCell ref="A8:B8"/>
    <mergeCell ref="A9:B9"/>
    <mergeCell ref="A10:B10"/>
    <mergeCell ref="A11:B11"/>
    <mergeCell ref="A13:B13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1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'1'!Print_Area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AliReaz KhanMohammadi</cp:lastModifiedBy>
  <cp:lastPrinted>2025-11-26T12:46:47Z</cp:lastPrinted>
  <dcterms:created xsi:type="dcterms:W3CDTF">2025-11-23T03:56:01Z</dcterms:created>
  <dcterms:modified xsi:type="dcterms:W3CDTF">2025-11-29T08:48:34Z</dcterms:modified>
</cp:coreProperties>
</file>