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فردا\پرتفوی\پرتفوی آذر\"/>
    </mc:Choice>
  </mc:AlternateContent>
  <xr:revisionPtr revIDLastSave="0" documentId="13_ncr:1_{9EBB23B5-47E4-476F-89E0-9FE2B19130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2" r:id="rId1"/>
    <sheet name="صورت وضعیت" sheetId="1" r:id="rId2"/>
    <sheet name="سهام" sheetId="2" r:id="rId3"/>
    <sheet name="اوراق مشتقه" sheetId="3" r:id="rId4"/>
    <sheet name="واحدهای صندوق" sheetId="4" r:id="rId5"/>
    <sheet name="اوراق" sheetId="5" r:id="rId6"/>
    <sheet name="تعدیل قیمت" sheetId="6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مبالغ تخصیصی اوراق" sheetId="12" r:id="rId13"/>
    <sheet name="درآمد سپرده بانکی" sheetId="13" r:id="rId14"/>
    <sheet name="سایر درآمدها" sheetId="14" r:id="rId15"/>
    <sheet name="درآمد سود سهام" sheetId="15" r:id="rId16"/>
    <sheet name="درآمد سود صندوق" sheetId="16" r:id="rId17"/>
    <sheet name="سود اوراق بهادار" sheetId="17" r:id="rId18"/>
    <sheet name="سود سپرده بانکی" sheetId="18" r:id="rId19"/>
    <sheet name="درآمد ناشی از فروش" sheetId="19" r:id="rId20"/>
    <sheet name="درآمد اعمال اختیار" sheetId="20" r:id="rId21"/>
    <sheet name="درآمد ناشی از تغییر قیمت اوراق" sheetId="21" r:id="rId22"/>
  </sheets>
  <definedNames>
    <definedName name="_xlnm._FilterDatabase" localSheetId="13" hidden="1">'درآمد سپرده بانکی'!$A$7:$F$21</definedName>
    <definedName name="_xlnm._FilterDatabase" localSheetId="10" hidden="1">'درآمد سرمایه گذاری در صندوق'!$A$8:$W$45</definedName>
    <definedName name="_xlnm._FilterDatabase" localSheetId="7" hidden="1">سپرده!$A$8:$L$22</definedName>
    <definedName name="_xlnm._FilterDatabase" localSheetId="18" hidden="1">'سود سپرده بانکی'!$A$6:$M$21</definedName>
    <definedName name="_xlnm.Print_Area" localSheetId="0">'1'!$A$1:$F$46</definedName>
    <definedName name="_xlnm.Print_Area" localSheetId="5">اوراق!$A$1:$AM$28</definedName>
    <definedName name="_xlnm.Print_Area" localSheetId="3">'اوراق مشتقه'!$A$1:$AX$22</definedName>
    <definedName name="_xlnm.Print_Area" localSheetId="6">'تعدیل قیمت'!$A$1:$N$11</definedName>
    <definedName name="_xlnm.Print_Area" localSheetId="8">درآمد!$A$1:$K$13</definedName>
    <definedName name="_xlnm.Print_Area" localSheetId="20">'درآمد اعمال اختیار'!$A$1:$Z$8</definedName>
    <definedName name="_xlnm.Print_Area" localSheetId="13">'درآمد سپرده بانکی'!$A$1:$H$21</definedName>
    <definedName name="_xlnm.Print_Area" localSheetId="11">'درآمد سرمایه گذاری در اوراق به'!$A$1:$U$41</definedName>
    <definedName name="_xlnm.Print_Area" localSheetId="9">'درآمد سرمایه گذاری در سهام'!$A$1:$X$29</definedName>
    <definedName name="_xlnm.Print_Area" localSheetId="10">'درآمد سرمایه گذاری در صندوق'!$A$1:$X$45</definedName>
    <definedName name="_xlnm.Print_Area" localSheetId="15">'درآمد سود سهام'!$A$1:$T$14</definedName>
    <definedName name="_xlnm.Print_Area" localSheetId="16">'درآمد سود صندوق'!$A$1:$L$7</definedName>
    <definedName name="_xlnm.Print_Area" localSheetId="21">'درآمد ناشی از تغییر قیمت اوراق'!$A$1:$S$48</definedName>
    <definedName name="_xlnm.Print_Area" localSheetId="19">'درآمد ناشی از فروش'!$A$1:$R$63</definedName>
    <definedName name="_xlnm.Print_Area" localSheetId="14">'سایر درآمدها'!$A$1:$G$11</definedName>
    <definedName name="_xlnm.Print_Area" localSheetId="7">سپرده!$A$1:$M$22</definedName>
    <definedName name="_xlnm.Print_Area" localSheetId="2">سهام!$A$1:$AC$11</definedName>
    <definedName name="_xlnm.Print_Area" localSheetId="17">'سود اوراق بهادار'!$A$1:$U$30</definedName>
    <definedName name="_xlnm.Print_Area" localSheetId="18">'سود سپرده بانکی'!$A$1:$N$21</definedName>
    <definedName name="_xlnm.Print_Area" localSheetId="1">'صورت وضعیت'!$A$1:$F$46</definedName>
    <definedName name="_xlnm.Print_Area" localSheetId="12">'مبالغ تخصیصی اوراق'!$A$1:$R$8</definedName>
    <definedName name="_xlnm.Print_Area" localSheetId="4">'واحدهای صندوق'!$A$1:$AB$28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5" i="10" l="1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31" i="10"/>
  <c r="W32" i="10"/>
  <c r="W33" i="10"/>
  <c r="W34" i="10"/>
  <c r="W35" i="10"/>
  <c r="W36" i="10"/>
  <c r="W37" i="10"/>
  <c r="W38" i="10"/>
  <c r="W39" i="10"/>
  <c r="W40" i="10"/>
  <c r="W41" i="10"/>
  <c r="W42" i="10"/>
  <c r="W43" i="10"/>
  <c r="W44" i="10"/>
  <c r="W9" i="10"/>
  <c r="L45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9" i="10"/>
  <c r="W2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9" i="9"/>
  <c r="L2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9" i="9"/>
  <c r="J13" i="8"/>
  <c r="H13" i="8"/>
  <c r="H9" i="8"/>
  <c r="H10" i="8"/>
  <c r="H11" i="8"/>
  <c r="H12" i="8"/>
  <c r="H8" i="8"/>
  <c r="J9" i="8"/>
  <c r="J10" i="8"/>
  <c r="J11" i="8"/>
  <c r="J12" i="8"/>
  <c r="J8" i="8"/>
  <c r="L22" i="7"/>
  <c r="L10" i="7"/>
  <c r="L11" i="7"/>
  <c r="L12" i="7"/>
  <c r="L13" i="7"/>
  <c r="L14" i="7"/>
  <c r="L15" i="7"/>
  <c r="L16" i="7"/>
  <c r="L17" i="7"/>
  <c r="L18" i="7"/>
  <c r="L19" i="7"/>
  <c r="L20" i="7"/>
  <c r="L21" i="7"/>
  <c r="L9" i="7"/>
  <c r="AL28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9" i="5"/>
  <c r="AA28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9" i="4"/>
  <c r="AB11" i="2"/>
  <c r="AB10" i="2"/>
  <c r="AB9" i="2"/>
  <c r="S14" i="15"/>
  <c r="Q48" i="21"/>
  <c r="I63" i="19"/>
  <c r="G63" i="19"/>
  <c r="E63" i="19"/>
  <c r="C63" i="19"/>
  <c r="O9" i="19"/>
  <c r="O10" i="19"/>
  <c r="O11" i="19"/>
  <c r="O12" i="19"/>
  <c r="O13" i="19"/>
  <c r="O14" i="19"/>
  <c r="O15" i="19"/>
  <c r="O16" i="19"/>
  <c r="O17" i="19"/>
  <c r="O18" i="19"/>
  <c r="O63" i="19" s="1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41" i="19"/>
  <c r="O42" i="19"/>
  <c r="O43" i="19"/>
  <c r="O44" i="19"/>
  <c r="O45" i="19"/>
  <c r="O46" i="19"/>
  <c r="O47" i="19"/>
  <c r="O48" i="19"/>
  <c r="O49" i="19"/>
  <c r="O50" i="19"/>
  <c r="O51" i="19"/>
  <c r="O52" i="19"/>
  <c r="O53" i="19"/>
  <c r="O54" i="19"/>
  <c r="O55" i="19"/>
  <c r="O56" i="19"/>
  <c r="O57" i="19"/>
  <c r="O58" i="19"/>
  <c r="O59" i="19"/>
  <c r="O60" i="19"/>
  <c r="O61" i="19"/>
  <c r="O62" i="19"/>
  <c r="O8" i="19"/>
  <c r="M63" i="19"/>
  <c r="O9" i="21" l="1"/>
  <c r="O10" i="2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4" i="21"/>
  <c r="O45" i="21"/>
  <c r="O46" i="21"/>
  <c r="O47" i="21"/>
  <c r="O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8" i="21"/>
  <c r="E48" i="21"/>
  <c r="K48" i="21"/>
  <c r="M48" i="21"/>
  <c r="O48" i="21" l="1"/>
  <c r="G48" i="21"/>
  <c r="I48" i="21"/>
  <c r="Q63" i="19" l="1"/>
  <c r="G48" i="19"/>
  <c r="G9" i="19"/>
  <c r="G8" i="19"/>
  <c r="J32" i="17" l="1"/>
  <c r="L32" i="17"/>
  <c r="N32" i="17"/>
  <c r="P32" i="17"/>
  <c r="R32" i="17"/>
  <c r="T32" i="17"/>
  <c r="F12" i="8"/>
  <c r="D11" i="14"/>
  <c r="F11" i="14"/>
  <c r="U29" i="9"/>
  <c r="U45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9" i="10"/>
  <c r="U10" i="9"/>
  <c r="F8" i="8" s="1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9" i="9"/>
  <c r="S29" i="9"/>
  <c r="F10" i="8"/>
  <c r="F9" i="8"/>
  <c r="T17" i="11"/>
  <c r="T15" i="11"/>
  <c r="T14" i="11"/>
  <c r="T13" i="11"/>
  <c r="T12" i="11"/>
  <c r="T11" i="11"/>
  <c r="T10" i="11"/>
  <c r="T9" i="11"/>
  <c r="T22" i="11"/>
  <c r="T41" i="11"/>
  <c r="T29" i="11"/>
  <c r="R41" i="11"/>
  <c r="F11" i="8"/>
  <c r="N41" i="11"/>
  <c r="P41" i="11"/>
  <c r="T40" i="11"/>
  <c r="T39" i="11"/>
  <c r="T16" i="11"/>
  <c r="T18" i="11"/>
  <c r="T19" i="11"/>
  <c r="T20" i="11"/>
  <c r="T21" i="11"/>
  <c r="T23" i="11"/>
  <c r="T24" i="11"/>
  <c r="T25" i="11"/>
  <c r="T26" i="11"/>
  <c r="T27" i="11"/>
  <c r="T28" i="11"/>
  <c r="T30" i="11"/>
  <c r="T31" i="11"/>
  <c r="T32" i="11"/>
  <c r="T33" i="11"/>
  <c r="T34" i="11"/>
  <c r="T35" i="11"/>
  <c r="T36" i="11"/>
  <c r="T37" i="11"/>
  <c r="T38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9" i="11"/>
  <c r="L41" i="11"/>
  <c r="H41" i="11"/>
  <c r="F41" i="11"/>
  <c r="D41" i="11"/>
  <c r="S40" i="11"/>
  <c r="S39" i="11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9" i="10"/>
  <c r="F45" i="10"/>
  <c r="P45" i="10"/>
  <c r="P29" i="9"/>
  <c r="H45" i="10"/>
  <c r="S45" i="10"/>
  <c r="N29" i="9"/>
  <c r="J29" i="9"/>
  <c r="H29" i="9"/>
  <c r="F29" i="9"/>
  <c r="AJ28" i="5"/>
  <c r="AH28" i="5"/>
  <c r="AF28" i="5"/>
  <c r="AD28" i="5"/>
  <c r="AB28" i="5"/>
  <c r="Z28" i="5"/>
  <c r="X28" i="5"/>
  <c r="V28" i="5"/>
  <c r="T28" i="5"/>
  <c r="R28" i="5"/>
  <c r="P28" i="5"/>
  <c r="M28" i="4"/>
  <c r="Q28" i="4"/>
  <c r="Y28" i="4"/>
  <c r="J41" i="11" l="1"/>
  <c r="Z11" i="2"/>
  <c r="F13" i="8" l="1"/>
</calcChain>
</file>

<file path=xl/sharedStrings.xml><?xml version="1.0" encoding="utf-8"?>
<sst xmlns="http://schemas.openxmlformats.org/spreadsheetml/2006/main" count="881" uniqueCount="344">
  <si>
    <t>صندوق سرمایه گذاری آوای فردای زاگرس</t>
  </si>
  <si>
    <t>صورت وضعیت پرتفوی</t>
  </si>
  <si>
    <t>برای ماه منتهی به 1404/09/30</t>
  </si>
  <si>
    <t>-1</t>
  </si>
  <si>
    <t>سرمایه گذاری ها</t>
  </si>
  <si>
    <t>-1-1</t>
  </si>
  <si>
    <t>سرمایه گذاری در سهام و حق تقدم سهام</t>
  </si>
  <si>
    <t>1404/08/30</t>
  </si>
  <si>
    <t>تغییرات طی دوره</t>
  </si>
  <si>
    <t>1404/09/30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</si>
  <si>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</si>
  <si>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</si>
  <si>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</si>
  <si>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</si>
  <si>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</si>
  <si>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</si>
  <si>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</si>
  <si>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</si>
  <si>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</si>
  <si>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زامیاد</t>
  </si>
  <si>
    <t>گسترش‌سرمایه‌گذاری‌ایران‌خودرو</t>
  </si>
  <si>
    <t>سیمان‌ تهران‌</t>
  </si>
  <si>
    <t>تولیدی کوچین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</si>
  <si>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</si>
  <si>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</si>
  <si>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</si>
  <si>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</si>
  <si>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</si>
  <si>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</si>
  <si>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</si>
  <si>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خگستر-6163-05/06/03</t>
  </si>
  <si>
    <t>1405/06/03</t>
  </si>
  <si>
    <t>اختیارف ت خزامیا-3058-05/06/07</t>
  </si>
  <si>
    <t>1405/06/07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</si>
  <si>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</si>
  <si>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</si>
  <si>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</si>
  <si>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</si>
  <si>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</si>
  <si>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خگستر-6180-05/06/08</t>
  </si>
  <si>
    <t>اختیار خرید</t>
  </si>
  <si>
    <t>موقعیت فروش</t>
  </si>
  <si>
    <t>-</t>
  </si>
  <si>
    <t>1405/06/08</t>
  </si>
  <si>
    <t>اختیارخ ت خزامیا-3065-05/06/11</t>
  </si>
  <si>
    <t>1405/06/11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</si>
  <si>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</si>
  <si>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</si>
  <si>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</si>
  <si>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</si>
  <si>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</si>
  <si>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</si>
  <si>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</si>
  <si>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</si>
  <si>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آتی- بخشی</t>
  </si>
  <si>
    <t>صندوق س آوای تاراز زاگرس-سهام</t>
  </si>
  <si>
    <t>صندوق س دریای آبی فیروزه-سهام</t>
  </si>
  <si>
    <t>صندوق س صنایع سینا1-بخشی</t>
  </si>
  <si>
    <t>صندوق س.اعتبارسهام-سهام</t>
  </si>
  <si>
    <t>صندوق س.بخشی شایسته فردا-ب</t>
  </si>
  <si>
    <t>صندوق س.پشتوانه طلا دنای زاگرس</t>
  </si>
  <si>
    <t>صندوق س.سرزمین بزرگ بازار-س</t>
  </si>
  <si>
    <t>صندوق س.سهامی تیام-س</t>
  </si>
  <si>
    <t>صندوق س.سهم نگر جام جم-س</t>
  </si>
  <si>
    <t>صندوق س.مشترک سبحان-سهام</t>
  </si>
  <si>
    <t>صندوق سرمایه گذاری زرین پارسیان</t>
  </si>
  <si>
    <t>صندوق سرمایه‌گذاری فیروزه موفقیت</t>
  </si>
  <si>
    <t>صندوق سهامی ذوب آهن نوویرا</t>
  </si>
  <si>
    <t>صندوق شاخص30 شرکت فیروزه- سهام</t>
  </si>
  <si>
    <t>صندوق صبا</t>
  </si>
  <si>
    <t>طلوع بامداد مهرگان</t>
  </si>
  <si>
    <t>صندوق س. ثروت آفرین پارسیان-س</t>
  </si>
  <si>
    <t>صندوق س.مختلط کاریزما-م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</si>
  <si>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</si>
  <si>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</si>
  <si>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</si>
  <si>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</si>
  <si>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</si>
  <si>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</si>
  <si>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</si>
  <si>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</si>
  <si>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</si>
  <si>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هیدروکربن آفتاب061</t>
  </si>
  <si>
    <t>بله</t>
  </si>
  <si>
    <t>1404/02/03</t>
  </si>
  <si>
    <t>1406/02/03</t>
  </si>
  <si>
    <t>اجاره تابان فردا زاگرس14070603</t>
  </si>
  <si>
    <t>1404/06/03</t>
  </si>
  <si>
    <t>1407/06/03</t>
  </si>
  <si>
    <t>اسناد خزانه-م7بودجه02-040910</t>
  </si>
  <si>
    <t>1402/12/20</t>
  </si>
  <si>
    <t>1404/09/10</t>
  </si>
  <si>
    <t>اسنادخزانه-م10بودجه02-051112</t>
  </si>
  <si>
    <t>1402/12/21</t>
  </si>
  <si>
    <t>1405/11/12</t>
  </si>
  <si>
    <t>مرابحه انتخاب الکترونیک041006</t>
  </si>
  <si>
    <t>1402/10/06</t>
  </si>
  <si>
    <t>1404/10/05</t>
  </si>
  <si>
    <t>مرابحه عام دولت 165-ش.خ051212</t>
  </si>
  <si>
    <t>1403/04/12</t>
  </si>
  <si>
    <t>1405/12/12</t>
  </si>
  <si>
    <t>مرابحه عام دولت116-ش.خ060630</t>
  </si>
  <si>
    <t>1401/06/30</t>
  </si>
  <si>
    <t>1406/06/30</t>
  </si>
  <si>
    <t>مرابحه عام دولت191-ش.خ060328</t>
  </si>
  <si>
    <t>1403/09/28</t>
  </si>
  <si>
    <t>1406/03/28</t>
  </si>
  <si>
    <t>مرابحه عام دولت206-ش.خ051114</t>
  </si>
  <si>
    <t>1403/12/14</t>
  </si>
  <si>
    <t>1405/11/14</t>
  </si>
  <si>
    <t>مرابحه عام دولت228-ش.خ070521</t>
  </si>
  <si>
    <t>1404/05/21</t>
  </si>
  <si>
    <t>1407/05/21</t>
  </si>
  <si>
    <t>مرابحه کلور-آوای زاگرس14080208</t>
  </si>
  <si>
    <t>1404/02/08</t>
  </si>
  <si>
    <t>1408/02/08</t>
  </si>
  <si>
    <t>مرابحه عام دولت256-ش.خ070318</t>
  </si>
  <si>
    <t>1404/09/18</t>
  </si>
  <si>
    <t>1407/03/18</t>
  </si>
  <si>
    <t>مرابحه عام دولت253-ش.خ070311</t>
  </si>
  <si>
    <t>1404/09/11</t>
  </si>
  <si>
    <t>1407/03/11</t>
  </si>
  <si>
    <t>مرابحه عام دولت254-ش.خ070911</t>
  </si>
  <si>
    <t>1407/09/11</t>
  </si>
  <si>
    <t>مرابحه عام دولت250-ش.خ070205</t>
  </si>
  <si>
    <t>1404/09/05</t>
  </si>
  <si>
    <t>1407/02/05</t>
  </si>
  <si>
    <t xml:space="preserve"> شهرداری مشهد</t>
  </si>
  <si>
    <t>خیر</t>
  </si>
  <si>
    <t>1403/12/28</t>
  </si>
  <si>
    <t>1407/12/28</t>
  </si>
  <si>
    <t>شهرداری مشهد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</si>
  <si>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</si>
  <si>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</si>
  <si>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</si>
  <si>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</si>
  <si>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</si>
  <si>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</si>
  <si>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</si>
  <si>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</si>
  <si>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-9.67%</t>
  </si>
  <si>
    <t>سایر</t>
  </si>
  <si>
    <t>3.25%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</si>
  <si>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</si>
  <si>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</si>
  <si>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</si>
  <si>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</si>
  <si>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</si>
  <si>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</si>
  <si>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</si>
  <si>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</si>
  <si>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</si>
  <si>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</si>
  <si>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</si>
  <si>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</si>
  <si>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</si>
  <si>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</si>
  <si>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</si>
  <si>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</si>
  <si>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</si>
  <si>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</si>
  <si>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</si>
  <si>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</si>
  <si>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</si>
  <si>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</si>
  <si>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</si>
  <si>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</si>
  <si>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</si>
  <si>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</si>
  <si>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</si>
  <si>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</si>
  <si>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</si>
  <si>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</si>
  <si>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</si>
  <si>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ایمن خودرو شرق</t>
  </si>
  <si>
    <t>پالایش نفت اصفهان</t>
  </si>
  <si>
    <t>سرمایه گذاری تامین اجتماعی</t>
  </si>
  <si>
    <t>امتیاز تسهیلات مسکن سال1403</t>
  </si>
  <si>
    <t>مدیریت سرمایه گذاری کوثربهمن</t>
  </si>
  <si>
    <t>دارویی و نهاده های زاگرس دارو</t>
  </si>
  <si>
    <t>بیمه پارسیان</t>
  </si>
  <si>
    <t>پالایش نفت تهران</t>
  </si>
  <si>
    <t>پالایش نفت شیراز</t>
  </si>
  <si>
    <t>بیمه کوثر</t>
  </si>
  <si>
    <t>ایران‌ خودرو</t>
  </si>
  <si>
    <t>امتیاز تسهیلات مسکن سال1404</t>
  </si>
  <si>
    <t>سرمایه گذاری پارس آریان</t>
  </si>
  <si>
    <t>پالایش نفت تبریز</t>
  </si>
  <si>
    <t>گروه مدیریت سرمایه گذاری امید</t>
  </si>
  <si>
    <t>بانک‌پارسیان‌</t>
  </si>
  <si>
    <t>پالایش نفت بندرعباس</t>
  </si>
  <si>
    <t>-2-2</t>
  </si>
  <si>
    <t>درآمد حاصل از سرمایه­گذاری در واحدهای صندوق</t>
  </si>
  <si>
    <t>درآمد سود صندوق</t>
  </si>
  <si>
    <t>صندوق س.كالاي زرگر كارآمد</t>
  </si>
  <si>
    <t>صندوق س. ثروت هیوا-س</t>
  </si>
  <si>
    <t>صندوق س. اهرمی کاریزما-واحد عادی</t>
  </si>
  <si>
    <t>صندوق س.سپند کاریزما-س</t>
  </si>
  <si>
    <t>صندوق سبحان</t>
  </si>
  <si>
    <t>صندوق س.پشتوانه طلای جام زرین</t>
  </si>
  <si>
    <t>صندوق س. بازده سهام-س</t>
  </si>
  <si>
    <t>صندوق س صنایع دایا1-بخشی</t>
  </si>
  <si>
    <t>صندوق اهرمی موج-واحدهای عادی</t>
  </si>
  <si>
    <t>صندوق س.بخشی صنایع آبان2-ب</t>
  </si>
  <si>
    <t>صندوق سرمایه گذاری اعتبار سهام ایرانیان</t>
  </si>
  <si>
    <t>صندوق س.آرمان آتیه درخشان مس-س</t>
  </si>
  <si>
    <t>صندوق س.زرین نهال ثنا-س</t>
  </si>
  <si>
    <t>صندوق س صنایع دایا3-بخشی</t>
  </si>
  <si>
    <t>صندوق س.پشتوانه طلا آرمان آتی</t>
  </si>
  <si>
    <t>صندوق س صنایع دایا2-بخشی</t>
  </si>
  <si>
    <t>صندوق س. پرتو پایش پیشرو-س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</si>
  <si>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</si>
  <si>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</si>
  <si>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</si>
  <si>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</si>
  <si>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</si>
  <si>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اجاره فولاد005-بدون ضامن</t>
  </si>
  <si>
    <t>اسنادخزانه-م5بودجه01-041015</t>
  </si>
  <si>
    <t>اسنادخزانه-م9بودجه01-040826</t>
  </si>
  <si>
    <t>مرابحه عام دولت139-ش.خ040804</t>
  </si>
  <si>
    <t>مرابحه عام دولت140-ش.خ050504</t>
  </si>
  <si>
    <t>مرابحه عام دولت141-ش.خ040302</t>
  </si>
  <si>
    <t>مرابحه عام دولت143-ش.خ041009</t>
  </si>
  <si>
    <t>اسناد خزانه-م13بودجه02-051021</t>
  </si>
  <si>
    <t>صکوک اجاره معادن407-3ماهه18%</t>
  </si>
  <si>
    <t>صکوک اجاره غدیر408-بدون ضامن</t>
  </si>
  <si>
    <t>اسناد خزانه-م3بودجه01-040520</t>
  </si>
  <si>
    <t>-1-3-2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</si>
  <si>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</si>
  <si>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</si>
  <si>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</si>
  <si>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</si>
  <si>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</si>
  <si>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</si>
  <si>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</si>
  <si>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</si>
  <si>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</si>
  <si>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</si>
  <si>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</si>
  <si>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</si>
  <si>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</si>
  <si>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</si>
  <si>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</si>
  <si>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</si>
  <si>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</si>
  <si>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</si>
  <si>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</si>
  <si>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1404/02/30</t>
  </si>
  <si>
    <t>1404/04/28</t>
  </si>
  <si>
    <t>1404/02/20</t>
  </si>
  <si>
    <t>1404/02/31</t>
  </si>
  <si>
    <t>1404/04/26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</si>
  <si>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</si>
  <si>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</si>
  <si>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</si>
  <si>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</si>
  <si>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</si>
  <si>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</si>
  <si>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</si>
  <si>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</si>
  <si>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</si>
  <si>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</si>
  <si>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1404/10/09</t>
  </si>
  <si>
    <t>1404/03/02</t>
  </si>
  <si>
    <t>1405/05/04</t>
  </si>
  <si>
    <t>1404/08/04</t>
  </si>
  <si>
    <t>1405/12/24</t>
  </si>
  <si>
    <t>1404/08/26</t>
  </si>
  <si>
    <t>1404/07/19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</si>
  <si>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</si>
  <si>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</si>
  <si>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</si>
  <si>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</si>
  <si>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</si>
  <si>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</si>
  <si>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</si>
  <si>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</si>
  <si>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</si>
  <si>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</si>
  <si>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</si>
  <si>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</si>
  <si>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</si>
  <si>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</si>
  <si>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</si>
  <si>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</si>
  <si>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</si>
  <si>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ظگستر561</t>
  </si>
  <si>
    <t>ظزامیا561</t>
  </si>
  <si>
    <t>اوراق مشارکت شهرداری مشهد خط3 فاز3</t>
  </si>
  <si>
    <t>اوراق مشارکت شهرداری مشهد خط2 فاز7</t>
  </si>
  <si>
    <t xml:space="preserve"> بانک پاسارگاد </t>
  </si>
  <si>
    <t xml:space="preserve"> بانک آینده</t>
  </si>
  <si>
    <t xml:space="preserve"> بانک دی </t>
  </si>
  <si>
    <t xml:space="preserve"> بانک گردشگری</t>
  </si>
  <si>
    <t xml:space="preserve"> موسسه اعتباری ملل </t>
  </si>
  <si>
    <t xml:space="preserve"> بانک اقتصاد نوین </t>
  </si>
  <si>
    <t xml:space="preserve"> بانک سامان </t>
  </si>
  <si>
    <t xml:space="preserve"> بانک خاورمیانه </t>
  </si>
  <si>
    <t xml:space="preserve"> بانک تجارت  </t>
  </si>
  <si>
    <t xml:space="preserve"> بانک صادرات  </t>
  </si>
  <si>
    <t xml:space="preserve"> بانک مسکن  </t>
  </si>
  <si>
    <t xml:space="preserve"> بانک ملت  </t>
  </si>
  <si>
    <t xml:space="preserve"> بانک شهر   </t>
  </si>
  <si>
    <t>داروسازی امین</t>
  </si>
  <si>
    <t>سهیدرو</t>
  </si>
  <si>
    <t>درآمد تعد پذیره نویسی</t>
  </si>
  <si>
    <t xml:space="preserve"> اوراق مشارکت شهرداری مشهد خط2 فاز7</t>
  </si>
  <si>
    <t>نماد</t>
  </si>
  <si>
    <t>بهای تمام شده  ریال</t>
  </si>
  <si>
    <t>قیمت خرید</t>
  </si>
  <si>
    <t>قیمت اعمال(بازخرید)</t>
  </si>
  <si>
    <t xml:space="preserve">نرخ اسمی </t>
  </si>
  <si>
    <t>میانگین بازدهی تا سررسید</t>
  </si>
  <si>
    <t>بازارگردانی آوای زاگرس</t>
  </si>
  <si>
    <t>صندوق تحت مدیریت مشترک</t>
  </si>
  <si>
    <t>اوراق اجاره شرکت گروه پتروشیمی تابان فردا تعهد پذیره نویسی</t>
  </si>
  <si>
    <t>تابان25</t>
  </si>
  <si>
    <t>اوراق اجاره شرکت گروه پتروشیمی تابان فردا</t>
  </si>
  <si>
    <t>اوراق مرابحه شرکت کلور ایرانیان شرق- تعهد پذیره نویسی</t>
  </si>
  <si>
    <t>کلور083</t>
  </si>
  <si>
    <t>اوراق مرابحه شرکت کلور ایرانیان شرق</t>
  </si>
  <si>
    <t>اوراق مشارکت شهرداری مشهد (تامین مالی قطار شهری فاز7 خط2) - تعهد پذیره نویسی</t>
  </si>
  <si>
    <t>اوراق مشارکت شهرداری مشهد (تامین مالی قطار شهری فاز7 خط2)</t>
  </si>
  <si>
    <t>اوراق مشارکت شهرداری مشهد (تامین مالی قطار شهری فاز3 خط3)- تعهد پذیره نویسی</t>
  </si>
  <si>
    <t>اوراق مشارکت شهرداری مشهد (تامین مالی قطار شهری فاز3 خط3)</t>
  </si>
  <si>
    <t>پیمانکاران طرف حساب دولت</t>
  </si>
  <si>
    <t>مرابحه عام دولت</t>
  </si>
  <si>
    <t>اراد206</t>
  </si>
  <si>
    <t>شرکت ساختمانی ژیان</t>
  </si>
  <si>
    <t>اراد191</t>
  </si>
  <si>
    <t>شرکت تامین سرمایه کاردان</t>
  </si>
  <si>
    <t>سهیدرو0611</t>
  </si>
  <si>
    <t>شرکت داروسازی کوثر</t>
  </si>
  <si>
    <t>اختیار فروش تبعی داروسازی امین</t>
  </si>
  <si>
    <t>دامین</t>
  </si>
  <si>
    <t xml:space="preserve"> بانک پاسارگاد  </t>
  </si>
  <si>
    <t xml:space="preserve"> موسسه اعتباری ملل  </t>
  </si>
  <si>
    <t xml:space="preserve"> بانک گردشگری </t>
  </si>
  <si>
    <t xml:space="preserve"> بانک رفاه </t>
  </si>
  <si>
    <t xml:space="preserve"> بانک سامان  </t>
  </si>
  <si>
    <t xml:space="preserve"> بانک پارسیان  </t>
  </si>
  <si>
    <t>سود تقسیمی صندوق سهامی ذوب آهن نوویرا (صندوق سهامی ذوب آهن نوویرا)</t>
  </si>
  <si>
    <t>1404/05/26</t>
  </si>
  <si>
    <t>اوراق سهیدرو061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</si>
</sst>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333333"/>
      <name val="IRANSans"/>
    </font>
    <font>
      <sz val="10"/>
      <color rgb="FF000000"/>
      <name val="Arial"/>
      <family val="2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sz val="8"/>
      <name val="Arial"/>
      <family val="2"/>
    </font>
    <font>
      <b/>
      <u/>
      <sz val="36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6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left"/>
    </xf>
    <xf numFmtId="3" fontId="0" fillId="0" borderId="0" xfId="0" applyNumberFormat="1" applyAlignment="1">
      <alignment horizontal="left"/>
    </xf>
    <xf numFmtId="10" fontId="5" fillId="0" borderId="0" xfId="2" applyNumberFormat="1" applyFont="1" applyBorder="1" applyAlignment="1">
      <alignment horizontal="right" vertical="top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top"/>
    </xf>
    <xf numFmtId="10" fontId="5" fillId="0" borderId="0" xfId="2" applyNumberFormat="1" applyFont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 vertical="center"/>
    </xf>
    <xf numFmtId="9" fontId="10" fillId="2" borderId="7" xfId="2" applyFont="1" applyFill="1" applyBorder="1" applyAlignment="1">
      <alignment horizontal="center" vertical="center"/>
    </xf>
    <xf numFmtId="10" fontId="10" fillId="2" borderId="7" xfId="2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9" fontId="10" fillId="0" borderId="7" xfId="2" applyFont="1" applyFill="1" applyBorder="1" applyAlignment="1">
      <alignment horizontal="center" vertical="center"/>
    </xf>
    <xf numFmtId="10" fontId="10" fillId="0" borderId="7" xfId="0" applyNumberFormat="1" applyFont="1" applyBorder="1" applyAlignment="1">
      <alignment horizontal="center" vertical="center"/>
    </xf>
    <xf numFmtId="10" fontId="10" fillId="0" borderId="7" xfId="2" applyNumberFormat="1" applyFont="1" applyFill="1" applyBorder="1" applyAlignment="1">
      <alignment horizontal="center" vertical="center"/>
    </xf>
    <xf numFmtId="10" fontId="10" fillId="2" borderId="7" xfId="0" applyNumberFormat="1" applyFont="1" applyFill="1" applyBorder="1" applyAlignment="1">
      <alignment horizontal="center" vertical="center"/>
    </xf>
    <xf numFmtId="165" fontId="10" fillId="0" borderId="7" xfId="2" applyNumberFormat="1" applyFont="1" applyFill="1" applyBorder="1" applyAlignment="1">
      <alignment horizontal="center" vertical="center"/>
    </xf>
    <xf numFmtId="165" fontId="10" fillId="2" borderId="7" xfId="2" applyNumberFormat="1" applyFont="1" applyFill="1" applyBorder="1" applyAlignment="1">
      <alignment horizontal="center" vertical="center"/>
    </xf>
    <xf numFmtId="164" fontId="0" fillId="0" borderId="8" xfId="1" applyNumberFormat="1" applyFont="1" applyBorder="1" applyAlignment="1">
      <alignment horizontal="left"/>
    </xf>
    <xf numFmtId="0" fontId="0" fillId="0" borderId="8" xfId="0" applyBorder="1" applyAlignment="1">
      <alignment horizontal="left"/>
    </xf>
    <xf numFmtId="3" fontId="7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top"/>
    </xf>
    <xf numFmtId="10" fontId="0" fillId="0" borderId="0" xfId="2" applyNumberFormat="1" applyFont="1" applyAlignment="1">
      <alignment horizontal="left"/>
    </xf>
    <xf numFmtId="10" fontId="5" fillId="0" borderId="4" xfId="2" applyNumberFormat="1" applyFont="1" applyBorder="1" applyAlignment="1">
      <alignment horizontal="right" vertical="top"/>
    </xf>
    <xf numFmtId="10" fontId="5" fillId="0" borderId="5" xfId="2" applyNumberFormat="1" applyFont="1" applyBorder="1" applyAlignment="1">
      <alignment horizontal="right" vertical="top"/>
    </xf>
    <xf numFmtId="10" fontId="5" fillId="0" borderId="2" xfId="2" applyNumberFormat="1" applyFont="1" applyBorder="1" applyAlignment="1">
      <alignment horizontal="right" vertical="top"/>
    </xf>
    <xf numFmtId="10" fontId="0" fillId="0" borderId="0" xfId="2" applyNumberFormat="1" applyFont="1" applyBorder="1" applyAlignment="1">
      <alignment horizontal="left"/>
    </xf>
    <xf numFmtId="0" fontId="2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3" fontId="5" fillId="0" borderId="0" xfId="0" applyNumberFormat="1" applyFont="1" applyAlignment="1">
      <alignment horizontal="center" vertical="top"/>
    </xf>
    <xf numFmtId="3" fontId="5" fillId="0" borderId="6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27214</xdr:colOff>
      <xdr:row>45</xdr:row>
      <xdr:rowOff>40821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874CBB-CAE3-C793-641A-0A90C9B57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8573143" y="0"/>
          <a:ext cx="14845393" cy="1228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16CDB-4EC4-46F8-BF29-579740F6D29C}">
  <sheetPr>
    <pageSetUpPr fitToPage="1"/>
  </sheetPr>
  <dimension ref="A1:F16"/>
  <sheetViews>
    <sheetView rightToLeft="1" tabSelected="1" view="pageBreakPreview" zoomScale="70" zoomScaleNormal="100" zoomScaleSheetLayoutView="70" workbookViewId="0">
      <selection activeCell="A7" sqref="A7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6" ht="29.1" customHeight="1"/>
    <row r="2" spans="1:6" ht="21.75" customHeight="1"/>
    <row r="3" spans="1:6" ht="21.75" customHeight="1"/>
    <row r="4" spans="1:6" ht="7.35" customHeight="1"/>
    <row r="5" spans="1:6" ht="123.6" customHeight="1">
      <c r="B5" s="55"/>
    </row>
    <row r="6" spans="1:6" ht="123.6" customHeight="1">
      <c r="B6" s="55"/>
    </row>
    <row r="14" spans="1:6" ht="59.25">
      <c r="A14" s="56" t="s">
        <v>0</v>
      </c>
      <c r="B14" s="56"/>
      <c r="C14" s="56"/>
      <c r="D14" s="56"/>
      <c r="E14" s="56"/>
      <c r="F14" s="56"/>
    </row>
    <row r="15" spans="1:6" ht="59.25">
      <c r="A15" s="56" t="s">
        <v>1</v>
      </c>
      <c r="B15" s="56"/>
      <c r="C15" s="56"/>
      <c r="D15" s="56"/>
      <c r="E15" s="56"/>
      <c r="F15" s="56"/>
    </row>
    <row r="16" spans="1:6" ht="59.25">
      <c r="A16" s="56" t="s">
        <v>2</v>
      </c>
      <c r="B16" s="56"/>
      <c r="C16" s="56"/>
      <c r="D16" s="56"/>
      <c r="E16" s="56"/>
      <c r="F16" s="56"/>
    </row>
  </sheetData>
  <mergeCells count="4">
    <mergeCell ref="B5:B6"/>
    <mergeCell ref="A14:F14"/>
    <mergeCell ref="A15:F15"/>
    <mergeCell ref="A16:F16"/>
  </mergeCells>
  <pageMargins left="0.39" right="0.39" top="0.39" bottom="0.39" header="0" footer="0"/>
  <pageSetup scale="4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1"/>
  <sheetViews>
    <sheetView rightToLeft="1" workbookViewId="0">
      <selection activeCell="L31" sqref="L31:W42"/>
    </sheetView>
  </sheetViews>
  <sheetFormatPr defaultRowHeight="12.75"/>
  <cols>
    <col min="1" max="1" width="6.140625" bestFit="1" customWidth="1"/>
    <col min="2" max="2" width="20.85546875" customWidth="1"/>
    <col min="3" max="3" width="1.28515625" customWidth="1"/>
    <col min="4" max="4" width="14.7109375" customWidth="1"/>
    <col min="5" max="5" width="1.28515625" customWidth="1"/>
    <col min="6" max="6" width="15.42578125" customWidth="1"/>
    <col min="7" max="7" width="1.28515625" customWidth="1"/>
    <col min="8" max="8" width="11.140625" customWidth="1"/>
    <col min="9" max="9" width="1.28515625" customWidth="1"/>
    <col min="10" max="10" width="15" customWidth="1"/>
    <col min="11" max="11" width="1.28515625" customWidth="1"/>
    <col min="12" max="12" width="17.28515625" customWidth="1"/>
    <col min="13" max="13" width="1.28515625" customWidth="1"/>
    <col min="14" max="14" width="16.140625" customWidth="1"/>
    <col min="15" max="16" width="1.28515625" customWidth="1"/>
    <col min="17" max="17" width="14.7109375" customWidth="1"/>
    <col min="18" max="18" width="1.28515625" customWidth="1"/>
    <col min="19" max="19" width="16.42578125" bestFit="1" customWidth="1"/>
    <col min="20" max="20" width="1.28515625" customWidth="1"/>
    <col min="21" max="21" width="16.42578125" bestFit="1" customWidth="1"/>
    <col min="22" max="22" width="1.28515625" customWidth="1"/>
    <col min="23" max="23" width="17.5703125" bestFit="1" customWidth="1"/>
    <col min="24" max="24" width="0.28515625" customWidth="1"/>
  </cols>
  <sheetData>
    <row r="1" spans="1:23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3" ht="21.75" customHeight="1">
      <c r="A2" s="57" t="s">
        <v>149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3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4" spans="1:23" ht="14.45" customHeight="1"/>
    <row r="5" spans="1:23" ht="14.45" customHeight="1">
      <c r="A5" s="1" t="s">
        <v>166</v>
      </c>
      <c r="B5" s="58" t="s">
        <v>167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ht="14.45" customHeight="1">
      <c r="D6" s="59" t="s">
        <v>168</v>
      </c>
      <c r="E6" s="59"/>
      <c r="F6" s="59"/>
      <c r="G6" s="59"/>
      <c r="H6" s="59"/>
      <c r="I6" s="59"/>
      <c r="J6" s="59"/>
      <c r="K6" s="59"/>
      <c r="L6" s="59"/>
      <c r="N6" s="59" t="s">
        <v>169</v>
      </c>
      <c r="O6" s="59"/>
      <c r="P6" s="59"/>
      <c r="Q6" s="59"/>
      <c r="R6" s="59"/>
      <c r="S6" s="59"/>
      <c r="T6" s="59"/>
      <c r="U6" s="59"/>
      <c r="V6" s="59"/>
      <c r="W6" s="59"/>
    </row>
    <row r="7" spans="1:23" ht="14.45" customHeight="1">
      <c r="D7" s="3"/>
      <c r="E7" s="3"/>
      <c r="F7" s="3"/>
      <c r="G7" s="3"/>
      <c r="H7" s="3"/>
      <c r="I7" s="3"/>
      <c r="J7" s="60" t="s">
        <v>23</v>
      </c>
      <c r="K7" s="60"/>
      <c r="L7" s="60"/>
      <c r="N7" s="3"/>
      <c r="O7" s="3"/>
      <c r="P7" s="3"/>
      <c r="Q7" s="3"/>
      <c r="R7" s="3"/>
      <c r="S7" s="3"/>
      <c r="T7" s="3"/>
      <c r="U7" s="60" t="s">
        <v>23</v>
      </c>
      <c r="V7" s="60"/>
      <c r="W7" s="60"/>
    </row>
    <row r="8" spans="1:23" ht="14.45" customHeight="1">
      <c r="A8" s="59" t="s">
        <v>170</v>
      </c>
      <c r="B8" s="59"/>
      <c r="D8" s="2" t="s">
        <v>171</v>
      </c>
      <c r="F8" s="2" t="s">
        <v>172</v>
      </c>
      <c r="H8" s="2" t="s">
        <v>173</v>
      </c>
      <c r="J8" s="4" t="s">
        <v>146</v>
      </c>
      <c r="K8" s="3"/>
      <c r="L8" s="4" t="s">
        <v>154</v>
      </c>
      <c r="N8" s="2" t="s">
        <v>171</v>
      </c>
      <c r="P8" s="59" t="s">
        <v>172</v>
      </c>
      <c r="Q8" s="59"/>
      <c r="S8" s="2" t="s">
        <v>173</v>
      </c>
      <c r="U8" s="4" t="s">
        <v>146</v>
      </c>
      <c r="V8" s="3"/>
      <c r="W8" s="4" t="s">
        <v>154</v>
      </c>
    </row>
    <row r="9" spans="1:23" ht="21.75" customHeight="1">
      <c r="A9" s="66" t="s">
        <v>174</v>
      </c>
      <c r="B9" s="66"/>
      <c r="D9" s="6">
        <v>0</v>
      </c>
      <c r="F9" s="6">
        <v>0</v>
      </c>
      <c r="H9" s="6">
        <v>0</v>
      </c>
      <c r="J9" s="6">
        <v>0</v>
      </c>
      <c r="L9" s="53">
        <f>J9/درآمد!$F$13</f>
        <v>0</v>
      </c>
      <c r="N9" s="6">
        <v>12865453600</v>
      </c>
      <c r="P9" s="67">
        <v>0</v>
      </c>
      <c r="Q9" s="67"/>
      <c r="S9" s="6">
        <v>35341551325</v>
      </c>
      <c r="U9" s="6">
        <f>N9+P9+S9</f>
        <v>48207004925</v>
      </c>
      <c r="W9" s="53">
        <f>U9/درآمد!$F$13</f>
        <v>2.8793388857476796E-3</v>
      </c>
    </row>
    <row r="10" spans="1:23" ht="21.75" customHeight="1">
      <c r="A10" s="62" t="s">
        <v>175</v>
      </c>
      <c r="B10" s="62"/>
      <c r="D10" s="9">
        <v>0</v>
      </c>
      <c r="F10" s="9">
        <v>0</v>
      </c>
      <c r="H10" s="9">
        <v>0</v>
      </c>
      <c r="J10" s="9">
        <v>0</v>
      </c>
      <c r="L10" s="20">
        <f>J10/درآمد!$F$13</f>
        <v>0</v>
      </c>
      <c r="N10" s="9">
        <v>3780000000</v>
      </c>
      <c r="P10" s="63">
        <v>0</v>
      </c>
      <c r="Q10" s="63"/>
      <c r="S10" s="9">
        <v>2299474962</v>
      </c>
      <c r="U10" s="9">
        <f t="shared" ref="U10:U28" si="0">N10+P10+S10</f>
        <v>6079474962</v>
      </c>
      <c r="W10" s="20">
        <f>U10/درآمد!$F$13</f>
        <v>3.6311877683025334E-4</v>
      </c>
    </row>
    <row r="11" spans="1:23" ht="21.75" customHeight="1">
      <c r="A11" s="62" t="s">
        <v>176</v>
      </c>
      <c r="B11" s="62"/>
      <c r="D11" s="9">
        <v>0</v>
      </c>
      <c r="F11" s="9">
        <v>0</v>
      </c>
      <c r="H11" s="9">
        <v>0</v>
      </c>
      <c r="J11" s="9">
        <v>0</v>
      </c>
      <c r="L11" s="20">
        <f>J11/درآمد!$F$13</f>
        <v>0</v>
      </c>
      <c r="N11" s="9">
        <v>0</v>
      </c>
      <c r="P11" s="63">
        <v>0</v>
      </c>
      <c r="Q11" s="63"/>
      <c r="S11" s="9">
        <v>49912677472</v>
      </c>
      <c r="U11" s="9">
        <f t="shared" si="0"/>
        <v>49912677472</v>
      </c>
      <c r="W11" s="20">
        <f>U11/درآمد!$F$13</f>
        <v>2.981216388790447E-3</v>
      </c>
    </row>
    <row r="12" spans="1:23" ht="21.75" customHeight="1">
      <c r="A12" s="62" t="s">
        <v>177</v>
      </c>
      <c r="B12" s="62"/>
      <c r="D12" s="9">
        <v>0</v>
      </c>
      <c r="F12" s="9">
        <v>0</v>
      </c>
      <c r="H12" s="9">
        <v>0</v>
      </c>
      <c r="J12" s="9">
        <v>0</v>
      </c>
      <c r="L12" s="20">
        <f>J12/درآمد!$F$13</f>
        <v>0</v>
      </c>
      <c r="N12" s="9">
        <v>0</v>
      </c>
      <c r="P12" s="63">
        <v>0</v>
      </c>
      <c r="Q12" s="63"/>
      <c r="S12" s="9">
        <v>7666220</v>
      </c>
      <c r="U12" s="9">
        <f t="shared" si="0"/>
        <v>7666220</v>
      </c>
      <c r="W12" s="20">
        <f>U12/درآمد!$F$13</f>
        <v>4.5789290139552428E-7</v>
      </c>
    </row>
    <row r="13" spans="1:23" ht="21.75" customHeight="1">
      <c r="A13" s="62" t="s">
        <v>178</v>
      </c>
      <c r="B13" s="62"/>
      <c r="D13" s="9">
        <v>0</v>
      </c>
      <c r="F13" s="9">
        <v>0</v>
      </c>
      <c r="H13" s="9">
        <v>0</v>
      </c>
      <c r="J13" s="9">
        <v>0</v>
      </c>
      <c r="L13" s="20">
        <f>J13/درآمد!$F$13</f>
        <v>0</v>
      </c>
      <c r="N13" s="9">
        <v>0</v>
      </c>
      <c r="P13" s="63">
        <v>0</v>
      </c>
      <c r="Q13" s="63"/>
      <c r="S13" s="9">
        <v>71945675</v>
      </c>
      <c r="U13" s="9">
        <f t="shared" si="0"/>
        <v>71945675</v>
      </c>
      <c r="W13" s="20">
        <f>U13/درآمد!$F$13</f>
        <v>4.2972173859619778E-6</v>
      </c>
    </row>
    <row r="14" spans="1:23" ht="21.75" customHeight="1">
      <c r="A14" s="62" t="s">
        <v>179</v>
      </c>
      <c r="B14" s="62"/>
      <c r="D14" s="9">
        <v>0</v>
      </c>
      <c r="F14" s="9">
        <v>0</v>
      </c>
      <c r="H14" s="9">
        <v>0</v>
      </c>
      <c r="J14" s="9">
        <v>0</v>
      </c>
      <c r="L14" s="20">
        <f>J14/درآمد!$F$13</f>
        <v>0</v>
      </c>
      <c r="N14" s="9">
        <v>0</v>
      </c>
      <c r="P14" s="63">
        <v>0</v>
      </c>
      <c r="Q14" s="63"/>
      <c r="S14" s="9">
        <v>63793483000</v>
      </c>
      <c r="U14" s="9">
        <f t="shared" si="0"/>
        <v>63793483000</v>
      </c>
      <c r="W14" s="20">
        <f>U14/درآمد!$F$13</f>
        <v>3.8102980374938437E-3</v>
      </c>
    </row>
    <row r="15" spans="1:23" ht="21.75" customHeight="1">
      <c r="A15" s="62" t="s">
        <v>180</v>
      </c>
      <c r="B15" s="62"/>
      <c r="D15" s="9">
        <v>0</v>
      </c>
      <c r="F15" s="9">
        <v>0</v>
      </c>
      <c r="H15" s="9">
        <v>0</v>
      </c>
      <c r="J15" s="9">
        <v>0</v>
      </c>
      <c r="L15" s="20">
        <f>J15/درآمد!$F$13</f>
        <v>0</v>
      </c>
      <c r="N15" s="9">
        <v>6875000000</v>
      </c>
      <c r="P15" s="63">
        <v>0</v>
      </c>
      <c r="Q15" s="63"/>
      <c r="S15" s="9">
        <v>-780954474</v>
      </c>
      <c r="U15" s="9">
        <f t="shared" si="0"/>
        <v>6094045526</v>
      </c>
      <c r="W15" s="20">
        <f>U15/درآمد!$F$13</f>
        <v>3.639890568150345E-4</v>
      </c>
    </row>
    <row r="16" spans="1:23" ht="21.75" customHeight="1">
      <c r="A16" s="62" t="s">
        <v>181</v>
      </c>
      <c r="B16" s="62"/>
      <c r="D16" s="9">
        <v>0</v>
      </c>
      <c r="F16" s="9">
        <v>0</v>
      </c>
      <c r="H16" s="9">
        <v>0</v>
      </c>
      <c r="J16" s="9">
        <v>0</v>
      </c>
      <c r="L16" s="20">
        <f>J16/درآمد!$F$13</f>
        <v>0</v>
      </c>
      <c r="N16" s="9">
        <v>0</v>
      </c>
      <c r="P16" s="63">
        <v>0</v>
      </c>
      <c r="Q16" s="63"/>
      <c r="S16" s="9">
        <v>589991919</v>
      </c>
      <c r="U16" s="9">
        <f t="shared" si="0"/>
        <v>589991919</v>
      </c>
      <c r="W16" s="20">
        <f>U16/درآمد!$F$13</f>
        <v>3.5239415460399406E-5</v>
      </c>
    </row>
    <row r="17" spans="1:23" ht="21.75" customHeight="1">
      <c r="A17" s="62" t="s">
        <v>182</v>
      </c>
      <c r="B17" s="62"/>
      <c r="D17" s="9">
        <v>0</v>
      </c>
      <c r="F17" s="9">
        <v>0</v>
      </c>
      <c r="H17" s="9">
        <v>0</v>
      </c>
      <c r="J17" s="9">
        <v>0</v>
      </c>
      <c r="L17" s="20">
        <f>J17/درآمد!$F$13</f>
        <v>0</v>
      </c>
      <c r="N17" s="9">
        <v>8068000000</v>
      </c>
      <c r="P17" s="63">
        <v>0</v>
      </c>
      <c r="Q17" s="63"/>
      <c r="S17" s="9">
        <v>-469688000</v>
      </c>
      <c r="U17" s="9">
        <f t="shared" si="0"/>
        <v>7598312000</v>
      </c>
      <c r="W17" s="20">
        <f>U17/درآمد!$F$13</f>
        <v>4.5383684884968455E-4</v>
      </c>
    </row>
    <row r="18" spans="1:23" ht="21.75" customHeight="1">
      <c r="A18" s="62" t="s">
        <v>183</v>
      </c>
      <c r="B18" s="62"/>
      <c r="D18" s="9">
        <v>0</v>
      </c>
      <c r="F18" s="9">
        <v>0</v>
      </c>
      <c r="H18" s="9">
        <v>0</v>
      </c>
      <c r="J18" s="9">
        <v>0</v>
      </c>
      <c r="L18" s="20">
        <f>J18/درآمد!$F$13</f>
        <v>0</v>
      </c>
      <c r="N18" s="9">
        <v>0</v>
      </c>
      <c r="P18" s="63">
        <v>0</v>
      </c>
      <c r="Q18" s="63"/>
      <c r="S18" s="9">
        <v>14694205207</v>
      </c>
      <c r="U18" s="9">
        <f t="shared" si="0"/>
        <v>14694205207</v>
      </c>
      <c r="W18" s="20">
        <f>U18/درآمد!$F$13</f>
        <v>8.7766490603380159E-4</v>
      </c>
    </row>
    <row r="19" spans="1:23" ht="21.75" customHeight="1">
      <c r="A19" s="62" t="s">
        <v>184</v>
      </c>
      <c r="B19" s="62"/>
      <c r="D19" s="9">
        <v>0</v>
      </c>
      <c r="F19" s="9">
        <v>0</v>
      </c>
      <c r="H19" s="9">
        <v>0</v>
      </c>
      <c r="J19" s="9">
        <v>0</v>
      </c>
      <c r="L19" s="20">
        <f>J19/درآمد!$F$13</f>
        <v>0</v>
      </c>
      <c r="N19" s="9">
        <v>0</v>
      </c>
      <c r="P19" s="63">
        <v>0</v>
      </c>
      <c r="Q19" s="63"/>
      <c r="S19" s="9">
        <v>42908987603</v>
      </c>
      <c r="U19" s="9">
        <f t="shared" si="0"/>
        <v>42908987603</v>
      </c>
      <c r="W19" s="20">
        <f>U19/درآمد!$F$13</f>
        <v>2.5628955116709737E-3</v>
      </c>
    </row>
    <row r="20" spans="1:23" ht="21.75" customHeight="1">
      <c r="A20" s="62" t="s">
        <v>185</v>
      </c>
      <c r="B20" s="62"/>
      <c r="D20" s="9">
        <v>0</v>
      </c>
      <c r="F20" s="9">
        <v>0</v>
      </c>
      <c r="H20" s="9">
        <v>0</v>
      </c>
      <c r="J20" s="9">
        <v>0</v>
      </c>
      <c r="L20" s="20">
        <f>J20/درآمد!$F$13</f>
        <v>0</v>
      </c>
      <c r="N20" s="9">
        <v>0</v>
      </c>
      <c r="P20" s="63">
        <v>0</v>
      </c>
      <c r="Q20" s="63"/>
      <c r="S20" s="9">
        <v>180886056</v>
      </c>
      <c r="U20" s="9">
        <f t="shared" si="0"/>
        <v>180886056</v>
      </c>
      <c r="W20" s="20">
        <f>U20/درآمد!$F$13</f>
        <v>1.0804078281582485E-5</v>
      </c>
    </row>
    <row r="21" spans="1:23" ht="21.75" customHeight="1">
      <c r="A21" s="62" t="s">
        <v>186</v>
      </c>
      <c r="B21" s="62"/>
      <c r="D21" s="9">
        <v>0</v>
      </c>
      <c r="F21" s="9">
        <v>0</v>
      </c>
      <c r="H21" s="9">
        <v>0</v>
      </c>
      <c r="J21" s="9">
        <v>0</v>
      </c>
      <c r="L21" s="20">
        <f>J21/درآمد!$F$13</f>
        <v>0</v>
      </c>
      <c r="N21" s="9">
        <v>0</v>
      </c>
      <c r="P21" s="63">
        <v>0</v>
      </c>
      <c r="Q21" s="63"/>
      <c r="S21" s="9">
        <v>10401470116</v>
      </c>
      <c r="U21" s="9">
        <f t="shared" si="0"/>
        <v>10401470116</v>
      </c>
      <c r="W21" s="20">
        <f>U21/درآمد!$F$13</f>
        <v>6.2126567332976095E-4</v>
      </c>
    </row>
    <row r="22" spans="1:23" ht="21.75" customHeight="1">
      <c r="A22" s="62" t="s">
        <v>187</v>
      </c>
      <c r="B22" s="62"/>
      <c r="D22" s="9">
        <v>0</v>
      </c>
      <c r="F22" s="9">
        <v>0</v>
      </c>
      <c r="H22" s="9">
        <v>0</v>
      </c>
      <c r="J22" s="9">
        <v>0</v>
      </c>
      <c r="L22" s="20">
        <f>J22/درآمد!$F$13</f>
        <v>0</v>
      </c>
      <c r="N22" s="9">
        <v>38805208744</v>
      </c>
      <c r="P22" s="63">
        <v>0</v>
      </c>
      <c r="Q22" s="63"/>
      <c r="S22" s="9">
        <v>25159212993</v>
      </c>
      <c r="U22" s="9">
        <f t="shared" si="0"/>
        <v>63964421737</v>
      </c>
      <c r="W22" s="20">
        <f>U22/درآمد!$F$13</f>
        <v>3.8205079759310156E-3</v>
      </c>
    </row>
    <row r="23" spans="1:23" ht="21.75" customHeight="1">
      <c r="A23" s="62" t="s">
        <v>188</v>
      </c>
      <c r="B23" s="62"/>
      <c r="D23" s="9">
        <v>0</v>
      </c>
      <c r="F23" s="9">
        <v>0</v>
      </c>
      <c r="H23" s="9">
        <v>0</v>
      </c>
      <c r="J23" s="9">
        <v>0</v>
      </c>
      <c r="L23" s="20">
        <f>J23/درآمد!$F$13</f>
        <v>0</v>
      </c>
      <c r="N23" s="9">
        <v>19726122480</v>
      </c>
      <c r="P23" s="63">
        <v>0</v>
      </c>
      <c r="Q23" s="63"/>
      <c r="S23" s="9">
        <v>-20105002416</v>
      </c>
      <c r="U23" s="9">
        <f t="shared" si="0"/>
        <v>-378879936</v>
      </c>
      <c r="W23" s="20">
        <f>U23/درآمد!$F$13</f>
        <v>-2.2629983639341233E-5</v>
      </c>
    </row>
    <row r="24" spans="1:23" ht="21.75" customHeight="1">
      <c r="A24" s="62" t="s">
        <v>189</v>
      </c>
      <c r="B24" s="62"/>
      <c r="D24" s="9">
        <v>0</v>
      </c>
      <c r="F24" s="9">
        <v>0</v>
      </c>
      <c r="H24" s="9">
        <v>0</v>
      </c>
      <c r="J24" s="9">
        <v>0</v>
      </c>
      <c r="L24" s="20">
        <f>J24/درآمد!$F$13</f>
        <v>0</v>
      </c>
      <c r="N24" s="9">
        <v>0</v>
      </c>
      <c r="P24" s="63">
        <v>0</v>
      </c>
      <c r="Q24" s="63"/>
      <c r="S24" s="9">
        <v>-2367535715</v>
      </c>
      <c r="U24" s="9">
        <f t="shared" si="0"/>
        <v>-2367535715</v>
      </c>
      <c r="W24" s="20">
        <f>U24/درآمد!$F$13</f>
        <v>-1.4140969052530152E-4</v>
      </c>
    </row>
    <row r="25" spans="1:23" ht="21.75" customHeight="1">
      <c r="A25" s="62" t="s">
        <v>190</v>
      </c>
      <c r="B25" s="62"/>
      <c r="D25" s="9">
        <v>0</v>
      </c>
      <c r="F25" s="9">
        <v>0</v>
      </c>
      <c r="H25" s="9">
        <v>0</v>
      </c>
      <c r="J25" s="9">
        <v>0</v>
      </c>
      <c r="L25" s="20">
        <f>J25/درآمد!$F$13</f>
        <v>0</v>
      </c>
      <c r="N25" s="9">
        <v>0</v>
      </c>
      <c r="P25" s="63">
        <v>0</v>
      </c>
      <c r="Q25" s="63"/>
      <c r="S25" s="9">
        <v>28059168600</v>
      </c>
      <c r="U25" s="9">
        <f t="shared" si="0"/>
        <v>28059168600</v>
      </c>
      <c r="W25" s="20">
        <f>U25/درآمد!$F$13</f>
        <v>1.6759360050977131E-3</v>
      </c>
    </row>
    <row r="26" spans="1:23" ht="21.75" customHeight="1">
      <c r="A26" s="62" t="s">
        <v>21</v>
      </c>
      <c r="B26" s="62"/>
      <c r="D26" s="9">
        <v>0</v>
      </c>
      <c r="F26" s="9">
        <v>-5097595746</v>
      </c>
      <c r="H26" s="9">
        <v>0</v>
      </c>
      <c r="J26" s="9">
        <v>-5097595746</v>
      </c>
      <c r="L26" s="20">
        <f>J26/درآمد!$F$13</f>
        <v>-3.0447246573636313E-4</v>
      </c>
      <c r="N26" s="9">
        <v>0</v>
      </c>
      <c r="P26" s="63">
        <v>-5097595746</v>
      </c>
      <c r="Q26" s="63"/>
      <c r="S26" s="9">
        <v>0</v>
      </c>
      <c r="U26" s="9">
        <f t="shared" si="0"/>
        <v>-5097595746</v>
      </c>
      <c r="W26" s="20">
        <f>U26/درآمد!$F$13</f>
        <v>-3.0447246573636313E-4</v>
      </c>
    </row>
    <row r="27" spans="1:23" ht="21.75" customHeight="1">
      <c r="A27" s="62" t="s">
        <v>22</v>
      </c>
      <c r="B27" s="62"/>
      <c r="D27" s="9">
        <v>0</v>
      </c>
      <c r="F27" s="9">
        <v>-180850745</v>
      </c>
      <c r="H27" s="9">
        <v>0</v>
      </c>
      <c r="J27" s="9">
        <v>-180850745</v>
      </c>
      <c r="L27" s="20">
        <f>J27/درآمد!$F$13</f>
        <v>-1.0801969203543872E-5</v>
      </c>
      <c r="N27" s="9">
        <v>0</v>
      </c>
      <c r="P27" s="63">
        <v>-180850745</v>
      </c>
      <c r="Q27" s="63"/>
      <c r="S27" s="9">
        <v>0</v>
      </c>
      <c r="U27" s="9">
        <f t="shared" si="0"/>
        <v>-180850745</v>
      </c>
      <c r="W27" s="20">
        <f>U27/درآمد!$F$13</f>
        <v>-1.0801969203543872E-5</v>
      </c>
    </row>
    <row r="28" spans="1:23" ht="21.75" customHeight="1">
      <c r="A28" s="62" t="s">
        <v>303</v>
      </c>
      <c r="B28" s="62"/>
      <c r="D28" s="9">
        <v>0</v>
      </c>
      <c r="F28" s="9">
        <v>0</v>
      </c>
      <c r="H28" s="9">
        <v>0</v>
      </c>
      <c r="J28" s="9">
        <v>0</v>
      </c>
      <c r="L28" s="20">
        <f>J28/درآمد!$F$13</f>
        <v>0</v>
      </c>
      <c r="N28" s="9">
        <v>0</v>
      </c>
      <c r="P28" s="71">
        <v>0</v>
      </c>
      <c r="Q28" s="71"/>
      <c r="S28" s="9">
        <v>40021169999</v>
      </c>
      <c r="U28" s="9">
        <f t="shared" si="0"/>
        <v>40021169999</v>
      </c>
      <c r="W28" s="20">
        <f>U28/درآمد!$F$13</f>
        <v>2.3904100910338631E-3</v>
      </c>
    </row>
    <row r="29" spans="1:23" ht="21.75" customHeight="1" thickBot="1">
      <c r="A29" s="61" t="s">
        <v>23</v>
      </c>
      <c r="B29" s="61"/>
      <c r="D29" s="15">
        <v>0</v>
      </c>
      <c r="F29" s="15">
        <f>SUM(F9:F28)</f>
        <v>-5278446491</v>
      </c>
      <c r="H29" s="15">
        <f>SUM(H9:H28)</f>
        <v>0</v>
      </c>
      <c r="J29" s="15">
        <f>SUM(J9:J28)</f>
        <v>-5278446491</v>
      </c>
      <c r="L29" s="52">
        <f>SUM(L9:L28)</f>
        <v>-3.15274434939907E-4</v>
      </c>
      <c r="N29" s="15">
        <f>SUM(N9:N28)</f>
        <v>90119784824</v>
      </c>
      <c r="P29" s="72">
        <f>SUM(P9:Q28)</f>
        <v>-5278446491</v>
      </c>
      <c r="Q29" s="72"/>
      <c r="S29" s="15">
        <f>SUM(S9:S28)</f>
        <v>289718710542</v>
      </c>
      <c r="U29" s="25">
        <f>SUM(U9:U28)</f>
        <v>374560048875</v>
      </c>
      <c r="W29" s="52">
        <f>SUM(W9:W28)</f>
        <v>2.2371962652548861E-2</v>
      </c>
    </row>
    <row r="30" spans="1:23" ht="13.5" thickTop="1"/>
    <row r="32" spans="1:23">
      <c r="N32" s="19"/>
      <c r="Q32" s="19"/>
      <c r="S32" s="19"/>
      <c r="U32" s="44"/>
      <c r="W32" s="19"/>
    </row>
    <row r="33" spans="14:23">
      <c r="N33" s="44"/>
      <c r="Q33" s="44"/>
      <c r="S33" s="44"/>
      <c r="U33" s="19"/>
      <c r="W33" s="19"/>
    </row>
    <row r="34" spans="14:23"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7" spans="14:23">
      <c r="W37" s="19"/>
    </row>
    <row r="39" spans="14:23">
      <c r="W39" s="19"/>
    </row>
    <row r="40" spans="14:23">
      <c r="W40" s="19"/>
    </row>
    <row r="41" spans="14:23">
      <c r="W41" s="19"/>
    </row>
  </sheetData>
  <mergeCells count="52">
    <mergeCell ref="A29:B29"/>
    <mergeCell ref="A28:B28"/>
    <mergeCell ref="P28:Q28"/>
    <mergeCell ref="P29:Q29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48"/>
  <sheetViews>
    <sheetView rightToLeft="1" workbookViewId="0">
      <selection activeCell="W45" sqref="W45"/>
    </sheetView>
  </sheetViews>
  <sheetFormatPr defaultRowHeight="12.75"/>
  <cols>
    <col min="1" max="1" width="6.42578125" bestFit="1" customWidth="1"/>
    <col min="2" max="2" width="28.42578125" customWidth="1"/>
    <col min="3" max="3" width="1.28515625" customWidth="1"/>
    <col min="4" max="4" width="16.28515625" customWidth="1"/>
    <col min="5" max="5" width="1.28515625" customWidth="1"/>
    <col min="6" max="6" width="16.85546875" customWidth="1"/>
    <col min="7" max="7" width="1.28515625" customWidth="1"/>
    <col min="8" max="8" width="16.140625" customWidth="1"/>
    <col min="9" max="9" width="1.28515625" customWidth="1"/>
    <col min="10" max="10" width="16.140625" customWidth="1"/>
    <col min="11" max="11" width="1.28515625" customWidth="1"/>
    <col min="12" max="12" width="17.28515625" customWidth="1"/>
    <col min="13" max="13" width="1.28515625" customWidth="1"/>
    <col min="14" max="14" width="16.28515625" customWidth="1"/>
    <col min="15" max="16" width="1.28515625" customWidth="1"/>
    <col min="17" max="17" width="16" customWidth="1"/>
    <col min="18" max="18" width="1.28515625" customWidth="1"/>
    <col min="19" max="19" width="16.140625" bestFit="1" customWidth="1"/>
    <col min="20" max="20" width="1.28515625" customWidth="1"/>
    <col min="21" max="21" width="17.57031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3" ht="21.75" customHeight="1">
      <c r="A2" s="57" t="s">
        <v>149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3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4" spans="1:23" ht="14.45" customHeight="1"/>
    <row r="5" spans="1:23" ht="14.45" customHeight="1">
      <c r="A5" s="1" t="s">
        <v>191</v>
      </c>
      <c r="B5" s="58" t="s">
        <v>192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ht="14.45" customHeight="1">
      <c r="D6" s="59" t="s">
        <v>168</v>
      </c>
      <c r="E6" s="59"/>
      <c r="F6" s="59"/>
      <c r="G6" s="59"/>
      <c r="H6" s="59"/>
      <c r="I6" s="59"/>
      <c r="J6" s="59"/>
      <c r="K6" s="59"/>
      <c r="L6" s="59"/>
      <c r="N6" s="59" t="s">
        <v>169</v>
      </c>
      <c r="O6" s="59"/>
      <c r="P6" s="59"/>
      <c r="Q6" s="59"/>
      <c r="R6" s="59"/>
      <c r="S6" s="59"/>
      <c r="T6" s="59"/>
      <c r="U6" s="59"/>
      <c r="V6" s="59"/>
      <c r="W6" s="59"/>
    </row>
    <row r="7" spans="1:23" ht="14.45" customHeight="1">
      <c r="D7" s="3"/>
      <c r="E7" s="3"/>
      <c r="F7" s="3"/>
      <c r="G7" s="3"/>
      <c r="H7" s="3"/>
      <c r="I7" s="3"/>
      <c r="J7" s="60" t="s">
        <v>23</v>
      </c>
      <c r="K7" s="60"/>
      <c r="L7" s="60"/>
      <c r="N7" s="3"/>
      <c r="O7" s="3"/>
      <c r="P7" s="3"/>
      <c r="Q7" s="3"/>
      <c r="R7" s="3"/>
      <c r="S7" s="3"/>
      <c r="T7" s="3"/>
      <c r="U7" s="60" t="s">
        <v>23</v>
      </c>
      <c r="V7" s="60"/>
      <c r="W7" s="60"/>
    </row>
    <row r="8" spans="1:23" ht="14.45" customHeight="1">
      <c r="A8" s="59" t="s">
        <v>51</v>
      </c>
      <c r="B8" s="59"/>
      <c r="D8" s="2" t="s">
        <v>193</v>
      </c>
      <c r="F8" s="2" t="s">
        <v>172</v>
      </c>
      <c r="H8" s="2" t="s">
        <v>173</v>
      </c>
      <c r="J8" s="4" t="s">
        <v>146</v>
      </c>
      <c r="K8" s="3"/>
      <c r="L8" s="4" t="s">
        <v>154</v>
      </c>
      <c r="N8" s="2" t="s">
        <v>193</v>
      </c>
      <c r="P8" s="59" t="s">
        <v>172</v>
      </c>
      <c r="Q8" s="59"/>
      <c r="S8" s="2" t="s">
        <v>173</v>
      </c>
      <c r="U8" s="4" t="s">
        <v>146</v>
      </c>
      <c r="V8" s="3"/>
      <c r="W8" s="4" t="s">
        <v>154</v>
      </c>
    </row>
    <row r="9" spans="1:23" ht="21.75" customHeight="1">
      <c r="A9" s="66" t="s">
        <v>55</v>
      </c>
      <c r="B9" s="66"/>
      <c r="D9" s="6">
        <v>0</v>
      </c>
      <c r="F9" s="6">
        <v>7206326980</v>
      </c>
      <c r="H9" s="6">
        <v>782868601</v>
      </c>
      <c r="J9" s="6">
        <f>D9+F9+H9</f>
        <v>7989195581</v>
      </c>
      <c r="L9" s="53">
        <f>J9/درآمد!$F$13</f>
        <v>4.7718379389065162E-4</v>
      </c>
      <c r="N9" s="6">
        <v>0</v>
      </c>
      <c r="P9" s="67">
        <v>8151916242</v>
      </c>
      <c r="Q9" s="67"/>
      <c r="S9" s="6">
        <v>26631157627</v>
      </c>
      <c r="U9" s="6">
        <f>N9+P9+S9</f>
        <v>34783073869</v>
      </c>
      <c r="W9" s="53">
        <f>U9/درآمد!$F$13</f>
        <v>2.0775457283160742E-3</v>
      </c>
    </row>
    <row r="10" spans="1:23" ht="21.75" customHeight="1">
      <c r="A10" s="62" t="s">
        <v>60</v>
      </c>
      <c r="B10" s="62"/>
      <c r="D10" s="9">
        <v>0</v>
      </c>
      <c r="F10" s="9">
        <v>-157179823462</v>
      </c>
      <c r="H10" s="9">
        <v>479778275274</v>
      </c>
      <c r="J10" s="9">
        <f t="shared" ref="J10:J44" si="0">D10+F10+H10</f>
        <v>322598451812</v>
      </c>
      <c r="L10" s="20">
        <f>J10/درآمد!$F$13</f>
        <v>1.9268367081286594E-2</v>
      </c>
      <c r="N10" s="9">
        <v>0</v>
      </c>
      <c r="P10" s="63">
        <v>374154032849</v>
      </c>
      <c r="Q10" s="63"/>
      <c r="S10" s="9">
        <v>479778275274</v>
      </c>
      <c r="U10" s="9">
        <f t="shared" ref="U10:U44" si="1">N10+P10+S10</f>
        <v>853932308123</v>
      </c>
      <c r="W10" s="20">
        <f>U10/درآمد!$F$13</f>
        <v>5.1004216179788377E-2</v>
      </c>
    </row>
    <row r="11" spans="1:23" ht="21.75" customHeight="1">
      <c r="A11" s="62" t="s">
        <v>68</v>
      </c>
      <c r="B11" s="62"/>
      <c r="D11" s="9">
        <v>0</v>
      </c>
      <c r="F11" s="9">
        <v>63781813645</v>
      </c>
      <c r="H11" s="9">
        <v>0</v>
      </c>
      <c r="J11" s="9">
        <f t="shared" si="0"/>
        <v>63781813645</v>
      </c>
      <c r="L11" s="20">
        <f>J11/درآمد!$F$13</f>
        <v>3.8096010427795821E-3</v>
      </c>
      <c r="N11" s="9">
        <v>0</v>
      </c>
      <c r="P11" s="63">
        <v>73169396367</v>
      </c>
      <c r="Q11" s="63"/>
      <c r="S11" s="9">
        <v>-1841601916</v>
      </c>
      <c r="U11" s="9">
        <f t="shared" si="1"/>
        <v>71327794451</v>
      </c>
      <c r="W11" s="20">
        <f>U11/درآمد!$F$13</f>
        <v>4.2603122205352789E-3</v>
      </c>
    </row>
    <row r="12" spans="1:23" ht="21.75" customHeight="1">
      <c r="A12" s="62" t="s">
        <v>194</v>
      </c>
      <c r="B12" s="62"/>
      <c r="D12" s="9">
        <v>0</v>
      </c>
      <c r="F12" s="9">
        <v>0</v>
      </c>
      <c r="H12" s="9">
        <v>0</v>
      </c>
      <c r="J12" s="9">
        <f t="shared" si="0"/>
        <v>0</v>
      </c>
      <c r="L12" s="20">
        <f>J12/درآمد!$F$13</f>
        <v>0</v>
      </c>
      <c r="N12" s="9">
        <v>0</v>
      </c>
      <c r="P12" s="63">
        <v>0</v>
      </c>
      <c r="Q12" s="63"/>
      <c r="S12" s="9">
        <v>1345442000</v>
      </c>
      <c r="U12" s="9">
        <f t="shared" si="1"/>
        <v>1345442000</v>
      </c>
      <c r="W12" s="20">
        <f>U12/درآمد!$F$13</f>
        <v>8.036142206190234E-5</v>
      </c>
    </row>
    <row r="13" spans="1:23" ht="21.75" customHeight="1">
      <c r="A13" s="62" t="s">
        <v>195</v>
      </c>
      <c r="B13" s="62"/>
      <c r="D13" s="9">
        <v>0</v>
      </c>
      <c r="F13" s="9">
        <v>0</v>
      </c>
      <c r="H13" s="9">
        <v>0</v>
      </c>
      <c r="J13" s="9">
        <f t="shared" si="0"/>
        <v>0</v>
      </c>
      <c r="L13" s="20">
        <f>J13/درآمد!$F$13</f>
        <v>0</v>
      </c>
      <c r="N13" s="9">
        <v>0</v>
      </c>
      <c r="P13" s="63">
        <v>0</v>
      </c>
      <c r="Q13" s="63"/>
      <c r="S13" s="9">
        <v>-12136773053</v>
      </c>
      <c r="U13" s="9">
        <f t="shared" si="1"/>
        <v>-12136773053</v>
      </c>
      <c r="W13" s="20">
        <f>U13/درآمد!$F$13</f>
        <v>-7.2491295929639186E-4</v>
      </c>
    </row>
    <row r="14" spans="1:23" ht="21.75" customHeight="1">
      <c r="A14" s="62" t="s">
        <v>196</v>
      </c>
      <c r="B14" s="62"/>
      <c r="D14" s="9">
        <v>0</v>
      </c>
      <c r="F14" s="9">
        <v>0</v>
      </c>
      <c r="H14" s="9">
        <v>0</v>
      </c>
      <c r="J14" s="9">
        <f t="shared" si="0"/>
        <v>0</v>
      </c>
      <c r="L14" s="20">
        <f>J14/درآمد!$F$13</f>
        <v>0</v>
      </c>
      <c r="N14" s="9">
        <v>0</v>
      </c>
      <c r="P14" s="63">
        <v>0</v>
      </c>
      <c r="Q14" s="63"/>
      <c r="S14" s="9">
        <v>38203215582</v>
      </c>
      <c r="U14" s="9">
        <f t="shared" si="1"/>
        <v>38203215582</v>
      </c>
      <c r="W14" s="20">
        <f>U14/درآمد!$F$13</f>
        <v>2.2818261444989421E-3</v>
      </c>
    </row>
    <row r="15" spans="1:23" ht="21.75" customHeight="1">
      <c r="A15" s="62" t="s">
        <v>56</v>
      </c>
      <c r="B15" s="62"/>
      <c r="D15" s="9">
        <v>0</v>
      </c>
      <c r="F15" s="9">
        <v>45640085810</v>
      </c>
      <c r="H15" s="9">
        <v>0</v>
      </c>
      <c r="J15" s="9">
        <f t="shared" si="0"/>
        <v>45640085810</v>
      </c>
      <c r="L15" s="20">
        <f>J15/درآمد!$F$13</f>
        <v>2.7260202957235242E-3</v>
      </c>
      <c r="N15" s="9">
        <v>0</v>
      </c>
      <c r="P15" s="63">
        <v>73035476726</v>
      </c>
      <c r="Q15" s="63"/>
      <c r="S15" s="9">
        <v>17973195822</v>
      </c>
      <c r="U15" s="9">
        <f t="shared" si="1"/>
        <v>91008672548</v>
      </c>
      <c r="W15" s="20">
        <f>U15/درآمد!$F$13</f>
        <v>5.4358243208724663E-3</v>
      </c>
    </row>
    <row r="16" spans="1:23" ht="21.75" customHeight="1">
      <c r="A16" s="62" t="s">
        <v>197</v>
      </c>
      <c r="B16" s="62"/>
      <c r="D16" s="9">
        <v>0</v>
      </c>
      <c r="F16" s="9">
        <v>0</v>
      </c>
      <c r="H16" s="9">
        <v>0</v>
      </c>
      <c r="J16" s="9">
        <f t="shared" si="0"/>
        <v>0</v>
      </c>
      <c r="L16" s="20">
        <f>J16/درآمد!$F$13</f>
        <v>0</v>
      </c>
      <c r="N16" s="9">
        <v>0</v>
      </c>
      <c r="P16" s="63">
        <v>0</v>
      </c>
      <c r="Q16" s="63"/>
      <c r="S16" s="9">
        <v>-17131409407</v>
      </c>
      <c r="U16" s="9">
        <f t="shared" si="1"/>
        <v>-17131409407</v>
      </c>
      <c r="W16" s="20">
        <f>U16/درآمد!$F$13</f>
        <v>-1.0232358004813073E-3</v>
      </c>
    </row>
    <row r="17" spans="1:23" ht="21.75" customHeight="1">
      <c r="A17" s="62" t="s">
        <v>198</v>
      </c>
      <c r="B17" s="62"/>
      <c r="D17" s="9">
        <v>0</v>
      </c>
      <c r="F17" s="9">
        <v>0</v>
      </c>
      <c r="H17" s="9">
        <v>0</v>
      </c>
      <c r="J17" s="9">
        <f t="shared" si="0"/>
        <v>0</v>
      </c>
      <c r="L17" s="20">
        <f>J17/درآمد!$F$13</f>
        <v>0</v>
      </c>
      <c r="N17" s="9">
        <v>0</v>
      </c>
      <c r="P17" s="63">
        <v>0</v>
      </c>
      <c r="Q17" s="63"/>
      <c r="S17" s="9">
        <v>-21490000000</v>
      </c>
      <c r="U17" s="9">
        <f t="shared" si="1"/>
        <v>-21490000000</v>
      </c>
      <c r="W17" s="20">
        <f>U17/درآمد!$F$13</f>
        <v>-1.2835684928152096E-3</v>
      </c>
    </row>
    <row r="18" spans="1:23" ht="21.75" customHeight="1">
      <c r="A18" s="62" t="s">
        <v>199</v>
      </c>
      <c r="B18" s="62"/>
      <c r="D18" s="9">
        <v>0</v>
      </c>
      <c r="F18" s="9">
        <v>0</v>
      </c>
      <c r="H18" s="9">
        <v>0</v>
      </c>
      <c r="J18" s="9">
        <f t="shared" si="0"/>
        <v>0</v>
      </c>
      <c r="L18" s="20">
        <f>J18/درآمد!$F$13</f>
        <v>0</v>
      </c>
      <c r="N18" s="9">
        <v>0</v>
      </c>
      <c r="P18" s="63">
        <v>0</v>
      </c>
      <c r="Q18" s="63"/>
      <c r="S18" s="9">
        <v>3134510744</v>
      </c>
      <c r="U18" s="9">
        <f t="shared" si="1"/>
        <v>3134510744</v>
      </c>
      <c r="W18" s="20">
        <f>U18/درآمد!$F$13</f>
        <v>1.8722006660722016E-4</v>
      </c>
    </row>
    <row r="19" spans="1:23" ht="21.75" customHeight="1">
      <c r="A19" s="62" t="s">
        <v>200</v>
      </c>
      <c r="B19" s="62"/>
      <c r="D19" s="9">
        <v>0</v>
      </c>
      <c r="F19" s="9">
        <v>0</v>
      </c>
      <c r="H19" s="9">
        <v>0</v>
      </c>
      <c r="J19" s="9">
        <f t="shared" si="0"/>
        <v>0</v>
      </c>
      <c r="L19" s="20">
        <f>J19/درآمد!$F$13</f>
        <v>0</v>
      </c>
      <c r="N19" s="9">
        <v>0</v>
      </c>
      <c r="P19" s="63">
        <v>0</v>
      </c>
      <c r="Q19" s="63"/>
      <c r="S19" s="9">
        <v>-285625000</v>
      </c>
      <c r="U19" s="9">
        <f t="shared" si="1"/>
        <v>-285625000</v>
      </c>
      <c r="W19" s="20">
        <f>U19/درآمد!$F$13</f>
        <v>-1.7059993055390612E-5</v>
      </c>
    </row>
    <row r="20" spans="1:23" ht="21.75" customHeight="1">
      <c r="A20" s="62" t="s">
        <v>66</v>
      </c>
      <c r="B20" s="62"/>
      <c r="D20" s="9">
        <v>0</v>
      </c>
      <c r="F20" s="9">
        <v>78604800000</v>
      </c>
      <c r="H20" s="9">
        <v>0</v>
      </c>
      <c r="J20" s="9">
        <f t="shared" si="0"/>
        <v>78604800000</v>
      </c>
      <c r="L20" s="20">
        <f>J20/درآمد!$F$13</f>
        <v>4.694957871756212E-3</v>
      </c>
      <c r="N20" s="9">
        <v>0</v>
      </c>
      <c r="P20" s="63">
        <v>112679965030</v>
      </c>
      <c r="Q20" s="63"/>
      <c r="S20" s="9">
        <v>-1480821641</v>
      </c>
      <c r="U20" s="9">
        <f t="shared" si="1"/>
        <v>111199143389</v>
      </c>
      <c r="W20" s="20">
        <f>U20/درآمد!$F$13</f>
        <v>6.6417737032182927E-3</v>
      </c>
    </row>
    <row r="21" spans="1:23" ht="21.75" customHeight="1">
      <c r="A21" s="62" t="s">
        <v>201</v>
      </c>
      <c r="B21" s="62"/>
      <c r="D21" s="9">
        <v>0</v>
      </c>
      <c r="F21" s="9">
        <v>0</v>
      </c>
      <c r="H21" s="9">
        <v>0</v>
      </c>
      <c r="J21" s="9">
        <f t="shared" si="0"/>
        <v>0</v>
      </c>
      <c r="L21" s="20">
        <f>J21/درآمد!$F$13</f>
        <v>0</v>
      </c>
      <c r="N21" s="9">
        <v>0</v>
      </c>
      <c r="P21" s="63">
        <v>0</v>
      </c>
      <c r="Q21" s="63"/>
      <c r="S21" s="9">
        <v>-2968222500</v>
      </c>
      <c r="U21" s="9">
        <f t="shared" si="1"/>
        <v>-2968222500</v>
      </c>
      <c r="W21" s="20">
        <f>U21/درآمد!$F$13</f>
        <v>-1.7728789579642595E-4</v>
      </c>
    </row>
    <row r="22" spans="1:23" ht="21.75" customHeight="1">
      <c r="A22" s="62" t="s">
        <v>202</v>
      </c>
      <c r="B22" s="62"/>
      <c r="D22" s="9">
        <v>0</v>
      </c>
      <c r="F22" s="9">
        <v>0</v>
      </c>
      <c r="H22" s="9">
        <v>0</v>
      </c>
      <c r="J22" s="9">
        <f t="shared" si="0"/>
        <v>0</v>
      </c>
      <c r="L22" s="20">
        <f>J22/درآمد!$F$13</f>
        <v>0</v>
      </c>
      <c r="N22" s="9">
        <v>0</v>
      </c>
      <c r="P22" s="63">
        <v>0</v>
      </c>
      <c r="Q22" s="63"/>
      <c r="S22" s="9">
        <v>38260155411</v>
      </c>
      <c r="U22" s="9">
        <f t="shared" si="1"/>
        <v>38260155411</v>
      </c>
      <c r="W22" s="20">
        <f>U22/درآمد!$F$13</f>
        <v>2.2852270830978575E-3</v>
      </c>
    </row>
    <row r="23" spans="1:23" ht="21.75" customHeight="1">
      <c r="A23" s="62" t="s">
        <v>203</v>
      </c>
      <c r="B23" s="62"/>
      <c r="D23" s="9">
        <v>0</v>
      </c>
      <c r="F23" s="9">
        <v>0</v>
      </c>
      <c r="H23" s="9">
        <v>0</v>
      </c>
      <c r="J23" s="9">
        <f t="shared" si="0"/>
        <v>0</v>
      </c>
      <c r="L23" s="20">
        <f>J23/درآمد!$F$13</f>
        <v>0</v>
      </c>
      <c r="N23" s="9">
        <v>0</v>
      </c>
      <c r="P23" s="63">
        <v>0</v>
      </c>
      <c r="Q23" s="63"/>
      <c r="S23" s="9">
        <v>642799995</v>
      </c>
      <c r="U23" s="9">
        <f t="shared" si="1"/>
        <v>642799995</v>
      </c>
      <c r="W23" s="20">
        <f>U23/درآمد!$F$13</f>
        <v>3.8393570068114204E-5</v>
      </c>
    </row>
    <row r="24" spans="1:23" ht="21.75" customHeight="1">
      <c r="A24" s="62" t="s">
        <v>204</v>
      </c>
      <c r="B24" s="62"/>
      <c r="D24" s="9">
        <v>0</v>
      </c>
      <c r="F24" s="9">
        <v>0</v>
      </c>
      <c r="H24" s="9">
        <v>0</v>
      </c>
      <c r="J24" s="9">
        <f t="shared" si="0"/>
        <v>0</v>
      </c>
      <c r="L24" s="20">
        <f>J24/درآمد!$F$13</f>
        <v>0</v>
      </c>
      <c r="N24" s="9">
        <v>0</v>
      </c>
      <c r="P24" s="63">
        <v>0</v>
      </c>
      <c r="Q24" s="63"/>
      <c r="S24" s="9">
        <v>0</v>
      </c>
      <c r="U24" s="9">
        <f t="shared" si="1"/>
        <v>0</v>
      </c>
      <c r="W24" s="20">
        <f>U24/درآمد!$F$13</f>
        <v>0</v>
      </c>
    </row>
    <row r="25" spans="1:23" ht="21.75" customHeight="1">
      <c r="A25" s="62" t="s">
        <v>205</v>
      </c>
      <c r="B25" s="62"/>
      <c r="D25" s="9">
        <v>0</v>
      </c>
      <c r="F25" s="9">
        <v>0</v>
      </c>
      <c r="H25" s="9">
        <v>0</v>
      </c>
      <c r="J25" s="9">
        <f t="shared" si="0"/>
        <v>0</v>
      </c>
      <c r="L25" s="20">
        <f>J25/درآمد!$F$13</f>
        <v>0</v>
      </c>
      <c r="N25" s="9">
        <v>0</v>
      </c>
      <c r="P25" s="63">
        <v>0</v>
      </c>
      <c r="Q25" s="63"/>
      <c r="S25" s="9">
        <v>22321851536</v>
      </c>
      <c r="U25" s="9">
        <f t="shared" si="1"/>
        <v>22321851536</v>
      </c>
      <c r="W25" s="20">
        <f>U25/درآمد!$F$13</f>
        <v>1.3332538544861979E-3</v>
      </c>
    </row>
    <row r="26" spans="1:23" ht="21.75" customHeight="1">
      <c r="A26" s="62" t="s">
        <v>206</v>
      </c>
      <c r="B26" s="62"/>
      <c r="D26" s="9">
        <v>0</v>
      </c>
      <c r="F26" s="9">
        <v>0</v>
      </c>
      <c r="H26" s="9">
        <v>0</v>
      </c>
      <c r="J26" s="9">
        <f t="shared" si="0"/>
        <v>0</v>
      </c>
      <c r="L26" s="20">
        <f>J26/درآمد!$F$13</f>
        <v>0</v>
      </c>
      <c r="N26" s="9">
        <v>0</v>
      </c>
      <c r="P26" s="63">
        <v>0</v>
      </c>
      <c r="Q26" s="63"/>
      <c r="S26" s="9">
        <v>1650302507</v>
      </c>
      <c r="U26" s="9">
        <f t="shared" si="1"/>
        <v>1650302507</v>
      </c>
      <c r="W26" s="20">
        <f>U26/درآمد!$F$13</f>
        <v>9.8570325807312796E-5</v>
      </c>
    </row>
    <row r="27" spans="1:23" ht="21.75" customHeight="1">
      <c r="A27" s="62" t="s">
        <v>207</v>
      </c>
      <c r="B27" s="62"/>
      <c r="D27" s="9">
        <v>0</v>
      </c>
      <c r="F27" s="9">
        <v>0</v>
      </c>
      <c r="H27" s="9">
        <v>0</v>
      </c>
      <c r="J27" s="9">
        <f t="shared" si="0"/>
        <v>0</v>
      </c>
      <c r="L27" s="20">
        <f>J27/درآمد!$F$13</f>
        <v>0</v>
      </c>
      <c r="N27" s="9">
        <v>0</v>
      </c>
      <c r="P27" s="63">
        <v>0</v>
      </c>
      <c r="Q27" s="63"/>
      <c r="S27" s="9">
        <v>-2166400000</v>
      </c>
      <c r="U27" s="9">
        <f t="shared" si="1"/>
        <v>-2166400000</v>
      </c>
      <c r="W27" s="20">
        <f>U27/درآمد!$F$13</f>
        <v>-1.2939612763307912E-4</v>
      </c>
    </row>
    <row r="28" spans="1:23" ht="21.75" customHeight="1">
      <c r="A28" s="62" t="s">
        <v>208</v>
      </c>
      <c r="B28" s="62"/>
      <c r="D28" s="9">
        <v>0</v>
      </c>
      <c r="F28" s="9">
        <v>0</v>
      </c>
      <c r="H28" s="9">
        <v>0</v>
      </c>
      <c r="J28" s="9">
        <f t="shared" si="0"/>
        <v>0</v>
      </c>
      <c r="L28" s="20">
        <f>J28/درآمد!$F$13</f>
        <v>0</v>
      </c>
      <c r="N28" s="9">
        <v>0</v>
      </c>
      <c r="P28" s="63">
        <v>0</v>
      </c>
      <c r="Q28" s="63"/>
      <c r="S28" s="9">
        <v>393906131</v>
      </c>
      <c r="U28" s="9">
        <f t="shared" si="1"/>
        <v>393906131</v>
      </c>
      <c r="W28" s="20">
        <f>U28/درآمد!$F$13</f>
        <v>2.3527477844501652E-5</v>
      </c>
    </row>
    <row r="29" spans="1:23" ht="21.75" customHeight="1">
      <c r="A29" s="62" t="s">
        <v>209</v>
      </c>
      <c r="B29" s="62"/>
      <c r="D29" s="9">
        <v>0</v>
      </c>
      <c r="F29" s="9">
        <v>0</v>
      </c>
      <c r="H29" s="9">
        <v>0</v>
      </c>
      <c r="J29" s="9">
        <f t="shared" si="0"/>
        <v>0</v>
      </c>
      <c r="L29" s="20">
        <f>J29/درآمد!$F$13</f>
        <v>0</v>
      </c>
      <c r="N29" s="9">
        <v>0</v>
      </c>
      <c r="P29" s="63">
        <v>0</v>
      </c>
      <c r="Q29" s="63"/>
      <c r="S29" s="9">
        <v>4018453750</v>
      </c>
      <c r="U29" s="9">
        <f t="shared" si="1"/>
        <v>4018453750</v>
      </c>
      <c r="W29" s="20">
        <f>U29/درآمد!$F$13</f>
        <v>2.4001678098348661E-4</v>
      </c>
    </row>
    <row r="30" spans="1:23" ht="21.75" customHeight="1">
      <c r="A30" s="62" t="s">
        <v>210</v>
      </c>
      <c r="B30" s="62"/>
      <c r="D30" s="9">
        <v>0</v>
      </c>
      <c r="F30" s="9">
        <v>0</v>
      </c>
      <c r="H30" s="9">
        <v>0</v>
      </c>
      <c r="J30" s="9">
        <f t="shared" si="0"/>
        <v>0</v>
      </c>
      <c r="L30" s="20">
        <f>J30/درآمد!$F$13</f>
        <v>0</v>
      </c>
      <c r="N30" s="9">
        <v>0</v>
      </c>
      <c r="P30" s="63">
        <v>0</v>
      </c>
      <c r="Q30" s="63"/>
      <c r="S30" s="9">
        <v>2731021875</v>
      </c>
      <c r="U30" s="9">
        <f t="shared" si="1"/>
        <v>2731021875</v>
      </c>
      <c r="W30" s="20">
        <f>U30/درآمد!$F$13</f>
        <v>1.6312022484593381E-4</v>
      </c>
    </row>
    <row r="31" spans="1:23" ht="21.75" customHeight="1">
      <c r="A31" s="62" t="s">
        <v>58</v>
      </c>
      <c r="B31" s="62"/>
      <c r="D31" s="9">
        <v>0</v>
      </c>
      <c r="F31" s="9">
        <v>29710682808</v>
      </c>
      <c r="H31" s="9">
        <v>0</v>
      </c>
      <c r="J31" s="9">
        <f t="shared" si="0"/>
        <v>29710682808</v>
      </c>
      <c r="L31" s="20">
        <f>J31/درآمد!$F$13</f>
        <v>1.774578704158926E-3</v>
      </c>
      <c r="N31" s="9">
        <v>0</v>
      </c>
      <c r="P31" s="63">
        <v>37686427234</v>
      </c>
      <c r="Q31" s="63"/>
      <c r="S31" s="9">
        <v>41055000</v>
      </c>
      <c r="U31" s="9">
        <f t="shared" si="1"/>
        <v>37727482234</v>
      </c>
      <c r="W31" s="20">
        <f>U31/درآمد!$F$13</f>
        <v>2.2534112381948804E-3</v>
      </c>
    </row>
    <row r="32" spans="1:23" ht="21.75" customHeight="1">
      <c r="A32" s="62" t="s">
        <v>69</v>
      </c>
      <c r="B32" s="62"/>
      <c r="D32" s="9">
        <v>0</v>
      </c>
      <c r="F32" s="9">
        <v>27137615498</v>
      </c>
      <c r="H32" s="9">
        <v>0</v>
      </c>
      <c r="J32" s="9">
        <f t="shared" si="0"/>
        <v>27137615498</v>
      </c>
      <c r="L32" s="20">
        <f>J32/درآمد!$F$13</f>
        <v>1.6208928908034684E-3</v>
      </c>
      <c r="N32" s="9">
        <v>0</v>
      </c>
      <c r="P32" s="63">
        <v>46833617993</v>
      </c>
      <c r="Q32" s="63"/>
      <c r="S32" s="9">
        <v>0</v>
      </c>
      <c r="U32" s="9">
        <f t="shared" si="1"/>
        <v>46833617993</v>
      </c>
      <c r="W32" s="20">
        <f>U32/درآمد!$F$13</f>
        <v>2.797308350877538E-3</v>
      </c>
    </row>
    <row r="33" spans="1:23" ht="21.75" customHeight="1">
      <c r="A33" s="62" t="s">
        <v>65</v>
      </c>
      <c r="B33" s="62"/>
      <c r="D33" s="9">
        <v>0</v>
      </c>
      <c r="F33" s="9">
        <v>21546748800</v>
      </c>
      <c r="H33" s="9">
        <v>0</v>
      </c>
      <c r="J33" s="9">
        <f t="shared" si="0"/>
        <v>21546748800</v>
      </c>
      <c r="L33" s="20">
        <f>J33/درآمد!$F$13</f>
        <v>1.2869580215115833E-3</v>
      </c>
      <c r="N33" s="9">
        <v>0</v>
      </c>
      <c r="P33" s="63">
        <v>38266176312</v>
      </c>
      <c r="Q33" s="63"/>
      <c r="S33" s="9">
        <v>0</v>
      </c>
      <c r="U33" s="9">
        <f t="shared" si="1"/>
        <v>38266176312</v>
      </c>
      <c r="W33" s="20">
        <f>U33/درآمد!$F$13</f>
        <v>2.2855867033315458E-3</v>
      </c>
    </row>
    <row r="34" spans="1:23" ht="21.75" customHeight="1">
      <c r="A34" s="62" t="s">
        <v>62</v>
      </c>
      <c r="B34" s="62"/>
      <c r="D34" s="9">
        <v>0</v>
      </c>
      <c r="F34" s="9">
        <v>49946745658</v>
      </c>
      <c r="H34" s="9">
        <v>0</v>
      </c>
      <c r="J34" s="9">
        <f t="shared" si="0"/>
        <v>49946745658</v>
      </c>
      <c r="L34" s="20">
        <f>J34/درآمد!$F$13</f>
        <v>2.983251235237956E-3</v>
      </c>
      <c r="N34" s="9">
        <v>0</v>
      </c>
      <c r="P34" s="63">
        <v>61576988523</v>
      </c>
      <c r="Q34" s="63"/>
      <c r="S34" s="9">
        <v>0</v>
      </c>
      <c r="U34" s="9">
        <f t="shared" si="1"/>
        <v>61576988523</v>
      </c>
      <c r="W34" s="20">
        <f>U34/درآمد!$F$13</f>
        <v>3.6779098348332512E-3</v>
      </c>
    </row>
    <row r="35" spans="1:23" ht="21.75" customHeight="1">
      <c r="A35" s="62" t="s">
        <v>211</v>
      </c>
      <c r="B35" s="62"/>
      <c r="D35" s="9">
        <v>0</v>
      </c>
      <c r="F35" s="9">
        <v>2973090000</v>
      </c>
      <c r="H35" s="9">
        <v>0</v>
      </c>
      <c r="J35" s="9">
        <f t="shared" si="0"/>
        <v>2973090000</v>
      </c>
      <c r="L35" s="20">
        <f>J35/درآمد!$F$13</f>
        <v>1.775786249559782E-4</v>
      </c>
      <c r="N35" s="9">
        <v>0</v>
      </c>
      <c r="P35" s="63">
        <v>4999210000</v>
      </c>
      <c r="Q35" s="63"/>
      <c r="S35" s="9">
        <v>0</v>
      </c>
      <c r="U35" s="9">
        <f t="shared" si="1"/>
        <v>4999210000</v>
      </c>
      <c r="W35" s="20">
        <f>U35/درآمد!$F$13</f>
        <v>2.9859601884442644E-4</v>
      </c>
    </row>
    <row r="36" spans="1:23" ht="21.75" customHeight="1">
      <c r="A36" s="62" t="s">
        <v>71</v>
      </c>
      <c r="B36" s="62"/>
      <c r="D36" s="9">
        <v>0</v>
      </c>
      <c r="F36" s="9">
        <v>91971791</v>
      </c>
      <c r="H36" s="9">
        <v>0</v>
      </c>
      <c r="J36" s="9">
        <f t="shared" si="0"/>
        <v>91971791</v>
      </c>
      <c r="L36" s="20">
        <f>J36/درآمد!$F$13</f>
        <v>5.4933500770305007E-6</v>
      </c>
      <c r="N36" s="9">
        <v>0</v>
      </c>
      <c r="P36" s="63">
        <v>91971791</v>
      </c>
      <c r="Q36" s="63"/>
      <c r="S36" s="9">
        <v>0</v>
      </c>
      <c r="U36" s="9">
        <f t="shared" si="1"/>
        <v>91971791</v>
      </c>
      <c r="W36" s="20">
        <f>U36/درآمد!$F$13</f>
        <v>5.4933500770305007E-6</v>
      </c>
    </row>
    <row r="37" spans="1:23" ht="21.75" customHeight="1">
      <c r="A37" s="62" t="s">
        <v>67</v>
      </c>
      <c r="B37" s="62"/>
      <c r="D37" s="9">
        <v>0</v>
      </c>
      <c r="F37" s="9">
        <v>40082497920</v>
      </c>
      <c r="H37" s="9">
        <v>0</v>
      </c>
      <c r="J37" s="9">
        <f t="shared" si="0"/>
        <v>40082497920</v>
      </c>
      <c r="L37" s="20">
        <f>J37/درآمد!$F$13</f>
        <v>2.3940731244040565E-3</v>
      </c>
      <c r="N37" s="9">
        <v>11781715104</v>
      </c>
      <c r="P37" s="63">
        <v>63118656560</v>
      </c>
      <c r="Q37" s="63"/>
      <c r="S37" s="9">
        <v>0</v>
      </c>
      <c r="U37" s="9">
        <f t="shared" si="1"/>
        <v>74900371664</v>
      </c>
      <c r="W37" s="20">
        <f>U37/درآمد!$F$13</f>
        <v>4.4736974019571668E-3</v>
      </c>
    </row>
    <row r="38" spans="1:23" ht="21.75" customHeight="1">
      <c r="A38" s="62" t="s">
        <v>54</v>
      </c>
      <c r="B38" s="62"/>
      <c r="D38" s="9">
        <v>0</v>
      </c>
      <c r="F38" s="9">
        <v>17210325000</v>
      </c>
      <c r="H38" s="9">
        <v>0</v>
      </c>
      <c r="J38" s="9">
        <f t="shared" si="0"/>
        <v>17210325000</v>
      </c>
      <c r="L38" s="20">
        <f>J38/درآمد!$F$13</f>
        <v>1.027949321596553E-3</v>
      </c>
      <c r="N38" s="9">
        <v>0</v>
      </c>
      <c r="P38" s="63">
        <v>29685552000</v>
      </c>
      <c r="Q38" s="63"/>
      <c r="S38" s="9">
        <v>0</v>
      </c>
      <c r="U38" s="9">
        <f t="shared" si="1"/>
        <v>29685552000</v>
      </c>
      <c r="W38" s="20">
        <f>U38/درآمد!$F$13</f>
        <v>1.7730776751525143E-3</v>
      </c>
    </row>
    <row r="39" spans="1:23" ht="21.75" customHeight="1">
      <c r="A39" s="62" t="s">
        <v>59</v>
      </c>
      <c r="B39" s="62"/>
      <c r="D39" s="9">
        <v>0</v>
      </c>
      <c r="F39" s="9">
        <v>1448141596</v>
      </c>
      <c r="H39" s="9">
        <v>0</v>
      </c>
      <c r="J39" s="9">
        <f t="shared" si="0"/>
        <v>1448141596</v>
      </c>
      <c r="L39" s="20">
        <f>J39/درآمد!$F$13</f>
        <v>8.6495529351360263E-5</v>
      </c>
      <c r="N39" s="9">
        <v>0</v>
      </c>
      <c r="P39" s="63">
        <v>4118736155</v>
      </c>
      <c r="Q39" s="63"/>
      <c r="S39" s="9">
        <v>0</v>
      </c>
      <c r="U39" s="9">
        <f t="shared" si="1"/>
        <v>4118736155</v>
      </c>
      <c r="W39" s="20">
        <f>U39/درآمد!$F$13</f>
        <v>2.46006512739733E-4</v>
      </c>
    </row>
    <row r="40" spans="1:23" ht="21.75" customHeight="1">
      <c r="A40" s="62" t="s">
        <v>64</v>
      </c>
      <c r="B40" s="62"/>
      <c r="D40" s="9">
        <v>0</v>
      </c>
      <c r="F40" s="9">
        <v>27935600000</v>
      </c>
      <c r="H40" s="9">
        <v>0</v>
      </c>
      <c r="J40" s="9">
        <f t="shared" si="0"/>
        <v>27935600000</v>
      </c>
      <c r="L40" s="20">
        <f>J40/درآمد!$F$13</f>
        <v>1.6685554205625207E-3</v>
      </c>
      <c r="N40" s="9">
        <v>0</v>
      </c>
      <c r="P40" s="63">
        <v>48590600000</v>
      </c>
      <c r="Q40" s="63"/>
      <c r="S40" s="9">
        <v>0</v>
      </c>
      <c r="U40" s="9">
        <f t="shared" si="1"/>
        <v>48590600000</v>
      </c>
      <c r="W40" s="20">
        <f>U40/درآمد!$F$13</f>
        <v>2.9022504982311181E-3</v>
      </c>
    </row>
    <row r="41" spans="1:23" ht="21.75" customHeight="1">
      <c r="A41" s="62" t="s">
        <v>57</v>
      </c>
      <c r="B41" s="62"/>
      <c r="D41" s="9">
        <v>0</v>
      </c>
      <c r="F41" s="9">
        <v>2115124000</v>
      </c>
      <c r="H41" s="9">
        <v>0</v>
      </c>
      <c r="J41" s="9">
        <f t="shared" si="0"/>
        <v>2115124000</v>
      </c>
      <c r="L41" s="20">
        <f>J41/درآمد!$F$13</f>
        <v>1.2633348184259085E-4</v>
      </c>
      <c r="N41" s="9">
        <v>0</v>
      </c>
      <c r="P41" s="63">
        <v>3083532000</v>
      </c>
      <c r="Q41" s="63"/>
      <c r="S41" s="9">
        <v>0</v>
      </c>
      <c r="U41" s="9">
        <f t="shared" si="1"/>
        <v>3083532000</v>
      </c>
      <c r="W41" s="20">
        <f>U41/درآمد!$F$13</f>
        <v>1.8417517551360952E-4</v>
      </c>
    </row>
    <row r="42" spans="1:23" ht="21.75" customHeight="1">
      <c r="A42" s="62" t="s">
        <v>61</v>
      </c>
      <c r="B42" s="62"/>
      <c r="D42" s="9">
        <v>0</v>
      </c>
      <c r="F42" s="9">
        <v>0</v>
      </c>
      <c r="H42" s="9">
        <v>0</v>
      </c>
      <c r="J42" s="9">
        <f t="shared" si="0"/>
        <v>0</v>
      </c>
      <c r="L42" s="20">
        <f>J42/درآمد!$F$13</f>
        <v>0</v>
      </c>
      <c r="N42" s="9">
        <v>0</v>
      </c>
      <c r="P42" s="63">
        <v>-172999999</v>
      </c>
      <c r="Q42" s="63"/>
      <c r="S42" s="9">
        <v>0</v>
      </c>
      <c r="U42" s="9">
        <f t="shared" si="1"/>
        <v>-172999999</v>
      </c>
      <c r="W42" s="20">
        <f>U42/درآمد!$F$13</f>
        <v>-1.0333054814958715E-5</v>
      </c>
    </row>
    <row r="43" spans="1:23" ht="21.75" customHeight="1">
      <c r="A43" s="62" t="s">
        <v>63</v>
      </c>
      <c r="B43" s="62"/>
      <c r="D43" s="9">
        <v>0</v>
      </c>
      <c r="F43" s="9">
        <v>0</v>
      </c>
      <c r="H43" s="9">
        <v>0</v>
      </c>
      <c r="J43" s="9">
        <f t="shared" si="0"/>
        <v>0</v>
      </c>
      <c r="L43" s="20">
        <f>J43/درآمد!$F$13</f>
        <v>0</v>
      </c>
      <c r="N43" s="9">
        <v>0</v>
      </c>
      <c r="P43" s="63">
        <v>-227249999</v>
      </c>
      <c r="Q43" s="63"/>
      <c r="S43" s="9">
        <v>0</v>
      </c>
      <c r="U43" s="9">
        <f t="shared" si="1"/>
        <v>-227249999</v>
      </c>
      <c r="W43" s="20">
        <f>U43/درآمد!$F$13</f>
        <v>-1.3573333583466165E-5</v>
      </c>
    </row>
    <row r="44" spans="1:23" ht="21.75" customHeight="1">
      <c r="A44" s="64" t="s">
        <v>72</v>
      </c>
      <c r="B44" s="64"/>
      <c r="D44" s="13">
        <v>0</v>
      </c>
      <c r="F44" s="13">
        <v>-251609204</v>
      </c>
      <c r="H44" s="13">
        <v>0</v>
      </c>
      <c r="J44" s="9">
        <f t="shared" si="0"/>
        <v>-251609204</v>
      </c>
      <c r="L44" s="20">
        <f>J44/درآمد!$F$13</f>
        <v>-1.5028275791378064E-5</v>
      </c>
      <c r="N44" s="13">
        <v>0</v>
      </c>
      <c r="P44" s="63">
        <v>-251609203</v>
      </c>
      <c r="Q44" s="63"/>
      <c r="S44" s="13">
        <v>0</v>
      </c>
      <c r="U44" s="9">
        <f t="shared" si="1"/>
        <v>-251609203</v>
      </c>
      <c r="W44" s="20">
        <f>U44/درآمد!$F$13</f>
        <v>-1.5028275731649424E-5</v>
      </c>
    </row>
    <row r="45" spans="1:23" ht="21.75" customHeight="1" thickBot="1">
      <c r="A45" s="61" t="s">
        <v>23</v>
      </c>
      <c r="B45" s="61"/>
      <c r="D45" s="15">
        <v>0</v>
      </c>
      <c r="F45" s="15">
        <f>SUM(F9:F44)</f>
        <v>258000136840</v>
      </c>
      <c r="H45" s="15">
        <f>SUM(H9:H44)</f>
        <v>480561143875</v>
      </c>
      <c r="J45" s="15">
        <v>735748117952</v>
      </c>
      <c r="L45" s="52">
        <f>SUM(L9:L44)</f>
        <v>4.4113261514147219E-2</v>
      </c>
      <c r="N45" s="15">
        <v>11781715104</v>
      </c>
      <c r="P45" s="72">
        <f>SUM(P9:Q44)</f>
        <v>978590396581</v>
      </c>
      <c r="Q45" s="72"/>
      <c r="S45" s="15">
        <f>SUM(S9:S44)</f>
        <v>577624489737</v>
      </c>
      <c r="U45" s="15">
        <f>SUM(U9:U44)</f>
        <v>1567996601422</v>
      </c>
      <c r="W45" s="52">
        <f>SUM(W9:W44)</f>
        <v>9.3654305929576895E-2</v>
      </c>
    </row>
    <row r="46" spans="1:23" ht="13.5" thickTop="1"/>
    <row r="47" spans="1:23">
      <c r="F47" s="19"/>
    </row>
    <row r="48" spans="1:23">
      <c r="F48" s="19"/>
    </row>
  </sheetData>
  <mergeCells count="84">
    <mergeCell ref="A43:B43"/>
    <mergeCell ref="P43:Q43"/>
    <mergeCell ref="A44:B44"/>
    <mergeCell ref="P44:Q44"/>
    <mergeCell ref="A45:B45"/>
    <mergeCell ref="P45:Q45"/>
    <mergeCell ref="A40:B40"/>
    <mergeCell ref="P40:Q40"/>
    <mergeCell ref="A41:B41"/>
    <mergeCell ref="P41:Q41"/>
    <mergeCell ref="A42:B42"/>
    <mergeCell ref="P42:Q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42"/>
  <sheetViews>
    <sheetView rightToLeft="1" workbookViewId="0">
      <selection activeCell="W16" sqref="W16:W19"/>
    </sheetView>
  </sheetViews>
  <sheetFormatPr defaultRowHeight="12.75"/>
  <cols>
    <col min="1" max="1" width="6.7109375" bestFit="1" customWidth="1"/>
    <col min="2" max="2" width="32.85546875" customWidth="1"/>
    <col min="3" max="3" width="1.28515625" customWidth="1"/>
    <col min="4" max="4" width="16.140625" customWidth="1"/>
    <col min="5" max="5" width="1.28515625" customWidth="1"/>
    <col min="6" max="6" width="16.85546875" customWidth="1"/>
    <col min="7" max="7" width="1.28515625" customWidth="1"/>
    <col min="8" max="8" width="15.42578125" bestFit="1" customWidth="1"/>
    <col min="9" max="9" width="1.28515625" customWidth="1"/>
    <col min="10" max="10" width="17" customWidth="1"/>
    <col min="11" max="11" width="1.28515625" customWidth="1"/>
    <col min="12" max="12" width="19.7109375" bestFit="1" customWidth="1"/>
    <col min="13" max="13" width="1.28515625" customWidth="1"/>
    <col min="14" max="14" width="17.7109375" customWidth="1"/>
    <col min="15" max="15" width="1.28515625" customWidth="1"/>
    <col min="16" max="16" width="16.85546875" customWidth="1"/>
    <col min="17" max="17" width="1.28515625" customWidth="1"/>
    <col min="18" max="18" width="17.5703125" bestFit="1" customWidth="1"/>
    <col min="19" max="19" width="1.28515625" customWidth="1"/>
    <col min="20" max="20" width="17.7109375" bestFit="1" customWidth="1"/>
    <col min="21" max="21" width="2.140625" bestFit="1" customWidth="1"/>
    <col min="23" max="23" width="15" bestFit="1" customWidth="1"/>
    <col min="25" max="25" width="4.85546875" bestFit="1" customWidth="1"/>
  </cols>
  <sheetData>
    <row r="1" spans="1:23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3" ht="21.75" customHeight="1">
      <c r="A2" s="57" t="s">
        <v>149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3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3" ht="14.45" customHeight="1"/>
    <row r="5" spans="1:23" ht="14.45" customHeight="1">
      <c r="A5" s="1" t="s">
        <v>212</v>
      </c>
      <c r="B5" s="58" t="s">
        <v>213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3" ht="14.45" customHeight="1">
      <c r="D6" s="59" t="s">
        <v>168</v>
      </c>
      <c r="E6" s="59"/>
      <c r="F6" s="59"/>
      <c r="G6" s="59"/>
      <c r="H6" s="59"/>
      <c r="I6" s="59"/>
      <c r="J6" s="59"/>
      <c r="L6" s="73" t="s">
        <v>169</v>
      </c>
      <c r="M6" s="73"/>
      <c r="N6" s="73"/>
      <c r="O6" s="73"/>
      <c r="P6" s="73"/>
      <c r="Q6" s="73"/>
      <c r="R6" s="73"/>
      <c r="S6" s="73"/>
      <c r="T6" s="73"/>
    </row>
    <row r="7" spans="1:23" ht="14.45" customHeight="1">
      <c r="D7" s="3"/>
      <c r="E7" s="3"/>
      <c r="F7" s="3"/>
      <c r="G7" s="3"/>
      <c r="H7" s="3"/>
      <c r="I7" s="3"/>
      <c r="J7" s="3"/>
      <c r="N7" s="3"/>
      <c r="O7" s="3"/>
      <c r="P7" s="3"/>
      <c r="Q7" s="3"/>
      <c r="R7" s="3"/>
      <c r="S7" s="3"/>
      <c r="T7" s="3"/>
    </row>
    <row r="8" spans="1:23" ht="14.45" customHeight="1">
      <c r="A8" s="59" t="s">
        <v>214</v>
      </c>
      <c r="B8" s="59"/>
      <c r="D8" s="2" t="s">
        <v>215</v>
      </c>
      <c r="F8" s="2" t="s">
        <v>172</v>
      </c>
      <c r="H8" s="2" t="s">
        <v>173</v>
      </c>
      <c r="J8" s="2" t="s">
        <v>23</v>
      </c>
      <c r="L8" s="24" t="s">
        <v>305</v>
      </c>
      <c r="N8" s="2" t="s">
        <v>215</v>
      </c>
      <c r="P8" s="2" t="s">
        <v>172</v>
      </c>
      <c r="R8" s="2" t="s">
        <v>173</v>
      </c>
      <c r="T8" s="2" t="s">
        <v>23</v>
      </c>
    </row>
    <row r="9" spans="1:23" ht="21.75" customHeight="1">
      <c r="A9" s="66" t="s">
        <v>89</v>
      </c>
      <c r="B9" s="66"/>
      <c r="D9" s="6">
        <v>0</v>
      </c>
      <c r="F9" s="6">
        <v>-27298531719</v>
      </c>
      <c r="H9" s="6">
        <v>29047761302</v>
      </c>
      <c r="J9" s="6">
        <f>D9+F9+H9</f>
        <v>1749229583</v>
      </c>
      <c r="L9" s="9">
        <v>0</v>
      </c>
      <c r="N9" s="6">
        <v>0</v>
      </c>
      <c r="P9" s="6">
        <v>0</v>
      </c>
      <c r="R9" s="6">
        <v>29047761302</v>
      </c>
      <c r="T9" s="6">
        <f t="shared" ref="T9:T15" si="0">L9+N9+P9+R9</f>
        <v>29047761302</v>
      </c>
    </row>
    <row r="10" spans="1:23" ht="21.75" customHeight="1">
      <c r="A10" s="62" t="s">
        <v>216</v>
      </c>
      <c r="B10" s="62"/>
      <c r="D10" s="9">
        <v>0</v>
      </c>
      <c r="F10" s="9">
        <v>0</v>
      </c>
      <c r="H10" s="9">
        <v>0</v>
      </c>
      <c r="J10" s="9">
        <f t="shared" ref="J10:J40" si="1">D10+F10+H10</f>
        <v>0</v>
      </c>
      <c r="L10" s="9">
        <v>0</v>
      </c>
      <c r="N10" s="9">
        <v>11689983445</v>
      </c>
      <c r="P10" s="9">
        <v>0</v>
      </c>
      <c r="R10" s="9">
        <v>63437500</v>
      </c>
      <c r="T10" s="9">
        <f t="shared" si="0"/>
        <v>11753420945</v>
      </c>
    </row>
    <row r="11" spans="1:23" ht="21.75" customHeight="1">
      <c r="A11" s="62" t="s">
        <v>217</v>
      </c>
      <c r="B11" s="62"/>
      <c r="D11" s="9">
        <v>0</v>
      </c>
      <c r="F11" s="9">
        <v>0</v>
      </c>
      <c r="H11" s="9">
        <v>0</v>
      </c>
      <c r="J11" s="9">
        <f t="shared" si="1"/>
        <v>0</v>
      </c>
      <c r="L11" s="9"/>
      <c r="N11" s="9">
        <v>0</v>
      </c>
      <c r="P11" s="9">
        <v>0</v>
      </c>
      <c r="R11" s="9">
        <v>123019378125</v>
      </c>
      <c r="T11" s="9">
        <f t="shared" si="0"/>
        <v>123019378125</v>
      </c>
    </row>
    <row r="12" spans="1:23" ht="21.75" customHeight="1">
      <c r="A12" s="62" t="s">
        <v>218</v>
      </c>
      <c r="B12" s="62"/>
      <c r="D12" s="9">
        <v>0</v>
      </c>
      <c r="F12" s="9">
        <v>0</v>
      </c>
      <c r="H12" s="9">
        <v>0</v>
      </c>
      <c r="J12" s="9">
        <f t="shared" si="1"/>
        <v>0</v>
      </c>
      <c r="L12" s="9">
        <v>0</v>
      </c>
      <c r="N12" s="9">
        <v>0</v>
      </c>
      <c r="P12" s="9">
        <v>0</v>
      </c>
      <c r="R12" s="9">
        <v>262664616693</v>
      </c>
      <c r="T12" s="9">
        <f t="shared" si="0"/>
        <v>262664616693</v>
      </c>
    </row>
    <row r="13" spans="1:23" ht="21.75" customHeight="1">
      <c r="A13" s="62" t="s">
        <v>219</v>
      </c>
      <c r="B13" s="62"/>
      <c r="D13" s="9">
        <v>0</v>
      </c>
      <c r="F13" s="9">
        <v>0</v>
      </c>
      <c r="H13" s="9">
        <v>0</v>
      </c>
      <c r="J13" s="9">
        <f t="shared" si="1"/>
        <v>0</v>
      </c>
      <c r="L13" s="9">
        <v>0</v>
      </c>
      <c r="N13" s="9">
        <v>51868267977</v>
      </c>
      <c r="P13" s="9">
        <v>0</v>
      </c>
      <c r="R13" s="9">
        <v>7790126584</v>
      </c>
      <c r="T13" s="9">
        <f t="shared" si="0"/>
        <v>59658394561</v>
      </c>
    </row>
    <row r="14" spans="1:23" ht="21.75" customHeight="1">
      <c r="A14" s="62" t="s">
        <v>220</v>
      </c>
      <c r="B14" s="62"/>
      <c r="D14" s="9">
        <v>0</v>
      </c>
      <c r="F14" s="9">
        <v>0</v>
      </c>
      <c r="H14" s="9">
        <v>0</v>
      </c>
      <c r="J14" s="9">
        <f t="shared" si="1"/>
        <v>0</v>
      </c>
      <c r="L14" s="9">
        <v>0</v>
      </c>
      <c r="N14" s="9">
        <v>17506126473</v>
      </c>
      <c r="P14" s="9">
        <v>0</v>
      </c>
      <c r="R14" s="9">
        <v>-49267345062</v>
      </c>
      <c r="T14" s="9">
        <f t="shared" si="0"/>
        <v>-31761218589</v>
      </c>
    </row>
    <row r="15" spans="1:23" ht="21.75" customHeight="1">
      <c r="A15" s="62" t="s">
        <v>221</v>
      </c>
      <c r="B15" s="62"/>
      <c r="D15" s="9">
        <v>0</v>
      </c>
      <c r="F15" s="9">
        <v>0</v>
      </c>
      <c r="H15" s="9">
        <v>0</v>
      </c>
      <c r="J15" s="9">
        <f t="shared" si="1"/>
        <v>0</v>
      </c>
      <c r="L15" s="9">
        <v>0</v>
      </c>
      <c r="N15" s="9">
        <v>37404751821</v>
      </c>
      <c r="P15" s="9">
        <v>0</v>
      </c>
      <c r="R15" s="9">
        <v>14278694375</v>
      </c>
      <c r="T15" s="9">
        <f t="shared" si="0"/>
        <v>51683446196</v>
      </c>
    </row>
    <row r="16" spans="1:23" ht="21.75" customHeight="1">
      <c r="A16" s="62" t="s">
        <v>222</v>
      </c>
      <c r="B16" s="62"/>
      <c r="D16" s="9">
        <v>0</v>
      </c>
      <c r="F16" s="9">
        <v>0</v>
      </c>
      <c r="H16" s="9">
        <v>0</v>
      </c>
      <c r="J16" s="9">
        <f t="shared" si="1"/>
        <v>0</v>
      </c>
      <c r="L16" s="9">
        <v>0</v>
      </c>
      <c r="N16" s="9">
        <v>126195632528</v>
      </c>
      <c r="P16" s="9">
        <v>0</v>
      </c>
      <c r="R16" s="9">
        <v>64161849577</v>
      </c>
      <c r="T16" s="9">
        <f t="shared" ref="T16:T38" si="2">L16+N16+P16+R16</f>
        <v>190357482105</v>
      </c>
      <c r="W16" s="19"/>
    </row>
    <row r="17" spans="1:23" ht="21.75" customHeight="1">
      <c r="A17" s="62" t="s">
        <v>223</v>
      </c>
      <c r="B17" s="62"/>
      <c r="D17" s="9">
        <v>0</v>
      </c>
      <c r="F17" s="9">
        <v>0</v>
      </c>
      <c r="H17" s="9">
        <v>0</v>
      </c>
      <c r="J17" s="9">
        <f t="shared" si="1"/>
        <v>0</v>
      </c>
      <c r="L17" s="9">
        <v>0</v>
      </c>
      <c r="N17" s="9">
        <v>0</v>
      </c>
      <c r="P17" s="9">
        <v>0</v>
      </c>
      <c r="R17" s="9">
        <v>39552562500</v>
      </c>
      <c r="T17" s="9">
        <f>L17+N17+P17+R17</f>
        <v>39552562500</v>
      </c>
      <c r="W17" s="19"/>
    </row>
    <row r="18" spans="1:23" ht="21.75" customHeight="1">
      <c r="A18" s="62" t="s">
        <v>107</v>
      </c>
      <c r="B18" s="62"/>
      <c r="D18" s="9">
        <v>260239153847</v>
      </c>
      <c r="F18" s="9">
        <v>286566451134</v>
      </c>
      <c r="H18" s="9">
        <v>0</v>
      </c>
      <c r="J18" s="9">
        <f t="shared" si="1"/>
        <v>546805604981</v>
      </c>
      <c r="L18" s="9">
        <v>0</v>
      </c>
      <c r="N18" s="9">
        <v>3099586104404</v>
      </c>
      <c r="P18" s="9">
        <v>-365621415933</v>
      </c>
      <c r="R18" s="9">
        <v>-7079952010</v>
      </c>
      <c r="T18" s="9">
        <f t="shared" si="2"/>
        <v>2726884736461</v>
      </c>
      <c r="W18" s="19"/>
    </row>
    <row r="19" spans="1:23" ht="21.75" customHeight="1">
      <c r="A19" s="62" t="s">
        <v>224</v>
      </c>
      <c r="B19" s="62"/>
      <c r="D19" s="9">
        <v>998050846</v>
      </c>
      <c r="F19" s="9">
        <v>0</v>
      </c>
      <c r="H19" s="9">
        <v>0</v>
      </c>
      <c r="J19" s="9">
        <f t="shared" si="1"/>
        <v>998050846</v>
      </c>
      <c r="L19" s="9">
        <v>0</v>
      </c>
      <c r="N19" s="9">
        <v>189529133803</v>
      </c>
      <c r="P19" s="9">
        <v>0</v>
      </c>
      <c r="R19" s="9">
        <v>94593612554</v>
      </c>
      <c r="T19" s="9">
        <f t="shared" si="2"/>
        <v>284122746357</v>
      </c>
    </row>
    <row r="20" spans="1:23" ht="21.75" customHeight="1">
      <c r="A20" s="62" t="s">
        <v>225</v>
      </c>
      <c r="B20" s="62"/>
      <c r="D20" s="9">
        <v>0</v>
      </c>
      <c r="F20" s="9">
        <v>0</v>
      </c>
      <c r="H20" s="9">
        <v>0</v>
      </c>
      <c r="J20" s="9">
        <f t="shared" si="1"/>
        <v>0</v>
      </c>
      <c r="L20" s="9">
        <v>0</v>
      </c>
      <c r="N20" s="9">
        <v>144905312993</v>
      </c>
      <c r="P20" s="9">
        <v>0</v>
      </c>
      <c r="R20" s="9">
        <v>217500000</v>
      </c>
      <c r="T20" s="9">
        <f t="shared" si="2"/>
        <v>145122812993</v>
      </c>
    </row>
    <row r="21" spans="1:23" ht="21.75" customHeight="1">
      <c r="A21" s="62" t="s">
        <v>226</v>
      </c>
      <c r="B21" s="62"/>
      <c r="D21" s="9">
        <v>0</v>
      </c>
      <c r="F21" s="9">
        <v>0</v>
      </c>
      <c r="H21" s="9">
        <v>0</v>
      </c>
      <c r="J21" s="9">
        <f t="shared" si="1"/>
        <v>0</v>
      </c>
      <c r="L21" s="9">
        <v>0</v>
      </c>
      <c r="N21" s="9">
        <v>0</v>
      </c>
      <c r="P21" s="9">
        <v>0</v>
      </c>
      <c r="R21" s="9">
        <v>97029939050</v>
      </c>
      <c r="T21" s="9">
        <f t="shared" si="2"/>
        <v>97029939050</v>
      </c>
    </row>
    <row r="22" spans="1:23" ht="21.75" customHeight="1">
      <c r="A22" s="62" t="s">
        <v>113</v>
      </c>
      <c r="B22" s="62"/>
      <c r="D22" s="9">
        <v>32076099666</v>
      </c>
      <c r="F22" s="9">
        <v>0</v>
      </c>
      <c r="H22" s="9">
        <v>0</v>
      </c>
      <c r="J22" s="9">
        <f t="shared" si="1"/>
        <v>32076099666</v>
      </c>
      <c r="L22" s="9">
        <v>10000000000</v>
      </c>
      <c r="N22" s="9">
        <v>196312146400</v>
      </c>
      <c r="P22" s="9">
        <v>-323531250</v>
      </c>
      <c r="R22" s="9">
        <v>-18720000000</v>
      </c>
      <c r="T22" s="9">
        <f>L22+N22+P22+R22</f>
        <v>187268615150</v>
      </c>
    </row>
    <row r="23" spans="1:23" ht="21.75" customHeight="1">
      <c r="A23" s="62" t="s">
        <v>116</v>
      </c>
      <c r="B23" s="62"/>
      <c r="D23" s="9">
        <v>6007475034</v>
      </c>
      <c r="F23" s="9">
        <v>-122298382605</v>
      </c>
      <c r="H23" s="9">
        <v>0</v>
      </c>
      <c r="J23" s="9">
        <f t="shared" si="1"/>
        <v>-116290907571</v>
      </c>
      <c r="L23" s="9">
        <v>0</v>
      </c>
      <c r="N23" s="9">
        <v>6007475034</v>
      </c>
      <c r="P23" s="9">
        <v>-122298382605</v>
      </c>
      <c r="R23" s="9">
        <v>0</v>
      </c>
      <c r="T23" s="9">
        <f t="shared" si="2"/>
        <v>-116290907571</v>
      </c>
    </row>
    <row r="24" spans="1:23" ht="21.75" customHeight="1">
      <c r="A24" s="62" t="s">
        <v>122</v>
      </c>
      <c r="B24" s="62"/>
      <c r="D24" s="9">
        <v>1371882319</v>
      </c>
      <c r="F24" s="9">
        <v>-13002754470</v>
      </c>
      <c r="H24" s="9">
        <v>0</v>
      </c>
      <c r="J24" s="9">
        <f t="shared" si="1"/>
        <v>-11630872151</v>
      </c>
      <c r="L24" s="9">
        <v>0</v>
      </c>
      <c r="N24" s="9">
        <v>1371882319</v>
      </c>
      <c r="P24" s="9">
        <v>-13002754470</v>
      </c>
      <c r="R24" s="9">
        <v>0</v>
      </c>
      <c r="T24" s="9">
        <f t="shared" si="2"/>
        <v>-11630872151</v>
      </c>
    </row>
    <row r="25" spans="1:23" ht="21.75" customHeight="1">
      <c r="A25" s="62" t="s">
        <v>119</v>
      </c>
      <c r="B25" s="62"/>
      <c r="D25" s="9">
        <v>1614518208</v>
      </c>
      <c r="F25" s="9">
        <v>-16876764248</v>
      </c>
      <c r="H25" s="9">
        <v>0</v>
      </c>
      <c r="J25" s="9">
        <f t="shared" si="1"/>
        <v>-15262246040</v>
      </c>
      <c r="L25" s="9">
        <v>0</v>
      </c>
      <c r="N25" s="9">
        <v>1614518208</v>
      </c>
      <c r="P25" s="9">
        <v>-16876764248</v>
      </c>
      <c r="R25" s="9">
        <v>0</v>
      </c>
      <c r="T25" s="9">
        <f t="shared" si="2"/>
        <v>-15262246040</v>
      </c>
    </row>
    <row r="26" spans="1:23" ht="21.75" customHeight="1">
      <c r="A26" s="62" t="s">
        <v>124</v>
      </c>
      <c r="B26" s="62"/>
      <c r="D26" s="9">
        <v>9583998698</v>
      </c>
      <c r="F26" s="9">
        <v>-67828133235</v>
      </c>
      <c r="H26" s="9">
        <v>0</v>
      </c>
      <c r="J26" s="9">
        <f t="shared" si="1"/>
        <v>-58244134537</v>
      </c>
      <c r="L26" s="9">
        <v>0</v>
      </c>
      <c r="N26" s="9">
        <v>9583998698</v>
      </c>
      <c r="P26" s="9">
        <v>-67828133235</v>
      </c>
      <c r="R26" s="9">
        <v>0</v>
      </c>
      <c r="T26" s="9">
        <f t="shared" si="2"/>
        <v>-58244134537</v>
      </c>
    </row>
    <row r="27" spans="1:23" ht="21.75" customHeight="1">
      <c r="A27" s="62" t="s">
        <v>288</v>
      </c>
      <c r="B27" s="62"/>
      <c r="D27" s="9">
        <v>205054308990</v>
      </c>
      <c r="F27" s="9">
        <v>0</v>
      </c>
      <c r="H27" s="9">
        <v>0</v>
      </c>
      <c r="J27" s="9">
        <f t="shared" si="1"/>
        <v>205054308990</v>
      </c>
      <c r="L27" s="9">
        <v>0</v>
      </c>
      <c r="N27" s="9">
        <v>644694071140</v>
      </c>
      <c r="P27" s="9">
        <v>0</v>
      </c>
      <c r="R27" s="9">
        <v>0</v>
      </c>
      <c r="T27" s="9">
        <f t="shared" si="2"/>
        <v>644694071140</v>
      </c>
    </row>
    <row r="28" spans="1:23" ht="21.75" customHeight="1">
      <c r="A28" s="62" t="s">
        <v>306</v>
      </c>
      <c r="B28" s="62"/>
      <c r="D28" s="9">
        <v>179699803590</v>
      </c>
      <c r="F28" s="9">
        <v>0</v>
      </c>
      <c r="H28" s="9">
        <v>0</v>
      </c>
      <c r="J28" s="9">
        <f t="shared" si="1"/>
        <v>179699803590</v>
      </c>
      <c r="L28" s="9">
        <v>0</v>
      </c>
      <c r="N28" s="9">
        <v>646182348173</v>
      </c>
      <c r="P28" s="9">
        <v>0</v>
      </c>
      <c r="R28" s="9">
        <v>0</v>
      </c>
      <c r="T28" s="9">
        <f t="shared" si="2"/>
        <v>646182348173</v>
      </c>
    </row>
    <row r="29" spans="1:23" ht="21.75" customHeight="1">
      <c r="A29" s="62" t="s">
        <v>86</v>
      </c>
      <c r="B29" s="62"/>
      <c r="D29" s="9">
        <v>24234331550</v>
      </c>
      <c r="F29" s="9">
        <v>0</v>
      </c>
      <c r="H29" s="9">
        <v>0</v>
      </c>
      <c r="J29" s="9">
        <f t="shared" si="1"/>
        <v>24234331550</v>
      </c>
      <c r="L29" s="9">
        <v>10000000000</v>
      </c>
      <c r="N29" s="9">
        <v>95948905505</v>
      </c>
      <c r="P29" s="9">
        <v>-543750000</v>
      </c>
      <c r="R29" s="9">
        <v>0</v>
      </c>
      <c r="T29" s="9">
        <f>L29+N29+P29+R29</f>
        <v>105405155505</v>
      </c>
    </row>
    <row r="30" spans="1:23" ht="21.75" customHeight="1">
      <c r="A30" s="62" t="s">
        <v>110</v>
      </c>
      <c r="B30" s="62"/>
      <c r="D30" s="9">
        <v>109268039218</v>
      </c>
      <c r="F30" s="9">
        <v>-456719062540</v>
      </c>
      <c r="H30" s="9">
        <v>0</v>
      </c>
      <c r="J30" s="9">
        <f t="shared" si="1"/>
        <v>-347451023322</v>
      </c>
      <c r="L30" s="9">
        <v>0</v>
      </c>
      <c r="N30" s="9">
        <v>172891000502</v>
      </c>
      <c r="P30" s="9">
        <v>-256152174695</v>
      </c>
      <c r="R30" s="9">
        <v>0</v>
      </c>
      <c r="T30" s="9">
        <f t="shared" si="2"/>
        <v>-83261174193</v>
      </c>
    </row>
    <row r="31" spans="1:23" ht="21.75" customHeight="1">
      <c r="A31" s="62" t="s">
        <v>104</v>
      </c>
      <c r="B31" s="62"/>
      <c r="D31" s="9">
        <v>33390142918</v>
      </c>
      <c r="F31" s="9">
        <v>9630393824</v>
      </c>
      <c r="H31" s="9">
        <v>0</v>
      </c>
      <c r="J31" s="9">
        <f t="shared" si="1"/>
        <v>43020536742</v>
      </c>
      <c r="L31" s="9">
        <v>0</v>
      </c>
      <c r="N31" s="9">
        <v>463018179550</v>
      </c>
      <c r="P31" s="9">
        <v>-112637452120</v>
      </c>
      <c r="R31" s="9">
        <v>0</v>
      </c>
      <c r="T31" s="9">
        <f t="shared" si="2"/>
        <v>350380727430</v>
      </c>
    </row>
    <row r="32" spans="1:23" ht="21.75" customHeight="1">
      <c r="A32" s="62" t="s">
        <v>98</v>
      </c>
      <c r="B32" s="62"/>
      <c r="D32" s="9">
        <v>102225011</v>
      </c>
      <c r="F32" s="9">
        <v>0</v>
      </c>
      <c r="H32" s="9">
        <v>0</v>
      </c>
      <c r="J32" s="9">
        <f t="shared" si="1"/>
        <v>102225011</v>
      </c>
      <c r="L32" s="9">
        <v>0</v>
      </c>
      <c r="N32" s="9">
        <v>446391462</v>
      </c>
      <c r="P32" s="9">
        <v>-13257063</v>
      </c>
      <c r="R32" s="9">
        <v>0</v>
      </c>
      <c r="T32" s="9">
        <f t="shared" si="2"/>
        <v>433134399</v>
      </c>
    </row>
    <row r="33" spans="1:24" ht="21.75" customHeight="1">
      <c r="A33" s="62" t="s">
        <v>95</v>
      </c>
      <c r="B33" s="62"/>
      <c r="D33" s="9">
        <v>22058574300</v>
      </c>
      <c r="F33" s="9">
        <v>0</v>
      </c>
      <c r="H33" s="9">
        <v>0</v>
      </c>
      <c r="J33" s="9">
        <f t="shared" si="1"/>
        <v>22058574300</v>
      </c>
      <c r="L33" s="9">
        <v>0</v>
      </c>
      <c r="N33" s="9">
        <v>196065573797</v>
      </c>
      <c r="P33" s="9">
        <v>-362500000</v>
      </c>
      <c r="R33" s="9">
        <v>0</v>
      </c>
      <c r="T33" s="9">
        <f t="shared" si="2"/>
        <v>195703073797</v>
      </c>
    </row>
    <row r="34" spans="1:24" ht="21.75" customHeight="1">
      <c r="A34" s="62" t="s">
        <v>101</v>
      </c>
      <c r="B34" s="62"/>
      <c r="D34" s="9">
        <v>3281904065</v>
      </c>
      <c r="F34" s="9">
        <v>0</v>
      </c>
      <c r="H34" s="9">
        <v>0</v>
      </c>
      <c r="J34" s="9">
        <f t="shared" si="1"/>
        <v>3281904065</v>
      </c>
      <c r="L34" s="9">
        <v>0</v>
      </c>
      <c r="N34" s="9">
        <v>30116734291</v>
      </c>
      <c r="P34" s="9">
        <v>12043917388</v>
      </c>
      <c r="R34" s="9">
        <v>0</v>
      </c>
      <c r="T34" s="9">
        <f t="shared" si="2"/>
        <v>42160651679</v>
      </c>
    </row>
    <row r="35" spans="1:24" ht="21.75" customHeight="1">
      <c r="A35" s="62" t="s">
        <v>92</v>
      </c>
      <c r="B35" s="62"/>
      <c r="D35" s="9">
        <v>0</v>
      </c>
      <c r="F35" s="9">
        <v>755306713</v>
      </c>
      <c r="H35" s="9">
        <v>0</v>
      </c>
      <c r="J35" s="9">
        <f t="shared" si="1"/>
        <v>755306713</v>
      </c>
      <c r="L35" s="9">
        <v>0</v>
      </c>
      <c r="N35" s="9">
        <v>0</v>
      </c>
      <c r="P35" s="9">
        <v>3210444100</v>
      </c>
      <c r="R35" s="9">
        <v>0</v>
      </c>
      <c r="T35" s="9">
        <f t="shared" si="2"/>
        <v>3210444100</v>
      </c>
    </row>
    <row r="36" spans="1:24" ht="21.75" customHeight="1">
      <c r="A36" s="62" t="s">
        <v>82</v>
      </c>
      <c r="B36" s="62"/>
      <c r="D36" s="9">
        <v>0</v>
      </c>
      <c r="F36" s="9">
        <v>59036786961</v>
      </c>
      <c r="H36" s="9">
        <v>0</v>
      </c>
      <c r="J36" s="9">
        <f t="shared" si="1"/>
        <v>59036786961</v>
      </c>
      <c r="L36" s="9">
        <v>0</v>
      </c>
      <c r="N36" s="9">
        <v>0</v>
      </c>
      <c r="P36" s="9">
        <v>447989333240</v>
      </c>
      <c r="R36" s="9">
        <v>0</v>
      </c>
      <c r="T36" s="9">
        <f t="shared" si="2"/>
        <v>447989333240</v>
      </c>
    </row>
    <row r="37" spans="1:24" ht="21.75" customHeight="1">
      <c r="A37" s="62" t="s">
        <v>19</v>
      </c>
      <c r="B37" s="62"/>
      <c r="D37" s="9">
        <v>0</v>
      </c>
      <c r="F37" s="9">
        <v>9693690260</v>
      </c>
      <c r="H37" s="9">
        <v>0</v>
      </c>
      <c r="J37" s="9">
        <f t="shared" si="1"/>
        <v>9693690260</v>
      </c>
      <c r="L37" s="9">
        <v>0</v>
      </c>
      <c r="N37" s="9">
        <v>24054000000</v>
      </c>
      <c r="P37" s="9">
        <v>26526208371</v>
      </c>
      <c r="R37" s="9">
        <v>0</v>
      </c>
      <c r="T37" s="9">
        <f t="shared" si="2"/>
        <v>50580208371</v>
      </c>
    </row>
    <row r="38" spans="1:24" ht="21.75" customHeight="1">
      <c r="A38" s="62" t="s">
        <v>20</v>
      </c>
      <c r="B38" s="62"/>
      <c r="D38" s="9">
        <v>0</v>
      </c>
      <c r="F38" s="9">
        <v>10074728560</v>
      </c>
      <c r="H38" s="9">
        <v>0</v>
      </c>
      <c r="J38" s="9">
        <f t="shared" si="1"/>
        <v>10074728560</v>
      </c>
      <c r="L38" s="9">
        <v>0</v>
      </c>
      <c r="N38" s="9">
        <v>0</v>
      </c>
      <c r="P38" s="9">
        <v>44258430544</v>
      </c>
      <c r="R38" s="9">
        <v>0</v>
      </c>
      <c r="T38" s="9">
        <f t="shared" si="2"/>
        <v>44258430544</v>
      </c>
    </row>
    <row r="39" spans="1:24" ht="21.75" customHeight="1">
      <c r="A39" s="62" t="s">
        <v>304</v>
      </c>
      <c r="B39" s="62"/>
      <c r="D39" s="9">
        <v>14030266080</v>
      </c>
      <c r="F39" s="9">
        <v>0</v>
      </c>
      <c r="H39" s="9">
        <v>0</v>
      </c>
      <c r="J39" s="9">
        <f t="shared" si="1"/>
        <v>14030266080</v>
      </c>
      <c r="L39" s="21">
        <v>0</v>
      </c>
      <c r="M39" s="9">
        <v>425653149580</v>
      </c>
      <c r="N39" s="9">
        <v>439683415660</v>
      </c>
      <c r="O39" s="9">
        <v>0</v>
      </c>
      <c r="P39" s="22"/>
      <c r="R39" s="9">
        <v>0</v>
      </c>
      <c r="S39" s="9">
        <f t="shared" ref="S39" si="3">M39+O39+Q39</f>
        <v>425653149580</v>
      </c>
      <c r="T39" s="9">
        <f>L39+N39+P39+R39</f>
        <v>439683415660</v>
      </c>
      <c r="V39" s="9"/>
      <c r="X39" s="23"/>
    </row>
    <row r="40" spans="1:24" ht="21.75" customHeight="1">
      <c r="A40" s="64" t="s">
        <v>303</v>
      </c>
      <c r="B40" s="64"/>
      <c r="D40" s="9">
        <v>0</v>
      </c>
      <c r="F40" s="9">
        <v>0</v>
      </c>
      <c r="H40" s="9">
        <v>0</v>
      </c>
      <c r="J40" s="9">
        <f t="shared" si="1"/>
        <v>0</v>
      </c>
      <c r="L40" s="21">
        <v>0</v>
      </c>
      <c r="M40" s="9">
        <v>9819209015</v>
      </c>
      <c r="N40" s="9">
        <v>9819209015</v>
      </c>
      <c r="O40" s="9">
        <v>0</v>
      </c>
      <c r="P40" s="22"/>
      <c r="R40" s="9"/>
      <c r="S40" s="9">
        <f>M40+O40+Q40</f>
        <v>9819209015</v>
      </c>
      <c r="T40" s="9">
        <f>L40+N40+P40+R40</f>
        <v>9819209015</v>
      </c>
      <c r="V40" s="9"/>
      <c r="X40" s="23"/>
    </row>
    <row r="41" spans="1:24" ht="21.75" customHeight="1" thickBot="1">
      <c r="A41" s="61" t="s">
        <v>23</v>
      </c>
      <c r="B41" s="61"/>
      <c r="D41" s="15">
        <f>SUM(D9:D40)</f>
        <v>903010774340</v>
      </c>
      <c r="F41" s="15">
        <f>SUM(F9:F40)</f>
        <v>-328266271365</v>
      </c>
      <c r="H41" s="15">
        <f>SUM(H9:H40)</f>
        <v>29047761302</v>
      </c>
      <c r="J41" s="15">
        <f>SUM(J9:J40)</f>
        <v>603792264277</v>
      </c>
      <c r="L41" s="25">
        <f>SUM(L9:L40)</f>
        <v>20000000000</v>
      </c>
      <c r="N41" s="15">
        <f>SUM(N9:N40)</f>
        <v>6616495163198</v>
      </c>
      <c r="P41" s="15">
        <f>SUM(P9:P40)</f>
        <v>-421631781976</v>
      </c>
      <c r="R41" s="15">
        <f>SUM(R9:R40)</f>
        <v>657352181188</v>
      </c>
      <c r="T41" s="15">
        <f>SUM(T9:T40)</f>
        <v>6872215562410</v>
      </c>
    </row>
    <row r="42" spans="1:24" ht="13.5" thickTop="1"/>
  </sheetData>
  <mergeCells count="40">
    <mergeCell ref="A34:B34"/>
    <mergeCell ref="A35:B35"/>
    <mergeCell ref="A36:B36"/>
    <mergeCell ref="A41:B41"/>
    <mergeCell ref="A29:B29"/>
    <mergeCell ref="A30:B30"/>
    <mergeCell ref="A31:B31"/>
    <mergeCell ref="A32:B32"/>
    <mergeCell ref="A33:B33"/>
    <mergeCell ref="A37:B37"/>
    <mergeCell ref="A38:B38"/>
    <mergeCell ref="A39:B39"/>
    <mergeCell ref="A40:B40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1:T1"/>
    <mergeCell ref="A2:T2"/>
    <mergeCell ref="A3:T3"/>
    <mergeCell ref="B5:T5"/>
    <mergeCell ref="D6:J6"/>
    <mergeCell ref="L6:T6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9"/>
  <sheetViews>
    <sheetView rightToLeft="1" topLeftCell="B4" workbookViewId="0">
      <selection activeCell="C20" sqref="C20"/>
    </sheetView>
  </sheetViews>
  <sheetFormatPr defaultRowHeight="12.75"/>
  <cols>
    <col min="1" max="1" width="20.7109375" bestFit="1" customWidth="1"/>
    <col min="2" max="2" width="21.140625" bestFit="1" customWidth="1"/>
    <col min="3" max="3" width="61.85546875" bestFit="1" customWidth="1"/>
    <col min="4" max="4" width="10.140625" bestFit="1" customWidth="1"/>
    <col min="5" max="5" width="9.85546875" bestFit="1" customWidth="1"/>
    <col min="6" max="6" width="16.85546875" bestFit="1" customWidth="1"/>
    <col min="7" max="7" width="8.85546875" bestFit="1" customWidth="1"/>
    <col min="8" max="8" width="12.5703125" bestFit="1" customWidth="1"/>
    <col min="9" max="9" width="4" bestFit="1" customWidth="1"/>
    <col min="10" max="10" width="21.28515625" bestFit="1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21.75" customHeight="1">
      <c r="A2" s="57" t="s">
        <v>149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ht="14.45" customHeight="1"/>
    <row r="5" spans="1:17" ht="14.45" customHeight="1">
      <c r="A5" s="1" t="s">
        <v>227</v>
      </c>
      <c r="B5" s="58" t="s">
        <v>228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7" ht="14.45" customHeight="1"/>
    <row r="7" spans="1:17" ht="14.45" customHeight="1">
      <c r="A7" s="26" t="s">
        <v>229</v>
      </c>
      <c r="B7" s="26" t="s">
        <v>230</v>
      </c>
      <c r="C7" s="27" t="s">
        <v>231</v>
      </c>
      <c r="D7" s="26" t="s">
        <v>307</v>
      </c>
      <c r="E7" s="26" t="s">
        <v>38</v>
      </c>
      <c r="F7" s="26" t="s">
        <v>308</v>
      </c>
      <c r="G7" s="26" t="s">
        <v>309</v>
      </c>
      <c r="H7" s="26" t="s">
        <v>310</v>
      </c>
      <c r="I7" s="26" t="s">
        <v>311</v>
      </c>
      <c r="J7" s="27" t="s">
        <v>312</v>
      </c>
    </row>
    <row r="8" spans="1:17" ht="14.45" customHeight="1">
      <c r="A8" s="28" t="s">
        <v>313</v>
      </c>
      <c r="B8" s="29" t="s">
        <v>314</v>
      </c>
      <c r="C8" s="29" t="s">
        <v>315</v>
      </c>
      <c r="D8" s="29" t="s">
        <v>316</v>
      </c>
      <c r="E8" s="30">
        <v>1000000</v>
      </c>
      <c r="F8" s="30">
        <v>1000000000000</v>
      </c>
      <c r="G8" s="30" t="s">
        <v>42</v>
      </c>
      <c r="H8" s="30" t="s">
        <v>42</v>
      </c>
      <c r="I8" s="31">
        <v>0.23</v>
      </c>
      <c r="J8" s="32">
        <v>0.35399999999999998</v>
      </c>
    </row>
    <row r="9" spans="1:17" ht="18">
      <c r="A9" s="28" t="s">
        <v>313</v>
      </c>
      <c r="B9" s="29" t="s">
        <v>314</v>
      </c>
      <c r="C9" s="29" t="s">
        <v>317</v>
      </c>
      <c r="D9" s="29" t="s">
        <v>316</v>
      </c>
      <c r="E9" s="30">
        <v>1000000</v>
      </c>
      <c r="F9" s="30">
        <v>1000000000000</v>
      </c>
      <c r="G9" s="30" t="s">
        <v>42</v>
      </c>
      <c r="H9" s="30" t="s">
        <v>42</v>
      </c>
      <c r="I9" s="31">
        <v>0.23</v>
      </c>
      <c r="J9" s="32">
        <v>0.35399999999999998</v>
      </c>
    </row>
    <row r="10" spans="1:17" ht="18">
      <c r="A10" s="33" t="s">
        <v>313</v>
      </c>
      <c r="B10" s="34" t="s">
        <v>314</v>
      </c>
      <c r="C10" s="34" t="s">
        <v>318</v>
      </c>
      <c r="D10" s="34" t="s">
        <v>319</v>
      </c>
      <c r="E10" s="35">
        <v>1000000</v>
      </c>
      <c r="F10" s="35">
        <v>1000000000000</v>
      </c>
      <c r="G10" s="35" t="s">
        <v>42</v>
      </c>
      <c r="H10" s="35" t="s">
        <v>42</v>
      </c>
      <c r="I10" s="36">
        <v>0.23</v>
      </c>
      <c r="J10" s="37">
        <v>0.35499999999999998</v>
      </c>
    </row>
    <row r="11" spans="1:17" ht="18">
      <c r="A11" s="33" t="s">
        <v>313</v>
      </c>
      <c r="B11" s="34" t="s">
        <v>314</v>
      </c>
      <c r="C11" s="34" t="s">
        <v>320</v>
      </c>
      <c r="D11" s="34" t="s">
        <v>319</v>
      </c>
      <c r="E11" s="35">
        <v>1000000</v>
      </c>
      <c r="F11" s="35">
        <v>1000000000000</v>
      </c>
      <c r="G11" s="35" t="s">
        <v>42</v>
      </c>
      <c r="H11" s="35" t="s">
        <v>42</v>
      </c>
      <c r="I11" s="36">
        <v>0.23</v>
      </c>
      <c r="J11" s="38">
        <v>0.35499999999999998</v>
      </c>
    </row>
    <row r="12" spans="1:17" ht="18">
      <c r="A12" s="28" t="s">
        <v>131</v>
      </c>
      <c r="B12" s="29" t="s">
        <v>314</v>
      </c>
      <c r="C12" s="29" t="s">
        <v>321</v>
      </c>
      <c r="D12" s="29" t="s">
        <v>42</v>
      </c>
      <c r="E12" s="30">
        <v>7000000</v>
      </c>
      <c r="F12" s="30">
        <v>7000000000000</v>
      </c>
      <c r="G12" s="30" t="s">
        <v>42</v>
      </c>
      <c r="H12" s="30" t="s">
        <v>42</v>
      </c>
      <c r="I12" s="31">
        <v>0.23</v>
      </c>
      <c r="J12" s="39">
        <v>0.35599999999999998</v>
      </c>
    </row>
    <row r="13" spans="1:17" ht="18">
      <c r="A13" s="28" t="s">
        <v>313</v>
      </c>
      <c r="B13" s="29" t="s">
        <v>314</v>
      </c>
      <c r="C13" s="29" t="s">
        <v>322</v>
      </c>
      <c r="D13" s="29" t="s">
        <v>42</v>
      </c>
      <c r="E13" s="30">
        <v>7000000</v>
      </c>
      <c r="F13" s="30">
        <v>7000000000000</v>
      </c>
      <c r="G13" s="30" t="s">
        <v>42</v>
      </c>
      <c r="H13" s="30" t="s">
        <v>42</v>
      </c>
      <c r="I13" s="31">
        <v>0.23</v>
      </c>
      <c r="J13" s="32">
        <v>0.35599999999999998</v>
      </c>
    </row>
    <row r="14" spans="1:17" ht="18">
      <c r="A14" s="33" t="s">
        <v>131</v>
      </c>
      <c r="B14" s="34" t="s">
        <v>314</v>
      </c>
      <c r="C14" s="34" t="s">
        <v>323</v>
      </c>
      <c r="D14" s="34" t="s">
        <v>42</v>
      </c>
      <c r="E14" s="35">
        <v>8000000</v>
      </c>
      <c r="F14" s="35">
        <v>8000000000000</v>
      </c>
      <c r="G14" s="35" t="s">
        <v>42</v>
      </c>
      <c r="H14" s="35" t="s">
        <v>42</v>
      </c>
      <c r="I14" s="36">
        <v>0.23</v>
      </c>
      <c r="J14" s="37">
        <v>0.35659999999999997</v>
      </c>
    </row>
    <row r="15" spans="1:17" ht="18">
      <c r="A15" s="33" t="s">
        <v>313</v>
      </c>
      <c r="B15" s="34" t="s">
        <v>314</v>
      </c>
      <c r="C15" s="34" t="s">
        <v>324</v>
      </c>
      <c r="D15" s="34" t="s">
        <v>42</v>
      </c>
      <c r="E15" s="35">
        <v>8000000</v>
      </c>
      <c r="F15" s="35">
        <v>8000000000000</v>
      </c>
      <c r="G15" s="35" t="s">
        <v>42</v>
      </c>
      <c r="H15" s="35" t="s">
        <v>42</v>
      </c>
      <c r="I15" s="36">
        <v>0.23</v>
      </c>
      <c r="J15" s="38">
        <v>0.35659999999999997</v>
      </c>
    </row>
    <row r="16" spans="1:17" ht="18">
      <c r="A16" s="28" t="s">
        <v>325</v>
      </c>
      <c r="B16" s="29" t="s">
        <v>141</v>
      </c>
      <c r="C16" s="29" t="s">
        <v>326</v>
      </c>
      <c r="D16" s="29" t="s">
        <v>327</v>
      </c>
      <c r="E16" s="30">
        <v>10979221</v>
      </c>
      <c r="F16" s="30">
        <v>13926400357030</v>
      </c>
      <c r="G16" s="30" t="s">
        <v>42</v>
      </c>
      <c r="H16" s="30" t="s">
        <v>42</v>
      </c>
      <c r="I16" s="31">
        <v>0.23</v>
      </c>
      <c r="J16" s="32">
        <v>0.38500000000000001</v>
      </c>
    </row>
    <row r="17" spans="1:10" ht="18">
      <c r="A17" s="33" t="s">
        <v>328</v>
      </c>
      <c r="B17" s="34" t="s">
        <v>141</v>
      </c>
      <c r="C17" s="34" t="s">
        <v>326</v>
      </c>
      <c r="D17" s="34" t="s">
        <v>329</v>
      </c>
      <c r="E17" s="35">
        <v>1579612</v>
      </c>
      <c r="F17" s="35">
        <v>1499999555200</v>
      </c>
      <c r="G17" s="35" t="s">
        <v>42</v>
      </c>
      <c r="H17" s="35" t="s">
        <v>42</v>
      </c>
      <c r="I17" s="36">
        <v>0.23</v>
      </c>
      <c r="J17" s="40">
        <v>0.35</v>
      </c>
    </row>
    <row r="18" spans="1:10" ht="18">
      <c r="A18" s="28" t="s">
        <v>330</v>
      </c>
      <c r="B18" s="29" t="s">
        <v>141</v>
      </c>
      <c r="C18" s="29" t="s">
        <v>82</v>
      </c>
      <c r="D18" s="29" t="s">
        <v>331</v>
      </c>
      <c r="E18" s="30">
        <v>766100</v>
      </c>
      <c r="F18" s="30">
        <v>3001257612300</v>
      </c>
      <c r="G18" s="30">
        <v>3917579.4443284166</v>
      </c>
      <c r="H18" s="30">
        <v>5849556</v>
      </c>
      <c r="I18" s="31">
        <v>0</v>
      </c>
      <c r="J18" s="41">
        <v>0.37</v>
      </c>
    </row>
    <row r="19" spans="1:10" ht="18">
      <c r="A19" s="33" t="s">
        <v>332</v>
      </c>
      <c r="B19" s="34" t="s">
        <v>141</v>
      </c>
      <c r="C19" s="34" t="s">
        <v>333</v>
      </c>
      <c r="D19" s="34" t="s">
        <v>334</v>
      </c>
      <c r="E19" s="35">
        <v>50000000</v>
      </c>
      <c r="F19" s="35">
        <v>499500000000</v>
      </c>
      <c r="G19" s="35">
        <v>9990</v>
      </c>
      <c r="H19" s="35">
        <v>12900</v>
      </c>
      <c r="I19" s="36">
        <v>0</v>
      </c>
      <c r="J19" s="40">
        <v>0.38269999999999998</v>
      </c>
    </row>
  </sheetData>
  <mergeCells count="4">
    <mergeCell ref="A1:Q1"/>
    <mergeCell ref="A2:Q2"/>
    <mergeCell ref="A3:Q3"/>
    <mergeCell ref="B5:Q5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22"/>
  <sheetViews>
    <sheetView rightToLeft="1" topLeftCell="A4" workbookViewId="0">
      <selection activeCell="D8" sqref="D8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28515625" customWidth="1"/>
    <col min="8" max="8" width="0.28515625" customWidth="1"/>
  </cols>
  <sheetData>
    <row r="1" spans="1:7" ht="29.1" customHeight="1">
      <c r="A1" s="57" t="s">
        <v>0</v>
      </c>
      <c r="B1" s="57"/>
      <c r="C1" s="57"/>
      <c r="D1" s="57"/>
      <c r="E1" s="57"/>
      <c r="F1" s="57"/>
      <c r="G1" s="57"/>
    </row>
    <row r="2" spans="1:7" ht="21.75" customHeight="1">
      <c r="A2" s="57" t="s">
        <v>149</v>
      </c>
      <c r="B2" s="57"/>
      <c r="C2" s="57"/>
      <c r="D2" s="57"/>
      <c r="E2" s="57"/>
      <c r="F2" s="57"/>
      <c r="G2" s="57"/>
    </row>
    <row r="3" spans="1:7" ht="21.75" customHeight="1">
      <c r="A3" s="57" t="s">
        <v>2</v>
      </c>
      <c r="B3" s="57"/>
      <c r="C3" s="57"/>
      <c r="D3" s="57"/>
      <c r="E3" s="57"/>
      <c r="F3" s="57"/>
      <c r="G3" s="57"/>
    </row>
    <row r="4" spans="1:7" ht="14.45" customHeight="1"/>
    <row r="5" spans="1:7" ht="14.45" customHeight="1">
      <c r="A5" s="1" t="s">
        <v>232</v>
      </c>
      <c r="B5" s="58" t="s">
        <v>233</v>
      </c>
      <c r="C5" s="58"/>
      <c r="D5" s="58"/>
      <c r="E5" s="58"/>
      <c r="F5" s="58"/>
      <c r="G5" s="58"/>
    </row>
    <row r="6" spans="1:7" ht="14.45" customHeight="1">
      <c r="D6" s="59" t="s">
        <v>168</v>
      </c>
      <c r="E6" s="59"/>
      <c r="F6" s="59" t="s">
        <v>169</v>
      </c>
      <c r="G6" s="59"/>
    </row>
    <row r="7" spans="1:7" ht="36.4" customHeight="1">
      <c r="A7" s="59" t="s">
        <v>234</v>
      </c>
      <c r="B7" s="59"/>
      <c r="D7" s="17" t="s">
        <v>235</v>
      </c>
      <c r="E7" s="3"/>
      <c r="F7" s="17" t="s">
        <v>235</v>
      </c>
      <c r="G7" s="3"/>
    </row>
    <row r="8" spans="1:7" ht="21.75" customHeight="1">
      <c r="A8" s="66" t="s">
        <v>335</v>
      </c>
      <c r="B8" s="66"/>
      <c r="D8" s="9">
        <v>349972568905</v>
      </c>
      <c r="E8" s="9"/>
      <c r="F8" s="9">
        <v>1414451445762</v>
      </c>
    </row>
    <row r="9" spans="1:7" ht="21.75" customHeight="1">
      <c r="A9" s="62" t="s">
        <v>292</v>
      </c>
      <c r="B9" s="62"/>
      <c r="D9" s="9">
        <v>396849150333</v>
      </c>
      <c r="F9" s="9">
        <v>1630641582666</v>
      </c>
    </row>
    <row r="10" spans="1:7" ht="21.75" customHeight="1">
      <c r="A10" s="62" t="s">
        <v>336</v>
      </c>
      <c r="B10" s="62"/>
      <c r="D10" s="9">
        <v>2634</v>
      </c>
      <c r="F10" s="9">
        <v>1047484326117</v>
      </c>
    </row>
    <row r="11" spans="1:7" ht="21.75" customHeight="1">
      <c r="A11" s="62" t="s">
        <v>295</v>
      </c>
      <c r="B11" s="62"/>
      <c r="D11" s="9">
        <v>69468</v>
      </c>
      <c r="F11" s="9">
        <v>28800859187</v>
      </c>
    </row>
    <row r="12" spans="1:7" ht="21.75" customHeight="1">
      <c r="A12" s="62" t="s">
        <v>337</v>
      </c>
      <c r="B12" s="62"/>
      <c r="D12" s="9">
        <v>444130222631</v>
      </c>
      <c r="F12" s="9">
        <v>1816267758072</v>
      </c>
    </row>
    <row r="13" spans="1:7" ht="21.75" customHeight="1">
      <c r="A13" s="62" t="s">
        <v>338</v>
      </c>
      <c r="B13" s="62"/>
      <c r="D13" s="9">
        <v>0</v>
      </c>
      <c r="F13" s="9">
        <v>111083</v>
      </c>
    </row>
    <row r="14" spans="1:7" ht="21.75" customHeight="1">
      <c r="A14" s="62" t="s">
        <v>339</v>
      </c>
      <c r="B14" s="62"/>
      <c r="D14" s="9">
        <v>1958</v>
      </c>
      <c r="F14" s="9">
        <v>28970</v>
      </c>
    </row>
    <row r="15" spans="1:7" ht="21.75" customHeight="1">
      <c r="A15" s="62" t="s">
        <v>297</v>
      </c>
      <c r="B15" s="62"/>
      <c r="D15" s="9">
        <v>16065</v>
      </c>
      <c r="F15" s="9">
        <v>9176826</v>
      </c>
    </row>
    <row r="16" spans="1:7" ht="21.75" customHeight="1">
      <c r="A16" s="62" t="s">
        <v>299</v>
      </c>
      <c r="B16" s="62"/>
      <c r="D16" s="9">
        <v>313862289584</v>
      </c>
      <c r="F16" s="9">
        <v>1873548276390</v>
      </c>
    </row>
    <row r="17" spans="1:6" ht="21.75" customHeight="1">
      <c r="A17" s="62" t="s">
        <v>340</v>
      </c>
      <c r="B17" s="62"/>
      <c r="D17" s="9">
        <v>0</v>
      </c>
      <c r="F17" s="9">
        <v>632616</v>
      </c>
    </row>
    <row r="18" spans="1:6" ht="21.75" customHeight="1">
      <c r="A18" s="62" t="s">
        <v>300</v>
      </c>
      <c r="B18" s="62"/>
      <c r="D18" s="9">
        <v>0</v>
      </c>
      <c r="F18" s="9">
        <v>110484933291</v>
      </c>
    </row>
    <row r="19" spans="1:6" ht="21.75" customHeight="1">
      <c r="A19" s="62" t="s">
        <v>301</v>
      </c>
      <c r="B19" s="62"/>
      <c r="D19" s="9">
        <v>22594</v>
      </c>
      <c r="F19" s="9">
        <v>228720</v>
      </c>
    </row>
    <row r="20" spans="1:6" ht="21.75" customHeight="1">
      <c r="A20" s="62" t="s">
        <v>302</v>
      </c>
      <c r="B20" s="62"/>
      <c r="D20" s="9">
        <v>3463</v>
      </c>
      <c r="F20" s="9">
        <v>109595967</v>
      </c>
    </row>
    <row r="21" spans="1:6" ht="21.75" customHeight="1" thickBot="1">
      <c r="A21" s="61" t="s">
        <v>23</v>
      </c>
      <c r="B21" s="61"/>
      <c r="D21" s="6">
        <v>1504814364454</v>
      </c>
      <c r="F21" s="6">
        <v>7921798977105</v>
      </c>
    </row>
    <row r="22" spans="1:6" ht="13.5" thickTop="1">
      <c r="D22" s="42"/>
      <c r="E22" s="43"/>
      <c r="F22" s="42"/>
    </row>
  </sheetData>
  <mergeCells count="21"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G1"/>
    <mergeCell ref="A2:G2"/>
    <mergeCell ref="A3:G3"/>
    <mergeCell ref="B5:G5"/>
    <mergeCell ref="D6:E6"/>
    <mergeCell ref="F6:G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D12" sqref="D12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57" t="s">
        <v>0</v>
      </c>
      <c r="B1" s="57"/>
      <c r="C1" s="57"/>
      <c r="D1" s="57"/>
      <c r="E1" s="57"/>
      <c r="F1" s="57"/>
    </row>
    <row r="2" spans="1:6" ht="21.75" customHeight="1">
      <c r="A2" s="57" t="s">
        <v>149</v>
      </c>
      <c r="B2" s="57"/>
      <c r="C2" s="57"/>
      <c r="D2" s="57"/>
      <c r="E2" s="57"/>
      <c r="F2" s="57"/>
    </row>
    <row r="3" spans="1:6" ht="21.75" customHeight="1">
      <c r="A3" s="57" t="s">
        <v>2</v>
      </c>
      <c r="B3" s="57"/>
      <c r="C3" s="57"/>
      <c r="D3" s="57"/>
      <c r="E3" s="57"/>
      <c r="F3" s="57"/>
    </row>
    <row r="4" spans="1:6" ht="14.45" customHeight="1"/>
    <row r="5" spans="1:6" ht="29.1" customHeight="1">
      <c r="A5" s="1" t="s">
        <v>236</v>
      </c>
      <c r="B5" s="58" t="s">
        <v>164</v>
      </c>
      <c r="C5" s="58"/>
      <c r="D5" s="58"/>
      <c r="E5" s="58"/>
      <c r="F5" s="58"/>
    </row>
    <row r="6" spans="1:6" ht="14.45" customHeight="1">
      <c r="D6" s="2" t="s">
        <v>168</v>
      </c>
      <c r="F6" s="2" t="s">
        <v>9</v>
      </c>
    </row>
    <row r="7" spans="1:6" ht="14.45" customHeight="1">
      <c r="A7" s="59" t="s">
        <v>164</v>
      </c>
      <c r="B7" s="59"/>
      <c r="D7" s="4" t="s">
        <v>146</v>
      </c>
      <c r="F7" s="4" t="s">
        <v>146</v>
      </c>
    </row>
    <row r="8" spans="1:6" ht="21.75" customHeight="1">
      <c r="A8" s="66" t="s">
        <v>164</v>
      </c>
      <c r="B8" s="66"/>
      <c r="D8" s="6">
        <v>75057282</v>
      </c>
      <c r="F8" s="6">
        <v>77789667</v>
      </c>
    </row>
    <row r="9" spans="1:6" ht="21.75" customHeight="1">
      <c r="A9" s="62" t="s">
        <v>237</v>
      </c>
      <c r="B9" s="62"/>
      <c r="D9" s="9">
        <v>0</v>
      </c>
      <c r="F9" s="9">
        <v>2515682067</v>
      </c>
    </row>
    <row r="10" spans="1:6" ht="21.75" customHeight="1">
      <c r="A10" s="64" t="s">
        <v>238</v>
      </c>
      <c r="B10" s="64"/>
      <c r="D10" s="13">
        <v>1557680053</v>
      </c>
      <c r="F10" s="13">
        <v>3221989646</v>
      </c>
    </row>
    <row r="11" spans="1:6" ht="21.75" customHeight="1">
      <c r="A11" s="61" t="s">
        <v>23</v>
      </c>
      <c r="B11" s="61"/>
      <c r="D11" s="15">
        <f>SUM(D8:D10)</f>
        <v>1632737335</v>
      </c>
      <c r="F11" s="15">
        <f>SUM(F8:F10)</f>
        <v>5815461380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4"/>
  <sheetViews>
    <sheetView rightToLeft="1" topLeftCell="G2" workbookViewId="0">
      <selection activeCell="S15" sqref="S15"/>
    </sheetView>
  </sheetViews>
  <sheetFormatPr defaultRowHeight="12.75"/>
  <cols>
    <col min="1" max="1" width="24.570312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0.71093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ht="21.75" customHeight="1">
      <c r="A2" s="57" t="s">
        <v>149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14.45" customHeight="1"/>
    <row r="5" spans="1:19" ht="14.45" customHeight="1">
      <c r="A5" s="58" t="s">
        <v>171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1:19" ht="14.45" customHeight="1">
      <c r="A6" s="59" t="s">
        <v>25</v>
      </c>
      <c r="C6" s="59" t="s">
        <v>239</v>
      </c>
      <c r="D6" s="59"/>
      <c r="E6" s="59"/>
      <c r="F6" s="59"/>
      <c r="G6" s="59"/>
      <c r="I6" s="59" t="s">
        <v>168</v>
      </c>
      <c r="J6" s="59"/>
      <c r="K6" s="59"/>
      <c r="L6" s="59"/>
      <c r="M6" s="59"/>
      <c r="O6" s="59" t="s">
        <v>169</v>
      </c>
      <c r="P6" s="59"/>
      <c r="Q6" s="59"/>
      <c r="R6" s="59"/>
      <c r="S6" s="59"/>
    </row>
    <row r="7" spans="1:19" ht="29.1" customHeight="1">
      <c r="A7" s="59"/>
      <c r="C7" s="17" t="s">
        <v>240</v>
      </c>
      <c r="D7" s="3"/>
      <c r="E7" s="17" t="s">
        <v>241</v>
      </c>
      <c r="F7" s="3"/>
      <c r="G7" s="17" t="s">
        <v>242</v>
      </c>
      <c r="I7" s="17" t="s">
        <v>243</v>
      </c>
      <c r="J7" s="3"/>
      <c r="K7" s="17" t="s">
        <v>244</v>
      </c>
      <c r="L7" s="3"/>
      <c r="M7" s="17" t="s">
        <v>245</v>
      </c>
      <c r="O7" s="17" t="s">
        <v>243</v>
      </c>
      <c r="P7" s="3"/>
      <c r="Q7" s="17" t="s">
        <v>244</v>
      </c>
      <c r="R7" s="3"/>
      <c r="S7" s="17" t="s">
        <v>245</v>
      </c>
    </row>
    <row r="8" spans="1:19" ht="21.75" customHeight="1">
      <c r="A8" s="8" t="s">
        <v>188</v>
      </c>
      <c r="C8" s="8" t="s">
        <v>247</v>
      </c>
      <c r="E8" s="9">
        <v>8502639</v>
      </c>
      <c r="G8" s="9">
        <v>2320</v>
      </c>
      <c r="I8" s="9">
        <v>0</v>
      </c>
      <c r="K8" s="9">
        <v>0</v>
      </c>
      <c r="M8" s="9">
        <v>0</v>
      </c>
      <c r="O8" s="9">
        <v>19726122480</v>
      </c>
      <c r="Q8" s="9">
        <v>0</v>
      </c>
      <c r="S8" s="9">
        <v>19726122480</v>
      </c>
    </row>
    <row r="9" spans="1:19" ht="21.75" customHeight="1">
      <c r="A9" s="8" t="s">
        <v>187</v>
      </c>
      <c r="C9" s="8" t="s">
        <v>248</v>
      </c>
      <c r="E9" s="9">
        <v>19431752</v>
      </c>
      <c r="G9" s="9">
        <v>1997</v>
      </c>
      <c r="I9" s="9">
        <v>0</v>
      </c>
      <c r="K9" s="9">
        <v>0</v>
      </c>
      <c r="M9" s="9">
        <v>0</v>
      </c>
      <c r="O9" s="9">
        <v>38805208744</v>
      </c>
      <c r="Q9" s="9">
        <v>0</v>
      </c>
      <c r="S9" s="9">
        <v>38805208744</v>
      </c>
    </row>
    <row r="10" spans="1:19" ht="21.75" customHeight="1">
      <c r="A10" s="8" t="s">
        <v>175</v>
      </c>
      <c r="C10" s="8" t="s">
        <v>246</v>
      </c>
      <c r="E10" s="9">
        <v>10500000</v>
      </c>
      <c r="G10" s="9">
        <v>360</v>
      </c>
      <c r="I10" s="9">
        <v>0</v>
      </c>
      <c r="K10" s="9">
        <v>0</v>
      </c>
      <c r="M10" s="9">
        <v>0</v>
      </c>
      <c r="O10" s="9">
        <v>3780000000</v>
      </c>
      <c r="Q10" s="9">
        <v>0</v>
      </c>
      <c r="S10" s="9">
        <v>3780000000</v>
      </c>
    </row>
    <row r="11" spans="1:19" ht="21.75" customHeight="1">
      <c r="A11" s="8" t="s">
        <v>180</v>
      </c>
      <c r="C11" s="8" t="s">
        <v>249</v>
      </c>
      <c r="E11" s="9">
        <v>11000000</v>
      </c>
      <c r="G11" s="9">
        <v>625</v>
      </c>
      <c r="I11" s="9">
        <v>0</v>
      </c>
      <c r="K11" s="9">
        <v>0</v>
      </c>
      <c r="M11" s="9">
        <v>0</v>
      </c>
      <c r="O11" s="9">
        <v>6875000000</v>
      </c>
      <c r="Q11" s="9">
        <v>0</v>
      </c>
      <c r="S11" s="9">
        <v>6875000000</v>
      </c>
    </row>
    <row r="12" spans="1:19" ht="21.75" customHeight="1">
      <c r="A12" s="8" t="s">
        <v>174</v>
      </c>
      <c r="C12" s="8" t="s">
        <v>250</v>
      </c>
      <c r="E12" s="9">
        <v>32163634</v>
      </c>
      <c r="G12" s="9">
        <v>400</v>
      </c>
      <c r="I12" s="9">
        <v>0</v>
      </c>
      <c r="K12" s="9">
        <v>0</v>
      </c>
      <c r="M12" s="9">
        <v>0</v>
      </c>
      <c r="O12" s="9">
        <v>12865453600</v>
      </c>
      <c r="Q12" s="9">
        <v>0</v>
      </c>
      <c r="S12" s="9">
        <v>12865453600</v>
      </c>
    </row>
    <row r="13" spans="1:19" ht="21.75" customHeight="1">
      <c r="A13" s="11" t="s">
        <v>182</v>
      </c>
      <c r="C13" s="11" t="s">
        <v>251</v>
      </c>
      <c r="E13" s="13">
        <v>4000000</v>
      </c>
      <c r="G13" s="13">
        <v>2017</v>
      </c>
      <c r="I13" s="13">
        <v>0</v>
      </c>
      <c r="K13" s="13">
        <v>0</v>
      </c>
      <c r="M13" s="13">
        <v>0</v>
      </c>
      <c r="O13" s="13">
        <v>8068000000</v>
      </c>
      <c r="Q13" s="13">
        <v>0</v>
      </c>
      <c r="S13" s="13">
        <v>8068000000</v>
      </c>
    </row>
    <row r="14" spans="1:19" ht="21.75" customHeight="1">
      <c r="A14" s="14" t="s">
        <v>23</v>
      </c>
      <c r="C14" s="15"/>
      <c r="E14" s="15"/>
      <c r="G14" s="15"/>
      <c r="I14" s="15">
        <v>0</v>
      </c>
      <c r="K14" s="15">
        <v>0</v>
      </c>
      <c r="M14" s="15">
        <v>0</v>
      </c>
      <c r="O14" s="15">
        <v>114173784824</v>
      </c>
      <c r="Q14" s="15">
        <v>0</v>
      </c>
      <c r="S14" s="15">
        <f>SUM(S8:S13)</f>
        <v>90119784824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8"/>
  <sheetViews>
    <sheetView rightToLeft="1" topLeftCell="B1" workbookViewId="0">
      <selection activeCell="A15" sqref="A15"/>
    </sheetView>
  </sheetViews>
  <sheetFormatPr defaultRowHeight="12.75"/>
  <cols>
    <col min="1" max="1" width="57.85546875" bestFit="1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21.75" customHeight="1">
      <c r="A2" s="57" t="s">
        <v>149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ht="14.45" customHeight="1"/>
    <row r="5" spans="1:11" ht="14.45" customHeight="1">
      <c r="A5" s="58" t="s">
        <v>193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ht="14.45" customHeight="1">
      <c r="I6" s="2" t="s">
        <v>168</v>
      </c>
      <c r="K6" s="2" t="s">
        <v>169</v>
      </c>
    </row>
    <row r="7" spans="1:11" ht="42">
      <c r="A7" s="2" t="s">
        <v>252</v>
      </c>
      <c r="C7" s="16" t="s">
        <v>253</v>
      </c>
      <c r="E7" s="16" t="s">
        <v>254</v>
      </c>
      <c r="G7" s="16" t="s">
        <v>255</v>
      </c>
      <c r="I7" s="17" t="s">
        <v>256</v>
      </c>
      <c r="K7" s="17" t="s">
        <v>256</v>
      </c>
    </row>
    <row r="8" spans="1:11" ht="18.75">
      <c r="A8" s="45" t="s">
        <v>341</v>
      </c>
      <c r="B8" s="46"/>
      <c r="C8" s="45" t="s">
        <v>342</v>
      </c>
      <c r="D8" s="46"/>
      <c r="E8" s="47">
        <v>67248</v>
      </c>
      <c r="F8" s="46"/>
      <c r="G8" s="48">
        <v>175198</v>
      </c>
      <c r="H8" s="46"/>
      <c r="I8" s="47">
        <v>11781715104</v>
      </c>
      <c r="J8" s="46"/>
      <c r="K8" s="47">
        <v>11781715104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36"/>
  <sheetViews>
    <sheetView rightToLeft="1" topLeftCell="E1" workbookViewId="0">
      <selection activeCell="T34" sqref="T34:T36"/>
    </sheetView>
  </sheetViews>
  <sheetFormatPr defaultRowHeight="12.75"/>
  <cols>
    <col min="1" max="1" width="28.42578125" bestFit="1" customWidth="1"/>
    <col min="2" max="2" width="1.28515625" customWidth="1"/>
    <col min="3" max="3" width="15.7109375" customWidth="1"/>
    <col min="4" max="4" width="1.28515625" customWidth="1"/>
    <col min="5" max="5" width="12.140625" customWidth="1"/>
    <col min="6" max="7" width="1.28515625" customWidth="1"/>
    <col min="8" max="8" width="18.7109375" customWidth="1"/>
    <col min="9" max="9" width="1.28515625" customWidth="1"/>
    <col min="10" max="10" width="16.140625" customWidth="1"/>
    <col min="11" max="11" width="1.28515625" customWidth="1"/>
    <col min="12" max="12" width="10.7109375" customWidth="1"/>
    <col min="13" max="13" width="1.28515625" customWidth="1"/>
    <col min="14" max="14" width="16.140625" customWidth="1"/>
    <col min="15" max="15" width="1.28515625" customWidth="1"/>
    <col min="16" max="16" width="17.7109375" bestFit="1" customWidth="1"/>
    <col min="17" max="17" width="1.28515625" customWidth="1"/>
    <col min="18" max="18" width="10.7109375" bestFit="1" customWidth="1"/>
    <col min="19" max="19" width="1.28515625" customWidth="1"/>
    <col min="20" max="20" width="17.7109375" bestFit="1" customWidth="1"/>
    <col min="21" max="21" width="0.28515625" customWidth="1"/>
  </cols>
  <sheetData>
    <row r="1" spans="1:20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21.75" customHeight="1">
      <c r="A2" s="57" t="s">
        <v>149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0" ht="14.45" customHeight="1"/>
    <row r="5" spans="1:20" ht="14.45" customHeight="1">
      <c r="A5" s="58" t="s">
        <v>257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ht="14.45" customHeight="1">
      <c r="A6" s="59" t="s">
        <v>152</v>
      </c>
      <c r="J6" s="59" t="s">
        <v>168</v>
      </c>
      <c r="K6" s="59"/>
      <c r="L6" s="59"/>
      <c r="M6" s="59"/>
      <c r="N6" s="59"/>
      <c r="P6" s="59" t="s">
        <v>169</v>
      </c>
      <c r="Q6" s="59"/>
      <c r="R6" s="59"/>
      <c r="S6" s="59"/>
      <c r="T6" s="59"/>
    </row>
    <row r="7" spans="1:20" ht="29.1" customHeight="1">
      <c r="A7" s="59"/>
      <c r="C7" s="16" t="s">
        <v>258</v>
      </c>
      <c r="E7" s="74" t="s">
        <v>80</v>
      </c>
      <c r="F7" s="74"/>
      <c r="H7" s="16" t="s">
        <v>259</v>
      </c>
      <c r="J7" s="17" t="s">
        <v>260</v>
      </c>
      <c r="K7" s="3"/>
      <c r="L7" s="17" t="s">
        <v>244</v>
      </c>
      <c r="M7" s="3"/>
      <c r="N7" s="17" t="s">
        <v>261</v>
      </c>
      <c r="P7" s="17" t="s">
        <v>260</v>
      </c>
      <c r="Q7" s="3"/>
      <c r="R7" s="17" t="s">
        <v>244</v>
      </c>
      <c r="S7" s="3"/>
      <c r="T7" s="17" t="s">
        <v>261</v>
      </c>
    </row>
    <row r="8" spans="1:20" ht="21.75" customHeight="1">
      <c r="A8" s="5" t="s">
        <v>116</v>
      </c>
      <c r="C8" s="3"/>
      <c r="E8" s="5" t="s">
        <v>118</v>
      </c>
      <c r="F8" s="3"/>
      <c r="H8" s="7">
        <v>23</v>
      </c>
      <c r="J8" s="6">
        <v>6007475034</v>
      </c>
      <c r="L8" s="6">
        <v>0</v>
      </c>
      <c r="N8" s="6">
        <v>6007475034</v>
      </c>
      <c r="P8" s="6">
        <v>6007475034</v>
      </c>
      <c r="R8" s="6">
        <v>0</v>
      </c>
      <c r="T8" s="6">
        <v>6007475034</v>
      </c>
    </row>
    <row r="9" spans="1:20" ht="21.75" customHeight="1">
      <c r="A9" s="8" t="s">
        <v>122</v>
      </c>
      <c r="E9" s="8" t="s">
        <v>123</v>
      </c>
      <c r="H9" s="10">
        <v>23</v>
      </c>
      <c r="J9" s="9">
        <v>1371882319</v>
      </c>
      <c r="L9" s="9">
        <v>0</v>
      </c>
      <c r="N9" s="9">
        <v>1371882319</v>
      </c>
      <c r="P9" s="9">
        <v>1371882319</v>
      </c>
      <c r="R9" s="9">
        <v>0</v>
      </c>
      <c r="T9" s="9">
        <v>1371882319</v>
      </c>
    </row>
    <row r="10" spans="1:20" ht="21.75" customHeight="1">
      <c r="A10" s="8" t="s">
        <v>119</v>
      </c>
      <c r="E10" s="8" t="s">
        <v>121</v>
      </c>
      <c r="H10" s="10">
        <v>23</v>
      </c>
      <c r="J10" s="9">
        <v>1614518208</v>
      </c>
      <c r="L10" s="9">
        <v>0</v>
      </c>
      <c r="N10" s="9">
        <v>1614518208</v>
      </c>
      <c r="P10" s="9">
        <v>1614518208</v>
      </c>
      <c r="R10" s="9">
        <v>0</v>
      </c>
      <c r="T10" s="9">
        <v>1614518208</v>
      </c>
    </row>
    <row r="11" spans="1:20" ht="21.75" customHeight="1">
      <c r="A11" s="8" t="s">
        <v>124</v>
      </c>
      <c r="E11" s="8" t="s">
        <v>126</v>
      </c>
      <c r="H11" s="10">
        <v>23</v>
      </c>
      <c r="J11" s="9">
        <v>9583998698</v>
      </c>
      <c r="L11" s="9">
        <v>0</v>
      </c>
      <c r="N11" s="9">
        <v>9583998698</v>
      </c>
      <c r="P11" s="9">
        <v>9583998698</v>
      </c>
      <c r="R11" s="9">
        <v>0</v>
      </c>
      <c r="T11" s="9">
        <v>9583998698</v>
      </c>
    </row>
    <row r="12" spans="1:20" ht="21.75" customHeight="1">
      <c r="A12" s="8" t="s">
        <v>127</v>
      </c>
      <c r="E12" s="8" t="s">
        <v>130</v>
      </c>
      <c r="H12" s="10">
        <v>23</v>
      </c>
      <c r="J12" s="9">
        <v>205054308990</v>
      </c>
      <c r="L12" s="9">
        <v>0</v>
      </c>
      <c r="N12" s="9">
        <v>205054308990</v>
      </c>
      <c r="P12" s="9">
        <v>644694071140</v>
      </c>
      <c r="R12" s="9">
        <v>0</v>
      </c>
      <c r="T12" s="9">
        <v>644694071140</v>
      </c>
    </row>
    <row r="13" spans="1:20" ht="21.75" customHeight="1">
      <c r="A13" s="8" t="s">
        <v>131</v>
      </c>
      <c r="E13" s="8" t="s">
        <v>130</v>
      </c>
      <c r="H13" s="10">
        <v>23</v>
      </c>
      <c r="J13" s="9">
        <v>179699803590</v>
      </c>
      <c r="L13" s="9">
        <v>0</v>
      </c>
      <c r="N13" s="9">
        <v>179699803590</v>
      </c>
      <c r="P13" s="9">
        <v>646182348173</v>
      </c>
      <c r="R13" s="9">
        <v>0</v>
      </c>
      <c r="T13" s="9">
        <v>646182348173</v>
      </c>
    </row>
    <row r="14" spans="1:20" ht="21.75" customHeight="1">
      <c r="A14" s="8" t="s">
        <v>86</v>
      </c>
      <c r="E14" s="8" t="s">
        <v>88</v>
      </c>
      <c r="H14" s="10">
        <v>23</v>
      </c>
      <c r="J14" s="9">
        <v>18317897000</v>
      </c>
      <c r="L14" s="9">
        <v>0</v>
      </c>
      <c r="N14" s="9">
        <v>18317897000</v>
      </c>
      <c r="P14" s="9">
        <v>95948905505</v>
      </c>
      <c r="R14" s="9">
        <v>0</v>
      </c>
      <c r="T14" s="9">
        <v>95948905505</v>
      </c>
    </row>
    <row r="15" spans="1:20" ht="21.75" customHeight="1">
      <c r="A15" s="8" t="s">
        <v>110</v>
      </c>
      <c r="E15" s="8" t="s">
        <v>112</v>
      </c>
      <c r="H15" s="10">
        <v>23</v>
      </c>
      <c r="J15" s="9">
        <v>109268039218</v>
      </c>
      <c r="L15" s="9">
        <v>0</v>
      </c>
      <c r="N15" s="9">
        <v>109268039218</v>
      </c>
      <c r="P15" s="9">
        <v>172891000502</v>
      </c>
      <c r="R15" s="9">
        <v>0</v>
      </c>
      <c r="T15" s="9">
        <v>172891000502</v>
      </c>
    </row>
    <row r="16" spans="1:20" ht="21.75" customHeight="1">
      <c r="A16" s="8" t="s">
        <v>113</v>
      </c>
      <c r="E16" s="8" t="s">
        <v>115</v>
      </c>
      <c r="H16" s="10">
        <v>23</v>
      </c>
      <c r="J16" s="9">
        <v>32076099666</v>
      </c>
      <c r="L16" s="9">
        <v>0</v>
      </c>
      <c r="N16" s="9">
        <v>32076099666</v>
      </c>
      <c r="P16" s="9">
        <v>196312146400</v>
      </c>
      <c r="R16" s="9">
        <v>0</v>
      </c>
      <c r="T16" s="9">
        <v>196312146400</v>
      </c>
    </row>
    <row r="17" spans="1:20" ht="21.75" customHeight="1">
      <c r="A17" s="8" t="s">
        <v>107</v>
      </c>
      <c r="E17" s="8" t="s">
        <v>109</v>
      </c>
      <c r="H17" s="10">
        <v>23</v>
      </c>
      <c r="J17" s="9">
        <v>260239153847</v>
      </c>
      <c r="L17" s="9">
        <v>0</v>
      </c>
      <c r="N17" s="9">
        <v>260239153847</v>
      </c>
      <c r="P17" s="9">
        <v>3099586104404</v>
      </c>
      <c r="R17" s="9">
        <v>0</v>
      </c>
      <c r="T17" s="9">
        <v>3099586104404</v>
      </c>
    </row>
    <row r="18" spans="1:20" ht="21.75" customHeight="1">
      <c r="A18" s="8" t="s">
        <v>104</v>
      </c>
      <c r="E18" s="8" t="s">
        <v>106</v>
      </c>
      <c r="H18" s="10">
        <v>23</v>
      </c>
      <c r="J18" s="9">
        <v>33390142918</v>
      </c>
      <c r="L18" s="9">
        <v>0</v>
      </c>
      <c r="N18" s="9">
        <v>33390142918</v>
      </c>
      <c r="P18" s="9">
        <v>463018179550</v>
      </c>
      <c r="R18" s="9">
        <v>0</v>
      </c>
      <c r="T18" s="9">
        <v>463018179550</v>
      </c>
    </row>
    <row r="19" spans="1:20" ht="21.75" customHeight="1">
      <c r="A19" s="8" t="s">
        <v>98</v>
      </c>
      <c r="E19" s="8" t="s">
        <v>100</v>
      </c>
      <c r="H19" s="10">
        <v>23</v>
      </c>
      <c r="J19" s="9">
        <v>102225011</v>
      </c>
      <c r="L19" s="9">
        <v>0</v>
      </c>
      <c r="N19" s="9">
        <v>102225011</v>
      </c>
      <c r="P19" s="9">
        <v>446391462</v>
      </c>
      <c r="R19" s="9">
        <v>0</v>
      </c>
      <c r="T19" s="9">
        <v>446391462</v>
      </c>
    </row>
    <row r="20" spans="1:20" ht="21.75" customHeight="1">
      <c r="A20" s="8" t="s">
        <v>95</v>
      </c>
      <c r="E20" s="8" t="s">
        <v>97</v>
      </c>
      <c r="H20" s="10">
        <v>26</v>
      </c>
      <c r="J20" s="9">
        <v>22058574300</v>
      </c>
      <c r="L20" s="9">
        <v>0</v>
      </c>
      <c r="N20" s="9">
        <v>22058574300</v>
      </c>
      <c r="P20" s="9">
        <v>196065573797</v>
      </c>
      <c r="R20" s="9">
        <v>0</v>
      </c>
      <c r="T20" s="9">
        <v>196065573797</v>
      </c>
    </row>
    <row r="21" spans="1:20" ht="21.75" customHeight="1">
      <c r="A21" s="8" t="s">
        <v>222</v>
      </c>
      <c r="E21" s="8" t="s">
        <v>262</v>
      </c>
      <c r="H21" s="10">
        <v>20.5</v>
      </c>
      <c r="J21" s="9">
        <v>0</v>
      </c>
      <c r="L21" s="9">
        <v>0</v>
      </c>
      <c r="N21" s="9">
        <v>0</v>
      </c>
      <c r="P21" s="9">
        <v>126195632528</v>
      </c>
      <c r="R21" s="9">
        <v>0</v>
      </c>
      <c r="T21" s="9">
        <v>126195632528</v>
      </c>
    </row>
    <row r="22" spans="1:20" ht="21.75" customHeight="1">
      <c r="A22" s="8" t="s">
        <v>221</v>
      </c>
      <c r="E22" s="8" t="s">
        <v>263</v>
      </c>
      <c r="H22" s="10">
        <v>20.5</v>
      </c>
      <c r="J22" s="9">
        <v>0</v>
      </c>
      <c r="L22" s="9">
        <v>0</v>
      </c>
      <c r="N22" s="9">
        <v>0</v>
      </c>
      <c r="P22" s="9">
        <v>37404751821</v>
      </c>
      <c r="R22" s="9">
        <v>0</v>
      </c>
      <c r="T22" s="9">
        <v>37404751821</v>
      </c>
    </row>
    <row r="23" spans="1:20" ht="21.75" customHeight="1">
      <c r="A23" s="8" t="s">
        <v>220</v>
      </c>
      <c r="E23" s="8" t="s">
        <v>264</v>
      </c>
      <c r="H23" s="10">
        <v>20.5</v>
      </c>
      <c r="J23" s="9">
        <v>0</v>
      </c>
      <c r="L23" s="9">
        <v>0</v>
      </c>
      <c r="N23" s="9">
        <v>0</v>
      </c>
      <c r="P23" s="9">
        <v>17506126473</v>
      </c>
      <c r="R23" s="9">
        <v>0</v>
      </c>
      <c r="T23" s="9">
        <v>17506126473</v>
      </c>
    </row>
    <row r="24" spans="1:20" ht="21.75" customHeight="1">
      <c r="A24" s="8" t="s">
        <v>219</v>
      </c>
      <c r="E24" s="8" t="s">
        <v>265</v>
      </c>
      <c r="H24" s="10">
        <v>20.5</v>
      </c>
      <c r="J24" s="9">
        <v>0</v>
      </c>
      <c r="L24" s="9">
        <v>0</v>
      </c>
      <c r="N24" s="9">
        <v>0</v>
      </c>
      <c r="P24" s="9">
        <v>51868267977</v>
      </c>
      <c r="R24" s="9">
        <v>0</v>
      </c>
      <c r="T24" s="9">
        <v>51868267977</v>
      </c>
    </row>
    <row r="25" spans="1:20" ht="21.75" customHeight="1">
      <c r="A25" s="8" t="s">
        <v>216</v>
      </c>
      <c r="E25" s="8" t="s">
        <v>266</v>
      </c>
      <c r="H25" s="10">
        <v>21</v>
      </c>
      <c r="J25" s="9">
        <v>0</v>
      </c>
      <c r="L25" s="9">
        <v>0</v>
      </c>
      <c r="N25" s="9">
        <v>0</v>
      </c>
      <c r="P25" s="9">
        <v>11689983445</v>
      </c>
      <c r="R25" s="9">
        <v>0</v>
      </c>
      <c r="T25" s="9">
        <v>11689983445</v>
      </c>
    </row>
    <row r="26" spans="1:20" ht="21.75" customHeight="1">
      <c r="A26" s="8" t="s">
        <v>101</v>
      </c>
      <c r="E26" s="8" t="s">
        <v>103</v>
      </c>
      <c r="H26" s="10">
        <v>18</v>
      </c>
      <c r="J26" s="9">
        <v>3281904065</v>
      </c>
      <c r="L26" s="9">
        <v>0</v>
      </c>
      <c r="N26" s="9">
        <v>3281904065</v>
      </c>
      <c r="P26" s="9">
        <v>30116734291</v>
      </c>
      <c r="R26" s="9">
        <v>0</v>
      </c>
      <c r="T26" s="9">
        <v>30116734291</v>
      </c>
    </row>
    <row r="27" spans="1:20" ht="21.75" customHeight="1">
      <c r="A27" s="8" t="s">
        <v>225</v>
      </c>
      <c r="E27" s="8" t="s">
        <v>267</v>
      </c>
      <c r="H27" s="10">
        <v>18</v>
      </c>
      <c r="J27" s="9">
        <v>0</v>
      </c>
      <c r="L27" s="9">
        <v>0</v>
      </c>
      <c r="N27" s="9">
        <v>0</v>
      </c>
      <c r="P27" s="9">
        <v>144905312993</v>
      </c>
      <c r="R27" s="9">
        <v>0</v>
      </c>
      <c r="T27" s="9">
        <v>144905312993</v>
      </c>
    </row>
    <row r="28" spans="1:20" ht="21.75" customHeight="1">
      <c r="A28" s="8" t="s">
        <v>224</v>
      </c>
      <c r="E28" s="8" t="s">
        <v>268</v>
      </c>
      <c r="H28" s="10">
        <v>18</v>
      </c>
      <c r="J28" s="9">
        <v>998050846</v>
      </c>
      <c r="L28" s="9">
        <v>0</v>
      </c>
      <c r="N28" s="9">
        <v>998050846</v>
      </c>
      <c r="P28" s="9">
        <v>189529133803</v>
      </c>
      <c r="R28" s="9">
        <v>0</v>
      </c>
      <c r="T28" s="9">
        <v>189529133803</v>
      </c>
    </row>
    <row r="29" spans="1:20" ht="21.75" customHeight="1">
      <c r="A29" s="9" t="s">
        <v>19</v>
      </c>
      <c r="B29" s="9"/>
      <c r="C29" s="9"/>
      <c r="D29" s="9"/>
      <c r="E29" s="9"/>
      <c r="F29" s="9"/>
      <c r="G29" s="9"/>
      <c r="H29" s="9"/>
      <c r="I29" s="9"/>
      <c r="J29" s="9">
        <v>0</v>
      </c>
      <c r="K29" s="9"/>
      <c r="L29" s="9">
        <v>0</v>
      </c>
      <c r="M29" s="9"/>
      <c r="N29" s="9">
        <v>0</v>
      </c>
      <c r="O29" s="9"/>
      <c r="P29" s="9">
        <v>24054000000</v>
      </c>
      <c r="Q29" s="9"/>
      <c r="R29" s="9"/>
      <c r="S29" s="9"/>
      <c r="T29" s="9">
        <v>24054000000</v>
      </c>
    </row>
    <row r="30" spans="1:20" ht="21.75" customHeight="1">
      <c r="A30" s="9" t="s">
        <v>303</v>
      </c>
      <c r="B30" s="9"/>
      <c r="C30" s="9"/>
      <c r="D30" s="9"/>
      <c r="E30" s="9"/>
      <c r="F30" s="9"/>
      <c r="G30" s="9"/>
      <c r="H30" s="9"/>
      <c r="I30" s="9"/>
      <c r="J30" s="9">
        <v>0</v>
      </c>
      <c r="K30" s="9"/>
      <c r="L30" s="9">
        <v>0</v>
      </c>
      <c r="M30" s="9"/>
      <c r="N30" s="9">
        <v>0</v>
      </c>
      <c r="O30" s="9"/>
      <c r="P30" s="9">
        <v>9819209015</v>
      </c>
      <c r="Q30" s="9"/>
      <c r="R30" s="9"/>
      <c r="S30" s="9"/>
      <c r="T30" s="9">
        <v>9819209015</v>
      </c>
    </row>
    <row r="31" spans="1:20" ht="21.75" customHeight="1">
      <c r="A31" s="9" t="s">
        <v>343</v>
      </c>
      <c r="B31" s="9"/>
      <c r="C31" s="9"/>
      <c r="D31" s="9"/>
      <c r="E31" s="9"/>
      <c r="F31" s="9"/>
      <c r="G31" s="9"/>
      <c r="H31" s="9"/>
      <c r="I31" s="9"/>
      <c r="J31" s="9">
        <v>14030266080</v>
      </c>
      <c r="K31" s="9"/>
      <c r="L31" s="9"/>
      <c r="M31" s="9"/>
      <c r="N31" s="9">
        <v>14030266080</v>
      </c>
      <c r="O31" s="9"/>
      <c r="P31" s="9">
        <v>439683415660</v>
      </c>
      <c r="Q31" s="9"/>
      <c r="R31" s="9"/>
      <c r="S31" s="9"/>
      <c r="T31" s="9">
        <v>439683415660</v>
      </c>
    </row>
    <row r="32" spans="1:20" ht="21.75" thickBot="1">
      <c r="A32" s="14" t="s">
        <v>23</v>
      </c>
      <c r="C32" s="15"/>
      <c r="E32" s="15"/>
      <c r="H32" s="15"/>
      <c r="J32" s="15">
        <f>SUM(J8:J31)</f>
        <v>897094339790</v>
      </c>
      <c r="L32" s="15">
        <f>SUM(L8:L31)</f>
        <v>0</v>
      </c>
      <c r="N32" s="15">
        <f>SUM(N8:N31)</f>
        <v>897094339790</v>
      </c>
      <c r="P32" s="15">
        <f>SUM(P8:P31)</f>
        <v>6616495163198</v>
      </c>
      <c r="R32" s="15">
        <f>SUM(R8:R31)</f>
        <v>0</v>
      </c>
      <c r="T32" s="15">
        <f>SUM(T8:T31)</f>
        <v>6616495163198</v>
      </c>
    </row>
    <row r="33" spans="20:20" ht="13.5" thickTop="1"/>
    <row r="34" spans="20:20">
      <c r="T34" s="19"/>
    </row>
    <row r="35" spans="20:20">
      <c r="T35" s="19"/>
    </row>
    <row r="36" spans="20:20">
      <c r="T36" s="19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2"/>
  <sheetViews>
    <sheetView rightToLeft="1" workbookViewId="0">
      <selection activeCell="G11" sqref="G11"/>
    </sheetView>
  </sheetViews>
  <sheetFormatPr defaultRowHeight="12.75"/>
  <cols>
    <col min="1" max="1" width="40.7109375" bestFit="1" customWidth="1"/>
    <col min="2" max="2" width="1.28515625" customWidth="1"/>
    <col min="3" max="3" width="18.7109375" bestFit="1" customWidth="1"/>
    <col min="4" max="4" width="1.28515625" customWidth="1"/>
    <col min="5" max="5" width="15" bestFit="1" customWidth="1"/>
    <col min="6" max="6" width="1.28515625" customWidth="1"/>
    <col min="7" max="7" width="18.7109375" bestFit="1" customWidth="1"/>
    <col min="8" max="8" width="1.28515625" customWidth="1"/>
    <col min="9" max="9" width="20.28515625" bestFit="1" customWidth="1"/>
    <col min="10" max="10" width="1.28515625" customWidth="1"/>
    <col min="11" max="11" width="16.5703125" bestFit="1" customWidth="1"/>
    <col min="12" max="12" width="1.28515625" customWidth="1"/>
    <col min="13" max="13" width="20.28515625" bestFit="1" customWidth="1"/>
    <col min="14" max="14" width="0.28515625" customWidth="1"/>
  </cols>
  <sheetData>
    <row r="1" spans="1:13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21.75" customHeight="1">
      <c r="A2" s="57" t="s">
        <v>149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ht="14.45" customHeight="1"/>
    <row r="5" spans="1:13" ht="14.45" customHeight="1">
      <c r="A5" s="58" t="s">
        <v>269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14.45" customHeight="1">
      <c r="A6" s="59" t="s">
        <v>152</v>
      </c>
      <c r="C6" s="59" t="s">
        <v>168</v>
      </c>
      <c r="D6" s="59"/>
      <c r="E6" s="59"/>
      <c r="F6" s="59"/>
      <c r="G6" s="59"/>
      <c r="I6" s="59" t="s">
        <v>169</v>
      </c>
      <c r="J6" s="59"/>
      <c r="K6" s="59"/>
      <c r="L6" s="59"/>
      <c r="M6" s="59"/>
    </row>
    <row r="7" spans="1:13" ht="29.1" customHeight="1">
      <c r="A7" s="59"/>
      <c r="C7" s="17" t="s">
        <v>260</v>
      </c>
      <c r="D7" s="3"/>
      <c r="E7" s="17" t="s">
        <v>244</v>
      </c>
      <c r="F7" s="3"/>
      <c r="G7" s="17" t="s">
        <v>261</v>
      </c>
      <c r="I7" s="17" t="s">
        <v>260</v>
      </c>
      <c r="J7" s="3"/>
      <c r="K7" s="17" t="s">
        <v>244</v>
      </c>
      <c r="L7" s="3"/>
      <c r="M7" s="17" t="s">
        <v>261</v>
      </c>
    </row>
    <row r="8" spans="1:13" ht="21.75" customHeight="1">
      <c r="A8" s="5" t="s">
        <v>335</v>
      </c>
      <c r="C8" s="6">
        <v>349972585724</v>
      </c>
      <c r="E8" s="6">
        <v>962211395</v>
      </c>
      <c r="G8" s="6">
        <v>349010374329</v>
      </c>
      <c r="I8" s="6">
        <v>1414451467200</v>
      </c>
      <c r="K8" s="6">
        <v>1825387007</v>
      </c>
      <c r="M8" s="6">
        <v>1412626080193</v>
      </c>
    </row>
    <row r="9" spans="1:13" ht="21.75" customHeight="1">
      <c r="A9" s="8" t="s">
        <v>292</v>
      </c>
      <c r="C9" s="9">
        <v>396849150333</v>
      </c>
      <c r="E9" s="9">
        <v>652101697</v>
      </c>
      <c r="G9" s="9">
        <v>396197048636</v>
      </c>
      <c r="I9" s="9">
        <v>1630641582666</v>
      </c>
      <c r="K9" s="9">
        <v>1792815384</v>
      </c>
      <c r="M9" s="9">
        <v>1628848767282</v>
      </c>
    </row>
    <row r="10" spans="1:13" ht="21.75" customHeight="1">
      <c r="A10" s="8" t="s">
        <v>336</v>
      </c>
      <c r="C10" s="9">
        <v>2634</v>
      </c>
      <c r="E10" s="9">
        <v>0</v>
      </c>
      <c r="G10" s="9">
        <v>2634</v>
      </c>
      <c r="I10" s="9">
        <v>1047484326117</v>
      </c>
      <c r="K10" s="9">
        <v>2369270</v>
      </c>
      <c r="M10" s="9">
        <v>1047481956847</v>
      </c>
    </row>
    <row r="11" spans="1:13" ht="21.75" customHeight="1">
      <c r="A11" s="8" t="s">
        <v>295</v>
      </c>
      <c r="C11" s="9">
        <v>69468</v>
      </c>
      <c r="E11" s="9">
        <v>0</v>
      </c>
      <c r="G11" s="9">
        <v>69468</v>
      </c>
      <c r="I11" s="9">
        <v>28800859187</v>
      </c>
      <c r="K11" s="9">
        <v>0</v>
      </c>
      <c r="M11" s="9">
        <v>28800859187</v>
      </c>
    </row>
    <row r="12" spans="1:13" ht="21.75" customHeight="1">
      <c r="A12" s="8" t="s">
        <v>337</v>
      </c>
      <c r="C12" s="9">
        <v>444130222631</v>
      </c>
      <c r="E12" s="9">
        <v>1873980635</v>
      </c>
      <c r="G12" s="9">
        <v>442256241996</v>
      </c>
      <c r="I12" s="9">
        <v>1816267758072</v>
      </c>
      <c r="K12" s="9">
        <v>3294093570</v>
      </c>
      <c r="M12" s="9">
        <v>1812973664502</v>
      </c>
    </row>
    <row r="13" spans="1:13" ht="21.75" customHeight="1">
      <c r="A13" s="8" t="s">
        <v>338</v>
      </c>
      <c r="C13" s="9">
        <v>0</v>
      </c>
      <c r="E13" s="9">
        <v>0</v>
      </c>
      <c r="G13" s="9">
        <v>0</v>
      </c>
      <c r="I13" s="9">
        <v>111083</v>
      </c>
      <c r="K13" s="9">
        <v>0</v>
      </c>
      <c r="M13" s="9">
        <v>111083</v>
      </c>
    </row>
    <row r="14" spans="1:13" ht="21.75" customHeight="1">
      <c r="A14" s="8" t="s">
        <v>339</v>
      </c>
      <c r="C14" s="9">
        <v>1958</v>
      </c>
      <c r="E14" s="9">
        <v>0</v>
      </c>
      <c r="G14" s="9">
        <v>1958</v>
      </c>
      <c r="I14" s="9">
        <v>28970</v>
      </c>
      <c r="K14" s="9">
        <v>0</v>
      </c>
      <c r="M14" s="9">
        <v>28970</v>
      </c>
    </row>
    <row r="15" spans="1:13" ht="21.75" customHeight="1">
      <c r="A15" s="8" t="s">
        <v>297</v>
      </c>
      <c r="C15" s="9">
        <v>16065</v>
      </c>
      <c r="E15" s="9">
        <v>0</v>
      </c>
      <c r="G15" s="9">
        <v>16065</v>
      </c>
      <c r="I15" s="9">
        <v>9176826</v>
      </c>
      <c r="K15" s="9">
        <v>0</v>
      </c>
      <c r="M15" s="9">
        <v>9176826</v>
      </c>
    </row>
    <row r="16" spans="1:13" ht="21.75" customHeight="1">
      <c r="A16" s="8" t="s">
        <v>299</v>
      </c>
      <c r="C16" s="9">
        <v>313862289584</v>
      </c>
      <c r="E16" s="9">
        <v>306393826</v>
      </c>
      <c r="G16" s="9">
        <v>313555895758</v>
      </c>
      <c r="I16" s="9">
        <v>1873548276390</v>
      </c>
      <c r="K16" s="9">
        <v>898734562</v>
      </c>
      <c r="M16" s="9">
        <v>1872649541828</v>
      </c>
    </row>
    <row r="17" spans="1:13" ht="21.75" customHeight="1">
      <c r="A17" s="8" t="s">
        <v>340</v>
      </c>
      <c r="C17" s="9">
        <v>0</v>
      </c>
      <c r="E17" s="9">
        <v>0</v>
      </c>
      <c r="G17" s="9">
        <v>0</v>
      </c>
      <c r="I17" s="9">
        <v>632616</v>
      </c>
      <c r="K17" s="9">
        <v>0</v>
      </c>
      <c r="M17" s="9">
        <v>632616</v>
      </c>
    </row>
    <row r="18" spans="1:13" ht="21.75" customHeight="1">
      <c r="A18" s="8" t="s">
        <v>300</v>
      </c>
      <c r="C18" s="9">
        <v>0</v>
      </c>
      <c r="E18" s="9">
        <v>0</v>
      </c>
      <c r="G18" s="9">
        <v>0</v>
      </c>
      <c r="I18" s="9">
        <v>110484933291</v>
      </c>
      <c r="K18" s="9">
        <v>2749206</v>
      </c>
      <c r="M18" s="9">
        <v>110482184085</v>
      </c>
    </row>
    <row r="19" spans="1:13" ht="21.75" customHeight="1">
      <c r="A19" s="8" t="s">
        <v>301</v>
      </c>
      <c r="C19" s="9">
        <v>22594</v>
      </c>
      <c r="E19" s="9">
        <v>0</v>
      </c>
      <c r="G19" s="9">
        <v>22594</v>
      </c>
      <c r="I19" s="9">
        <v>228720</v>
      </c>
      <c r="K19" s="9">
        <v>0</v>
      </c>
      <c r="M19" s="9">
        <v>228720</v>
      </c>
    </row>
    <row r="20" spans="1:13" ht="21.75" customHeight="1">
      <c r="A20" s="8" t="s">
        <v>302</v>
      </c>
      <c r="C20" s="9">
        <v>3463</v>
      </c>
      <c r="E20" s="9">
        <v>0</v>
      </c>
      <c r="G20" s="9">
        <v>3463</v>
      </c>
      <c r="I20" s="9">
        <v>109595967</v>
      </c>
      <c r="K20" s="9">
        <v>0</v>
      </c>
      <c r="M20" s="9">
        <v>109595967</v>
      </c>
    </row>
    <row r="21" spans="1:13" ht="21.75" customHeight="1">
      <c r="A21" s="14" t="s">
        <v>23</v>
      </c>
      <c r="C21" s="15">
        <v>1504814364454</v>
      </c>
      <c r="E21" s="15">
        <v>3794687553</v>
      </c>
      <c r="G21" s="15">
        <v>1501019676901</v>
      </c>
      <c r="I21" s="15">
        <v>7921798977105</v>
      </c>
      <c r="K21" s="15">
        <v>7816148999</v>
      </c>
      <c r="M21" s="15">
        <v>7913982828106</v>
      </c>
    </row>
    <row r="22" spans="1:13">
      <c r="C22" s="18"/>
      <c r="E22" s="18"/>
      <c r="G22" s="18"/>
      <c r="I22" s="18"/>
      <c r="K22" s="18"/>
      <c r="M22" s="18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rightToLeft="1" view="pageBreakPreview" topLeftCell="A6" zoomScale="70" zoomScaleNormal="100" zoomScaleSheetLayoutView="70" workbookViewId="0">
      <selection activeCell="A14" sqref="A14:F14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6" ht="29.1" customHeight="1"/>
    <row r="2" spans="1:6" ht="21.75" customHeight="1"/>
    <row r="3" spans="1:6" ht="21.75" customHeight="1"/>
    <row r="4" spans="1:6" ht="7.35" customHeight="1"/>
    <row r="5" spans="1:6" ht="123.6" customHeight="1">
      <c r="B5" s="55"/>
    </row>
    <row r="6" spans="1:6" ht="123.6" customHeight="1">
      <c r="B6" s="55"/>
    </row>
    <row r="14" spans="1:6" ht="59.25">
      <c r="A14" s="56" t="s">
        <v>0</v>
      </c>
      <c r="B14" s="56"/>
      <c r="C14" s="56"/>
      <c r="D14" s="56"/>
      <c r="E14" s="56"/>
      <c r="F14" s="56"/>
    </row>
    <row r="15" spans="1:6" ht="59.25">
      <c r="A15" s="56" t="s">
        <v>1</v>
      </c>
      <c r="B15" s="56"/>
      <c r="C15" s="56"/>
      <c r="D15" s="56"/>
      <c r="E15" s="56"/>
      <c r="F15" s="56"/>
    </row>
    <row r="16" spans="1:6" ht="59.25">
      <c r="A16" s="56" t="s">
        <v>2</v>
      </c>
      <c r="B16" s="56"/>
      <c r="C16" s="56"/>
      <c r="D16" s="56"/>
      <c r="E16" s="56"/>
      <c r="F16" s="56"/>
    </row>
  </sheetData>
  <mergeCells count="4">
    <mergeCell ref="B5:B6"/>
    <mergeCell ref="A14:F14"/>
    <mergeCell ref="A15:F15"/>
    <mergeCell ref="A16:F16"/>
  </mergeCells>
  <phoneticPr fontId="11" type="noConversion"/>
  <pageMargins left="0.39" right="0.39" top="0.39" bottom="0.39" header="0" footer="0"/>
  <pageSetup scale="45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65"/>
  <sheetViews>
    <sheetView rightToLeft="1" topLeftCell="G41" zoomScaleNormal="100" workbookViewId="0">
      <selection activeCell="V62" sqref="V62"/>
    </sheetView>
  </sheetViews>
  <sheetFormatPr defaultRowHeight="12.75"/>
  <cols>
    <col min="1" max="1" width="31.28515625" bestFit="1" customWidth="1"/>
    <col min="2" max="2" width="1.28515625" customWidth="1"/>
    <col min="3" max="3" width="11" customWidth="1"/>
    <col min="4" max="4" width="1.28515625" customWidth="1"/>
    <col min="5" max="5" width="17.85546875" customWidth="1"/>
    <col min="6" max="6" width="1.28515625" customWidth="1"/>
    <col min="7" max="7" width="17.5703125" customWidth="1"/>
    <col min="8" max="8" width="1.28515625" customWidth="1"/>
    <col min="9" max="9" width="21.85546875" customWidth="1"/>
    <col min="10" max="10" width="1.28515625" customWidth="1"/>
    <col min="11" max="11" width="13.7109375" bestFit="1" customWidth="1"/>
    <col min="12" max="12" width="1.28515625" customWidth="1"/>
    <col min="13" max="13" width="18.85546875" bestFit="1" customWidth="1"/>
    <col min="14" max="14" width="1.28515625" customWidth="1"/>
    <col min="15" max="15" width="19" bestFit="1" customWidth="1"/>
    <col min="16" max="16" width="1.28515625" customWidth="1"/>
    <col min="17" max="17" width="17" customWidth="1"/>
    <col min="18" max="18" width="0.28515625" customWidth="1"/>
  </cols>
  <sheetData>
    <row r="1" spans="1:17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21.75" customHeight="1">
      <c r="A2" s="57" t="s">
        <v>149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ht="14.45" customHeight="1"/>
    <row r="5" spans="1:17" ht="14.45" customHeight="1">
      <c r="A5" s="58" t="s">
        <v>270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7" ht="14.45" customHeight="1">
      <c r="A6" s="59" t="s">
        <v>152</v>
      </c>
      <c r="C6" s="59" t="s">
        <v>168</v>
      </c>
      <c r="D6" s="59"/>
      <c r="E6" s="59"/>
      <c r="F6" s="59"/>
      <c r="G6" s="59"/>
      <c r="H6" s="59"/>
      <c r="I6" s="59"/>
      <c r="K6" s="59" t="s">
        <v>169</v>
      </c>
      <c r="L6" s="59"/>
      <c r="M6" s="59"/>
      <c r="N6" s="59"/>
      <c r="O6" s="59"/>
      <c r="P6" s="59"/>
      <c r="Q6" s="59"/>
    </row>
    <row r="7" spans="1:17" ht="46.5" customHeight="1">
      <c r="A7" s="59"/>
      <c r="C7" s="17" t="s">
        <v>13</v>
      </c>
      <c r="D7" s="3"/>
      <c r="E7" s="17" t="s">
        <v>271</v>
      </c>
      <c r="F7" s="3"/>
      <c r="G7" s="17" t="s">
        <v>272</v>
      </c>
      <c r="H7" s="3"/>
      <c r="I7" s="17" t="s">
        <v>273</v>
      </c>
      <c r="K7" s="17" t="s">
        <v>13</v>
      </c>
      <c r="L7" s="3"/>
      <c r="M7" s="17" t="s">
        <v>271</v>
      </c>
      <c r="N7" s="3"/>
      <c r="O7" s="17" t="s">
        <v>272</v>
      </c>
      <c r="P7" s="3"/>
      <c r="Q7" s="17" t="s">
        <v>273</v>
      </c>
    </row>
    <row r="8" spans="1:17" ht="21.75" customHeight="1">
      <c r="A8" s="5" t="s">
        <v>55</v>
      </c>
      <c r="C8" s="6">
        <v>605000</v>
      </c>
      <c r="E8" s="6">
        <v>14880600000</v>
      </c>
      <c r="G8" s="6">
        <f>E8-I8</f>
        <v>14097731399</v>
      </c>
      <c r="I8" s="6">
        <v>782868601</v>
      </c>
      <c r="K8" s="6">
        <v>33487760</v>
      </c>
      <c r="M8" s="6">
        <v>722520396331</v>
      </c>
      <c r="O8" s="6">
        <f>M8-Q8</f>
        <v>695889238704</v>
      </c>
      <c r="Q8" s="6">
        <v>26631157627</v>
      </c>
    </row>
    <row r="9" spans="1:17" ht="21.75" customHeight="1">
      <c r="A9" s="8" t="s">
        <v>60</v>
      </c>
      <c r="C9" s="9">
        <v>48809538</v>
      </c>
      <c r="E9" s="9">
        <v>2315816994460</v>
      </c>
      <c r="G9" s="9">
        <f>E9-I9</f>
        <v>1836038719186</v>
      </c>
      <c r="I9" s="9">
        <v>479778275274</v>
      </c>
      <c r="K9" s="9">
        <v>48809538</v>
      </c>
      <c r="M9" s="9">
        <v>2313038017075</v>
      </c>
      <c r="O9" s="9">
        <f t="shared" ref="O9:O62" si="0">M9-Q9</f>
        <v>1833259741801</v>
      </c>
      <c r="Q9" s="9">
        <v>479778275274</v>
      </c>
    </row>
    <row r="10" spans="1:17" ht="21.75" customHeight="1">
      <c r="A10" s="8" t="s">
        <v>174</v>
      </c>
      <c r="C10" s="9">
        <v>0</v>
      </c>
      <c r="E10" s="9">
        <v>0</v>
      </c>
      <c r="G10" s="9">
        <v>0</v>
      </c>
      <c r="I10" s="9">
        <v>0</v>
      </c>
      <c r="K10" s="9">
        <v>32163634</v>
      </c>
      <c r="M10" s="9">
        <v>121038772463</v>
      </c>
      <c r="O10" s="9">
        <f t="shared" si="0"/>
        <v>85697221138</v>
      </c>
      <c r="Q10" s="9">
        <v>35341551325</v>
      </c>
    </row>
    <row r="11" spans="1:17" ht="21.75" customHeight="1">
      <c r="A11" s="8" t="s">
        <v>68</v>
      </c>
      <c r="C11" s="9">
        <v>0</v>
      </c>
      <c r="E11" s="9">
        <v>0</v>
      </c>
      <c r="G11" s="9">
        <v>0</v>
      </c>
      <c r="I11" s="9">
        <v>0</v>
      </c>
      <c r="K11" s="9">
        <v>4775000</v>
      </c>
      <c r="M11" s="9">
        <v>69918373241</v>
      </c>
      <c r="O11" s="9">
        <f t="shared" si="0"/>
        <v>71759975157</v>
      </c>
      <c r="Q11" s="9">
        <v>-1841601916</v>
      </c>
    </row>
    <row r="12" spans="1:17" ht="21.75" customHeight="1">
      <c r="A12" s="8" t="s">
        <v>194</v>
      </c>
      <c r="C12" s="9">
        <v>0</v>
      </c>
      <c r="E12" s="9">
        <v>0</v>
      </c>
      <c r="G12" s="9">
        <v>0</v>
      </c>
      <c r="I12" s="9">
        <v>0</v>
      </c>
      <c r="K12" s="9">
        <v>2000000</v>
      </c>
      <c r="M12" s="9">
        <v>21338365202</v>
      </c>
      <c r="O12" s="9">
        <f t="shared" si="0"/>
        <v>19992923202</v>
      </c>
      <c r="Q12" s="9">
        <v>1345442000</v>
      </c>
    </row>
    <row r="13" spans="1:17" ht="21.75" customHeight="1">
      <c r="A13" s="8" t="s">
        <v>195</v>
      </c>
      <c r="C13" s="9">
        <v>0</v>
      </c>
      <c r="E13" s="9">
        <v>0</v>
      </c>
      <c r="G13" s="9">
        <v>0</v>
      </c>
      <c r="I13" s="9">
        <v>0</v>
      </c>
      <c r="K13" s="9">
        <v>4400000</v>
      </c>
      <c r="M13" s="9">
        <v>87851552250</v>
      </c>
      <c r="O13" s="9">
        <f t="shared" si="0"/>
        <v>99988325303</v>
      </c>
      <c r="Q13" s="9">
        <v>-12136773053</v>
      </c>
    </row>
    <row r="14" spans="1:17" ht="21.75" customHeight="1">
      <c r="A14" s="8" t="s">
        <v>175</v>
      </c>
      <c r="C14" s="9">
        <v>0</v>
      </c>
      <c r="E14" s="9">
        <v>0</v>
      </c>
      <c r="G14" s="9">
        <v>0</v>
      </c>
      <c r="I14" s="9">
        <v>0</v>
      </c>
      <c r="K14" s="9">
        <v>35500000</v>
      </c>
      <c r="M14" s="9">
        <v>123833859095</v>
      </c>
      <c r="O14" s="9">
        <f t="shared" si="0"/>
        <v>121534384133</v>
      </c>
      <c r="Q14" s="9">
        <v>2299474962</v>
      </c>
    </row>
    <row r="15" spans="1:17" ht="21.75" customHeight="1">
      <c r="A15" s="8" t="s">
        <v>196</v>
      </c>
      <c r="C15" s="9">
        <v>0</v>
      </c>
      <c r="E15" s="9">
        <v>0</v>
      </c>
      <c r="G15" s="9">
        <v>0</v>
      </c>
      <c r="I15" s="9">
        <v>0</v>
      </c>
      <c r="K15" s="9">
        <v>43978468</v>
      </c>
      <c r="M15" s="9">
        <v>1038203212353</v>
      </c>
      <c r="O15" s="9">
        <f t="shared" si="0"/>
        <v>999999996771</v>
      </c>
      <c r="Q15" s="9">
        <v>38203215582</v>
      </c>
    </row>
    <row r="16" spans="1:17" ht="21.75" customHeight="1">
      <c r="A16" s="8" t="s">
        <v>176</v>
      </c>
      <c r="C16" s="9">
        <v>0</v>
      </c>
      <c r="E16" s="9">
        <v>0</v>
      </c>
      <c r="G16" s="9">
        <v>0</v>
      </c>
      <c r="I16" s="9">
        <v>0</v>
      </c>
      <c r="K16" s="9">
        <v>130000000</v>
      </c>
      <c r="M16" s="9">
        <v>219179735010</v>
      </c>
      <c r="O16" s="9">
        <f t="shared" si="0"/>
        <v>169267057538</v>
      </c>
      <c r="Q16" s="9">
        <v>49912677472</v>
      </c>
    </row>
    <row r="17" spans="1:17" ht="21.75" customHeight="1">
      <c r="A17" s="8" t="s">
        <v>56</v>
      </c>
      <c r="C17" s="9">
        <v>0</v>
      </c>
      <c r="E17" s="9">
        <v>0</v>
      </c>
      <c r="G17" s="9">
        <v>0</v>
      </c>
      <c r="I17" s="9">
        <v>0</v>
      </c>
      <c r="K17" s="9">
        <v>21978000</v>
      </c>
      <c r="M17" s="9">
        <v>483248623634</v>
      </c>
      <c r="O17" s="9">
        <f t="shared" si="0"/>
        <v>465275427812</v>
      </c>
      <c r="Q17" s="9">
        <v>17973195822</v>
      </c>
    </row>
    <row r="18" spans="1:17" ht="21.75" customHeight="1">
      <c r="A18" s="8" t="s">
        <v>197</v>
      </c>
      <c r="C18" s="9">
        <v>0</v>
      </c>
      <c r="E18" s="9">
        <v>0</v>
      </c>
      <c r="G18" s="9">
        <v>0</v>
      </c>
      <c r="I18" s="9">
        <v>0</v>
      </c>
      <c r="K18" s="9">
        <v>9668000</v>
      </c>
      <c r="M18" s="9">
        <v>282936014025</v>
      </c>
      <c r="O18" s="9">
        <f t="shared" si="0"/>
        <v>300067423432</v>
      </c>
      <c r="Q18" s="9">
        <v>-17131409407</v>
      </c>
    </row>
    <row r="19" spans="1:17" ht="21.75" customHeight="1">
      <c r="A19" s="8" t="s">
        <v>198</v>
      </c>
      <c r="C19" s="9">
        <v>0</v>
      </c>
      <c r="E19" s="9">
        <v>0</v>
      </c>
      <c r="G19" s="9">
        <v>0</v>
      </c>
      <c r="I19" s="9">
        <v>0</v>
      </c>
      <c r="K19" s="9">
        <v>10000000</v>
      </c>
      <c r="M19" s="9">
        <v>129000000000</v>
      </c>
      <c r="O19" s="9">
        <f t="shared" si="0"/>
        <v>150490000000</v>
      </c>
      <c r="Q19" s="9">
        <v>-21490000000</v>
      </c>
    </row>
    <row r="20" spans="1:17" ht="21.75" customHeight="1">
      <c r="A20" s="8" t="s">
        <v>177</v>
      </c>
      <c r="C20" s="9">
        <v>0</v>
      </c>
      <c r="E20" s="9">
        <v>0</v>
      </c>
      <c r="G20" s="9">
        <v>0</v>
      </c>
      <c r="I20" s="9">
        <v>0</v>
      </c>
      <c r="K20" s="9">
        <v>12083</v>
      </c>
      <c r="M20" s="9">
        <v>12769490047</v>
      </c>
      <c r="O20" s="9">
        <f t="shared" si="0"/>
        <v>12761823827</v>
      </c>
      <c r="Q20" s="9">
        <v>7666220</v>
      </c>
    </row>
    <row r="21" spans="1:17" ht="21.75" customHeight="1">
      <c r="A21" s="8" t="s">
        <v>178</v>
      </c>
      <c r="C21" s="9">
        <v>0</v>
      </c>
      <c r="E21" s="9">
        <v>0</v>
      </c>
      <c r="G21" s="9">
        <v>0</v>
      </c>
      <c r="I21" s="9">
        <v>0</v>
      </c>
      <c r="K21" s="9">
        <v>4692065</v>
      </c>
      <c r="M21" s="9">
        <v>8217666672</v>
      </c>
      <c r="O21" s="9">
        <f t="shared" si="0"/>
        <v>8145720997</v>
      </c>
      <c r="Q21" s="9">
        <v>71945675</v>
      </c>
    </row>
    <row r="22" spans="1:17" ht="21.75" customHeight="1">
      <c r="A22" s="8" t="s">
        <v>199</v>
      </c>
      <c r="C22" s="9">
        <v>0</v>
      </c>
      <c r="E22" s="9">
        <v>0</v>
      </c>
      <c r="G22" s="9">
        <v>0</v>
      </c>
      <c r="I22" s="9">
        <v>0</v>
      </c>
      <c r="K22" s="9">
        <v>4000000</v>
      </c>
      <c r="M22" s="9">
        <v>43119825540</v>
      </c>
      <c r="O22" s="9">
        <f t="shared" si="0"/>
        <v>39985314796</v>
      </c>
      <c r="Q22" s="9">
        <v>3134510744</v>
      </c>
    </row>
    <row r="23" spans="1:17" ht="21.75" customHeight="1">
      <c r="A23" s="8" t="s">
        <v>179</v>
      </c>
      <c r="C23" s="9">
        <v>0</v>
      </c>
      <c r="E23" s="9">
        <v>0</v>
      </c>
      <c r="G23" s="9">
        <v>0</v>
      </c>
      <c r="I23" s="9">
        <v>0</v>
      </c>
      <c r="K23" s="9">
        <v>6100000</v>
      </c>
      <c r="M23" s="9">
        <v>228570863712</v>
      </c>
      <c r="O23" s="9">
        <f t="shared" si="0"/>
        <v>164777380712</v>
      </c>
      <c r="Q23" s="9">
        <v>63793483000</v>
      </c>
    </row>
    <row r="24" spans="1:17" ht="21.75" customHeight="1">
      <c r="A24" s="8" t="s">
        <v>180</v>
      </c>
      <c r="C24" s="9">
        <v>0</v>
      </c>
      <c r="E24" s="9">
        <v>0</v>
      </c>
      <c r="G24" s="9">
        <v>0</v>
      </c>
      <c r="I24" s="9">
        <v>0</v>
      </c>
      <c r="K24" s="9">
        <v>18000000</v>
      </c>
      <c r="M24" s="9">
        <v>72375355893</v>
      </c>
      <c r="O24" s="9">
        <f t="shared" si="0"/>
        <v>73156310367</v>
      </c>
      <c r="Q24" s="9">
        <v>-780954474</v>
      </c>
    </row>
    <row r="25" spans="1:17" ht="21.75" customHeight="1">
      <c r="A25" s="8" t="s">
        <v>200</v>
      </c>
      <c r="C25" s="9">
        <v>0</v>
      </c>
      <c r="E25" s="9">
        <v>0</v>
      </c>
      <c r="G25" s="9">
        <v>0</v>
      </c>
      <c r="I25" s="9">
        <v>0</v>
      </c>
      <c r="K25" s="9">
        <v>1000000</v>
      </c>
      <c r="M25" s="9">
        <v>9690978283</v>
      </c>
      <c r="O25" s="9">
        <f t="shared" si="0"/>
        <v>9976603283</v>
      </c>
      <c r="Q25" s="9">
        <v>-285625000</v>
      </c>
    </row>
    <row r="26" spans="1:17" ht="21.75" customHeight="1">
      <c r="A26" s="8" t="s">
        <v>66</v>
      </c>
      <c r="C26" s="9">
        <v>0</v>
      </c>
      <c r="E26" s="9">
        <v>0</v>
      </c>
      <c r="G26" s="9">
        <v>0</v>
      </c>
      <c r="I26" s="9">
        <v>0</v>
      </c>
      <c r="K26" s="9">
        <v>1822681</v>
      </c>
      <c r="M26" s="9">
        <v>50943933950</v>
      </c>
      <c r="O26" s="9">
        <f t="shared" si="0"/>
        <v>52424755591</v>
      </c>
      <c r="Q26" s="9">
        <v>-1480821641</v>
      </c>
    </row>
    <row r="27" spans="1:17" ht="21.75" customHeight="1">
      <c r="A27" s="8" t="s">
        <v>181</v>
      </c>
      <c r="C27" s="9">
        <v>0</v>
      </c>
      <c r="E27" s="9">
        <v>0</v>
      </c>
      <c r="G27" s="9">
        <v>0</v>
      </c>
      <c r="I27" s="9">
        <v>0</v>
      </c>
      <c r="K27" s="9">
        <v>124500001</v>
      </c>
      <c r="M27" s="9">
        <v>295226229856</v>
      </c>
      <c r="O27" s="9">
        <f t="shared" si="0"/>
        <v>294636237937</v>
      </c>
      <c r="Q27" s="9">
        <v>589991919</v>
      </c>
    </row>
    <row r="28" spans="1:17" ht="21.75" customHeight="1">
      <c r="A28" s="8" t="s">
        <v>182</v>
      </c>
      <c r="C28" s="9">
        <v>0</v>
      </c>
      <c r="E28" s="9">
        <v>0</v>
      </c>
      <c r="G28" s="9">
        <v>0</v>
      </c>
      <c r="I28" s="9">
        <v>0</v>
      </c>
      <c r="K28" s="9">
        <v>4000000</v>
      </c>
      <c r="M28" s="9">
        <v>67674924217</v>
      </c>
      <c r="O28" s="9">
        <f t="shared" si="0"/>
        <v>68144612217</v>
      </c>
      <c r="Q28" s="9">
        <v>-469688000</v>
      </c>
    </row>
    <row r="29" spans="1:17" ht="21.75" customHeight="1">
      <c r="A29" s="8" t="s">
        <v>201</v>
      </c>
      <c r="C29" s="9">
        <v>0</v>
      </c>
      <c r="E29" s="9">
        <v>0</v>
      </c>
      <c r="G29" s="9">
        <v>0</v>
      </c>
      <c r="I29" s="9">
        <v>0</v>
      </c>
      <c r="K29" s="9">
        <v>2000000</v>
      </c>
      <c r="M29" s="9">
        <v>23731785000</v>
      </c>
      <c r="O29" s="9">
        <f t="shared" si="0"/>
        <v>26700007500</v>
      </c>
      <c r="Q29" s="9">
        <v>-2968222500</v>
      </c>
    </row>
    <row r="30" spans="1:17" ht="21.75" customHeight="1">
      <c r="A30" s="8" t="s">
        <v>202</v>
      </c>
      <c r="C30" s="9">
        <v>0</v>
      </c>
      <c r="E30" s="9">
        <v>0</v>
      </c>
      <c r="G30" s="9">
        <v>0</v>
      </c>
      <c r="I30" s="9">
        <v>0</v>
      </c>
      <c r="K30" s="9">
        <v>66412351</v>
      </c>
      <c r="M30" s="9">
        <v>1038260145853</v>
      </c>
      <c r="O30" s="9">
        <f t="shared" si="0"/>
        <v>999999990442</v>
      </c>
      <c r="Q30" s="9">
        <v>38260155411</v>
      </c>
    </row>
    <row r="31" spans="1:17" ht="21.75" customHeight="1">
      <c r="A31" s="8" t="s">
        <v>183</v>
      </c>
      <c r="C31" s="9">
        <v>0</v>
      </c>
      <c r="E31" s="9">
        <v>0</v>
      </c>
      <c r="G31" s="9">
        <v>0</v>
      </c>
      <c r="I31" s="9">
        <v>0</v>
      </c>
      <c r="K31" s="9">
        <v>22113433</v>
      </c>
      <c r="M31" s="9">
        <v>52726232432</v>
      </c>
      <c r="O31" s="9">
        <f t="shared" si="0"/>
        <v>38032027225</v>
      </c>
      <c r="Q31" s="9">
        <v>14694205207</v>
      </c>
    </row>
    <row r="32" spans="1:17" ht="21.75" customHeight="1">
      <c r="A32" s="8" t="s">
        <v>203</v>
      </c>
      <c r="C32" s="9">
        <v>0</v>
      </c>
      <c r="E32" s="9">
        <v>0</v>
      </c>
      <c r="G32" s="9">
        <v>0</v>
      </c>
      <c r="I32" s="9">
        <v>0</v>
      </c>
      <c r="K32" s="9">
        <v>2000000</v>
      </c>
      <c r="M32" s="9">
        <v>20641459126</v>
      </c>
      <c r="O32" s="9">
        <f t="shared" si="0"/>
        <v>19998659131</v>
      </c>
      <c r="Q32" s="9">
        <v>642799995</v>
      </c>
    </row>
    <row r="33" spans="1:17" ht="21.75" customHeight="1">
      <c r="A33" s="8" t="s">
        <v>204</v>
      </c>
      <c r="C33" s="9">
        <v>0</v>
      </c>
      <c r="E33" s="9">
        <v>0</v>
      </c>
      <c r="G33" s="9">
        <v>0</v>
      </c>
      <c r="I33" s="9">
        <v>0</v>
      </c>
      <c r="K33" s="9">
        <v>4045389</v>
      </c>
      <c r="M33" s="9">
        <v>199999986771</v>
      </c>
      <c r="O33" s="9">
        <f t="shared" si="0"/>
        <v>199999986771</v>
      </c>
      <c r="Q33" s="9">
        <v>0</v>
      </c>
    </row>
    <row r="34" spans="1:17" ht="21.75" customHeight="1">
      <c r="A34" s="8" t="s">
        <v>184</v>
      </c>
      <c r="C34" s="9">
        <v>0</v>
      </c>
      <c r="E34" s="9">
        <v>0</v>
      </c>
      <c r="G34" s="9">
        <v>0</v>
      </c>
      <c r="I34" s="9">
        <v>0</v>
      </c>
      <c r="K34" s="9">
        <v>254967133</v>
      </c>
      <c r="M34" s="9">
        <v>157139046884</v>
      </c>
      <c r="O34" s="9">
        <f t="shared" si="0"/>
        <v>114230059281</v>
      </c>
      <c r="Q34" s="9">
        <v>42908987603</v>
      </c>
    </row>
    <row r="35" spans="1:17" ht="21.75" customHeight="1">
      <c r="A35" s="8" t="s">
        <v>205</v>
      </c>
      <c r="C35" s="9">
        <v>0</v>
      </c>
      <c r="E35" s="9">
        <v>0</v>
      </c>
      <c r="G35" s="9">
        <v>0</v>
      </c>
      <c r="I35" s="9">
        <v>0</v>
      </c>
      <c r="K35" s="9">
        <v>579746</v>
      </c>
      <c r="M35" s="9">
        <v>234557105268</v>
      </c>
      <c r="O35" s="9">
        <f t="shared" si="0"/>
        <v>212235253732</v>
      </c>
      <c r="Q35" s="9">
        <v>22321851536</v>
      </c>
    </row>
    <row r="36" spans="1:17" ht="21.75" customHeight="1">
      <c r="A36" s="8" t="s">
        <v>206</v>
      </c>
      <c r="C36" s="9">
        <v>0</v>
      </c>
      <c r="E36" s="9">
        <v>0</v>
      </c>
      <c r="G36" s="9">
        <v>0</v>
      </c>
      <c r="I36" s="9">
        <v>0</v>
      </c>
      <c r="K36" s="9">
        <v>2783000</v>
      </c>
      <c r="M36" s="9">
        <v>56830333750</v>
      </c>
      <c r="O36" s="9">
        <f t="shared" si="0"/>
        <v>55180031243</v>
      </c>
      <c r="Q36" s="9">
        <v>1650302507</v>
      </c>
    </row>
    <row r="37" spans="1:17" ht="21.75" customHeight="1">
      <c r="A37" s="8" t="s">
        <v>207</v>
      </c>
      <c r="C37" s="9">
        <v>0</v>
      </c>
      <c r="E37" s="9">
        <v>0</v>
      </c>
      <c r="G37" s="9">
        <v>0</v>
      </c>
      <c r="I37" s="9">
        <v>0</v>
      </c>
      <c r="K37" s="9">
        <v>4000000</v>
      </c>
      <c r="M37" s="9">
        <v>37835017520</v>
      </c>
      <c r="O37" s="9">
        <f t="shared" si="0"/>
        <v>40001417520</v>
      </c>
      <c r="Q37" s="9">
        <v>-2166400000</v>
      </c>
    </row>
    <row r="38" spans="1:17" ht="21.75" customHeight="1">
      <c r="A38" s="8" t="s">
        <v>208</v>
      </c>
      <c r="C38" s="9">
        <v>0</v>
      </c>
      <c r="E38" s="9">
        <v>0</v>
      </c>
      <c r="G38" s="9">
        <v>0</v>
      </c>
      <c r="I38" s="9">
        <v>0</v>
      </c>
      <c r="K38" s="9">
        <v>5000000</v>
      </c>
      <c r="M38" s="9">
        <v>50140186572</v>
      </c>
      <c r="O38" s="9">
        <f t="shared" si="0"/>
        <v>49746280441</v>
      </c>
      <c r="Q38" s="9">
        <v>393906131</v>
      </c>
    </row>
    <row r="39" spans="1:17" ht="21.75" customHeight="1">
      <c r="A39" s="8" t="s">
        <v>209</v>
      </c>
      <c r="C39" s="9">
        <v>0</v>
      </c>
      <c r="E39" s="9">
        <v>0</v>
      </c>
      <c r="G39" s="9">
        <v>0</v>
      </c>
      <c r="I39" s="9">
        <v>0</v>
      </c>
      <c r="K39" s="9">
        <v>1000000</v>
      </c>
      <c r="M39" s="9">
        <v>19516796323</v>
      </c>
      <c r="O39" s="9">
        <f t="shared" si="0"/>
        <v>15498342573</v>
      </c>
      <c r="Q39" s="9">
        <v>4018453750</v>
      </c>
    </row>
    <row r="40" spans="1:17" ht="21.75" customHeight="1">
      <c r="A40" s="8" t="s">
        <v>210</v>
      </c>
      <c r="C40" s="9">
        <v>0</v>
      </c>
      <c r="E40" s="9">
        <v>0</v>
      </c>
      <c r="G40" s="9">
        <v>0</v>
      </c>
      <c r="I40" s="9">
        <v>0</v>
      </c>
      <c r="K40" s="9">
        <v>1500000</v>
      </c>
      <c r="M40" s="9">
        <v>31309775439</v>
      </c>
      <c r="O40" s="9">
        <f t="shared" si="0"/>
        <v>28578753564</v>
      </c>
      <c r="Q40" s="9">
        <v>2731021875</v>
      </c>
    </row>
    <row r="41" spans="1:17" ht="21.75" customHeight="1">
      <c r="A41" s="8" t="s">
        <v>185</v>
      </c>
      <c r="C41" s="9">
        <v>0</v>
      </c>
      <c r="E41" s="9">
        <v>0</v>
      </c>
      <c r="G41" s="9">
        <v>0</v>
      </c>
      <c r="I41" s="9">
        <v>0</v>
      </c>
      <c r="K41" s="9">
        <v>29799</v>
      </c>
      <c r="M41" s="9">
        <v>30280159297</v>
      </c>
      <c r="O41" s="9">
        <f t="shared" si="0"/>
        <v>30099273241</v>
      </c>
      <c r="Q41" s="9">
        <v>180886056</v>
      </c>
    </row>
    <row r="42" spans="1:17" ht="21.75" customHeight="1">
      <c r="A42" s="8" t="s">
        <v>186</v>
      </c>
      <c r="C42" s="9">
        <v>0</v>
      </c>
      <c r="E42" s="9">
        <v>0</v>
      </c>
      <c r="G42" s="9">
        <v>0</v>
      </c>
      <c r="I42" s="9">
        <v>0</v>
      </c>
      <c r="K42" s="9">
        <v>29000000</v>
      </c>
      <c r="M42" s="9">
        <v>158247925000</v>
      </c>
      <c r="O42" s="9">
        <f t="shared" si="0"/>
        <v>147846454884</v>
      </c>
      <c r="Q42" s="9">
        <v>10401470116</v>
      </c>
    </row>
    <row r="43" spans="1:17" ht="21.75" customHeight="1">
      <c r="A43" s="8" t="s">
        <v>187</v>
      </c>
      <c r="C43" s="9">
        <v>0</v>
      </c>
      <c r="E43" s="9">
        <v>0</v>
      </c>
      <c r="G43" s="9">
        <v>0</v>
      </c>
      <c r="I43" s="9">
        <v>0</v>
      </c>
      <c r="K43" s="9">
        <v>29431752</v>
      </c>
      <c r="M43" s="9">
        <v>543551493380</v>
      </c>
      <c r="O43" s="9">
        <f t="shared" si="0"/>
        <v>518392280387</v>
      </c>
      <c r="Q43" s="9">
        <v>25159212993</v>
      </c>
    </row>
    <row r="44" spans="1:17" ht="21.75" customHeight="1">
      <c r="A44" s="8" t="s">
        <v>58</v>
      </c>
      <c r="C44" s="9">
        <v>0</v>
      </c>
      <c r="E44" s="9">
        <v>0</v>
      </c>
      <c r="G44" s="9">
        <v>0</v>
      </c>
      <c r="I44" s="9">
        <v>0</v>
      </c>
      <c r="K44" s="9">
        <v>805000</v>
      </c>
      <c r="M44" s="9">
        <v>39792140655</v>
      </c>
      <c r="O44" s="9">
        <f t="shared" si="0"/>
        <v>39751085655</v>
      </c>
      <c r="Q44" s="9">
        <v>41055000</v>
      </c>
    </row>
    <row r="45" spans="1:17" ht="21.75" customHeight="1">
      <c r="A45" s="8" t="s">
        <v>188</v>
      </c>
      <c r="C45" s="9">
        <v>0</v>
      </c>
      <c r="E45" s="9">
        <v>0</v>
      </c>
      <c r="G45" s="9">
        <v>0</v>
      </c>
      <c r="I45" s="9">
        <v>0</v>
      </c>
      <c r="K45" s="9">
        <v>9171026</v>
      </c>
      <c r="M45" s="9">
        <v>126188158303</v>
      </c>
      <c r="O45" s="9">
        <f t="shared" si="0"/>
        <v>146293160719</v>
      </c>
      <c r="Q45" s="9">
        <v>-20105002416</v>
      </c>
    </row>
    <row r="46" spans="1:17" ht="21.75" customHeight="1">
      <c r="A46" s="8" t="s">
        <v>189</v>
      </c>
      <c r="C46" s="9">
        <v>0</v>
      </c>
      <c r="E46" s="9">
        <v>0</v>
      </c>
      <c r="G46" s="9">
        <v>0</v>
      </c>
      <c r="I46" s="9">
        <v>0</v>
      </c>
      <c r="K46" s="9">
        <v>35000000</v>
      </c>
      <c r="M46" s="9">
        <v>95694286909</v>
      </c>
      <c r="O46" s="9">
        <f t="shared" si="0"/>
        <v>98061822624</v>
      </c>
      <c r="Q46" s="9">
        <v>-2367535715</v>
      </c>
    </row>
    <row r="47" spans="1:17" ht="21.75" customHeight="1">
      <c r="A47" s="8" t="s">
        <v>190</v>
      </c>
      <c r="C47" s="9">
        <v>0</v>
      </c>
      <c r="E47" s="9">
        <v>0</v>
      </c>
      <c r="G47" s="9">
        <v>0</v>
      </c>
      <c r="I47" s="9">
        <v>0</v>
      </c>
      <c r="K47" s="9">
        <v>30231848</v>
      </c>
      <c r="M47" s="9">
        <v>305115135862</v>
      </c>
      <c r="O47" s="9">
        <f t="shared" si="0"/>
        <v>277055967262</v>
      </c>
      <c r="Q47" s="9">
        <v>28059168600</v>
      </c>
    </row>
    <row r="48" spans="1:17" ht="21.75" customHeight="1">
      <c r="A48" s="8" t="s">
        <v>89</v>
      </c>
      <c r="C48" s="9">
        <v>151609</v>
      </c>
      <c r="E48" s="9">
        <v>151609000000</v>
      </c>
      <c r="G48" s="9">
        <f>E48-I48</f>
        <v>122561238698</v>
      </c>
      <c r="I48" s="9">
        <v>29047761302</v>
      </c>
      <c r="K48" s="9">
        <v>151609</v>
      </c>
      <c r="M48" s="9">
        <v>151609000000</v>
      </c>
      <c r="O48" s="9">
        <f t="shared" si="0"/>
        <v>122561238698</v>
      </c>
      <c r="Q48" s="9">
        <v>29047761302</v>
      </c>
    </row>
    <row r="49" spans="1:22" ht="21.75" customHeight="1">
      <c r="A49" s="8" t="s">
        <v>216</v>
      </c>
      <c r="C49" s="9">
        <v>0</v>
      </c>
      <c r="E49" s="9">
        <v>0</v>
      </c>
      <c r="G49" s="9">
        <v>0</v>
      </c>
      <c r="I49" s="9">
        <v>0</v>
      </c>
      <c r="K49" s="9">
        <v>350000</v>
      </c>
      <c r="M49" s="9">
        <v>349944062500</v>
      </c>
      <c r="O49" s="9">
        <f t="shared" si="0"/>
        <v>349880625000</v>
      </c>
      <c r="Q49" s="9">
        <v>63437500</v>
      </c>
    </row>
    <row r="50" spans="1:22" ht="21.75" customHeight="1">
      <c r="A50" s="8" t="s">
        <v>217</v>
      </c>
      <c r="C50" s="9">
        <v>0</v>
      </c>
      <c r="E50" s="9">
        <v>0</v>
      </c>
      <c r="G50" s="9">
        <v>0</v>
      </c>
      <c r="I50" s="9">
        <v>0</v>
      </c>
      <c r="K50" s="9">
        <v>957700</v>
      </c>
      <c r="M50" s="9">
        <v>878123861000</v>
      </c>
      <c r="O50" s="9">
        <f t="shared" si="0"/>
        <v>755104482875</v>
      </c>
      <c r="Q50" s="9">
        <v>123019378125</v>
      </c>
    </row>
    <row r="51" spans="1:22" ht="21.75" customHeight="1">
      <c r="A51" s="8" t="s">
        <v>218</v>
      </c>
      <c r="C51" s="9">
        <v>0</v>
      </c>
      <c r="E51" s="9">
        <v>0</v>
      </c>
      <c r="G51" s="9">
        <v>0</v>
      </c>
      <c r="I51" s="9">
        <v>0</v>
      </c>
      <c r="K51" s="9">
        <v>1874200</v>
      </c>
      <c r="M51" s="9">
        <v>1788529060000</v>
      </c>
      <c r="O51" s="9">
        <f t="shared" si="0"/>
        <v>1525864443307</v>
      </c>
      <c r="Q51" s="9">
        <v>262664616693</v>
      </c>
    </row>
    <row r="52" spans="1:22" ht="21.75" customHeight="1">
      <c r="A52" s="8" t="s">
        <v>219</v>
      </c>
      <c r="C52" s="9">
        <v>0</v>
      </c>
      <c r="E52" s="9">
        <v>0</v>
      </c>
      <c r="G52" s="9">
        <v>0</v>
      </c>
      <c r="I52" s="9">
        <v>0</v>
      </c>
      <c r="K52" s="9">
        <v>420000</v>
      </c>
      <c r="M52" s="9">
        <v>420000000000</v>
      </c>
      <c r="O52" s="9">
        <f t="shared" si="0"/>
        <v>412209873416</v>
      </c>
      <c r="Q52" s="9">
        <v>7790126584</v>
      </c>
    </row>
    <row r="53" spans="1:22" ht="21.75" customHeight="1">
      <c r="A53" s="8" t="s">
        <v>220</v>
      </c>
      <c r="C53" s="9">
        <v>0</v>
      </c>
      <c r="E53" s="9">
        <v>0</v>
      </c>
      <c r="G53" s="9">
        <v>0</v>
      </c>
      <c r="I53" s="9">
        <v>0</v>
      </c>
      <c r="K53" s="9">
        <v>2050000</v>
      </c>
      <c r="M53" s="9">
        <v>1840851861875</v>
      </c>
      <c r="O53" s="9">
        <f t="shared" si="0"/>
        <v>1890119206937</v>
      </c>
      <c r="Q53" s="9">
        <v>-49267345062</v>
      </c>
    </row>
    <row r="54" spans="1:22" ht="21.75" customHeight="1">
      <c r="A54" s="8" t="s">
        <v>221</v>
      </c>
      <c r="C54" s="9">
        <v>0</v>
      </c>
      <c r="E54" s="9">
        <v>0</v>
      </c>
      <c r="G54" s="9">
        <v>0</v>
      </c>
      <c r="I54" s="9">
        <v>0</v>
      </c>
      <c r="K54" s="9">
        <v>1000000</v>
      </c>
      <c r="M54" s="9">
        <v>1000000000000</v>
      </c>
      <c r="O54" s="9">
        <f t="shared" si="0"/>
        <v>985721305625</v>
      </c>
      <c r="Q54" s="9">
        <v>14278694375</v>
      </c>
    </row>
    <row r="55" spans="1:22" ht="21.75" customHeight="1">
      <c r="A55" s="8" t="s">
        <v>222</v>
      </c>
      <c r="C55" s="9">
        <v>0</v>
      </c>
      <c r="E55" s="9">
        <v>0</v>
      </c>
      <c r="G55" s="9">
        <v>0</v>
      </c>
      <c r="I55" s="9">
        <v>0</v>
      </c>
      <c r="K55" s="9">
        <v>1225000</v>
      </c>
      <c r="M55" s="9">
        <v>1192743630735</v>
      </c>
      <c r="O55" s="9">
        <f t="shared" si="0"/>
        <v>1128581781158</v>
      </c>
      <c r="Q55" s="9">
        <v>64161849577</v>
      </c>
    </row>
    <row r="56" spans="1:22" ht="21.75" customHeight="1">
      <c r="A56" s="8" t="s">
        <v>223</v>
      </c>
      <c r="C56" s="9">
        <v>0</v>
      </c>
      <c r="E56" s="9">
        <v>0</v>
      </c>
      <c r="G56" s="9">
        <v>0</v>
      </c>
      <c r="I56" s="9">
        <v>0</v>
      </c>
      <c r="K56" s="9">
        <v>500000</v>
      </c>
      <c r="M56" s="9">
        <v>329480440625</v>
      </c>
      <c r="O56" s="9">
        <f t="shared" si="0"/>
        <v>289927878125</v>
      </c>
      <c r="Q56" s="9">
        <v>39552562500</v>
      </c>
    </row>
    <row r="57" spans="1:22" ht="21.75" customHeight="1">
      <c r="A57" s="8" t="s">
        <v>107</v>
      </c>
      <c r="C57" s="9">
        <v>0</v>
      </c>
      <c r="E57" s="9">
        <v>0</v>
      </c>
      <c r="G57" s="9">
        <v>0</v>
      </c>
      <c r="I57" s="9">
        <v>0</v>
      </c>
      <c r="K57" s="9">
        <v>67720</v>
      </c>
      <c r="M57" s="9">
        <v>59989045016</v>
      </c>
      <c r="O57" s="9">
        <f t="shared" si="0"/>
        <v>67068997026</v>
      </c>
      <c r="Q57" s="9">
        <v>-7079952010</v>
      </c>
    </row>
    <row r="58" spans="1:22" ht="21.75" customHeight="1">
      <c r="A58" s="8" t="s">
        <v>224</v>
      </c>
      <c r="C58" s="9">
        <v>0</v>
      </c>
      <c r="E58" s="9">
        <v>0</v>
      </c>
      <c r="G58" s="9">
        <v>0</v>
      </c>
      <c r="I58" s="9">
        <v>0</v>
      </c>
      <c r="K58" s="9">
        <v>1942000</v>
      </c>
      <c r="M58" s="9">
        <v>1942000000000</v>
      </c>
      <c r="O58" s="9">
        <f t="shared" si="0"/>
        <v>1847406387446</v>
      </c>
      <c r="Q58" s="9">
        <v>94593612554</v>
      </c>
    </row>
    <row r="59" spans="1:22" ht="21.75" customHeight="1">
      <c r="A59" s="8" t="s">
        <v>225</v>
      </c>
      <c r="C59" s="9">
        <v>0</v>
      </c>
      <c r="E59" s="9">
        <v>0</v>
      </c>
      <c r="G59" s="9">
        <v>0</v>
      </c>
      <c r="I59" s="9">
        <v>0</v>
      </c>
      <c r="K59" s="9">
        <v>1200000</v>
      </c>
      <c r="M59" s="9">
        <v>1200000000000</v>
      </c>
      <c r="O59" s="9">
        <f t="shared" si="0"/>
        <v>1199782500000</v>
      </c>
      <c r="Q59" s="9">
        <v>217500000</v>
      </c>
    </row>
    <row r="60" spans="1:22" ht="21.75" customHeight="1">
      <c r="A60" s="8" t="s">
        <v>226</v>
      </c>
      <c r="C60" s="9">
        <v>0</v>
      </c>
      <c r="E60" s="9">
        <v>0</v>
      </c>
      <c r="G60" s="9">
        <v>0</v>
      </c>
      <c r="I60" s="9">
        <v>0</v>
      </c>
      <c r="K60" s="9">
        <v>880000</v>
      </c>
      <c r="M60" s="9">
        <v>880000000000</v>
      </c>
      <c r="O60" s="9">
        <f t="shared" si="0"/>
        <v>782970060950</v>
      </c>
      <c r="Q60" s="9">
        <v>97029939050</v>
      </c>
    </row>
    <row r="61" spans="1:22" ht="21.75" customHeight="1">
      <c r="A61" s="8" t="s">
        <v>113</v>
      </c>
      <c r="C61" s="9">
        <v>0</v>
      </c>
      <c r="E61" s="9">
        <v>0</v>
      </c>
      <c r="G61" s="9">
        <v>0</v>
      </c>
      <c r="I61" s="9">
        <v>0</v>
      </c>
      <c r="K61" s="9">
        <v>405000</v>
      </c>
      <c r="M61" s="9">
        <v>386259210750</v>
      </c>
      <c r="O61" s="9">
        <f t="shared" si="0"/>
        <v>404979210750</v>
      </c>
      <c r="Q61" s="9">
        <v>-18720000000</v>
      </c>
    </row>
    <row r="62" spans="1:22" ht="21.75" customHeight="1">
      <c r="A62" s="62" t="s">
        <v>303</v>
      </c>
      <c r="B62" s="62"/>
      <c r="D62" s="9">
        <v>0</v>
      </c>
      <c r="F62" s="9">
        <v>0</v>
      </c>
      <c r="H62" s="9">
        <v>0</v>
      </c>
      <c r="J62" s="9">
        <v>0</v>
      </c>
      <c r="K62" s="9">
        <v>50000000</v>
      </c>
      <c r="M62" s="9">
        <v>641452500000</v>
      </c>
      <c r="O62" s="9">
        <f t="shared" si="0"/>
        <v>601431330001</v>
      </c>
      <c r="P62" s="22"/>
      <c r="Q62" s="49">
        <v>40021169999</v>
      </c>
      <c r="R62" s="9">
        <v>40021169999</v>
      </c>
      <c r="T62" s="9"/>
      <c r="V62" s="20"/>
    </row>
    <row r="63" spans="1:22" ht="21.75" customHeight="1">
      <c r="A63" s="14" t="s">
        <v>23</v>
      </c>
      <c r="C63" s="15">
        <f>SUM(C8:C62)</f>
        <v>49566147</v>
      </c>
      <c r="E63" s="15">
        <f>SUM(E8:E62)</f>
        <v>2482306594460</v>
      </c>
      <c r="G63" s="15">
        <f>SUM(G8:G62)</f>
        <v>1972697689283</v>
      </c>
      <c r="I63" s="15">
        <f>SUM(I8:I62)</f>
        <v>509608905177</v>
      </c>
      <c r="K63" s="15">
        <v>1053980936</v>
      </c>
      <c r="M63" s="15">
        <f>SUM(M8:M62)</f>
        <v>22683236031694</v>
      </c>
      <c r="O63" s="15">
        <f>SUM(O8:O62)</f>
        <v>21158540650227</v>
      </c>
      <c r="Q63" s="15">
        <f>SUM(Q8:Q62)</f>
        <v>1524695381467</v>
      </c>
    </row>
    <row r="65" spans="7:15">
      <c r="G65" s="19"/>
      <c r="O65" s="19"/>
    </row>
  </sheetData>
  <mergeCells count="8">
    <mergeCell ref="A62:B62"/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ht="21.75" customHeight="1">
      <c r="A2" s="57" t="s">
        <v>149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t="7.35" customHeight="1"/>
    <row r="5" spans="1:25" ht="14.45" customHeight="1">
      <c r="A5" s="58" t="s">
        <v>274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5" ht="7.35" customHeight="1"/>
    <row r="7" spans="1:25" ht="14.45" customHeight="1">
      <c r="E7" s="59" t="s">
        <v>168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Y7" s="2" t="s">
        <v>169</v>
      </c>
    </row>
    <row r="8" spans="1:25" ht="29.1" customHeight="1">
      <c r="A8" s="2" t="s">
        <v>275</v>
      </c>
      <c r="C8" s="2" t="s">
        <v>276</v>
      </c>
      <c r="E8" s="17" t="s">
        <v>28</v>
      </c>
      <c r="F8" s="3"/>
      <c r="G8" s="17" t="s">
        <v>13</v>
      </c>
      <c r="H8" s="3"/>
      <c r="I8" s="17" t="s">
        <v>27</v>
      </c>
      <c r="J8" s="3"/>
      <c r="K8" s="17" t="s">
        <v>277</v>
      </c>
      <c r="L8" s="3"/>
      <c r="M8" s="17" t="s">
        <v>278</v>
      </c>
      <c r="N8" s="3"/>
      <c r="O8" s="17" t="s">
        <v>279</v>
      </c>
      <c r="P8" s="3"/>
      <c r="Q8" s="17" t="s">
        <v>280</v>
      </c>
      <c r="R8" s="3"/>
      <c r="S8" s="17" t="s">
        <v>281</v>
      </c>
      <c r="T8" s="3"/>
      <c r="U8" s="17" t="s">
        <v>282</v>
      </c>
      <c r="V8" s="3"/>
      <c r="W8" s="17" t="s">
        <v>283</v>
      </c>
      <c r="Y8" s="17" t="s">
        <v>283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2"/>
  <sheetViews>
    <sheetView rightToLeft="1" topLeftCell="A39" workbookViewId="0">
      <selection activeCell="I48" sqref="I48"/>
    </sheetView>
  </sheetViews>
  <sheetFormatPr defaultRowHeight="12.75"/>
  <cols>
    <col min="1" max="1" width="29.42578125" bestFit="1" customWidth="1"/>
    <col min="2" max="2" width="1.28515625" customWidth="1"/>
    <col min="3" max="3" width="12.140625" bestFit="1" customWidth="1"/>
    <col min="4" max="4" width="1.28515625" customWidth="1"/>
    <col min="5" max="5" width="18.85546875" bestFit="1" customWidth="1"/>
    <col min="6" max="6" width="1.28515625" customWidth="1"/>
    <col min="7" max="7" width="19" bestFit="1" customWidth="1"/>
    <col min="8" max="8" width="1.28515625" customWidth="1"/>
    <col min="9" max="9" width="26.28515625" bestFit="1" customWidth="1"/>
    <col min="10" max="10" width="1.28515625" customWidth="1"/>
    <col min="11" max="11" width="12.140625" bestFit="1" customWidth="1"/>
    <col min="12" max="12" width="1.28515625" customWidth="1"/>
    <col min="13" max="13" width="18.85546875" bestFit="1" customWidth="1"/>
    <col min="14" max="14" width="1.28515625" customWidth="1"/>
    <col min="15" max="15" width="19" bestFit="1" customWidth="1"/>
    <col min="16" max="16" width="1.28515625" customWidth="1"/>
    <col min="17" max="17" width="17" customWidth="1"/>
    <col min="18" max="18" width="1.28515625" customWidth="1"/>
    <col min="19" max="19" width="0.28515625" customWidth="1"/>
  </cols>
  <sheetData>
    <row r="1" spans="1:18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ht="21.75" customHeight="1">
      <c r="A2" s="57" t="s">
        <v>149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ht="14.45" customHeight="1"/>
    <row r="5" spans="1:18" ht="14.45" customHeight="1">
      <c r="A5" s="58" t="s">
        <v>284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14.45" customHeight="1">
      <c r="A6" s="59" t="s">
        <v>152</v>
      </c>
      <c r="C6" s="59" t="s">
        <v>168</v>
      </c>
      <c r="D6" s="59"/>
      <c r="E6" s="59"/>
      <c r="F6" s="59"/>
      <c r="G6" s="59"/>
      <c r="H6" s="59"/>
      <c r="I6" s="59"/>
      <c r="K6" s="59" t="s">
        <v>169</v>
      </c>
      <c r="L6" s="59"/>
      <c r="M6" s="59"/>
      <c r="N6" s="59"/>
      <c r="O6" s="59"/>
      <c r="P6" s="59"/>
      <c r="Q6" s="59"/>
      <c r="R6" s="59"/>
    </row>
    <row r="7" spans="1:18" ht="46.5" customHeight="1">
      <c r="A7" s="59"/>
      <c r="C7" s="17" t="s">
        <v>13</v>
      </c>
      <c r="D7" s="3"/>
      <c r="E7" s="17" t="s">
        <v>15</v>
      </c>
      <c r="F7" s="3"/>
      <c r="G7" s="17" t="s">
        <v>272</v>
      </c>
      <c r="H7" s="3"/>
      <c r="I7" s="17" t="s">
        <v>285</v>
      </c>
      <c r="K7" s="17" t="s">
        <v>13</v>
      </c>
      <c r="L7" s="3"/>
      <c r="M7" s="17" t="s">
        <v>15</v>
      </c>
      <c r="N7" s="3"/>
      <c r="O7" s="17" t="s">
        <v>272</v>
      </c>
      <c r="P7" s="3"/>
      <c r="Q7" s="75" t="s">
        <v>285</v>
      </c>
      <c r="R7" s="75"/>
    </row>
    <row r="8" spans="1:18" ht="21.75" customHeight="1">
      <c r="A8" s="5" t="s">
        <v>19</v>
      </c>
      <c r="C8" s="6">
        <v>211000000</v>
      </c>
      <c r="E8" s="6">
        <v>528237911310</v>
      </c>
      <c r="G8" s="6">
        <f>E8-I8</f>
        <v>518544221050</v>
      </c>
      <c r="I8" s="6">
        <v>9693690260</v>
      </c>
      <c r="K8" s="6">
        <v>211000000</v>
      </c>
      <c r="M8" s="6">
        <v>528237911310</v>
      </c>
      <c r="O8" s="6">
        <f>M8-Q8</f>
        <v>501711702940</v>
      </c>
      <c r="Q8" s="67">
        <v>26526208370</v>
      </c>
      <c r="R8" s="67"/>
    </row>
    <row r="9" spans="1:18" ht="21.75" customHeight="1">
      <c r="A9" s="8" t="s">
        <v>20</v>
      </c>
      <c r="C9" s="9">
        <v>104000000</v>
      </c>
      <c r="E9" s="9">
        <v>545081694560</v>
      </c>
      <c r="G9" s="9">
        <f t="shared" ref="G9:G47" si="0">E9-I9</f>
        <v>535006966000</v>
      </c>
      <c r="I9" s="9">
        <v>10074728560</v>
      </c>
      <c r="K9" s="9">
        <v>104000000</v>
      </c>
      <c r="M9" s="9">
        <v>545081694560</v>
      </c>
      <c r="O9" s="9">
        <f t="shared" ref="O9:O47" si="1">M9-Q9</f>
        <v>500823264017</v>
      </c>
      <c r="Q9" s="63">
        <v>44258430543</v>
      </c>
      <c r="R9" s="63"/>
    </row>
    <row r="10" spans="1:18" ht="21.75" customHeight="1">
      <c r="A10" s="8" t="s">
        <v>68</v>
      </c>
      <c r="C10" s="9">
        <v>15185000</v>
      </c>
      <c r="E10" s="9">
        <v>301637983295</v>
      </c>
      <c r="G10" s="9">
        <f t="shared" si="0"/>
        <v>237856169650</v>
      </c>
      <c r="I10" s="9">
        <v>63781813645</v>
      </c>
      <c r="K10" s="9">
        <v>15185000</v>
      </c>
      <c r="M10" s="9">
        <v>301637983295</v>
      </c>
      <c r="O10" s="9">
        <f t="shared" si="1"/>
        <v>228468586928</v>
      </c>
      <c r="Q10" s="63">
        <v>73169396367</v>
      </c>
      <c r="R10" s="63"/>
    </row>
    <row r="11" spans="1:18" ht="21.75" customHeight="1">
      <c r="A11" s="8" t="s">
        <v>69</v>
      </c>
      <c r="C11" s="9">
        <v>130571</v>
      </c>
      <c r="E11" s="9">
        <v>168175056287</v>
      </c>
      <c r="G11" s="9">
        <f t="shared" si="0"/>
        <v>141037420789</v>
      </c>
      <c r="I11" s="9">
        <v>27137635498</v>
      </c>
      <c r="K11" s="9">
        <v>130571</v>
      </c>
      <c r="M11" s="9">
        <v>168175056287</v>
      </c>
      <c r="O11" s="9">
        <f t="shared" si="1"/>
        <v>121341438294</v>
      </c>
      <c r="Q11" s="63">
        <v>46833617993</v>
      </c>
      <c r="R11" s="63"/>
    </row>
    <row r="12" spans="1:18" ht="21.75" customHeight="1">
      <c r="A12" s="8" t="s">
        <v>66</v>
      </c>
      <c r="C12" s="9">
        <v>10680000</v>
      </c>
      <c r="E12" s="9">
        <v>419862840000</v>
      </c>
      <c r="G12" s="9">
        <f t="shared" si="0"/>
        <v>341258040000</v>
      </c>
      <c r="I12" s="9">
        <v>78604800000</v>
      </c>
      <c r="K12" s="9">
        <v>10680000</v>
      </c>
      <c r="M12" s="9">
        <v>419862840000</v>
      </c>
      <c r="O12" s="9">
        <f t="shared" si="1"/>
        <v>307182874970</v>
      </c>
      <c r="Q12" s="63">
        <v>112679965030</v>
      </c>
      <c r="R12" s="63"/>
    </row>
    <row r="13" spans="1:18" ht="21.75" customHeight="1">
      <c r="A13" s="8" t="s">
        <v>55</v>
      </c>
      <c r="C13" s="9">
        <v>2997000</v>
      </c>
      <c r="E13" s="9">
        <v>82257840819</v>
      </c>
      <c r="G13" s="9">
        <f t="shared" si="0"/>
        <v>75051513839</v>
      </c>
      <c r="I13" s="9">
        <v>7206326980</v>
      </c>
      <c r="K13" s="9">
        <v>2997000</v>
      </c>
      <c r="M13" s="9">
        <v>82257840819</v>
      </c>
      <c r="O13" s="9">
        <f t="shared" si="1"/>
        <v>74105924577</v>
      </c>
      <c r="Q13" s="63">
        <v>8151916242</v>
      </c>
      <c r="R13" s="63"/>
    </row>
    <row r="14" spans="1:18" ht="21.75" customHeight="1">
      <c r="A14" s="8" t="s">
        <v>65</v>
      </c>
      <c r="C14" s="9">
        <v>8625600</v>
      </c>
      <c r="E14" s="9">
        <v>121810723200</v>
      </c>
      <c r="G14" s="9">
        <f t="shared" si="0"/>
        <v>100263974400</v>
      </c>
      <c r="I14" s="9">
        <v>21546748800</v>
      </c>
      <c r="K14" s="9">
        <v>8625600</v>
      </c>
      <c r="M14" s="9">
        <v>121810723200</v>
      </c>
      <c r="O14" s="9">
        <f t="shared" si="1"/>
        <v>83544546888</v>
      </c>
      <c r="Q14" s="63">
        <v>38266176312</v>
      </c>
      <c r="R14" s="63"/>
    </row>
    <row r="15" spans="1:18" ht="21.75" customHeight="1">
      <c r="A15" s="8" t="s">
        <v>56</v>
      </c>
      <c r="C15" s="9">
        <v>12070000</v>
      </c>
      <c r="E15" s="9">
        <v>328873547090</v>
      </c>
      <c r="G15" s="9">
        <f t="shared" si="0"/>
        <v>283233461280</v>
      </c>
      <c r="I15" s="9">
        <v>45640085810</v>
      </c>
      <c r="K15" s="9">
        <v>12070000</v>
      </c>
      <c r="M15" s="9">
        <v>328873547090</v>
      </c>
      <c r="O15" s="9">
        <f t="shared" si="1"/>
        <v>255838070364</v>
      </c>
      <c r="Q15" s="63">
        <v>73035476726</v>
      </c>
      <c r="R15" s="63"/>
    </row>
    <row r="16" spans="1:18" ht="21.75" customHeight="1">
      <c r="A16" s="8" t="s">
        <v>62</v>
      </c>
      <c r="C16" s="9">
        <v>15984000</v>
      </c>
      <c r="E16" s="9">
        <v>288644986080</v>
      </c>
      <c r="G16" s="9">
        <f t="shared" si="0"/>
        <v>238698240422</v>
      </c>
      <c r="I16" s="9">
        <v>49946745658</v>
      </c>
      <c r="K16" s="9">
        <v>15984000</v>
      </c>
      <c r="M16" s="9">
        <v>288644986080</v>
      </c>
      <c r="O16" s="9">
        <f t="shared" si="1"/>
        <v>227067997557</v>
      </c>
      <c r="Q16" s="63">
        <v>61576988523</v>
      </c>
      <c r="R16" s="63"/>
    </row>
    <row r="17" spans="1:18" ht="21.75" customHeight="1">
      <c r="A17" s="8" t="s">
        <v>60</v>
      </c>
      <c r="C17" s="9">
        <v>43484197</v>
      </c>
      <c r="E17" s="9">
        <v>2142110459340</v>
      </c>
      <c r="G17" s="9">
        <f t="shared" si="0"/>
        <v>2299290282802</v>
      </c>
      <c r="I17" s="9">
        <v>-157179823462</v>
      </c>
      <c r="K17" s="9">
        <v>43484197</v>
      </c>
      <c r="M17" s="9">
        <v>2142110459340</v>
      </c>
      <c r="O17" s="9">
        <f t="shared" si="1"/>
        <v>1767956426491</v>
      </c>
      <c r="Q17" s="63">
        <v>374154032849</v>
      </c>
      <c r="R17" s="63"/>
    </row>
    <row r="18" spans="1:18" ht="21.75" customHeight="1">
      <c r="A18" s="8" t="s">
        <v>211</v>
      </c>
      <c r="C18" s="9">
        <v>10000</v>
      </c>
      <c r="E18" s="9">
        <v>18102520000</v>
      </c>
      <c r="G18" s="9">
        <f t="shared" si="0"/>
        <v>15129430000</v>
      </c>
      <c r="I18" s="9">
        <v>2973090000</v>
      </c>
      <c r="K18" s="9">
        <v>10000</v>
      </c>
      <c r="M18" s="9">
        <v>18102520000</v>
      </c>
      <c r="O18" s="9">
        <f t="shared" si="1"/>
        <v>13103310000</v>
      </c>
      <c r="Q18" s="63">
        <v>4999210000</v>
      </c>
      <c r="R18" s="63"/>
    </row>
    <row r="19" spans="1:18" ht="21.75" customHeight="1">
      <c r="A19" s="8" t="s">
        <v>21</v>
      </c>
      <c r="C19" s="9">
        <v>15500000</v>
      </c>
      <c r="E19" s="9">
        <v>162876159150</v>
      </c>
      <c r="G19" s="9">
        <f t="shared" si="0"/>
        <v>167973754896</v>
      </c>
      <c r="I19" s="9">
        <v>-5097595746</v>
      </c>
      <c r="K19" s="9">
        <v>15500000</v>
      </c>
      <c r="M19" s="9">
        <v>162876159150</v>
      </c>
      <c r="O19" s="9">
        <f t="shared" si="1"/>
        <v>167973754896</v>
      </c>
      <c r="Q19" s="63">
        <v>-5097595746</v>
      </c>
      <c r="R19" s="63"/>
    </row>
    <row r="20" spans="1:18" ht="21.75" customHeight="1">
      <c r="A20" s="8" t="s">
        <v>71</v>
      </c>
      <c r="C20" s="9">
        <v>400700</v>
      </c>
      <c r="E20" s="9">
        <v>121656162082</v>
      </c>
      <c r="G20" s="9">
        <f t="shared" si="0"/>
        <v>121564190291</v>
      </c>
      <c r="I20" s="9">
        <v>91971791</v>
      </c>
      <c r="K20" s="9">
        <v>400700</v>
      </c>
      <c r="M20" s="9">
        <v>121656162082</v>
      </c>
      <c r="O20" s="9">
        <f t="shared" si="1"/>
        <v>121564190291</v>
      </c>
      <c r="Q20" s="63">
        <v>91971791</v>
      </c>
      <c r="R20" s="63"/>
    </row>
    <row r="21" spans="1:18" ht="21.75" customHeight="1">
      <c r="A21" s="8" t="s">
        <v>67</v>
      </c>
      <c r="C21" s="9">
        <v>67248</v>
      </c>
      <c r="E21" s="9">
        <v>256260944880</v>
      </c>
      <c r="G21" s="9">
        <f t="shared" si="0"/>
        <v>216178426960</v>
      </c>
      <c r="I21" s="9">
        <v>40082517920</v>
      </c>
      <c r="K21" s="9">
        <v>67248</v>
      </c>
      <c r="M21" s="9">
        <v>256260944880</v>
      </c>
      <c r="O21" s="9">
        <f t="shared" si="1"/>
        <v>193142288320</v>
      </c>
      <c r="Q21" s="63">
        <v>63118656560</v>
      </c>
      <c r="R21" s="63"/>
    </row>
    <row r="22" spans="1:18" ht="21.75" customHeight="1">
      <c r="A22" s="8" t="s">
        <v>54</v>
      </c>
      <c r="C22" s="9">
        <v>6900000</v>
      </c>
      <c r="E22" s="9">
        <v>97548122100</v>
      </c>
      <c r="G22" s="9">
        <f t="shared" si="0"/>
        <v>80337797100</v>
      </c>
      <c r="I22" s="9">
        <v>17210325000</v>
      </c>
      <c r="K22" s="9">
        <v>6900000</v>
      </c>
      <c r="M22" s="9">
        <v>97548122100</v>
      </c>
      <c r="O22" s="9">
        <f t="shared" si="1"/>
        <v>67862570097</v>
      </c>
      <c r="Q22" s="63">
        <v>29685552003</v>
      </c>
      <c r="R22" s="63"/>
    </row>
    <row r="23" spans="1:18" ht="21.75" customHeight="1">
      <c r="A23" s="8" t="s">
        <v>59</v>
      </c>
      <c r="C23" s="9">
        <v>1310000</v>
      </c>
      <c r="E23" s="9">
        <v>24040718878</v>
      </c>
      <c r="G23" s="9">
        <f t="shared" si="0"/>
        <v>22592577282</v>
      </c>
      <c r="I23" s="9">
        <v>1448141596</v>
      </c>
      <c r="K23" s="9">
        <v>1310000</v>
      </c>
      <c r="M23" s="9">
        <v>24040718878</v>
      </c>
      <c r="O23" s="9">
        <f t="shared" si="1"/>
        <v>19921982723</v>
      </c>
      <c r="Q23" s="63">
        <v>4118736155</v>
      </c>
      <c r="R23" s="63"/>
    </row>
    <row r="24" spans="1:18" ht="21.75" customHeight="1">
      <c r="A24" s="8" t="s">
        <v>58</v>
      </c>
      <c r="C24" s="9">
        <v>3240389</v>
      </c>
      <c r="E24" s="9">
        <v>197888019005</v>
      </c>
      <c r="G24" s="9">
        <f t="shared" si="0"/>
        <v>168177336197</v>
      </c>
      <c r="I24" s="9">
        <v>29710682808</v>
      </c>
      <c r="K24" s="9">
        <v>3240389</v>
      </c>
      <c r="M24" s="9">
        <v>197888019005</v>
      </c>
      <c r="O24" s="9">
        <f t="shared" si="1"/>
        <v>160201591771</v>
      </c>
      <c r="Q24" s="63">
        <v>37686427234</v>
      </c>
      <c r="R24" s="63"/>
    </row>
    <row r="25" spans="1:18" ht="21.75" customHeight="1">
      <c r="A25" s="8" t="s">
        <v>64</v>
      </c>
      <c r="C25" s="9">
        <v>10000000</v>
      </c>
      <c r="E25" s="9">
        <v>177590600000</v>
      </c>
      <c r="G25" s="9">
        <f t="shared" si="0"/>
        <v>149655000000</v>
      </c>
      <c r="I25" s="9">
        <v>27935600000</v>
      </c>
      <c r="K25" s="9">
        <v>10000000</v>
      </c>
      <c r="M25" s="9">
        <v>177590600000</v>
      </c>
      <c r="O25" s="9">
        <f t="shared" si="1"/>
        <v>129000000000</v>
      </c>
      <c r="Q25" s="63">
        <v>48590600000</v>
      </c>
      <c r="R25" s="63"/>
    </row>
    <row r="26" spans="1:18" ht="21.75" customHeight="1">
      <c r="A26" s="8" t="s">
        <v>57</v>
      </c>
      <c r="C26" s="9">
        <v>2000000</v>
      </c>
      <c r="E26" s="9">
        <v>23106732000</v>
      </c>
      <c r="G26" s="9">
        <f t="shared" si="0"/>
        <v>20991608000</v>
      </c>
      <c r="I26" s="9">
        <v>2115124000</v>
      </c>
      <c r="K26" s="9">
        <v>2000000</v>
      </c>
      <c r="M26" s="9">
        <v>23106732000</v>
      </c>
      <c r="O26" s="9">
        <f t="shared" si="1"/>
        <v>20023200000</v>
      </c>
      <c r="Q26" s="63">
        <v>3083532000</v>
      </c>
      <c r="R26" s="63"/>
    </row>
    <row r="27" spans="1:18" ht="21.75" customHeight="1">
      <c r="A27" s="8" t="s">
        <v>61</v>
      </c>
      <c r="C27" s="9">
        <v>5000000</v>
      </c>
      <c r="E27" s="9">
        <v>49885000000</v>
      </c>
      <c r="G27" s="9">
        <f t="shared" si="0"/>
        <v>49885000000</v>
      </c>
      <c r="I27" s="9">
        <v>0</v>
      </c>
      <c r="K27" s="9">
        <v>5000000</v>
      </c>
      <c r="M27" s="9">
        <v>49885000000</v>
      </c>
      <c r="O27" s="9">
        <f t="shared" si="1"/>
        <v>50057999999</v>
      </c>
      <c r="Q27" s="63">
        <v>-172999999</v>
      </c>
      <c r="R27" s="63"/>
    </row>
    <row r="28" spans="1:18" ht="21.75" customHeight="1">
      <c r="A28" s="8" t="s">
        <v>63</v>
      </c>
      <c r="C28" s="9">
        <v>5000000</v>
      </c>
      <c r="E28" s="9">
        <v>49885000000</v>
      </c>
      <c r="G28" s="9">
        <f t="shared" si="0"/>
        <v>49885000000</v>
      </c>
      <c r="I28" s="9">
        <v>0</v>
      </c>
      <c r="K28" s="9">
        <v>5000000</v>
      </c>
      <c r="M28" s="9">
        <v>49885000000</v>
      </c>
      <c r="O28" s="9">
        <f t="shared" si="1"/>
        <v>50112249999</v>
      </c>
      <c r="Q28" s="63">
        <v>-227249999</v>
      </c>
      <c r="R28" s="63"/>
    </row>
    <row r="29" spans="1:18" ht="21.75" customHeight="1">
      <c r="A29" s="8" t="s">
        <v>22</v>
      </c>
      <c r="C29" s="9">
        <v>1000000</v>
      </c>
      <c r="E29" s="9">
        <v>26890517000</v>
      </c>
      <c r="G29" s="9">
        <f t="shared" si="0"/>
        <v>27071367745</v>
      </c>
      <c r="I29" s="9">
        <v>-180850745</v>
      </c>
      <c r="K29" s="9">
        <v>1000000</v>
      </c>
      <c r="M29" s="9">
        <v>26890517000</v>
      </c>
      <c r="O29" s="9">
        <f t="shared" si="1"/>
        <v>27071367745</v>
      </c>
      <c r="Q29" s="63">
        <v>-180850745</v>
      </c>
      <c r="R29" s="63"/>
    </row>
    <row r="30" spans="1:18" ht="21.75" customHeight="1">
      <c r="A30" s="8" t="s">
        <v>72</v>
      </c>
      <c r="C30" s="9">
        <v>5250000</v>
      </c>
      <c r="E30" s="9">
        <v>200008420171</v>
      </c>
      <c r="G30" s="9">
        <f t="shared" si="0"/>
        <v>200260029375</v>
      </c>
      <c r="I30" s="9">
        <v>-251609204</v>
      </c>
      <c r="K30" s="9">
        <v>5250000</v>
      </c>
      <c r="M30" s="9">
        <v>200008420171</v>
      </c>
      <c r="O30" s="9">
        <f t="shared" si="1"/>
        <v>200260029374</v>
      </c>
      <c r="Q30" s="63">
        <v>-251609203</v>
      </c>
      <c r="R30" s="63"/>
    </row>
    <row r="31" spans="1:18" ht="21.75" customHeight="1">
      <c r="A31" s="8" t="s">
        <v>89</v>
      </c>
      <c r="C31" s="9">
        <v>151609</v>
      </c>
      <c r="E31" s="9">
        <v>149859770417</v>
      </c>
      <c r="G31" s="9">
        <f t="shared" si="0"/>
        <v>177158302136</v>
      </c>
      <c r="I31" s="9">
        <v>-27298531719</v>
      </c>
      <c r="K31" s="9">
        <v>0</v>
      </c>
      <c r="M31" s="9">
        <v>0</v>
      </c>
      <c r="O31" s="9">
        <f t="shared" si="1"/>
        <v>0</v>
      </c>
      <c r="Q31" s="9">
        <v>0</v>
      </c>
      <c r="R31" s="9"/>
    </row>
    <row r="32" spans="1:18" ht="21.75" customHeight="1">
      <c r="A32" s="8" t="s">
        <v>101</v>
      </c>
      <c r="C32" s="9">
        <v>225000</v>
      </c>
      <c r="E32" s="9">
        <v>187062229575</v>
      </c>
      <c r="G32" s="9">
        <f t="shared" si="0"/>
        <v>187062229575</v>
      </c>
      <c r="I32" s="9">
        <v>0</v>
      </c>
      <c r="K32" s="9">
        <v>225000</v>
      </c>
      <c r="M32" s="9">
        <v>187062229575</v>
      </c>
      <c r="O32" s="9">
        <f t="shared" si="1"/>
        <v>175018272187</v>
      </c>
      <c r="Q32" s="63">
        <v>12043957388</v>
      </c>
      <c r="R32" s="63"/>
    </row>
    <row r="33" spans="1:18" ht="21.75" customHeight="1">
      <c r="A33" s="8" t="s">
        <v>95</v>
      </c>
      <c r="C33" s="9">
        <v>1000000</v>
      </c>
      <c r="E33" s="9">
        <v>999456250000</v>
      </c>
      <c r="G33" s="9">
        <f t="shared" si="0"/>
        <v>999456250000</v>
      </c>
      <c r="I33" s="9">
        <v>0</v>
      </c>
      <c r="K33" s="9">
        <v>1000000</v>
      </c>
      <c r="M33" s="9">
        <v>999456250000</v>
      </c>
      <c r="O33" s="9">
        <f t="shared" si="1"/>
        <v>999818749999</v>
      </c>
      <c r="Q33" s="63">
        <v>-362499999</v>
      </c>
      <c r="R33" s="63"/>
    </row>
    <row r="34" spans="1:18" ht="21.75" customHeight="1">
      <c r="A34" s="8" t="s">
        <v>92</v>
      </c>
      <c r="C34" s="9">
        <v>50614</v>
      </c>
      <c r="E34" s="9">
        <v>32305182882</v>
      </c>
      <c r="G34" s="9">
        <f t="shared" si="0"/>
        <v>31549876169</v>
      </c>
      <c r="I34" s="9">
        <v>755306713</v>
      </c>
      <c r="K34" s="9">
        <v>50614</v>
      </c>
      <c r="M34" s="9">
        <v>32305182882</v>
      </c>
      <c r="O34" s="9">
        <f t="shared" si="1"/>
        <v>29094778782</v>
      </c>
      <c r="Q34" s="63">
        <v>3210404100</v>
      </c>
      <c r="R34" s="63"/>
    </row>
    <row r="35" spans="1:18" ht="21.75" customHeight="1">
      <c r="A35" s="8" t="s">
        <v>104</v>
      </c>
      <c r="C35" s="9">
        <v>1579612</v>
      </c>
      <c r="E35" s="9">
        <v>1393249598372</v>
      </c>
      <c r="G35" s="9">
        <f t="shared" si="0"/>
        <v>1383619204548</v>
      </c>
      <c r="I35" s="9">
        <v>9630393824</v>
      </c>
      <c r="K35" s="9">
        <v>1579612</v>
      </c>
      <c r="M35" s="9">
        <v>1393249598372</v>
      </c>
      <c r="O35" s="9">
        <f t="shared" si="1"/>
        <v>1505887050491</v>
      </c>
      <c r="Q35" s="63">
        <v>-112637452119</v>
      </c>
      <c r="R35" s="63"/>
    </row>
    <row r="36" spans="1:18" ht="21.75" customHeight="1">
      <c r="A36" s="8" t="s">
        <v>98</v>
      </c>
      <c r="C36" s="9">
        <v>5000</v>
      </c>
      <c r="E36" s="9">
        <v>4487558562</v>
      </c>
      <c r="G36" s="9">
        <f t="shared" si="0"/>
        <v>4487558562</v>
      </c>
      <c r="I36" s="9">
        <v>0</v>
      </c>
      <c r="K36" s="9">
        <v>5000</v>
      </c>
      <c r="M36" s="9">
        <v>4487558562</v>
      </c>
      <c r="O36" s="9">
        <f t="shared" si="1"/>
        <v>4500815624</v>
      </c>
      <c r="Q36" s="63">
        <v>-13257062</v>
      </c>
      <c r="R36" s="63"/>
    </row>
    <row r="37" spans="1:18" ht="21.75" customHeight="1">
      <c r="A37" s="8" t="s">
        <v>107</v>
      </c>
      <c r="C37" s="9">
        <v>10979221</v>
      </c>
      <c r="E37" s="9">
        <v>10509817737046</v>
      </c>
      <c r="G37" s="9">
        <f t="shared" si="0"/>
        <v>10223251285912</v>
      </c>
      <c r="I37" s="9">
        <v>286566451134</v>
      </c>
      <c r="K37" s="9">
        <v>10979221</v>
      </c>
      <c r="M37" s="9">
        <v>10509817737046</v>
      </c>
      <c r="O37" s="9">
        <f t="shared" si="1"/>
        <v>10875439152990</v>
      </c>
      <c r="Q37" s="63">
        <v>-365621415944</v>
      </c>
      <c r="R37" s="63"/>
    </row>
    <row r="38" spans="1:18" ht="21.75" customHeight="1">
      <c r="A38" s="8" t="s">
        <v>82</v>
      </c>
      <c r="C38" s="9">
        <v>766100</v>
      </c>
      <c r="E38" s="9">
        <v>3449246945540</v>
      </c>
      <c r="G38" s="9">
        <f t="shared" si="0"/>
        <v>3390210158579</v>
      </c>
      <c r="I38" s="9">
        <v>59036786961</v>
      </c>
      <c r="K38" s="9">
        <v>766100</v>
      </c>
      <c r="M38" s="9">
        <v>3449246945540</v>
      </c>
      <c r="O38" s="9">
        <f t="shared" si="1"/>
        <v>3001257612300</v>
      </c>
      <c r="Q38" s="63">
        <v>447989333240</v>
      </c>
      <c r="R38" s="63"/>
    </row>
    <row r="39" spans="1:18" ht="21.75" customHeight="1">
      <c r="A39" s="8" t="s">
        <v>113</v>
      </c>
      <c r="C39" s="9">
        <v>595000</v>
      </c>
      <c r="E39" s="9">
        <v>594676468750</v>
      </c>
      <c r="G39" s="9">
        <f t="shared" si="0"/>
        <v>594676468750</v>
      </c>
      <c r="I39" s="9">
        <v>0</v>
      </c>
      <c r="K39" s="9">
        <v>595000</v>
      </c>
      <c r="M39" s="9">
        <v>594676468750</v>
      </c>
      <c r="O39" s="9">
        <f t="shared" si="1"/>
        <v>594999999999</v>
      </c>
      <c r="Q39" s="63">
        <v>-323531249</v>
      </c>
      <c r="R39" s="63"/>
    </row>
    <row r="40" spans="1:18" ht="21.75" customHeight="1">
      <c r="A40" s="8" t="s">
        <v>110</v>
      </c>
      <c r="C40" s="9">
        <v>5602152</v>
      </c>
      <c r="E40" s="9">
        <v>4473853531225</v>
      </c>
      <c r="G40" s="9">
        <f t="shared" si="0"/>
        <v>4930572593765</v>
      </c>
      <c r="I40" s="9">
        <v>-456719062540</v>
      </c>
      <c r="K40" s="9">
        <v>5602152</v>
      </c>
      <c r="M40" s="9">
        <v>4473853531225</v>
      </c>
      <c r="O40" s="9">
        <f t="shared" si="1"/>
        <v>4730005705919</v>
      </c>
      <c r="Q40" s="63">
        <v>-256152174694</v>
      </c>
      <c r="R40" s="63"/>
    </row>
    <row r="41" spans="1:18" ht="21.75" customHeight="1">
      <c r="A41" s="8" t="s">
        <v>86</v>
      </c>
      <c r="C41" s="9">
        <v>1000000</v>
      </c>
      <c r="E41" s="9">
        <v>999456250000</v>
      </c>
      <c r="G41" s="9">
        <f t="shared" si="0"/>
        <v>999456250000</v>
      </c>
      <c r="I41" s="9">
        <v>0</v>
      </c>
      <c r="K41" s="9">
        <v>1000000</v>
      </c>
      <c r="M41" s="9">
        <v>999456250000</v>
      </c>
      <c r="O41" s="9">
        <f t="shared" si="1"/>
        <v>999999999999</v>
      </c>
      <c r="Q41" s="63">
        <v>-543749999</v>
      </c>
      <c r="R41" s="63"/>
    </row>
    <row r="42" spans="1:18" ht="21.75" customHeight="1">
      <c r="A42" s="8" t="s">
        <v>124</v>
      </c>
      <c r="C42" s="9">
        <v>583960</v>
      </c>
      <c r="E42" s="9">
        <v>485181986765</v>
      </c>
      <c r="G42" s="9">
        <f t="shared" si="0"/>
        <v>553010120000</v>
      </c>
      <c r="I42" s="9">
        <v>-67828133235</v>
      </c>
      <c r="K42" s="9">
        <v>583960</v>
      </c>
      <c r="M42" s="9">
        <v>485181986765</v>
      </c>
      <c r="O42" s="9">
        <f t="shared" si="1"/>
        <v>553010119999</v>
      </c>
      <c r="Q42" s="63">
        <v>-67828133234</v>
      </c>
      <c r="R42" s="63"/>
    </row>
    <row r="43" spans="1:18" ht="21.75" customHeight="1">
      <c r="A43" s="8" t="s">
        <v>122</v>
      </c>
      <c r="C43" s="9">
        <v>108332</v>
      </c>
      <c r="E43" s="9">
        <v>86997431410</v>
      </c>
      <c r="G43" s="9">
        <f t="shared" si="0"/>
        <v>100000225880</v>
      </c>
      <c r="I43" s="9">
        <v>-13002794470</v>
      </c>
      <c r="K43" s="9">
        <v>108332</v>
      </c>
      <c r="M43" s="9">
        <v>86997431410</v>
      </c>
      <c r="O43" s="9">
        <f t="shared" si="1"/>
        <v>100000185879</v>
      </c>
      <c r="Q43" s="63">
        <v>-13002754469</v>
      </c>
      <c r="R43" s="63"/>
    </row>
    <row r="44" spans="1:18" ht="21.75" customHeight="1">
      <c r="A44" s="8" t="s">
        <v>119</v>
      </c>
      <c r="C44" s="9">
        <v>123150</v>
      </c>
      <c r="E44" s="9">
        <v>100128050752</v>
      </c>
      <c r="G44" s="9">
        <f t="shared" si="0"/>
        <v>117004815000</v>
      </c>
      <c r="I44" s="9">
        <v>-16876764248</v>
      </c>
      <c r="K44" s="9">
        <v>123150</v>
      </c>
      <c r="M44" s="9">
        <v>100128050752</v>
      </c>
      <c r="O44" s="9">
        <f t="shared" si="1"/>
        <v>117004814999</v>
      </c>
      <c r="Q44" s="63">
        <v>-16876764247</v>
      </c>
      <c r="R44" s="63"/>
    </row>
    <row r="45" spans="1:18" ht="21.75" customHeight="1">
      <c r="A45" s="8" t="s">
        <v>116</v>
      </c>
      <c r="C45" s="9">
        <v>862970</v>
      </c>
      <c r="E45" s="9">
        <v>697763114890</v>
      </c>
      <c r="G45" s="9">
        <f t="shared" si="0"/>
        <v>820061497495</v>
      </c>
      <c r="I45" s="9">
        <v>-122298382605</v>
      </c>
      <c r="K45" s="9">
        <v>862970</v>
      </c>
      <c r="M45" s="9">
        <v>697763114890</v>
      </c>
      <c r="O45" s="9">
        <f t="shared" si="1"/>
        <v>820061497494</v>
      </c>
      <c r="Q45" s="63">
        <v>-122298382604</v>
      </c>
      <c r="R45" s="63"/>
    </row>
    <row r="46" spans="1:18" ht="21.75" customHeight="1">
      <c r="A46" s="8" t="s">
        <v>286</v>
      </c>
      <c r="C46" s="9">
        <v>104000000</v>
      </c>
      <c r="E46" s="9">
        <v>103921220</v>
      </c>
      <c r="G46" s="9">
        <f t="shared" si="0"/>
        <v>103921220</v>
      </c>
      <c r="I46" s="9">
        <v>0</v>
      </c>
      <c r="K46" s="9">
        <v>104000000</v>
      </c>
      <c r="M46" s="9">
        <v>103921220</v>
      </c>
      <c r="O46" s="9">
        <f t="shared" si="1"/>
        <v>103921220</v>
      </c>
      <c r="Q46" s="63">
        <v>0</v>
      </c>
      <c r="R46" s="63"/>
    </row>
    <row r="47" spans="1:18" ht="21.75" customHeight="1">
      <c r="A47" s="11" t="s">
        <v>287</v>
      </c>
      <c r="C47" s="13">
        <v>211000000</v>
      </c>
      <c r="E47" s="13">
        <v>210840167</v>
      </c>
      <c r="G47" s="9">
        <f t="shared" si="0"/>
        <v>210840167</v>
      </c>
      <c r="I47" s="13">
        <v>0</v>
      </c>
      <c r="K47" s="13">
        <v>211000000</v>
      </c>
      <c r="M47" s="13">
        <v>210840167</v>
      </c>
      <c r="O47" s="9">
        <f t="shared" si="1"/>
        <v>210840167</v>
      </c>
      <c r="Q47" s="65">
        <v>0</v>
      </c>
      <c r="R47" s="65"/>
    </row>
    <row r="48" spans="1:18" ht="21.75" customHeight="1">
      <c r="A48" s="14" t="s">
        <v>23</v>
      </c>
      <c r="C48" s="15">
        <v>818315816</v>
      </c>
      <c r="E48" s="15">
        <f>SUM(E8:E47)</f>
        <v>30496288824820</v>
      </c>
      <c r="G48" s="15">
        <f>SUM(G8:G47)</f>
        <v>30571833405836</v>
      </c>
      <c r="I48" s="15">
        <f>SUM(I8:I47)</f>
        <v>-75544581016</v>
      </c>
      <c r="K48" s="15">
        <f>SUM(K8:K47)</f>
        <v>818315816</v>
      </c>
      <c r="M48" s="15">
        <f>SUM(M8:M47)</f>
        <v>30346429054403</v>
      </c>
      <c r="O48" s="15">
        <f>SUM(O8:O47)</f>
        <v>29794748886289</v>
      </c>
      <c r="Q48" s="70">
        <f>SUM(Q8:R47)</f>
        <v>551680168114</v>
      </c>
      <c r="R48" s="70"/>
    </row>
    <row r="49" spans="7:17" ht="13.5" thickTop="1"/>
    <row r="50" spans="7:17">
      <c r="G50" s="19"/>
      <c r="O50" s="19"/>
      <c r="Q50" s="19"/>
    </row>
    <row r="51" spans="7:17">
      <c r="I51" s="19"/>
      <c r="Q51" s="19"/>
    </row>
    <row r="52" spans="7:17">
      <c r="I52" s="19"/>
    </row>
  </sheetData>
  <mergeCells count="48">
    <mergeCell ref="Q44:R44"/>
    <mergeCell ref="Q45:R45"/>
    <mergeCell ref="Q46:R46"/>
    <mergeCell ref="Q47:R47"/>
    <mergeCell ref="Q48:R48"/>
    <mergeCell ref="Q39:R39"/>
    <mergeCell ref="Q40:R40"/>
    <mergeCell ref="Q41:R41"/>
    <mergeCell ref="Q42:R42"/>
    <mergeCell ref="Q43:R43"/>
    <mergeCell ref="Q34:R34"/>
    <mergeCell ref="Q35:R35"/>
    <mergeCell ref="Q36:R36"/>
    <mergeCell ref="Q37:R37"/>
    <mergeCell ref="Q38:R38"/>
    <mergeCell ref="Q28:R28"/>
    <mergeCell ref="Q29:R29"/>
    <mergeCell ref="Q30:R30"/>
    <mergeCell ref="Q32:R32"/>
    <mergeCell ref="Q33:R33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7"/>
  <sheetViews>
    <sheetView rightToLeft="1" workbookViewId="0">
      <selection activeCell="R25" sqref="R25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7.5703125" bestFit="1" customWidth="1"/>
    <col min="9" max="9" width="1.28515625" customWidth="1"/>
    <col min="10" max="10" width="17.85546875" bestFit="1" customWidth="1"/>
    <col min="11" max="11" width="1.28515625" customWidth="1"/>
    <col min="12" max="12" width="11" bestFit="1" customWidth="1"/>
    <col min="13" max="13" width="1.28515625" customWidth="1"/>
    <col min="14" max="14" width="16" bestFit="1" customWidth="1"/>
    <col min="15" max="15" width="1.28515625" customWidth="1"/>
    <col min="16" max="16" width="5.42578125" bestFit="1" customWidth="1"/>
    <col min="17" max="17" width="1.28515625" customWidth="1"/>
    <col min="18" max="18" width="10.28515625" bestFit="1" customWidth="1"/>
    <col min="19" max="19" width="1.28515625" customWidth="1"/>
    <col min="20" max="20" width="12.140625" bestFit="1" customWidth="1"/>
    <col min="21" max="21" width="1.28515625" customWidth="1"/>
    <col min="22" max="22" width="18.7109375" bestFit="1" customWidth="1"/>
    <col min="23" max="23" width="1.28515625" customWidth="1"/>
    <col min="24" max="24" width="17.7109375" bestFit="1" customWidth="1"/>
    <col min="25" max="25" width="1.28515625" customWidth="1"/>
    <col min="26" max="26" width="17.5703125" bestFit="1" customWidth="1"/>
    <col min="27" max="27" width="1.28515625" customWidth="1"/>
    <col min="28" max="28" width="18.28515625" bestFit="1" customWidth="1"/>
    <col min="29" max="29" width="0.28515625" customWidth="1"/>
    <col min="32" max="32" width="0" hidden="1" customWidth="1"/>
  </cols>
  <sheetData>
    <row r="1" spans="1:32" ht="25.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32" ht="25.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32" ht="25.5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32" ht="24">
      <c r="A4" s="1" t="s">
        <v>3</v>
      </c>
      <c r="B4" s="58" t="s">
        <v>4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32" ht="24">
      <c r="A5" s="58" t="s">
        <v>5</v>
      </c>
      <c r="B5" s="58"/>
      <c r="C5" s="58" t="s">
        <v>6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32" ht="21">
      <c r="F6" s="59" t="s">
        <v>7</v>
      </c>
      <c r="G6" s="59"/>
      <c r="H6" s="59"/>
      <c r="I6" s="59"/>
      <c r="J6" s="59"/>
      <c r="L6" s="59" t="s">
        <v>8</v>
      </c>
      <c r="M6" s="59"/>
      <c r="N6" s="59"/>
      <c r="O6" s="59"/>
      <c r="P6" s="59"/>
      <c r="Q6" s="59"/>
      <c r="R6" s="59"/>
      <c r="T6" s="59" t="s">
        <v>9</v>
      </c>
      <c r="U6" s="59"/>
      <c r="V6" s="59"/>
      <c r="W6" s="59"/>
      <c r="X6" s="59"/>
      <c r="Y6" s="59"/>
      <c r="Z6" s="59"/>
      <c r="AA6" s="59"/>
      <c r="AB6" s="59"/>
    </row>
    <row r="7" spans="1:32" ht="21">
      <c r="F7" s="3"/>
      <c r="G7" s="3"/>
      <c r="H7" s="3"/>
      <c r="I7" s="3"/>
      <c r="J7" s="3"/>
      <c r="L7" s="60" t="s">
        <v>10</v>
      </c>
      <c r="M7" s="60"/>
      <c r="N7" s="60"/>
      <c r="O7" s="3"/>
      <c r="P7" s="60" t="s">
        <v>11</v>
      </c>
      <c r="Q7" s="60"/>
      <c r="R7" s="60"/>
      <c r="T7" s="3"/>
      <c r="U7" s="3"/>
      <c r="V7" s="3"/>
      <c r="W7" s="3"/>
      <c r="X7" s="3"/>
      <c r="Y7" s="3"/>
      <c r="Z7" s="3"/>
      <c r="AA7" s="3"/>
      <c r="AB7" s="3"/>
    </row>
    <row r="8" spans="1:32" ht="21">
      <c r="A8" s="59" t="s">
        <v>12</v>
      </c>
      <c r="B8" s="59"/>
      <c r="C8" s="59"/>
      <c r="E8" s="59" t="s">
        <v>13</v>
      </c>
      <c r="F8" s="59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2" ht="18.75">
      <c r="A9" s="62" t="s">
        <v>21</v>
      </c>
      <c r="B9" s="62"/>
      <c r="C9" s="62"/>
      <c r="E9" s="63">
        <v>0</v>
      </c>
      <c r="F9" s="63"/>
      <c r="H9" s="9">
        <v>0</v>
      </c>
      <c r="J9" s="9">
        <v>0</v>
      </c>
      <c r="L9" s="9">
        <v>15500000</v>
      </c>
      <c r="N9" s="9">
        <v>167973754896</v>
      </c>
      <c r="P9" s="9">
        <v>0</v>
      </c>
      <c r="R9" s="9">
        <v>0</v>
      </c>
      <c r="T9" s="9">
        <v>15500000</v>
      </c>
      <c r="V9" s="9">
        <v>10590</v>
      </c>
      <c r="X9" s="9">
        <v>167973754896</v>
      </c>
      <c r="Z9" s="9">
        <v>162876159150</v>
      </c>
      <c r="AB9" s="23">
        <f>Z9/AF9</f>
        <v>1.295717438384809E-3</v>
      </c>
      <c r="AE9" s="50"/>
      <c r="AF9" s="19">
        <v>125703455340568</v>
      </c>
    </row>
    <row r="10" spans="1:32" ht="18.75">
      <c r="A10" s="64" t="s">
        <v>22</v>
      </c>
      <c r="B10" s="64"/>
      <c r="C10" s="64"/>
      <c r="D10" s="12"/>
      <c r="E10" s="63">
        <v>0</v>
      </c>
      <c r="F10" s="65"/>
      <c r="H10" s="13">
        <v>0</v>
      </c>
      <c r="J10" s="13">
        <v>0</v>
      </c>
      <c r="L10" s="13">
        <v>1000000</v>
      </c>
      <c r="N10" s="13">
        <v>27071367745</v>
      </c>
      <c r="P10" s="13">
        <v>0</v>
      </c>
      <c r="R10" s="13">
        <v>0</v>
      </c>
      <c r="T10" s="13">
        <v>1000000</v>
      </c>
      <c r="V10" s="13">
        <v>27100</v>
      </c>
      <c r="X10" s="13">
        <v>27071367745</v>
      </c>
      <c r="Z10" s="13">
        <v>26890517000</v>
      </c>
      <c r="AB10" s="51">
        <f>Z10/AF9</f>
        <v>2.1392026915366489E-4</v>
      </c>
    </row>
    <row r="11" spans="1:32" ht="21.75" thickBot="1">
      <c r="A11" s="61" t="s">
        <v>23</v>
      </c>
      <c r="B11" s="61"/>
      <c r="C11" s="61"/>
      <c r="D11" s="61"/>
      <c r="F11" s="15">
        <v>315000000</v>
      </c>
      <c r="H11" s="15">
        <v>1002534966955</v>
      </c>
      <c r="J11" s="15">
        <v>1053551187050</v>
      </c>
      <c r="L11" s="15">
        <v>16500000</v>
      </c>
      <c r="N11" s="15">
        <v>195045122641</v>
      </c>
      <c r="P11" s="15">
        <v>0</v>
      </c>
      <c r="R11" s="15">
        <v>0</v>
      </c>
      <c r="T11" s="15">
        <v>331500000</v>
      </c>
      <c r="V11" s="15"/>
      <c r="X11" s="15">
        <v>1197580089596</v>
      </c>
      <c r="Z11" s="15">
        <f>SUM(Z9:Z10)</f>
        <v>189766676150</v>
      </c>
      <c r="AB11" s="52">
        <f>SUM(AB9:AB10)</f>
        <v>1.5096377075384739E-3</v>
      </c>
    </row>
    <row r="14" spans="1:32">
      <c r="V14" s="18"/>
      <c r="Z14" s="19"/>
    </row>
    <row r="15" spans="1:32">
      <c r="Z15" s="19"/>
    </row>
    <row r="16" spans="1:32">
      <c r="Z16" s="19"/>
    </row>
    <row r="17" spans="26:26">
      <c r="Z17" s="19"/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2"/>
  <sheetViews>
    <sheetView rightToLeft="1" workbookViewId="0">
      <selection activeCell="A11" sqref="A11:AW11"/>
    </sheetView>
  </sheetViews>
  <sheetFormatPr defaultRowHeight="12.75"/>
  <cols>
    <col min="1" max="1" width="22.8554687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</row>
    <row r="2" spans="1:49" ht="21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</row>
    <row r="3" spans="1:49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</row>
    <row r="4" spans="1:49" ht="14.45" customHeight="1"/>
    <row r="5" spans="1:49" ht="14.45" customHeight="1">
      <c r="A5" s="58" t="s">
        <v>24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</row>
    <row r="6" spans="1:49" ht="14.45" customHeight="1">
      <c r="I6" s="59" t="s">
        <v>7</v>
      </c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C6" s="59" t="s">
        <v>9</v>
      </c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59" t="s">
        <v>25</v>
      </c>
      <c r="B8" s="59"/>
      <c r="C8" s="59"/>
      <c r="D8" s="59"/>
      <c r="E8" s="59"/>
      <c r="F8" s="59"/>
      <c r="G8" s="59"/>
      <c r="I8" s="59" t="s">
        <v>26</v>
      </c>
      <c r="J8" s="59"/>
      <c r="K8" s="59"/>
      <c r="M8" s="59" t="s">
        <v>27</v>
      </c>
      <c r="N8" s="59"/>
      <c r="O8" s="59"/>
      <c r="Q8" s="59" t="s">
        <v>28</v>
      </c>
      <c r="R8" s="59"/>
      <c r="S8" s="59"/>
      <c r="T8" s="59"/>
      <c r="U8" s="59"/>
      <c r="W8" s="59" t="s">
        <v>29</v>
      </c>
      <c r="X8" s="59"/>
      <c r="Y8" s="59"/>
      <c r="Z8" s="59"/>
      <c r="AA8" s="59"/>
      <c r="AC8" s="59" t="s">
        <v>26</v>
      </c>
      <c r="AD8" s="59"/>
      <c r="AE8" s="59"/>
      <c r="AF8" s="59"/>
      <c r="AG8" s="59"/>
      <c r="AI8" s="59" t="s">
        <v>27</v>
      </c>
      <c r="AJ8" s="59"/>
      <c r="AK8" s="59"/>
      <c r="AM8" s="59" t="s">
        <v>28</v>
      </c>
      <c r="AN8" s="59"/>
      <c r="AO8" s="59"/>
      <c r="AQ8" s="59" t="s">
        <v>29</v>
      </c>
      <c r="AR8" s="59"/>
      <c r="AS8" s="59"/>
    </row>
    <row r="9" spans="1:49" ht="21.75" customHeight="1">
      <c r="A9" s="66" t="s">
        <v>30</v>
      </c>
      <c r="B9" s="66"/>
      <c r="C9" s="66"/>
      <c r="D9" s="66"/>
      <c r="E9" s="66"/>
      <c r="F9" s="66"/>
      <c r="G9" s="66"/>
      <c r="I9" s="67">
        <v>104000000</v>
      </c>
      <c r="J9" s="67"/>
      <c r="K9" s="67"/>
      <c r="M9" s="67">
        <v>6163</v>
      </c>
      <c r="N9" s="67"/>
      <c r="O9" s="67"/>
      <c r="Q9" s="66" t="s">
        <v>31</v>
      </c>
      <c r="R9" s="66"/>
      <c r="S9" s="66"/>
      <c r="T9" s="66"/>
      <c r="U9" s="66"/>
      <c r="W9" s="68">
        <v>0.25390961802046003</v>
      </c>
      <c r="X9" s="68"/>
      <c r="Y9" s="68"/>
      <c r="Z9" s="68"/>
      <c r="AA9" s="68"/>
      <c r="AC9" s="67">
        <v>104000000</v>
      </c>
      <c r="AD9" s="67"/>
      <c r="AE9" s="67"/>
      <c r="AF9" s="67"/>
      <c r="AG9" s="67"/>
      <c r="AI9" s="67">
        <v>6163</v>
      </c>
      <c r="AJ9" s="67"/>
      <c r="AK9" s="67"/>
      <c r="AM9" s="66" t="s">
        <v>31</v>
      </c>
      <c r="AN9" s="66"/>
      <c r="AO9" s="66"/>
      <c r="AQ9" s="68">
        <v>0.25390961802046003</v>
      </c>
      <c r="AR9" s="68"/>
      <c r="AS9" s="68"/>
    </row>
    <row r="10" spans="1:49" ht="21.75" customHeight="1">
      <c r="A10" s="62" t="s">
        <v>32</v>
      </c>
      <c r="B10" s="62"/>
      <c r="C10" s="62"/>
      <c r="D10" s="62"/>
      <c r="E10" s="62"/>
      <c r="F10" s="62"/>
      <c r="G10" s="62"/>
      <c r="I10" s="63">
        <v>211000000</v>
      </c>
      <c r="J10" s="63"/>
      <c r="K10" s="63"/>
      <c r="M10" s="63">
        <v>3058</v>
      </c>
      <c r="N10" s="63"/>
      <c r="O10" s="63"/>
      <c r="Q10" s="62" t="s">
        <v>33</v>
      </c>
      <c r="R10" s="62"/>
      <c r="S10" s="62"/>
      <c r="T10" s="62"/>
      <c r="U10" s="62"/>
      <c r="W10" s="69">
        <v>0.25094279998333502</v>
      </c>
      <c r="X10" s="69"/>
      <c r="Y10" s="69"/>
      <c r="Z10" s="69"/>
      <c r="AA10" s="69"/>
      <c r="AC10" s="63">
        <v>211000000</v>
      </c>
      <c r="AD10" s="63"/>
      <c r="AE10" s="63"/>
      <c r="AF10" s="63"/>
      <c r="AG10" s="63"/>
      <c r="AI10" s="63">
        <v>3058</v>
      </c>
      <c r="AJ10" s="63"/>
      <c r="AK10" s="63"/>
      <c r="AM10" s="62" t="s">
        <v>33</v>
      </c>
      <c r="AN10" s="62"/>
      <c r="AO10" s="62"/>
      <c r="AQ10" s="69">
        <v>0.25094279998333502</v>
      </c>
      <c r="AR10" s="69"/>
      <c r="AS10" s="69"/>
    </row>
    <row r="11" spans="1:49" ht="14.45" customHeight="1">
      <c r="A11" s="58" t="s">
        <v>34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</row>
    <row r="12" spans="1:49" ht="14.45" customHeight="1">
      <c r="C12" s="59" t="s">
        <v>7</v>
      </c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Y12" s="59" t="s">
        <v>9</v>
      </c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</row>
    <row r="13" spans="1:49" ht="14.45" customHeight="1">
      <c r="A13" s="2" t="s">
        <v>25</v>
      </c>
      <c r="C13" s="4" t="s">
        <v>35</v>
      </c>
      <c r="D13" s="3"/>
      <c r="E13" s="4" t="s">
        <v>36</v>
      </c>
      <c r="F13" s="3"/>
      <c r="G13" s="60" t="s">
        <v>37</v>
      </c>
      <c r="H13" s="60"/>
      <c r="I13" s="60"/>
      <c r="J13" s="3"/>
      <c r="K13" s="60" t="s">
        <v>38</v>
      </c>
      <c r="L13" s="60"/>
      <c r="M13" s="60"/>
      <c r="N13" s="3"/>
      <c r="O13" s="60" t="s">
        <v>27</v>
      </c>
      <c r="P13" s="60"/>
      <c r="Q13" s="60"/>
      <c r="R13" s="3"/>
      <c r="S13" s="60" t="s">
        <v>28</v>
      </c>
      <c r="T13" s="60"/>
      <c r="U13" s="60"/>
      <c r="V13" s="60"/>
      <c r="W13" s="60"/>
      <c r="Y13" s="60" t="s">
        <v>35</v>
      </c>
      <c r="Z13" s="60"/>
      <c r="AA13" s="60"/>
      <c r="AB13" s="60"/>
      <c r="AC13" s="60"/>
      <c r="AD13" s="3"/>
      <c r="AE13" s="60" t="s">
        <v>36</v>
      </c>
      <c r="AF13" s="60"/>
      <c r="AG13" s="60"/>
      <c r="AH13" s="60"/>
      <c r="AI13" s="60"/>
      <c r="AJ13" s="3"/>
      <c r="AK13" s="60" t="s">
        <v>37</v>
      </c>
      <c r="AL13" s="60"/>
      <c r="AM13" s="60"/>
      <c r="AN13" s="3"/>
      <c r="AO13" s="60" t="s">
        <v>38</v>
      </c>
      <c r="AP13" s="60"/>
      <c r="AQ13" s="60"/>
      <c r="AR13" s="3"/>
      <c r="AS13" s="60" t="s">
        <v>27</v>
      </c>
      <c r="AT13" s="60"/>
      <c r="AU13" s="3"/>
      <c r="AV13" s="4" t="s">
        <v>28</v>
      </c>
    </row>
    <row r="14" spans="1:49" ht="21.75" customHeight="1">
      <c r="A14" s="5" t="s">
        <v>39</v>
      </c>
      <c r="C14" s="5" t="s">
        <v>40</v>
      </c>
      <c r="E14" s="5" t="s">
        <v>41</v>
      </c>
      <c r="G14" s="66" t="s">
        <v>42</v>
      </c>
      <c r="H14" s="66"/>
      <c r="I14" s="66"/>
      <c r="K14" s="67">
        <v>104000000</v>
      </c>
      <c r="L14" s="67"/>
      <c r="M14" s="67"/>
      <c r="O14" s="67">
        <v>6180</v>
      </c>
      <c r="P14" s="67"/>
      <c r="Q14" s="67"/>
      <c r="S14" s="66" t="s">
        <v>43</v>
      </c>
      <c r="T14" s="66"/>
      <c r="U14" s="66"/>
      <c r="V14" s="66"/>
      <c r="W14" s="66"/>
      <c r="Y14" s="66" t="s">
        <v>40</v>
      </c>
      <c r="Z14" s="66"/>
      <c r="AA14" s="66"/>
      <c r="AB14" s="66"/>
      <c r="AC14" s="66"/>
      <c r="AE14" s="66" t="s">
        <v>41</v>
      </c>
      <c r="AF14" s="66"/>
      <c r="AG14" s="66"/>
      <c r="AH14" s="66"/>
      <c r="AI14" s="66"/>
      <c r="AK14" s="66" t="s">
        <v>42</v>
      </c>
      <c r="AL14" s="66"/>
      <c r="AM14" s="66"/>
      <c r="AO14" s="67">
        <v>104000000</v>
      </c>
      <c r="AP14" s="67"/>
      <c r="AQ14" s="67"/>
      <c r="AS14" s="67">
        <v>6180</v>
      </c>
      <c r="AT14" s="67"/>
      <c r="AV14" s="5" t="s">
        <v>43</v>
      </c>
    </row>
    <row r="15" spans="1:49" ht="21.75" customHeight="1">
      <c r="A15" s="8" t="s">
        <v>44</v>
      </c>
      <c r="C15" s="8" t="s">
        <v>40</v>
      </c>
      <c r="E15" s="8" t="s">
        <v>41</v>
      </c>
      <c r="G15" s="62" t="s">
        <v>42</v>
      </c>
      <c r="H15" s="62"/>
      <c r="I15" s="62"/>
      <c r="K15" s="63">
        <v>211000000</v>
      </c>
      <c r="L15" s="63"/>
      <c r="M15" s="63"/>
      <c r="O15" s="63">
        <v>3065</v>
      </c>
      <c r="P15" s="63"/>
      <c r="Q15" s="63"/>
      <c r="S15" s="62" t="s">
        <v>45</v>
      </c>
      <c r="T15" s="62"/>
      <c r="U15" s="62"/>
      <c r="V15" s="62"/>
      <c r="W15" s="62"/>
      <c r="Y15" s="62" t="s">
        <v>40</v>
      </c>
      <c r="Z15" s="62"/>
      <c r="AA15" s="62"/>
      <c r="AB15" s="62"/>
      <c r="AC15" s="62"/>
      <c r="AE15" s="62" t="s">
        <v>41</v>
      </c>
      <c r="AF15" s="62"/>
      <c r="AG15" s="62"/>
      <c r="AH15" s="62"/>
      <c r="AI15" s="62"/>
      <c r="AK15" s="62" t="s">
        <v>42</v>
      </c>
      <c r="AL15" s="62"/>
      <c r="AM15" s="62"/>
      <c r="AO15" s="63">
        <v>211000000</v>
      </c>
      <c r="AP15" s="63"/>
      <c r="AQ15" s="63"/>
      <c r="AS15" s="63">
        <v>3065</v>
      </c>
      <c r="AT15" s="63"/>
      <c r="AV15" s="8" t="s">
        <v>45</v>
      </c>
    </row>
    <row r="16" spans="1:49" ht="14.45" customHeight="1">
      <c r="A16" s="58" t="s">
        <v>46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</row>
    <row r="17" spans="1:35" ht="14.45" customHeight="1">
      <c r="C17" s="59" t="s">
        <v>7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O17" s="59" t="s">
        <v>9</v>
      </c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</row>
    <row r="18" spans="1:35" ht="14.45" customHeight="1">
      <c r="A18" s="2" t="s">
        <v>25</v>
      </c>
      <c r="C18" s="4" t="s">
        <v>36</v>
      </c>
      <c r="D18" s="3"/>
      <c r="E18" s="4" t="s">
        <v>38</v>
      </c>
      <c r="F18" s="3"/>
      <c r="G18" s="60" t="s">
        <v>27</v>
      </c>
      <c r="H18" s="60"/>
      <c r="I18" s="60"/>
      <c r="J18" s="3"/>
      <c r="K18" s="60" t="s">
        <v>28</v>
      </c>
      <c r="L18" s="60"/>
      <c r="M18" s="60"/>
      <c r="O18" s="60" t="s">
        <v>36</v>
      </c>
      <c r="P18" s="60"/>
      <c r="Q18" s="60"/>
      <c r="R18" s="60"/>
      <c r="S18" s="60"/>
      <c r="T18" s="3"/>
      <c r="U18" s="60" t="s">
        <v>38</v>
      </c>
      <c r="V18" s="60"/>
      <c r="W18" s="60"/>
      <c r="X18" s="60"/>
      <c r="Y18" s="60"/>
      <c r="Z18" s="3"/>
      <c r="AA18" s="60" t="s">
        <v>27</v>
      </c>
      <c r="AB18" s="60"/>
      <c r="AC18" s="60"/>
      <c r="AD18" s="60"/>
      <c r="AE18" s="60"/>
      <c r="AF18" s="3"/>
      <c r="AG18" s="60" t="s">
        <v>28</v>
      </c>
      <c r="AH18" s="60"/>
      <c r="AI18" s="60"/>
    </row>
    <row r="19" spans="1:35" ht="21.75" customHeight="1">
      <c r="A19" s="3"/>
      <c r="C19" s="3"/>
      <c r="E19" s="3"/>
      <c r="G19" s="3"/>
      <c r="H19" s="3"/>
      <c r="I19" s="3"/>
      <c r="K19" s="3"/>
      <c r="L19" s="3"/>
      <c r="M19" s="3"/>
      <c r="O19" s="3"/>
      <c r="P19" s="3"/>
      <c r="Q19" s="3"/>
      <c r="R19" s="3"/>
      <c r="S19" s="3"/>
      <c r="U19" s="3"/>
      <c r="V19" s="3"/>
      <c r="W19" s="3"/>
      <c r="X19" s="3"/>
      <c r="Y19" s="3"/>
      <c r="AA19" s="3"/>
      <c r="AB19" s="3"/>
      <c r="AC19" s="3"/>
      <c r="AD19" s="3"/>
      <c r="AE19" s="3"/>
      <c r="AG19" s="3"/>
      <c r="AH19" s="3"/>
      <c r="AI19" s="3"/>
    </row>
    <row r="20" spans="1:35" ht="21.75" customHeight="1"/>
    <row r="21" spans="1:35" ht="21.75" customHeight="1"/>
    <row r="22" spans="1:35" ht="21.75" customHeight="1"/>
  </sheetData>
  <mergeCells count="72">
    <mergeCell ref="AG18:AI18"/>
    <mergeCell ref="G18:I18"/>
    <mergeCell ref="K18:M18"/>
    <mergeCell ref="O18:S18"/>
    <mergeCell ref="U18:Y18"/>
    <mergeCell ref="AA18:AE18"/>
    <mergeCell ref="Y14:AC14"/>
    <mergeCell ref="AE14:AI14"/>
    <mergeCell ref="A16:AW16"/>
    <mergeCell ref="C17:M17"/>
    <mergeCell ref="O17:AI17"/>
    <mergeCell ref="AK14:AM14"/>
    <mergeCell ref="AO14:AQ14"/>
    <mergeCell ref="AO13:AQ13"/>
    <mergeCell ref="AS13:AT13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O13:Q13"/>
    <mergeCell ref="S13:W13"/>
    <mergeCell ref="Y13:AC13"/>
    <mergeCell ref="AE13:AI13"/>
    <mergeCell ref="AK13:AM13"/>
    <mergeCell ref="G13:I13"/>
    <mergeCell ref="K13:M13"/>
    <mergeCell ref="AC9:AG9"/>
    <mergeCell ref="AI9:AK9"/>
    <mergeCell ref="AM9:AO9"/>
    <mergeCell ref="Q9:U9"/>
    <mergeCell ref="W9:AA9"/>
    <mergeCell ref="AC10:AG10"/>
    <mergeCell ref="AI10:AK10"/>
    <mergeCell ref="AM10:AO10"/>
    <mergeCell ref="A11:AW11"/>
    <mergeCell ref="A10:G10"/>
    <mergeCell ref="I10:K10"/>
    <mergeCell ref="M10:O10"/>
    <mergeCell ref="Q10:U10"/>
    <mergeCell ref="W10:AA10"/>
    <mergeCell ref="A9:G9"/>
    <mergeCell ref="I9:K9"/>
    <mergeCell ref="M9:O9"/>
    <mergeCell ref="C12:W12"/>
    <mergeCell ref="Y12:AV12"/>
    <mergeCell ref="AQ9:AS9"/>
    <mergeCell ref="AQ10:AS10"/>
    <mergeCell ref="AQ8:AS8"/>
    <mergeCell ref="A1:AW1"/>
    <mergeCell ref="A2:AW2"/>
    <mergeCell ref="A3:AW3"/>
    <mergeCell ref="A5:AW5"/>
    <mergeCell ref="I6:AA6"/>
    <mergeCell ref="AC6:AS6"/>
    <mergeCell ref="Q8:U8"/>
    <mergeCell ref="W8:AA8"/>
    <mergeCell ref="AC8:AG8"/>
    <mergeCell ref="AI8:AK8"/>
    <mergeCell ref="AM8:AO8"/>
    <mergeCell ref="A8:G8"/>
    <mergeCell ref="I8:K8"/>
    <mergeCell ref="M8:O8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9"/>
  <sheetViews>
    <sheetView rightToLeft="1" workbookViewId="0">
      <selection activeCell="AA28" sqref="AA28"/>
    </sheetView>
  </sheetViews>
  <sheetFormatPr defaultRowHeight="12.75"/>
  <cols>
    <col min="1" max="1" width="14.710937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85546875" customWidth="1"/>
    <col min="8" max="8" width="1.28515625" customWidth="1"/>
    <col min="9" max="9" width="17.85546875" customWidth="1"/>
    <col min="10" max="10" width="1.28515625" customWidth="1"/>
    <col min="11" max="11" width="10.85546875" customWidth="1"/>
    <col min="12" max="12" width="1.28515625" customWidth="1"/>
    <col min="13" max="13" width="17.7109375" customWidth="1"/>
    <col min="14" max="14" width="1.28515625" customWidth="1"/>
    <col min="15" max="15" width="11.85546875" customWidth="1"/>
    <col min="16" max="16" width="1.28515625" customWidth="1"/>
    <col min="17" max="17" width="17.85546875" customWidth="1"/>
    <col min="18" max="18" width="1.28515625" customWidth="1"/>
    <col min="19" max="19" width="12.140625" bestFit="1" customWidth="1"/>
    <col min="20" max="20" width="1.28515625" customWidth="1"/>
    <col min="21" max="21" width="22.28515625" bestFit="1" customWidth="1"/>
    <col min="22" max="22" width="1.28515625" customWidth="1"/>
    <col min="23" max="23" width="17.7109375" bestFit="1" customWidth="1"/>
    <col min="24" max="24" width="1.28515625" customWidth="1"/>
    <col min="25" max="25" width="18.71093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ht="21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7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27" ht="14.45" customHeight="1"/>
    <row r="5" spans="1:27" ht="14.45" customHeight="1">
      <c r="A5" s="1" t="s">
        <v>47</v>
      </c>
      <c r="B5" s="58" t="s">
        <v>48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spans="1:27" ht="14.45" customHeight="1">
      <c r="E6" s="59" t="s">
        <v>7</v>
      </c>
      <c r="F6" s="59"/>
      <c r="G6" s="59"/>
      <c r="H6" s="59"/>
      <c r="I6" s="59"/>
      <c r="K6" s="59" t="s">
        <v>8</v>
      </c>
      <c r="L6" s="59"/>
      <c r="M6" s="59"/>
      <c r="N6" s="59"/>
      <c r="O6" s="59"/>
      <c r="P6" s="59"/>
      <c r="Q6" s="59"/>
      <c r="S6" s="59" t="s">
        <v>9</v>
      </c>
      <c r="T6" s="59"/>
      <c r="U6" s="59"/>
      <c r="V6" s="59"/>
      <c r="W6" s="59"/>
      <c r="X6" s="59"/>
      <c r="Y6" s="59"/>
      <c r="Z6" s="59"/>
      <c r="AA6" s="59"/>
    </row>
    <row r="7" spans="1:27" ht="14.45" customHeight="1">
      <c r="E7" s="3"/>
      <c r="F7" s="3"/>
      <c r="G7" s="3"/>
      <c r="H7" s="3"/>
      <c r="I7" s="3"/>
      <c r="K7" s="60" t="s">
        <v>49</v>
      </c>
      <c r="L7" s="60"/>
      <c r="M7" s="60"/>
      <c r="N7" s="3"/>
      <c r="O7" s="60" t="s">
        <v>50</v>
      </c>
      <c r="P7" s="60"/>
      <c r="Q7" s="60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59" t="s">
        <v>51</v>
      </c>
      <c r="B8" s="59"/>
      <c r="D8" s="59" t="s">
        <v>52</v>
      </c>
      <c r="E8" s="59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53</v>
      </c>
      <c r="W8" s="2" t="s">
        <v>14</v>
      </c>
      <c r="Y8" s="2" t="s">
        <v>15</v>
      </c>
      <c r="AA8" s="2" t="s">
        <v>18</v>
      </c>
    </row>
    <row r="9" spans="1:27" ht="21.75" customHeight="1">
      <c r="A9" s="66" t="s">
        <v>54</v>
      </c>
      <c r="B9" s="66"/>
      <c r="D9" s="67">
        <v>6900000</v>
      </c>
      <c r="E9" s="67"/>
      <c r="G9" s="6">
        <v>70106907597</v>
      </c>
      <c r="I9" s="6">
        <v>80337797100</v>
      </c>
      <c r="K9" s="6">
        <v>0</v>
      </c>
      <c r="M9" s="6">
        <v>0</v>
      </c>
      <c r="O9" s="6">
        <v>0</v>
      </c>
      <c r="Q9" s="6">
        <v>0</v>
      </c>
      <c r="S9" s="6">
        <v>6900000</v>
      </c>
      <c r="U9" s="6">
        <v>14170</v>
      </c>
      <c r="W9" s="6">
        <v>70106907597</v>
      </c>
      <c r="Y9" s="6">
        <v>97548122100</v>
      </c>
      <c r="AA9" s="53">
        <f>Y9/سهام!$AF$9</f>
        <v>7.7601782572892018E-4</v>
      </c>
    </row>
    <row r="10" spans="1:27" ht="21.75" customHeight="1">
      <c r="A10" s="62" t="s">
        <v>55</v>
      </c>
      <c r="B10" s="62"/>
      <c r="D10" s="63">
        <v>2602000</v>
      </c>
      <c r="E10" s="63"/>
      <c r="G10" s="9">
        <v>60594031510</v>
      </c>
      <c r="I10" s="9">
        <v>61577485288</v>
      </c>
      <c r="K10" s="9">
        <v>1000000</v>
      </c>
      <c r="M10" s="9">
        <v>27571759950</v>
      </c>
      <c r="O10" s="9">
        <v>-605000</v>
      </c>
      <c r="Q10" s="9">
        <v>14880600000</v>
      </c>
      <c r="S10" s="9">
        <v>2997000</v>
      </c>
      <c r="U10" s="9">
        <v>27510</v>
      </c>
      <c r="W10" s="9">
        <v>74076864070</v>
      </c>
      <c r="Y10" s="9">
        <v>82257840819</v>
      </c>
      <c r="AA10" s="20">
        <f>Y10/سهام!$AF$9</f>
        <v>6.5438010909198217E-4</v>
      </c>
    </row>
    <row r="11" spans="1:27" ht="21.75" customHeight="1">
      <c r="A11" s="62" t="s">
        <v>56</v>
      </c>
      <c r="B11" s="62"/>
      <c r="D11" s="63">
        <v>12070000</v>
      </c>
      <c r="E11" s="63"/>
      <c r="G11" s="9">
        <v>247929443487</v>
      </c>
      <c r="I11" s="9">
        <v>283233461280</v>
      </c>
      <c r="K11" s="9">
        <v>0</v>
      </c>
      <c r="M11" s="9">
        <v>0</v>
      </c>
      <c r="O11" s="9">
        <v>0</v>
      </c>
      <c r="Q11" s="9">
        <v>0</v>
      </c>
      <c r="S11" s="9">
        <v>12070000</v>
      </c>
      <c r="U11" s="9">
        <v>27310</v>
      </c>
      <c r="W11" s="9">
        <v>247929443487</v>
      </c>
      <c r="Y11" s="9">
        <v>328873547090</v>
      </c>
      <c r="AA11" s="20">
        <f>Y11/سهام!$AF$9</f>
        <v>2.6162649721838105E-3</v>
      </c>
    </row>
    <row r="12" spans="1:27" ht="21.75" customHeight="1">
      <c r="A12" s="62" t="s">
        <v>57</v>
      </c>
      <c r="B12" s="62"/>
      <c r="D12" s="63">
        <v>2000000</v>
      </c>
      <c r="E12" s="63"/>
      <c r="G12" s="9">
        <v>20023200000</v>
      </c>
      <c r="I12" s="9">
        <v>20991608000</v>
      </c>
      <c r="K12" s="9">
        <v>0</v>
      </c>
      <c r="M12" s="9">
        <v>0</v>
      </c>
      <c r="O12" s="9">
        <v>0</v>
      </c>
      <c r="Q12" s="9">
        <v>0</v>
      </c>
      <c r="S12" s="9">
        <v>2000000</v>
      </c>
      <c r="U12" s="9">
        <v>11580</v>
      </c>
      <c r="W12" s="9">
        <v>20023200000</v>
      </c>
      <c r="Y12" s="9">
        <v>23106732000</v>
      </c>
      <c r="AA12" s="20">
        <f>Y12/سهام!$AF$9</f>
        <v>1.8381938616879702E-4</v>
      </c>
    </row>
    <row r="13" spans="1:27" ht="21.75" customHeight="1">
      <c r="A13" s="62" t="s">
        <v>58</v>
      </c>
      <c r="B13" s="62"/>
      <c r="D13" s="63">
        <v>3240389</v>
      </c>
      <c r="E13" s="63"/>
      <c r="G13" s="9">
        <v>160201591771</v>
      </c>
      <c r="I13" s="9">
        <v>168177336197.70599</v>
      </c>
      <c r="K13" s="9">
        <v>0</v>
      </c>
      <c r="M13" s="9">
        <v>0</v>
      </c>
      <c r="O13" s="9">
        <v>0</v>
      </c>
      <c r="Q13" s="9">
        <v>0</v>
      </c>
      <c r="S13" s="9">
        <v>3240389</v>
      </c>
      <c r="U13" s="9">
        <v>61210</v>
      </c>
      <c r="W13" s="9">
        <v>160201591771</v>
      </c>
      <c r="Y13" s="9">
        <v>197888019005.41299</v>
      </c>
      <c r="AA13" s="20">
        <f>Y13/سهام!$AF$9</f>
        <v>1.5742448643855935E-3</v>
      </c>
    </row>
    <row r="14" spans="1:27" ht="21.75" customHeight="1">
      <c r="A14" s="62" t="s">
        <v>59</v>
      </c>
      <c r="B14" s="62"/>
      <c r="D14" s="63">
        <v>1310000</v>
      </c>
      <c r="E14" s="63"/>
      <c r="G14" s="9">
        <v>19921982723</v>
      </c>
      <c r="I14" s="9">
        <v>22592577282</v>
      </c>
      <c r="K14" s="9">
        <v>0</v>
      </c>
      <c r="M14" s="9">
        <v>0</v>
      </c>
      <c r="O14" s="9">
        <v>0</v>
      </c>
      <c r="Q14" s="9">
        <v>0</v>
      </c>
      <c r="S14" s="9">
        <v>1310000</v>
      </c>
      <c r="U14" s="9">
        <v>18394</v>
      </c>
      <c r="W14" s="9">
        <v>19921982723</v>
      </c>
      <c r="Y14" s="9">
        <v>24040718878</v>
      </c>
      <c r="AA14" s="20">
        <f>Y14/سهام!$AF$9</f>
        <v>1.912494673504921E-4</v>
      </c>
    </row>
    <row r="15" spans="1:27" ht="21.75" customHeight="1">
      <c r="A15" s="62" t="s">
        <v>60</v>
      </c>
      <c r="B15" s="62"/>
      <c r="D15" s="63">
        <v>49467973</v>
      </c>
      <c r="E15" s="63"/>
      <c r="G15" s="9">
        <v>1473059753938</v>
      </c>
      <c r="I15" s="9">
        <v>2125854915490.4399</v>
      </c>
      <c r="K15" s="9">
        <v>42825762</v>
      </c>
      <c r="M15" s="9">
        <v>2009474086498</v>
      </c>
      <c r="O15" s="9">
        <v>-48809538</v>
      </c>
      <c r="Q15" s="9">
        <v>2315816994460</v>
      </c>
      <c r="S15" s="9">
        <v>43484197</v>
      </c>
      <c r="U15" s="9">
        <v>49321</v>
      </c>
      <c r="W15" s="9">
        <v>1721471824256</v>
      </c>
      <c r="Y15" s="9">
        <v>2142110459340.72</v>
      </c>
      <c r="AA15" s="20">
        <f>Y15/سهام!$AF$9</f>
        <v>1.7040983110107089E-2</v>
      </c>
    </row>
    <row r="16" spans="1:27" ht="21.75" customHeight="1">
      <c r="A16" s="62" t="s">
        <v>61</v>
      </c>
      <c r="B16" s="62"/>
      <c r="D16" s="63">
        <v>5000000</v>
      </c>
      <c r="E16" s="63"/>
      <c r="G16" s="9">
        <v>50058000000</v>
      </c>
      <c r="I16" s="9">
        <v>49885000000</v>
      </c>
      <c r="K16" s="9">
        <v>0</v>
      </c>
      <c r="M16" s="9">
        <v>0</v>
      </c>
      <c r="O16" s="9">
        <v>0</v>
      </c>
      <c r="Q16" s="9">
        <v>0</v>
      </c>
      <c r="S16" s="9">
        <v>5000000</v>
      </c>
      <c r="U16" s="9">
        <v>10000</v>
      </c>
      <c r="W16" s="9">
        <v>50058000000</v>
      </c>
      <c r="Y16" s="9">
        <v>49885000000</v>
      </c>
      <c r="AA16" s="20">
        <f>Y16/سهام!$AF$9</f>
        <v>3.9684668862002809E-4</v>
      </c>
    </row>
    <row r="17" spans="1:27" ht="21.75" customHeight="1">
      <c r="A17" s="62" t="s">
        <v>62</v>
      </c>
      <c r="B17" s="62"/>
      <c r="D17" s="63">
        <v>15984000</v>
      </c>
      <c r="E17" s="63"/>
      <c r="G17" s="9">
        <v>230248638955</v>
      </c>
      <c r="I17" s="9">
        <v>238698240422.39999</v>
      </c>
      <c r="K17" s="9">
        <v>0</v>
      </c>
      <c r="M17" s="9">
        <v>0</v>
      </c>
      <c r="O17" s="9">
        <v>0</v>
      </c>
      <c r="Q17" s="9">
        <v>0</v>
      </c>
      <c r="S17" s="9">
        <v>15984000</v>
      </c>
      <c r="U17" s="9">
        <v>18100</v>
      </c>
      <c r="W17" s="9">
        <v>230248638955</v>
      </c>
      <c r="Y17" s="9">
        <v>288644986080</v>
      </c>
      <c r="AA17" s="20">
        <f>Y17/سهام!$AF$9</f>
        <v>2.2962374844667155E-3</v>
      </c>
    </row>
    <row r="18" spans="1:27" ht="21.75" customHeight="1">
      <c r="A18" s="62" t="s">
        <v>63</v>
      </c>
      <c r="B18" s="62"/>
      <c r="D18" s="63">
        <v>5000000</v>
      </c>
      <c r="E18" s="63"/>
      <c r="G18" s="9">
        <v>50112250000</v>
      </c>
      <c r="I18" s="9">
        <v>49885000000</v>
      </c>
      <c r="K18" s="9">
        <v>0</v>
      </c>
      <c r="M18" s="9">
        <v>0</v>
      </c>
      <c r="O18" s="9">
        <v>0</v>
      </c>
      <c r="Q18" s="9">
        <v>0</v>
      </c>
      <c r="S18" s="9">
        <v>5000000</v>
      </c>
      <c r="U18" s="9">
        <v>10000</v>
      </c>
      <c r="W18" s="9">
        <v>50112250000</v>
      </c>
      <c r="Y18" s="9">
        <v>49885000000</v>
      </c>
      <c r="AA18" s="20">
        <f>Y18/سهام!$AF$9</f>
        <v>3.9684668862002809E-4</v>
      </c>
    </row>
    <row r="19" spans="1:27" ht="21.75" customHeight="1">
      <c r="A19" s="62" t="s">
        <v>64</v>
      </c>
      <c r="B19" s="62"/>
      <c r="D19" s="63">
        <v>10000000</v>
      </c>
      <c r="E19" s="63"/>
      <c r="G19" s="9">
        <v>129000000000</v>
      </c>
      <c r="I19" s="9">
        <v>149655000000</v>
      </c>
      <c r="K19" s="9">
        <v>0</v>
      </c>
      <c r="M19" s="9">
        <v>0</v>
      </c>
      <c r="O19" s="9">
        <v>0</v>
      </c>
      <c r="Q19" s="9">
        <v>0</v>
      </c>
      <c r="S19" s="9">
        <v>10000000</v>
      </c>
      <c r="U19" s="9">
        <v>17800</v>
      </c>
      <c r="W19" s="9">
        <v>129000000000</v>
      </c>
      <c r="Y19" s="9">
        <v>177590600000</v>
      </c>
      <c r="AA19" s="20">
        <f>Y19/سهام!$AF$9</f>
        <v>1.4127742114873002E-3</v>
      </c>
    </row>
    <row r="20" spans="1:27" ht="21.75" customHeight="1">
      <c r="A20" s="62" t="s">
        <v>65</v>
      </c>
      <c r="B20" s="62"/>
      <c r="D20" s="63">
        <v>8625600</v>
      </c>
      <c r="E20" s="63"/>
      <c r="G20" s="9">
        <v>39363658557</v>
      </c>
      <c r="I20" s="9">
        <v>100263974400</v>
      </c>
      <c r="K20" s="9">
        <v>0</v>
      </c>
      <c r="M20" s="9">
        <v>0</v>
      </c>
      <c r="O20" s="9">
        <v>0</v>
      </c>
      <c r="Q20" s="9">
        <v>0</v>
      </c>
      <c r="S20" s="9">
        <v>8625600</v>
      </c>
      <c r="U20" s="9">
        <v>14122</v>
      </c>
      <c r="W20" s="9">
        <v>39363658557</v>
      </c>
      <c r="Y20" s="9">
        <v>121810723200</v>
      </c>
      <c r="AA20" s="20">
        <f>Y20/سهام!$AF$9</f>
        <v>9.6903241736655981E-4</v>
      </c>
    </row>
    <row r="21" spans="1:27" ht="21.75" customHeight="1">
      <c r="A21" s="62" t="s">
        <v>66</v>
      </c>
      <c r="B21" s="62"/>
      <c r="D21" s="63">
        <v>10680000</v>
      </c>
      <c r="E21" s="63"/>
      <c r="G21" s="9">
        <v>290433689455</v>
      </c>
      <c r="I21" s="9">
        <v>341258040000</v>
      </c>
      <c r="K21" s="9">
        <v>0</v>
      </c>
      <c r="M21" s="9">
        <v>0</v>
      </c>
      <c r="O21" s="9">
        <v>0</v>
      </c>
      <c r="Q21" s="9">
        <v>0</v>
      </c>
      <c r="S21" s="9">
        <v>10680000</v>
      </c>
      <c r="U21" s="9">
        <v>39313</v>
      </c>
      <c r="W21" s="9">
        <v>290433689455</v>
      </c>
      <c r="Y21" s="9">
        <v>419862840000</v>
      </c>
      <c r="AA21" s="20">
        <f>Y21/سهام!$AF$9</f>
        <v>3.3401057979072003E-3</v>
      </c>
    </row>
    <row r="22" spans="1:27" ht="21.75" customHeight="1">
      <c r="A22" s="62" t="s">
        <v>67</v>
      </c>
      <c r="B22" s="62"/>
      <c r="D22" s="63">
        <v>67248</v>
      </c>
      <c r="E22" s="63"/>
      <c r="G22" s="9">
        <v>189996470306</v>
      </c>
      <c r="I22" s="9">
        <v>216178426960</v>
      </c>
      <c r="K22" s="9">
        <v>0</v>
      </c>
      <c r="M22" s="9">
        <v>0</v>
      </c>
      <c r="O22" s="9">
        <v>0</v>
      </c>
      <c r="Q22" s="9">
        <v>0</v>
      </c>
      <c r="S22" s="9">
        <v>67248</v>
      </c>
      <c r="U22" s="9">
        <v>3810685</v>
      </c>
      <c r="W22" s="9">
        <v>189996470306</v>
      </c>
      <c r="Y22" s="9">
        <v>256260924880</v>
      </c>
      <c r="AA22" s="20">
        <f>Y22/سهام!$AF$9</f>
        <v>2.0386148032742061E-3</v>
      </c>
    </row>
    <row r="23" spans="1:27" ht="21.75" customHeight="1">
      <c r="A23" s="62" t="s">
        <v>68</v>
      </c>
      <c r="B23" s="62"/>
      <c r="D23" s="63">
        <v>15185000</v>
      </c>
      <c r="E23" s="63"/>
      <c r="G23" s="9">
        <v>228468586928</v>
      </c>
      <c r="I23" s="9">
        <v>237856169650</v>
      </c>
      <c r="K23" s="9">
        <v>0</v>
      </c>
      <c r="M23" s="9">
        <v>0</v>
      </c>
      <c r="O23" s="9">
        <v>0</v>
      </c>
      <c r="Q23" s="9">
        <v>0</v>
      </c>
      <c r="S23" s="9">
        <v>15185000</v>
      </c>
      <c r="U23" s="9">
        <v>19910</v>
      </c>
      <c r="W23" s="9">
        <v>228468586928</v>
      </c>
      <c r="Y23" s="9">
        <v>301637983295</v>
      </c>
      <c r="AA23" s="20">
        <f>Y23/سهام!$AF$9</f>
        <v>2.3995997761379994E-3</v>
      </c>
    </row>
    <row r="24" spans="1:27" ht="21.75" customHeight="1">
      <c r="A24" s="62" t="s">
        <v>69</v>
      </c>
      <c r="B24" s="62"/>
      <c r="D24" s="63">
        <v>130571</v>
      </c>
      <c r="E24" s="63"/>
      <c r="G24" s="9">
        <v>99999758915</v>
      </c>
      <c r="I24" s="9">
        <v>141037420789</v>
      </c>
      <c r="K24" s="9">
        <v>0</v>
      </c>
      <c r="M24" s="9">
        <v>0</v>
      </c>
      <c r="O24" s="9">
        <v>0</v>
      </c>
      <c r="Q24" s="9">
        <v>0</v>
      </c>
      <c r="S24" s="9">
        <v>130571</v>
      </c>
      <c r="U24" s="9">
        <v>1287997</v>
      </c>
      <c r="W24" s="9">
        <v>99999758915</v>
      </c>
      <c r="Y24" s="9">
        <v>168175036284</v>
      </c>
      <c r="AA24" s="20">
        <f>Y24/سهام!$AF$9</f>
        <v>1.3378712289838324E-3</v>
      </c>
    </row>
    <row r="25" spans="1:27" ht="21.75" customHeight="1">
      <c r="A25" s="62" t="s">
        <v>70</v>
      </c>
      <c r="B25" s="62"/>
      <c r="D25" s="63">
        <v>10000</v>
      </c>
      <c r="E25" s="63"/>
      <c r="G25" s="9">
        <v>10000000000</v>
      </c>
      <c r="I25" s="9">
        <v>15129430000</v>
      </c>
      <c r="K25" s="9">
        <v>0</v>
      </c>
      <c r="M25" s="9">
        <v>0</v>
      </c>
      <c r="O25" s="9">
        <v>0</v>
      </c>
      <c r="Q25" s="9">
        <v>0</v>
      </c>
      <c r="S25" s="9">
        <v>10000</v>
      </c>
      <c r="U25" s="9">
        <v>1810252</v>
      </c>
      <c r="W25" s="9">
        <v>10000000000</v>
      </c>
      <c r="Y25" s="9">
        <v>18102520000</v>
      </c>
      <c r="AA25" s="20">
        <f>Y25/سهام!$AF$9</f>
        <v>1.4400972472041357E-4</v>
      </c>
    </row>
    <row r="26" spans="1:27" ht="21.75" customHeight="1">
      <c r="A26" s="62" t="s">
        <v>71</v>
      </c>
      <c r="B26" s="62"/>
      <c r="D26" s="63">
        <v>0</v>
      </c>
      <c r="E26" s="63"/>
      <c r="G26" s="9">
        <v>0</v>
      </c>
      <c r="I26" s="9"/>
      <c r="K26" s="9">
        <v>400700</v>
      </c>
      <c r="M26" s="9">
        <v>121564190291</v>
      </c>
      <c r="O26" s="9">
        <v>0</v>
      </c>
      <c r="Q26" s="9">
        <v>0</v>
      </c>
      <c r="S26" s="9">
        <v>400700</v>
      </c>
      <c r="U26" s="9">
        <v>304309</v>
      </c>
      <c r="W26" s="9">
        <v>121564190291</v>
      </c>
      <c r="Y26" s="9">
        <v>121656162082.50999</v>
      </c>
      <c r="AA26" s="20">
        <f>Y26/سهام!$AF$9</f>
        <v>9.6780284800371881E-4</v>
      </c>
    </row>
    <row r="27" spans="1:27" ht="21.75" customHeight="1">
      <c r="A27" s="64" t="s">
        <v>72</v>
      </c>
      <c r="B27" s="64"/>
      <c r="D27" s="65">
        <v>0</v>
      </c>
      <c r="E27" s="65"/>
      <c r="G27" s="13">
        <v>0</v>
      </c>
      <c r="I27" s="13">
        <v>0</v>
      </c>
      <c r="K27" s="13">
        <v>5250000</v>
      </c>
      <c r="M27" s="13">
        <v>200260029375</v>
      </c>
      <c r="O27" s="13">
        <v>0</v>
      </c>
      <c r="Q27" s="13">
        <v>0</v>
      </c>
      <c r="S27" s="13">
        <v>5250000</v>
      </c>
      <c r="U27" s="9">
        <v>38145</v>
      </c>
      <c r="W27" s="13">
        <v>200260029375</v>
      </c>
      <c r="Y27" s="13">
        <v>200008420171.875</v>
      </c>
      <c r="AA27" s="20">
        <f>Y27/سهام!$AF$9</f>
        <v>1.5911131450602753E-3</v>
      </c>
    </row>
    <row r="28" spans="1:27" ht="21.75" customHeight="1" thickBot="1">
      <c r="A28" s="61" t="s">
        <v>23</v>
      </c>
      <c r="B28" s="61"/>
      <c r="D28" s="70">
        <v>148272781</v>
      </c>
      <c r="E28" s="70"/>
      <c r="G28" s="15">
        <v>3369517964142</v>
      </c>
      <c r="I28" s="15">
        <v>4302611882859.5498</v>
      </c>
      <c r="K28" s="15">
        <v>49476462</v>
      </c>
      <c r="M28" s="15">
        <f>SUM(M9:M27)</f>
        <v>2358870066114</v>
      </c>
      <c r="O28" s="15">
        <v>-49414538</v>
      </c>
      <c r="Q28" s="15">
        <f>SUM(Q9:Q27)</f>
        <v>2330697594460</v>
      </c>
      <c r="S28" s="15">
        <v>148334705</v>
      </c>
      <c r="U28" s="9"/>
      <c r="W28" s="15">
        <v>3953237086686</v>
      </c>
      <c r="Y28" s="15">
        <f>SUM(Y9:Y27)</f>
        <v>5069345635226.5176</v>
      </c>
      <c r="AA28" s="52">
        <f>SUM(AA9:AA27)</f>
        <v>4.0327814549664963E-2</v>
      </c>
    </row>
    <row r="29" spans="1:27" ht="13.5" thickTop="1">
      <c r="Y29" s="18"/>
    </row>
  </sheetData>
  <mergeCells count="51">
    <mergeCell ref="A28:B28"/>
    <mergeCell ref="D28:E28"/>
    <mergeCell ref="A25:B25"/>
    <mergeCell ref="D25:E25"/>
    <mergeCell ref="A26:B26"/>
    <mergeCell ref="D26:E26"/>
    <mergeCell ref="A27:B27"/>
    <mergeCell ref="D27:E27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39"/>
  <sheetViews>
    <sheetView rightToLeft="1" topLeftCell="A2" workbookViewId="0">
      <selection activeCell="AL20" sqref="AL20"/>
    </sheetView>
  </sheetViews>
  <sheetFormatPr defaultRowHeight="12.75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6.140625" bestFit="1" customWidth="1"/>
    <col min="9" max="9" width="1.28515625" customWidth="1"/>
    <col min="10" max="10" width="16.14062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2.140625" bestFit="1" customWidth="1"/>
    <col min="17" max="17" width="1.28515625" customWidth="1"/>
    <col min="18" max="18" width="18.85546875" bestFit="1" customWidth="1"/>
    <col min="19" max="19" width="1.28515625" customWidth="1"/>
    <col min="20" max="20" width="19" bestFit="1" customWidth="1"/>
    <col min="21" max="21" width="1.28515625" customWidth="1"/>
    <col min="22" max="22" width="9.7109375" bestFit="1" customWidth="1"/>
    <col min="23" max="23" width="1.28515625" customWidth="1"/>
    <col min="24" max="24" width="17.5703125" bestFit="1" customWidth="1"/>
    <col min="25" max="25" width="1.28515625" customWidth="1"/>
    <col min="26" max="26" width="16.140625" bestFit="1" customWidth="1"/>
    <col min="27" max="27" width="1.28515625" customWidth="1"/>
    <col min="28" max="28" width="16" bestFit="1" customWidth="1"/>
    <col min="29" max="29" width="1.28515625" customWidth="1"/>
    <col min="30" max="30" width="12.140625" bestFit="1" customWidth="1"/>
    <col min="31" max="31" width="1.28515625" customWidth="1"/>
    <col min="32" max="32" width="16.140625" bestFit="1" customWidth="1"/>
    <col min="33" max="33" width="1.28515625" customWidth="1"/>
    <col min="34" max="34" width="21.42578125" bestFit="1" customWidth="1"/>
    <col min="35" max="35" width="1.28515625" customWidth="1"/>
    <col min="36" max="36" width="21.4257812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</row>
    <row r="2" spans="1:38" ht="21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</row>
    <row r="3" spans="1:38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</row>
    <row r="4" spans="1:38" ht="14.45" customHeight="1"/>
    <row r="5" spans="1:38" ht="14.45" customHeight="1">
      <c r="A5" s="1" t="s">
        <v>73</v>
      </c>
      <c r="B5" s="58" t="s">
        <v>74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1:38" ht="14.45" customHeight="1">
      <c r="A6" s="59" t="s">
        <v>75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 t="s">
        <v>7</v>
      </c>
      <c r="Q6" s="59"/>
      <c r="R6" s="59"/>
      <c r="S6" s="59"/>
      <c r="T6" s="59"/>
      <c r="V6" s="59" t="s">
        <v>8</v>
      </c>
      <c r="W6" s="59"/>
      <c r="X6" s="59"/>
      <c r="Y6" s="59"/>
      <c r="Z6" s="59"/>
      <c r="AA6" s="59"/>
      <c r="AB6" s="59"/>
      <c r="AD6" s="59" t="s">
        <v>9</v>
      </c>
      <c r="AE6" s="59"/>
      <c r="AF6" s="59"/>
      <c r="AG6" s="59"/>
      <c r="AH6" s="59"/>
      <c r="AI6" s="59"/>
      <c r="AJ6" s="59"/>
      <c r="AK6" s="59"/>
      <c r="AL6" s="59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60" t="s">
        <v>10</v>
      </c>
      <c r="W7" s="60"/>
      <c r="X7" s="60"/>
      <c r="Y7" s="3"/>
      <c r="Z7" s="60" t="s">
        <v>11</v>
      </c>
      <c r="AA7" s="60"/>
      <c r="AB7" s="60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59" t="s">
        <v>76</v>
      </c>
      <c r="B8" s="59"/>
      <c r="D8" s="2" t="s">
        <v>77</v>
      </c>
      <c r="F8" s="2" t="s">
        <v>78</v>
      </c>
      <c r="H8" s="2" t="s">
        <v>79</v>
      </c>
      <c r="J8" s="2" t="s">
        <v>80</v>
      </c>
      <c r="L8" s="2" t="s">
        <v>81</v>
      </c>
      <c r="N8" s="2" t="s">
        <v>29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66" t="s">
        <v>82</v>
      </c>
      <c r="B9" s="66"/>
      <c r="D9" s="5" t="s">
        <v>83</v>
      </c>
      <c r="F9" s="5" t="s">
        <v>83</v>
      </c>
      <c r="H9" s="5" t="s">
        <v>84</v>
      </c>
      <c r="J9" s="5" t="s">
        <v>85</v>
      </c>
      <c r="L9" s="7">
        <v>24.16</v>
      </c>
      <c r="N9" s="7">
        <v>24.16</v>
      </c>
      <c r="P9" s="6">
        <v>766100</v>
      </c>
      <c r="R9" s="6">
        <v>3001257612300</v>
      </c>
      <c r="T9" s="6">
        <v>3390210158579</v>
      </c>
      <c r="V9" s="6">
        <v>0</v>
      </c>
      <c r="X9" s="6">
        <v>0</v>
      </c>
      <c r="Z9" s="6">
        <v>0</v>
      </c>
      <c r="AB9" s="6">
        <v>0</v>
      </c>
      <c r="AD9" s="6">
        <v>766100</v>
      </c>
      <c r="AF9" s="6">
        <v>4505612</v>
      </c>
      <c r="AH9" s="6">
        <v>3001257612300</v>
      </c>
      <c r="AJ9" s="6">
        <v>3449246945540</v>
      </c>
      <c r="AL9" s="53">
        <f>AJ9/سهام!$AF$9</f>
        <v>2.7439555549168999E-2</v>
      </c>
    </row>
    <row r="10" spans="1:38" ht="21.75" customHeight="1">
      <c r="A10" s="62" t="s">
        <v>86</v>
      </c>
      <c r="B10" s="62"/>
      <c r="D10" s="8" t="s">
        <v>83</v>
      </c>
      <c r="F10" s="8" t="s">
        <v>83</v>
      </c>
      <c r="H10" s="8" t="s">
        <v>87</v>
      </c>
      <c r="J10" s="8" t="s">
        <v>88</v>
      </c>
      <c r="L10" s="10">
        <v>23</v>
      </c>
      <c r="N10" s="10">
        <v>23</v>
      </c>
      <c r="P10" s="9">
        <v>1000000</v>
      </c>
      <c r="R10" s="9">
        <v>1000000000000</v>
      </c>
      <c r="T10" s="9">
        <v>999456250000</v>
      </c>
      <c r="V10" s="9">
        <v>0</v>
      </c>
      <c r="X10" s="9">
        <v>0</v>
      </c>
      <c r="Z10" s="9">
        <v>0</v>
      </c>
      <c r="AB10" s="9">
        <v>0</v>
      </c>
      <c r="AD10" s="9">
        <v>1000000</v>
      </c>
      <c r="AF10" s="9">
        <v>1000000</v>
      </c>
      <c r="AH10" s="9">
        <v>1000000000000</v>
      </c>
      <c r="AJ10" s="9">
        <v>999456250000</v>
      </c>
      <c r="AL10" s="20">
        <f>AJ10/سهام!$AF$9</f>
        <v>7.9509051464987674E-3</v>
      </c>
    </row>
    <row r="11" spans="1:38" ht="21.75" customHeight="1">
      <c r="A11" s="62" t="s">
        <v>89</v>
      </c>
      <c r="B11" s="62"/>
      <c r="D11" s="8" t="s">
        <v>83</v>
      </c>
      <c r="F11" s="8" t="s">
        <v>83</v>
      </c>
      <c r="H11" s="8" t="s">
        <v>90</v>
      </c>
      <c r="J11" s="8" t="s">
        <v>91</v>
      </c>
      <c r="L11" s="10">
        <v>0</v>
      </c>
      <c r="N11" s="10">
        <v>0</v>
      </c>
      <c r="P11" s="9">
        <v>151609</v>
      </c>
      <c r="R11" s="9">
        <v>100988122870</v>
      </c>
      <c r="T11" s="9">
        <v>149859770417</v>
      </c>
      <c r="V11" s="9">
        <v>0</v>
      </c>
      <c r="X11" s="9">
        <v>0</v>
      </c>
      <c r="Z11" s="9">
        <v>151609</v>
      </c>
      <c r="AB11" s="9">
        <v>151609000000</v>
      </c>
      <c r="AD11" s="9">
        <v>0</v>
      </c>
      <c r="AF11" s="9">
        <v>0</v>
      </c>
      <c r="AH11" s="9">
        <v>0</v>
      </c>
      <c r="AJ11" s="9">
        <v>0</v>
      </c>
      <c r="AL11" s="20">
        <f>AJ11/سهام!$AF$9</f>
        <v>0</v>
      </c>
    </row>
    <row r="12" spans="1:38" ht="21.75" customHeight="1">
      <c r="A12" s="62" t="s">
        <v>92</v>
      </c>
      <c r="B12" s="62"/>
      <c r="D12" s="8" t="s">
        <v>83</v>
      </c>
      <c r="F12" s="8" t="s">
        <v>83</v>
      </c>
      <c r="H12" s="8" t="s">
        <v>93</v>
      </c>
      <c r="J12" s="8" t="s">
        <v>94</v>
      </c>
      <c r="L12" s="10">
        <v>0</v>
      </c>
      <c r="N12" s="10">
        <v>0</v>
      </c>
      <c r="P12" s="9">
        <v>50614</v>
      </c>
      <c r="R12" s="9">
        <v>27267185070</v>
      </c>
      <c r="T12" s="9">
        <v>31549876169</v>
      </c>
      <c r="V12" s="9">
        <v>0</v>
      </c>
      <c r="X12" s="9">
        <v>0</v>
      </c>
      <c r="Z12" s="9">
        <v>0</v>
      </c>
      <c r="AB12" s="9">
        <v>0</v>
      </c>
      <c r="AD12" s="9">
        <v>50614</v>
      </c>
      <c r="AF12" s="9">
        <v>638613</v>
      </c>
      <c r="AH12" s="9">
        <v>27267185070</v>
      </c>
      <c r="AJ12" s="9">
        <v>32305182882</v>
      </c>
      <c r="AL12" s="20">
        <f>AJ12/سهام!$AF$9</f>
        <v>2.5699518596744748E-4</v>
      </c>
    </row>
    <row r="13" spans="1:38" ht="21.75" customHeight="1">
      <c r="A13" s="62" t="s">
        <v>95</v>
      </c>
      <c r="B13" s="62"/>
      <c r="D13" s="8" t="s">
        <v>83</v>
      </c>
      <c r="F13" s="8" t="s">
        <v>83</v>
      </c>
      <c r="H13" s="8" t="s">
        <v>96</v>
      </c>
      <c r="J13" s="8" t="s">
        <v>97</v>
      </c>
      <c r="L13" s="10">
        <v>26</v>
      </c>
      <c r="N13" s="10">
        <v>26</v>
      </c>
      <c r="P13" s="9">
        <v>1000000</v>
      </c>
      <c r="R13" s="9">
        <v>1000000000000</v>
      </c>
      <c r="T13" s="9">
        <v>999456250000</v>
      </c>
      <c r="V13" s="9">
        <v>0</v>
      </c>
      <c r="X13" s="9">
        <v>0</v>
      </c>
      <c r="Z13" s="9">
        <v>0</v>
      </c>
      <c r="AB13" s="9">
        <v>0</v>
      </c>
      <c r="AD13" s="9">
        <v>1000000</v>
      </c>
      <c r="AF13" s="9">
        <v>1000000</v>
      </c>
      <c r="AH13" s="9">
        <v>1000000000000</v>
      </c>
      <c r="AJ13" s="9">
        <v>999456250000</v>
      </c>
      <c r="AL13" s="20">
        <f>AJ13/سهام!$AF$9</f>
        <v>7.9509051464987674E-3</v>
      </c>
    </row>
    <row r="14" spans="1:38" ht="21.75" customHeight="1">
      <c r="A14" s="62" t="s">
        <v>98</v>
      </c>
      <c r="B14" s="62"/>
      <c r="D14" s="8" t="s">
        <v>83</v>
      </c>
      <c r="F14" s="8" t="s">
        <v>83</v>
      </c>
      <c r="H14" s="8" t="s">
        <v>99</v>
      </c>
      <c r="J14" s="8" t="s">
        <v>100</v>
      </c>
      <c r="L14" s="10">
        <v>23</v>
      </c>
      <c r="N14" s="10">
        <v>23</v>
      </c>
      <c r="P14" s="9">
        <v>5000</v>
      </c>
      <c r="R14" s="9">
        <v>4500815625</v>
      </c>
      <c r="T14" s="9">
        <v>4487558562</v>
      </c>
      <c r="V14" s="9">
        <v>0</v>
      </c>
      <c r="X14" s="9">
        <v>0</v>
      </c>
      <c r="Z14" s="9">
        <v>0</v>
      </c>
      <c r="AB14" s="9">
        <v>0</v>
      </c>
      <c r="AD14" s="9">
        <v>5000</v>
      </c>
      <c r="AF14" s="9">
        <v>898000</v>
      </c>
      <c r="AH14" s="9">
        <v>4500815625</v>
      </c>
      <c r="AJ14" s="9">
        <v>4487558562</v>
      </c>
      <c r="AL14" s="20">
        <f>AJ14/سهام!$AF$9</f>
        <v>3.5699564103801849E-5</v>
      </c>
    </row>
    <row r="15" spans="1:38" ht="21.75" customHeight="1">
      <c r="A15" s="62" t="s">
        <v>101</v>
      </c>
      <c r="B15" s="62"/>
      <c r="D15" s="8" t="s">
        <v>83</v>
      </c>
      <c r="F15" s="8" t="s">
        <v>83</v>
      </c>
      <c r="H15" s="8" t="s">
        <v>102</v>
      </c>
      <c r="J15" s="8" t="s">
        <v>103</v>
      </c>
      <c r="L15" s="10">
        <v>18</v>
      </c>
      <c r="N15" s="10">
        <v>18</v>
      </c>
      <c r="P15" s="9">
        <v>225000</v>
      </c>
      <c r="R15" s="9">
        <v>169126661999</v>
      </c>
      <c r="T15" s="9">
        <v>187062229575</v>
      </c>
      <c r="V15" s="9">
        <v>0</v>
      </c>
      <c r="X15" s="9">
        <v>0</v>
      </c>
      <c r="Z15" s="9">
        <v>0</v>
      </c>
      <c r="AB15" s="9">
        <v>0</v>
      </c>
      <c r="AD15" s="9">
        <v>225000</v>
      </c>
      <c r="AF15" s="9">
        <v>831840</v>
      </c>
      <c r="AH15" s="9">
        <v>169126661999</v>
      </c>
      <c r="AJ15" s="9">
        <v>187062229575</v>
      </c>
      <c r="AL15" s="20">
        <f>AJ15/سهام!$AF$9</f>
        <v>1.4881232108392953E-3</v>
      </c>
    </row>
    <row r="16" spans="1:38" ht="21.75" customHeight="1">
      <c r="A16" s="62" t="s">
        <v>104</v>
      </c>
      <c r="B16" s="62"/>
      <c r="D16" s="8" t="s">
        <v>83</v>
      </c>
      <c r="F16" s="8" t="s">
        <v>83</v>
      </c>
      <c r="H16" s="8" t="s">
        <v>105</v>
      </c>
      <c r="J16" s="8" t="s">
        <v>106</v>
      </c>
      <c r="L16" s="10">
        <v>23</v>
      </c>
      <c r="N16" s="10">
        <v>23</v>
      </c>
      <c r="P16" s="9">
        <v>1579612</v>
      </c>
      <c r="R16" s="9">
        <v>1499999555200</v>
      </c>
      <c r="T16" s="9">
        <v>1383619204548</v>
      </c>
      <c r="V16" s="9">
        <v>0</v>
      </c>
      <c r="X16" s="9">
        <v>0</v>
      </c>
      <c r="Z16" s="9">
        <v>0</v>
      </c>
      <c r="AB16" s="9">
        <v>0</v>
      </c>
      <c r="AD16" s="9">
        <v>1579612</v>
      </c>
      <c r="AF16" s="9">
        <v>882500</v>
      </c>
      <c r="AH16" s="9">
        <v>1499999555200</v>
      </c>
      <c r="AJ16" s="9">
        <v>1393249598372</v>
      </c>
      <c r="AL16" s="20">
        <f>AJ16/سهام!$AF$9</f>
        <v>1.1083622121581885E-2</v>
      </c>
    </row>
    <row r="17" spans="1:38" ht="21.75" customHeight="1">
      <c r="A17" s="62" t="s">
        <v>107</v>
      </c>
      <c r="B17" s="62"/>
      <c r="D17" s="8" t="s">
        <v>83</v>
      </c>
      <c r="F17" s="8" t="s">
        <v>83</v>
      </c>
      <c r="H17" s="8" t="s">
        <v>108</v>
      </c>
      <c r="J17" s="8" t="s">
        <v>109</v>
      </c>
      <c r="L17" s="10">
        <v>23</v>
      </c>
      <c r="N17" s="10">
        <v>23</v>
      </c>
      <c r="P17" s="9">
        <v>10979221</v>
      </c>
      <c r="R17" s="9">
        <v>10571782108690</v>
      </c>
      <c r="T17" s="9">
        <v>10223251285912</v>
      </c>
      <c r="V17" s="9">
        <v>0</v>
      </c>
      <c r="X17" s="9">
        <v>0</v>
      </c>
      <c r="Z17" s="9">
        <v>0</v>
      </c>
      <c r="AB17" s="9">
        <v>0</v>
      </c>
      <c r="AD17" s="9">
        <v>10979221</v>
      </c>
      <c r="AF17" s="9">
        <v>957767</v>
      </c>
      <c r="AH17" s="9">
        <v>10571782108690</v>
      </c>
      <c r="AJ17" s="9">
        <v>10509817737046</v>
      </c>
      <c r="AL17" s="20">
        <f>AJ17/سهام!$AF$9</f>
        <v>8.3608025798270869E-2</v>
      </c>
    </row>
    <row r="18" spans="1:38" ht="21.75" customHeight="1">
      <c r="A18" s="62" t="s">
        <v>110</v>
      </c>
      <c r="B18" s="62"/>
      <c r="D18" s="8" t="s">
        <v>83</v>
      </c>
      <c r="F18" s="8" t="s">
        <v>83</v>
      </c>
      <c r="H18" s="8" t="s">
        <v>111</v>
      </c>
      <c r="J18" s="8" t="s">
        <v>112</v>
      </c>
      <c r="L18" s="10">
        <v>23</v>
      </c>
      <c r="N18" s="10">
        <v>23</v>
      </c>
      <c r="P18" s="9">
        <v>5602152</v>
      </c>
      <c r="R18" s="9">
        <v>4730005705920</v>
      </c>
      <c r="T18" s="9">
        <v>4930572593769</v>
      </c>
      <c r="V18" s="9">
        <v>0</v>
      </c>
      <c r="X18" s="9">
        <v>0</v>
      </c>
      <c r="Z18" s="9">
        <v>0</v>
      </c>
      <c r="AB18" s="9">
        <v>0</v>
      </c>
      <c r="AD18" s="9">
        <v>5602152</v>
      </c>
      <c r="AF18" s="9">
        <v>799030</v>
      </c>
      <c r="AH18" s="9">
        <v>4730005705920</v>
      </c>
      <c r="AJ18" s="9">
        <v>4473853531225</v>
      </c>
      <c r="AL18" s="20">
        <f>AJ18/سهام!$AF$9</f>
        <v>3.5590537420821106E-2</v>
      </c>
    </row>
    <row r="19" spans="1:38" ht="21.75" customHeight="1">
      <c r="A19" s="62" t="s">
        <v>113</v>
      </c>
      <c r="B19" s="62"/>
      <c r="D19" s="8" t="s">
        <v>83</v>
      </c>
      <c r="F19" s="8" t="s">
        <v>83</v>
      </c>
      <c r="H19" s="8" t="s">
        <v>114</v>
      </c>
      <c r="J19" s="8" t="s">
        <v>115</v>
      </c>
      <c r="L19" s="10">
        <v>23</v>
      </c>
      <c r="N19" s="10">
        <v>23</v>
      </c>
      <c r="P19" s="9">
        <v>595000</v>
      </c>
      <c r="R19" s="9">
        <v>595000000000</v>
      </c>
      <c r="T19" s="9">
        <v>594676468750</v>
      </c>
      <c r="V19" s="9">
        <v>0</v>
      </c>
      <c r="X19" s="9">
        <v>0</v>
      </c>
      <c r="Z19" s="9">
        <v>0</v>
      </c>
      <c r="AB19" s="9">
        <v>0</v>
      </c>
      <c r="AD19" s="9">
        <v>595000</v>
      </c>
      <c r="AF19" s="9">
        <v>1000000</v>
      </c>
      <c r="AH19" s="9">
        <v>595000000000</v>
      </c>
      <c r="AJ19" s="9">
        <v>594676468750</v>
      </c>
      <c r="AL19" s="20">
        <f>AJ19/سهام!$AF$9</f>
        <v>4.7307885621667659E-3</v>
      </c>
    </row>
    <row r="20" spans="1:38" ht="21.75" customHeight="1">
      <c r="A20" s="62" t="s">
        <v>116</v>
      </c>
      <c r="B20" s="62"/>
      <c r="D20" s="8" t="s">
        <v>83</v>
      </c>
      <c r="F20" s="8" t="s">
        <v>83</v>
      </c>
      <c r="H20" s="8" t="s">
        <v>117</v>
      </c>
      <c r="J20" s="8" t="s">
        <v>118</v>
      </c>
      <c r="L20" s="10">
        <v>23</v>
      </c>
      <c r="N20" s="10">
        <v>23</v>
      </c>
      <c r="P20" s="9">
        <v>0</v>
      </c>
      <c r="R20" s="9">
        <v>0</v>
      </c>
      <c r="T20" s="9">
        <v>0</v>
      </c>
      <c r="V20" s="9">
        <v>862970</v>
      </c>
      <c r="X20" s="9">
        <v>820061497495</v>
      </c>
      <c r="Z20" s="9">
        <v>0</v>
      </c>
      <c r="AB20" s="9">
        <v>0</v>
      </c>
      <c r="AD20" s="9">
        <v>862970</v>
      </c>
      <c r="AF20" s="9">
        <v>809000</v>
      </c>
      <c r="AH20" s="9">
        <v>820061497495</v>
      </c>
      <c r="AJ20" s="9">
        <v>697763114890</v>
      </c>
      <c r="AL20" s="20">
        <f>AJ20/سهام!$AF$9</f>
        <v>5.5508666249432246E-3</v>
      </c>
    </row>
    <row r="21" spans="1:38" ht="21.75" customHeight="1">
      <c r="A21" s="62" t="s">
        <v>119</v>
      </c>
      <c r="B21" s="62"/>
      <c r="D21" s="8" t="s">
        <v>83</v>
      </c>
      <c r="F21" s="8" t="s">
        <v>83</v>
      </c>
      <c r="H21" s="8" t="s">
        <v>120</v>
      </c>
      <c r="J21" s="8" t="s">
        <v>121</v>
      </c>
      <c r="L21" s="10">
        <v>23</v>
      </c>
      <c r="N21" s="10">
        <v>23</v>
      </c>
      <c r="P21" s="9">
        <v>0</v>
      </c>
      <c r="R21" s="9">
        <v>0</v>
      </c>
      <c r="T21" s="9">
        <v>0</v>
      </c>
      <c r="V21" s="9">
        <v>123150</v>
      </c>
      <c r="X21" s="9">
        <v>117004815000</v>
      </c>
      <c r="Z21" s="9">
        <v>0</v>
      </c>
      <c r="AB21" s="9">
        <v>0</v>
      </c>
      <c r="AD21" s="9">
        <v>123150</v>
      </c>
      <c r="AF21" s="9">
        <v>813500</v>
      </c>
      <c r="AH21" s="9">
        <v>117004815000</v>
      </c>
      <c r="AJ21" s="9">
        <v>100128050752</v>
      </c>
      <c r="AL21" s="20">
        <f>AJ21/سهام!$AF$9</f>
        <v>7.9654175361149277E-4</v>
      </c>
    </row>
    <row r="22" spans="1:38" ht="21.75" customHeight="1">
      <c r="A22" s="62" t="s">
        <v>122</v>
      </c>
      <c r="B22" s="62"/>
      <c r="D22" s="8" t="s">
        <v>83</v>
      </c>
      <c r="F22" s="8" t="s">
        <v>83</v>
      </c>
      <c r="H22" s="8" t="s">
        <v>120</v>
      </c>
      <c r="J22" s="8" t="s">
        <v>123</v>
      </c>
      <c r="L22" s="10">
        <v>23</v>
      </c>
      <c r="N22" s="10">
        <v>23</v>
      </c>
      <c r="P22" s="9">
        <v>0</v>
      </c>
      <c r="R22" s="9">
        <v>0</v>
      </c>
      <c r="T22" s="9">
        <v>0</v>
      </c>
      <c r="V22" s="9">
        <v>108332</v>
      </c>
      <c r="X22" s="9">
        <v>100000185880</v>
      </c>
      <c r="Z22" s="9">
        <v>0</v>
      </c>
      <c r="AB22" s="9">
        <v>0</v>
      </c>
      <c r="AD22" s="9">
        <v>108332</v>
      </c>
      <c r="AF22" s="9">
        <v>803500</v>
      </c>
      <c r="AH22" s="9">
        <v>100000185880</v>
      </c>
      <c r="AJ22" s="9">
        <v>86997431410</v>
      </c>
      <c r="AL22" s="20">
        <f>AJ22/سهام!$AF$9</f>
        <v>6.9208464615628997E-4</v>
      </c>
    </row>
    <row r="23" spans="1:38" ht="21.75" customHeight="1">
      <c r="A23" s="62" t="s">
        <v>124</v>
      </c>
      <c r="B23" s="62"/>
      <c r="D23" s="8" t="s">
        <v>83</v>
      </c>
      <c r="F23" s="8" t="s">
        <v>83</v>
      </c>
      <c r="H23" s="8" t="s">
        <v>125</v>
      </c>
      <c r="J23" s="8" t="s">
        <v>126</v>
      </c>
      <c r="L23" s="10">
        <v>23</v>
      </c>
      <c r="N23" s="10">
        <v>23</v>
      </c>
      <c r="P23" s="9">
        <v>0</v>
      </c>
      <c r="R23" s="9">
        <v>0</v>
      </c>
      <c r="T23" s="9">
        <v>0</v>
      </c>
      <c r="V23" s="9">
        <v>583960</v>
      </c>
      <c r="X23" s="9">
        <v>553010120000</v>
      </c>
      <c r="Z23" s="9">
        <v>0</v>
      </c>
      <c r="AB23" s="9">
        <v>0</v>
      </c>
      <c r="AD23" s="9">
        <v>583960</v>
      </c>
      <c r="AF23" s="9">
        <v>831300</v>
      </c>
      <c r="AH23" s="9">
        <v>553010120000</v>
      </c>
      <c r="AJ23" s="9">
        <v>485181986765</v>
      </c>
      <c r="AL23" s="20">
        <f>AJ23/سهام!$AF$9</f>
        <v>3.8597346862940074E-3</v>
      </c>
    </row>
    <row r="24" spans="1:38" ht="21.75" customHeight="1">
      <c r="A24" s="62" t="s">
        <v>288</v>
      </c>
      <c r="B24" s="62"/>
      <c r="D24" s="8" t="s">
        <v>128</v>
      </c>
      <c r="F24" s="8" t="s">
        <v>128</v>
      </c>
      <c r="H24" s="8" t="s">
        <v>129</v>
      </c>
      <c r="J24" s="8" t="s">
        <v>130</v>
      </c>
      <c r="L24" s="10">
        <v>23</v>
      </c>
      <c r="N24" s="10">
        <v>23</v>
      </c>
      <c r="P24" s="9">
        <v>8000000</v>
      </c>
      <c r="R24" s="9">
        <v>8000000000000</v>
      </c>
      <c r="T24" s="9">
        <v>8000000000000</v>
      </c>
      <c r="V24" s="9">
        <v>0</v>
      </c>
      <c r="X24" s="9">
        <v>0</v>
      </c>
      <c r="Z24" s="9">
        <v>0</v>
      </c>
      <c r="AB24" s="9">
        <v>0</v>
      </c>
      <c r="AD24" s="9">
        <v>8000000</v>
      </c>
      <c r="AF24" s="9">
        <v>1000000</v>
      </c>
      <c r="AH24" s="9">
        <v>8000000000000</v>
      </c>
      <c r="AJ24" s="9">
        <v>8000000000000</v>
      </c>
      <c r="AL24" s="20">
        <f>AJ24/سهام!$AF$9</f>
        <v>6.3641846425984264E-2</v>
      </c>
    </row>
    <row r="25" spans="1:38" ht="21.75" customHeight="1">
      <c r="A25" s="62" t="s">
        <v>289</v>
      </c>
      <c r="B25" s="62"/>
      <c r="D25" s="8" t="s">
        <v>128</v>
      </c>
      <c r="F25" s="8" t="s">
        <v>128</v>
      </c>
      <c r="H25" s="8" t="s">
        <v>129</v>
      </c>
      <c r="J25" s="8" t="s">
        <v>130</v>
      </c>
      <c r="L25" s="10">
        <v>23</v>
      </c>
      <c r="N25" s="10">
        <v>23</v>
      </c>
      <c r="P25" s="9">
        <v>7000000</v>
      </c>
      <c r="R25" s="9">
        <v>7000000000000</v>
      </c>
      <c r="T25" s="9">
        <v>7000000000000</v>
      </c>
      <c r="V25" s="9">
        <v>0</v>
      </c>
      <c r="X25" s="9">
        <v>0</v>
      </c>
      <c r="Z25" s="9">
        <v>0</v>
      </c>
      <c r="AB25" s="9">
        <v>0</v>
      </c>
      <c r="AD25" s="9">
        <v>7000000</v>
      </c>
      <c r="AF25" s="9">
        <v>1000000</v>
      </c>
      <c r="AH25" s="9">
        <v>7000000000000</v>
      </c>
      <c r="AJ25" s="9">
        <v>7000000000000</v>
      </c>
      <c r="AL25" s="20">
        <f>AJ25/سهام!$AF$9</f>
        <v>5.5686615622736232E-2</v>
      </c>
    </row>
    <row r="26" spans="1:38" ht="21.75" customHeight="1">
      <c r="A26" s="62" t="s">
        <v>19</v>
      </c>
      <c r="B26" s="62"/>
      <c r="C26" s="62"/>
      <c r="D26" s="8"/>
      <c r="F26" s="8"/>
      <c r="H26" s="8"/>
      <c r="J26" s="8" t="s">
        <v>31</v>
      </c>
      <c r="L26" s="10"/>
      <c r="N26" s="10"/>
      <c r="P26" s="63">
        <v>211000000</v>
      </c>
      <c r="Q26" s="63"/>
      <c r="R26" s="9">
        <v>501711702939</v>
      </c>
      <c r="T26" s="9">
        <v>518544221050</v>
      </c>
      <c r="V26" s="9"/>
      <c r="X26" s="9"/>
      <c r="Z26" s="9"/>
      <c r="AB26" s="9"/>
      <c r="AD26" s="9">
        <v>211000000</v>
      </c>
      <c r="AF26" s="9">
        <v>2523</v>
      </c>
      <c r="AH26" s="9">
        <v>501711702939</v>
      </c>
      <c r="AJ26" s="9">
        <v>528237911310</v>
      </c>
      <c r="AL26" s="20">
        <f>AJ26/سهام!$AF$9</f>
        <v>4.2022545034967147E-3</v>
      </c>
    </row>
    <row r="27" spans="1:38" ht="21.75" customHeight="1">
      <c r="A27" s="62" t="s">
        <v>20</v>
      </c>
      <c r="B27" s="62"/>
      <c r="C27" s="62"/>
      <c r="D27" s="8"/>
      <c r="F27" s="8"/>
      <c r="H27" s="8"/>
      <c r="J27" s="8" t="s">
        <v>33</v>
      </c>
      <c r="L27" s="10"/>
      <c r="N27" s="10"/>
      <c r="P27" s="63">
        <v>104000000</v>
      </c>
      <c r="Q27" s="63"/>
      <c r="R27" s="9">
        <v>500823264016</v>
      </c>
      <c r="T27" s="9">
        <v>535006966000</v>
      </c>
      <c r="V27" s="9"/>
      <c r="X27" s="9"/>
      <c r="Z27" s="9"/>
      <c r="AB27" s="9"/>
      <c r="AD27" s="9">
        <v>104000000</v>
      </c>
      <c r="AF27" s="9">
        <v>5282</v>
      </c>
      <c r="AH27" s="9">
        <v>500823264016</v>
      </c>
      <c r="AJ27" s="9">
        <v>545081694560</v>
      </c>
      <c r="AL27" s="20">
        <f>AJ27/سهام!$AF$9</f>
        <v>4.3362506868503481E-3</v>
      </c>
    </row>
    <row r="28" spans="1:38" ht="21.75" customHeight="1">
      <c r="A28" s="61" t="s">
        <v>23</v>
      </c>
      <c r="B28" s="61"/>
      <c r="D28" s="15"/>
      <c r="F28" s="15"/>
      <c r="H28" s="15"/>
      <c r="J28" s="15"/>
      <c r="L28" s="15"/>
      <c r="N28" s="15"/>
      <c r="P28" s="15">
        <f>SUM(P9:Q27)</f>
        <v>351954308</v>
      </c>
      <c r="R28" s="15">
        <f>SUM(R9:S27)</f>
        <v>38702462734629</v>
      </c>
      <c r="T28" s="15">
        <f>SUM(T9:U27)</f>
        <v>38947752833331</v>
      </c>
      <c r="V28" s="15">
        <f>SUM(V9:W27)</f>
        <v>1678412</v>
      </c>
      <c r="X28" s="15">
        <f>SUM(X9:Y27)</f>
        <v>1590076618375</v>
      </c>
      <c r="Z28" s="15">
        <f>SUM(Z9:AA27)</f>
        <v>151609</v>
      </c>
      <c r="AB28" s="15">
        <f>SUM(AB9:AC27)</f>
        <v>151609000000</v>
      </c>
      <c r="AD28" s="15">
        <f>SUM(AD9:AE27)</f>
        <v>353481111</v>
      </c>
      <c r="AF28" s="15">
        <f>SUM(AF9:AG27)</f>
        <v>17778467</v>
      </c>
      <c r="AH28" s="15">
        <f>SUM(AH9:AI27)</f>
        <v>40191551230134</v>
      </c>
      <c r="AJ28" s="15">
        <f>SUM(AJ9:AK27)</f>
        <v>40087001941639</v>
      </c>
      <c r="AL28" s="52">
        <f>SUM(AL9:AL27)</f>
        <v>0.31890135265599023</v>
      </c>
    </row>
    <row r="30" spans="1:38">
      <c r="AH30" s="18"/>
      <c r="AI30" s="18"/>
      <c r="AJ30" s="18"/>
      <c r="AK30" s="18"/>
    </row>
    <row r="31" spans="1:38">
      <c r="AH31" s="18"/>
      <c r="AI31" s="18"/>
      <c r="AJ31" s="18"/>
      <c r="AK31" s="18"/>
    </row>
    <row r="32" spans="1:38">
      <c r="AH32" s="18"/>
      <c r="AI32" s="18"/>
      <c r="AJ32" s="18"/>
      <c r="AK32" s="18"/>
    </row>
    <row r="33" spans="34:37">
      <c r="AH33" s="18"/>
      <c r="AI33" s="18"/>
      <c r="AJ33" s="18"/>
      <c r="AK33" s="18"/>
    </row>
    <row r="34" spans="34:37">
      <c r="AH34" s="18"/>
      <c r="AI34" s="18"/>
      <c r="AJ34" s="18"/>
      <c r="AK34" s="18"/>
    </row>
    <row r="35" spans="34:37">
      <c r="AH35" s="18"/>
      <c r="AI35" s="18"/>
      <c r="AJ35" s="18"/>
      <c r="AK35" s="18"/>
    </row>
    <row r="36" spans="34:37">
      <c r="AH36" s="18"/>
      <c r="AI36" s="18"/>
      <c r="AJ36" s="18"/>
      <c r="AK36" s="18"/>
    </row>
    <row r="37" spans="34:37">
      <c r="AH37" s="18"/>
      <c r="AI37" s="18"/>
      <c r="AJ37" s="18"/>
      <c r="AK37" s="18"/>
    </row>
    <row r="38" spans="34:37">
      <c r="AH38" s="18"/>
      <c r="AI38" s="18"/>
      <c r="AJ38" s="18"/>
      <c r="AK38" s="18"/>
    </row>
    <row r="39" spans="34:37">
      <c r="AH39" s="18"/>
      <c r="AI39" s="18"/>
      <c r="AJ39" s="18"/>
      <c r="AK39" s="18"/>
    </row>
  </sheetData>
  <mergeCells count="33">
    <mergeCell ref="A20:B20"/>
    <mergeCell ref="A28:B28"/>
    <mergeCell ref="A21:B21"/>
    <mergeCell ref="A22:B22"/>
    <mergeCell ref="A23:B23"/>
    <mergeCell ref="A24:B24"/>
    <mergeCell ref="A25:B25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P26:Q26"/>
    <mergeCell ref="P27:Q27"/>
    <mergeCell ref="A26:C26"/>
    <mergeCell ref="A27:C27"/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1"/>
  <sheetViews>
    <sheetView rightToLeft="1" workbookViewId="0">
      <selection activeCell="I15" sqref="I15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21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ht="14.45" customHeight="1">
      <c r="A4" s="58" t="s">
        <v>132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ht="14.45" customHeight="1">
      <c r="A5" s="58" t="s">
        <v>133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14.45" customHeight="1"/>
    <row r="7" spans="1:13" ht="14.45" customHeight="1">
      <c r="C7" s="59" t="s">
        <v>9</v>
      </c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3" ht="14.45" customHeight="1">
      <c r="A8" s="2" t="s">
        <v>134</v>
      </c>
      <c r="C8" s="4" t="s">
        <v>13</v>
      </c>
      <c r="D8" s="3"/>
      <c r="E8" s="4" t="s">
        <v>135</v>
      </c>
      <c r="F8" s="3"/>
      <c r="G8" s="4" t="s">
        <v>136</v>
      </c>
      <c r="H8" s="3"/>
      <c r="I8" s="4" t="s">
        <v>137</v>
      </c>
      <c r="J8" s="3"/>
      <c r="K8" s="4" t="s">
        <v>138</v>
      </c>
      <c r="L8" s="3"/>
      <c r="M8" s="4" t="s">
        <v>139</v>
      </c>
    </row>
    <row r="9" spans="1:13" ht="21.75" customHeight="1">
      <c r="A9" s="5" t="s">
        <v>92</v>
      </c>
      <c r="C9" s="6">
        <v>50614</v>
      </c>
      <c r="E9" s="6">
        <v>706980</v>
      </c>
      <c r="G9" s="6">
        <v>638613</v>
      </c>
      <c r="I9" s="7" t="s">
        <v>140</v>
      </c>
      <c r="K9" s="6">
        <v>32305182882</v>
      </c>
      <c r="M9" s="5" t="s">
        <v>141</v>
      </c>
    </row>
    <row r="10" spans="1:13" ht="21.75" customHeight="1">
      <c r="A10" s="11" t="s">
        <v>107</v>
      </c>
      <c r="C10" s="13">
        <v>10979221</v>
      </c>
      <c r="E10" s="9">
        <v>927580</v>
      </c>
      <c r="G10" s="9">
        <v>957767</v>
      </c>
      <c r="I10" s="10" t="s">
        <v>142</v>
      </c>
      <c r="K10" s="13">
        <v>10509817737046</v>
      </c>
      <c r="M10" s="11" t="s">
        <v>141</v>
      </c>
    </row>
    <row r="11" spans="1:13" ht="21.75" customHeight="1">
      <c r="A11" s="14" t="s">
        <v>23</v>
      </c>
      <c r="C11" s="15">
        <v>11029835</v>
      </c>
      <c r="E11" s="9"/>
      <c r="G11" s="9"/>
      <c r="I11" s="9"/>
      <c r="K11" s="15">
        <v>10542122919928</v>
      </c>
      <c r="M11" s="15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3"/>
  <sheetViews>
    <sheetView rightToLeft="1" workbookViewId="0">
      <selection activeCell="J21" sqref="J21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20.28515625" bestFit="1" customWidth="1"/>
    <col min="5" max="5" width="1.28515625" customWidth="1"/>
    <col min="6" max="6" width="19.85546875" bestFit="1" customWidth="1"/>
    <col min="7" max="7" width="1.28515625" customWidth="1"/>
    <col min="8" max="8" width="19" bestFit="1" customWidth="1"/>
    <col min="9" max="9" width="1.28515625" customWidth="1"/>
    <col min="10" max="10" width="18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1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ht="14.45" customHeight="1"/>
    <row r="5" spans="1:12" ht="14.45" customHeight="1">
      <c r="A5" s="1" t="s">
        <v>143</v>
      </c>
      <c r="B5" s="58" t="s">
        <v>144</v>
      </c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 ht="14.45" customHeight="1">
      <c r="D6" s="2" t="s">
        <v>7</v>
      </c>
      <c r="F6" s="59" t="s">
        <v>8</v>
      </c>
      <c r="G6" s="59"/>
      <c r="H6" s="59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59" t="s">
        <v>145</v>
      </c>
      <c r="B8" s="59"/>
      <c r="D8" s="2" t="s">
        <v>146</v>
      </c>
      <c r="F8" s="2" t="s">
        <v>147</v>
      </c>
      <c r="H8" s="2" t="s">
        <v>148</v>
      </c>
      <c r="J8" s="2" t="s">
        <v>146</v>
      </c>
      <c r="L8" s="2" t="s">
        <v>18</v>
      </c>
    </row>
    <row r="9" spans="1:12" ht="21.75" customHeight="1">
      <c r="A9" s="66" t="s">
        <v>290</v>
      </c>
      <c r="B9" s="66"/>
      <c r="D9" s="6">
        <v>7838515251942</v>
      </c>
      <c r="F9" s="6">
        <v>31642299149819</v>
      </c>
      <c r="H9" s="6">
        <v>23433606135000</v>
      </c>
      <c r="J9" s="6">
        <v>16047208266761</v>
      </c>
      <c r="L9" s="53">
        <f>J9/سهام!$AF$9</f>
        <v>0.12765924550987359</v>
      </c>
    </row>
    <row r="10" spans="1:12" ht="21.75" customHeight="1">
      <c r="A10" s="62" t="s">
        <v>291</v>
      </c>
      <c r="B10" s="62"/>
      <c r="D10" s="9">
        <v>35378</v>
      </c>
      <c r="F10" s="9">
        <v>0</v>
      </c>
      <c r="H10" s="9">
        <v>0</v>
      </c>
      <c r="J10" s="9">
        <v>35378</v>
      </c>
      <c r="L10" s="20">
        <f>J10/سهام!$AF$9</f>
        <v>2.8144015535730892E-10</v>
      </c>
    </row>
    <row r="11" spans="1:12" ht="21.75" customHeight="1">
      <c r="A11" s="62" t="s">
        <v>292</v>
      </c>
      <c r="B11" s="62"/>
      <c r="D11" s="9">
        <v>9926845088735</v>
      </c>
      <c r="F11" s="9">
        <v>32280037929183</v>
      </c>
      <c r="H11" s="9">
        <v>18136197340000</v>
      </c>
      <c r="J11" s="9">
        <v>24070685677918</v>
      </c>
      <c r="L11" s="20">
        <f>J11/سهام!$AF$9</f>
        <v>0.19148786016027453</v>
      </c>
    </row>
    <row r="12" spans="1:12" ht="21.75" customHeight="1">
      <c r="A12" s="62" t="s">
        <v>293</v>
      </c>
      <c r="B12" s="62"/>
      <c r="D12" s="9">
        <v>10402574185125</v>
      </c>
      <c r="F12" s="9">
        <v>35155697849341</v>
      </c>
      <c r="H12" s="9">
        <v>20831060080000</v>
      </c>
      <c r="J12" s="9">
        <v>24727211954466</v>
      </c>
      <c r="L12" s="20">
        <f>J12/سهام!$AF$9</f>
        <v>0.19671067821861091</v>
      </c>
    </row>
    <row r="13" spans="1:12" ht="21.75" customHeight="1">
      <c r="A13" s="62" t="s">
        <v>294</v>
      </c>
      <c r="B13" s="62"/>
      <c r="D13" s="9">
        <v>4211016080</v>
      </c>
      <c r="F13" s="9">
        <v>2634</v>
      </c>
      <c r="H13" s="9">
        <v>4210375000</v>
      </c>
      <c r="J13" s="9">
        <v>643714</v>
      </c>
      <c r="L13" s="20">
        <f>J13/سهام!$AF$9</f>
        <v>5.1208934412820043E-9</v>
      </c>
    </row>
    <row r="14" spans="1:12" ht="21.75" customHeight="1">
      <c r="A14" s="62" t="s">
        <v>295</v>
      </c>
      <c r="B14" s="62"/>
      <c r="D14" s="9">
        <v>16945279</v>
      </c>
      <c r="F14" s="9">
        <v>69468</v>
      </c>
      <c r="H14" s="9">
        <v>0</v>
      </c>
      <c r="J14" s="9">
        <v>17014747</v>
      </c>
      <c r="L14" s="20">
        <f>J14/سهام!$AF$9</f>
        <v>1.3535623944387206E-7</v>
      </c>
    </row>
    <row r="15" spans="1:12" ht="21.75" customHeight="1">
      <c r="A15" s="62" t="s">
        <v>296</v>
      </c>
      <c r="B15" s="62"/>
      <c r="D15" s="9">
        <v>478580</v>
      </c>
      <c r="F15" s="9">
        <v>1958</v>
      </c>
      <c r="H15" s="9">
        <v>0</v>
      </c>
      <c r="J15" s="9">
        <v>480538</v>
      </c>
      <c r="L15" s="20">
        <f>J15/سهام!$AF$9</f>
        <v>3.8227906997312035E-9</v>
      </c>
    </row>
    <row r="16" spans="1:12" ht="21.75" customHeight="1">
      <c r="A16" s="62" t="s">
        <v>297</v>
      </c>
      <c r="B16" s="62"/>
      <c r="D16" s="9">
        <v>259124247</v>
      </c>
      <c r="F16" s="9">
        <v>7569517300381</v>
      </c>
      <c r="H16" s="9">
        <v>7566487258423</v>
      </c>
      <c r="J16" s="9">
        <v>3289166205</v>
      </c>
      <c r="L16" s="20">
        <f>J16/سهام!$AF$9</f>
        <v>2.6166076311018434E-5</v>
      </c>
    </row>
    <row r="17" spans="1:12" ht="21.75" customHeight="1">
      <c r="A17" s="62" t="s">
        <v>298</v>
      </c>
      <c r="B17" s="62"/>
      <c r="D17" s="9">
        <v>152062144</v>
      </c>
      <c r="F17" s="9">
        <v>0</v>
      </c>
      <c r="H17" s="9">
        <v>0</v>
      </c>
      <c r="J17" s="9">
        <v>152062144</v>
      </c>
      <c r="L17" s="20">
        <f>J17/سهام!$AF$9</f>
        <v>1.2096894519567381E-6</v>
      </c>
    </row>
    <row r="18" spans="1:12" ht="21.75" customHeight="1">
      <c r="A18" s="62" t="s">
        <v>299</v>
      </c>
      <c r="B18" s="62"/>
      <c r="D18" s="9">
        <v>9797797144159</v>
      </c>
      <c r="F18" s="9">
        <v>6963950411901</v>
      </c>
      <c r="H18" s="9">
        <v>4234932287656</v>
      </c>
      <c r="J18" s="9">
        <v>12526815268404</v>
      </c>
      <c r="L18" s="20">
        <f>J18/سهام!$AF$9</f>
        <v>9.9653706689805277E-2</v>
      </c>
    </row>
    <row r="19" spans="1:12" ht="21.75" customHeight="1">
      <c r="A19" s="62" t="s">
        <v>300</v>
      </c>
      <c r="B19" s="62"/>
      <c r="D19" s="9">
        <v>1406546</v>
      </c>
      <c r="F19" s="9">
        <v>0</v>
      </c>
      <c r="H19" s="9">
        <v>0</v>
      </c>
      <c r="J19" s="9">
        <v>1406546</v>
      </c>
      <c r="L19" s="20">
        <f>J19/سهام!$AF$9</f>
        <v>1.1189398065385308E-8</v>
      </c>
    </row>
    <row r="20" spans="1:12" ht="21.75" customHeight="1">
      <c r="A20" s="62" t="s">
        <v>301</v>
      </c>
      <c r="B20" s="62"/>
      <c r="D20" s="9">
        <v>5520483</v>
      </c>
      <c r="F20" s="9">
        <v>22594</v>
      </c>
      <c r="H20" s="9">
        <v>0</v>
      </c>
      <c r="J20" s="9">
        <v>5543077</v>
      </c>
      <c r="L20" s="20">
        <f>J20/سهام!$AF$9</f>
        <v>4.4096456895175699E-8</v>
      </c>
    </row>
    <row r="21" spans="1:12" ht="21.75" customHeight="1">
      <c r="A21" s="62" t="s">
        <v>302</v>
      </c>
      <c r="B21" s="62"/>
      <c r="D21" s="9">
        <v>846015</v>
      </c>
      <c r="F21" s="9">
        <v>857786888709</v>
      </c>
      <c r="H21" s="9">
        <v>857787375000</v>
      </c>
      <c r="J21" s="9">
        <v>359724</v>
      </c>
      <c r="L21" s="20">
        <f>J21/سهام!$AF$9</f>
        <v>2.8616874454675952E-9</v>
      </c>
    </row>
    <row r="22" spans="1:12" ht="21.75" customHeight="1" thickBot="1">
      <c r="A22" s="61" t="s">
        <v>23</v>
      </c>
      <c r="B22" s="61"/>
      <c r="D22" s="15">
        <v>37970379104713</v>
      </c>
      <c r="F22" s="15">
        <v>114469289625988</v>
      </c>
      <c r="H22" s="15">
        <v>75064280851079</v>
      </c>
      <c r="J22" s="15">
        <v>77375387879622</v>
      </c>
      <c r="L22" s="52">
        <f>SUM(L9:L21)</f>
        <v>0.61553906907323352</v>
      </c>
    </row>
    <row r="23" spans="1:12" ht="13.5" thickTop="1">
      <c r="D23" s="18"/>
      <c r="E23" s="18"/>
      <c r="F23" s="18"/>
      <c r="G23" s="18"/>
      <c r="H23" s="18"/>
      <c r="I23" s="18"/>
      <c r="J23" s="18"/>
      <c r="K23" s="18"/>
      <c r="L23" s="18"/>
    </row>
  </sheetData>
  <mergeCells count="20"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0"/>
  <sheetViews>
    <sheetView rightToLeft="1" workbookViewId="0">
      <selection activeCell="H18" sqref="H18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1.75" customHeight="1">
      <c r="A2" s="57" t="s">
        <v>149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ht="14.45" customHeight="1"/>
    <row r="5" spans="1:10" ht="29.1" customHeight="1">
      <c r="A5" s="1" t="s">
        <v>150</v>
      </c>
      <c r="B5" s="58" t="s">
        <v>151</v>
      </c>
      <c r="C5" s="58"/>
      <c r="D5" s="58"/>
      <c r="E5" s="58"/>
      <c r="F5" s="58"/>
      <c r="G5" s="58"/>
      <c r="H5" s="58"/>
      <c r="I5" s="58"/>
      <c r="J5" s="58"/>
    </row>
    <row r="6" spans="1:10" ht="14.45" customHeight="1"/>
    <row r="7" spans="1:10" ht="14.45" customHeight="1">
      <c r="A7" s="59" t="s">
        <v>152</v>
      </c>
      <c r="B7" s="59"/>
      <c r="D7" s="2" t="s">
        <v>153</v>
      </c>
      <c r="F7" s="2" t="s">
        <v>146</v>
      </c>
      <c r="H7" s="2" t="s">
        <v>154</v>
      </c>
      <c r="J7" s="2" t="s">
        <v>155</v>
      </c>
    </row>
    <row r="8" spans="1:10" ht="21.75" customHeight="1">
      <c r="A8" s="66" t="s">
        <v>156</v>
      </c>
      <c r="B8" s="66"/>
      <c r="D8" s="5" t="s">
        <v>157</v>
      </c>
      <c r="F8" s="6">
        <f>'درآمد سرمایه گذاری در سهام'!U29</f>
        <v>374560048875</v>
      </c>
      <c r="H8" s="53">
        <f>F8/$F$13</f>
        <v>2.2371962652548861E-2</v>
      </c>
      <c r="I8" s="50"/>
      <c r="J8" s="53">
        <f>F8/سهام!$AF$9</f>
        <v>2.9797116384764886E-3</v>
      </c>
    </row>
    <row r="9" spans="1:10" ht="21.75" customHeight="1">
      <c r="A9" s="62" t="s">
        <v>158</v>
      </c>
      <c r="B9" s="62"/>
      <c r="D9" s="8" t="s">
        <v>159</v>
      </c>
      <c r="F9" s="9">
        <f>'درآمد سرمایه گذاری در صندوق'!U45</f>
        <v>1567996601422</v>
      </c>
      <c r="H9" s="20">
        <f t="shared" ref="H9:H12" si="0">F9/$F$13</f>
        <v>9.3654305929576895E-2</v>
      </c>
      <c r="I9" s="54"/>
      <c r="J9" s="20">
        <f>F9/سهام!$AF$9</f>
        <v>1.2473774863020523E-2</v>
      </c>
    </row>
    <row r="10" spans="1:10" ht="21.75" customHeight="1">
      <c r="A10" s="62" t="s">
        <v>160</v>
      </c>
      <c r="B10" s="62"/>
      <c r="D10" s="8" t="s">
        <v>161</v>
      </c>
      <c r="F10" s="9">
        <f>'درآمد سرمایه گذاری در اوراق به'!T41</f>
        <v>6872215562410</v>
      </c>
      <c r="H10" s="20">
        <f t="shared" si="0"/>
        <v>0.41046809547435231</v>
      </c>
      <c r="I10" s="54"/>
      <c r="J10" s="20">
        <f>F10/سهام!$AF$9</f>
        <v>5.4670060928644536E-2</v>
      </c>
    </row>
    <row r="11" spans="1:10" ht="21.75" customHeight="1">
      <c r="A11" s="62" t="s">
        <v>162</v>
      </c>
      <c r="B11" s="62"/>
      <c r="D11" s="8" t="s">
        <v>163</v>
      </c>
      <c r="F11" s="9">
        <f>'درآمد سپرده بانکی'!F21</f>
        <v>7921798977105</v>
      </c>
      <c r="H11" s="20">
        <f t="shared" si="0"/>
        <v>0.4731582863391221</v>
      </c>
      <c r="I11" s="54"/>
      <c r="J11" s="20">
        <f>F11/سهام!$AF$9</f>
        <v>6.3019739239804459E-2</v>
      </c>
    </row>
    <row r="12" spans="1:10" ht="21.75" customHeight="1">
      <c r="A12" s="64" t="s">
        <v>164</v>
      </c>
      <c r="B12" s="64"/>
      <c r="D12" s="11" t="s">
        <v>165</v>
      </c>
      <c r="F12" s="13">
        <f>'سایر درآمدها'!F11</f>
        <v>5815461380</v>
      </c>
      <c r="H12" s="20">
        <f t="shared" si="0"/>
        <v>3.47349604399798E-4</v>
      </c>
      <c r="I12" s="50"/>
      <c r="J12" s="20">
        <f>F12/سهام!$AF$9</f>
        <v>4.6263337505275315E-5</v>
      </c>
    </row>
    <row r="13" spans="1:10" ht="21.75" customHeight="1">
      <c r="A13" s="61" t="s">
        <v>23</v>
      </c>
      <c r="B13" s="61"/>
      <c r="D13" s="15"/>
      <c r="F13" s="15">
        <f>SUM(F8:F12)</f>
        <v>16742386651192</v>
      </c>
      <c r="H13" s="52">
        <f>SUM(H8:H12)</f>
        <v>1</v>
      </c>
      <c r="I13" s="50"/>
      <c r="J13" s="52">
        <f>SUM(J8:J12)</f>
        <v>0.13318955000745128</v>
      </c>
    </row>
    <row r="14" spans="1:10" ht="13.5" thickTop="1"/>
    <row r="15" spans="1:10">
      <c r="F15" s="19"/>
    </row>
    <row r="16" spans="1:10">
      <c r="F16" s="19"/>
    </row>
    <row r="19" spans="6:6">
      <c r="F19" s="19"/>
    </row>
    <row r="20" spans="6:6">
      <c r="F20" s="19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1</vt:lpstr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'1'!Print_Area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khanmohammadi</cp:lastModifiedBy>
  <cp:lastPrinted>2025-12-28T07:30:34Z</cp:lastPrinted>
  <dcterms:created xsi:type="dcterms:W3CDTF">2025-12-22T10:36:35Z</dcterms:created>
  <dcterms:modified xsi:type="dcterms:W3CDTF">2025-12-28T09:19:38Z</dcterms:modified>
</cp:coreProperties>
</file>