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فردا\پرتفوی\پرتفوی دی\"/>
    </mc:Choice>
  </mc:AlternateContent>
  <xr:revisionPtr revIDLastSave="0" documentId="13_ncr:1_{69C6DB15-342F-4F3A-AA0F-B49F7CD4975D}" xr6:coauthVersionLast="47" xr6:coauthVersionMax="47" xr10:uidLastSave="{00000000-0000-0000-0000-000000000000}"/>
  <bookViews>
    <workbookView xWindow="-120" yWindow="-120" windowWidth="29040" windowHeight="15720" firstSheet="6" activeTab="11" xr2:uid="{00000000-000D-0000-FFFF-FFFF00000000}"/>
  </bookViews>
  <sheets>
    <sheet name="1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_FilterDatabase" localSheetId="12" hidden="1">'درآمد سپرده بانکی'!$A$7:$F$22</definedName>
    <definedName name="_xlnm._FilterDatabase" localSheetId="6" hidden="1">سپرده!$A$8:$L$22</definedName>
    <definedName name="_xlnm._FilterDatabase" localSheetId="17" hidden="1">'سود سپرده بانکی'!$A$6:$M$22</definedName>
    <definedName name="_xlnm.Print_Area" localSheetId="0">'1'!$A$1:$B$25</definedName>
    <definedName name="_xlnm.Print_Area" localSheetId="4">اوراق!$A$1:$AK$35</definedName>
    <definedName name="_xlnm.Print_Area" localSheetId="2">'اوراق مشتقه'!$A$1:$AX$29</definedName>
    <definedName name="_xlnm.Print_Area" localSheetId="5">'تعدیل قیمت'!$A$1:$N$11</definedName>
    <definedName name="_xlnm.Print_Area" localSheetId="7">درآمد!$A$1:$K$14</definedName>
    <definedName name="_xlnm.Print_Area" localSheetId="19">'درآمد اعمال اختیار'!$A$1:$Z$8</definedName>
    <definedName name="_xlnm.Print_Area" localSheetId="12">'درآمد سپرده بانکی'!$A$1:$G$22</definedName>
    <definedName name="_xlnm.Print_Area" localSheetId="10">'درآمد سرمایه گذاری در اوراق به'!$A$1:$U$48</definedName>
    <definedName name="_xlnm.Print_Area" localSheetId="8">'درآمد سرمایه گذاری در سهام'!$A$1:$X$34</definedName>
    <definedName name="_xlnm.Print_Area" localSheetId="9">'درآمد سرمایه گذاری در صندوق'!$A$1:$X$48</definedName>
    <definedName name="_xlnm.Print_Area" localSheetId="14">'درآمد سود سهام'!$A$1:$T$16</definedName>
    <definedName name="_xlnm.Print_Area" localSheetId="15">'درآمد سود صندوق'!$A$1:$L$7</definedName>
    <definedName name="_xlnm.Print_Area" localSheetId="20">'درآمد ناشی از تغییر قیمت اوراق'!$A$1:$R$61</definedName>
    <definedName name="_xlnm.Print_Area" localSheetId="18">'درآمد ناشی از فروش'!$A$1:$S$67</definedName>
    <definedName name="_xlnm.Print_Area" localSheetId="13">'سایر درآمدها'!$A$1:$G$12</definedName>
    <definedName name="_xlnm.Print_Area" localSheetId="6">سپرده!$A$1:$M$22</definedName>
    <definedName name="_xlnm.Print_Area" localSheetId="1">سهام!$A$1:$AC$19</definedName>
    <definedName name="_xlnm.Print_Area" localSheetId="16">'سود اوراق بهادار'!$A$1:$T$36</definedName>
    <definedName name="_xlnm.Print_Area" localSheetId="17">'سود سپرده بانکی'!$A$1:$N$22</definedName>
    <definedName name="_xlnm.Print_Area" localSheetId="11">'مبالغ تخصیصی اوراق'!$A$1:$N$55</definedName>
    <definedName name="_xlnm.Print_Area" localSheetId="3">'واحدهای صندوق'!$A$1:$AB$31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1" i="21" l="1"/>
  <c r="O61" i="21"/>
  <c r="M61" i="21"/>
  <c r="K61" i="21"/>
  <c r="I61" i="21"/>
  <c r="G61" i="21"/>
  <c r="E61" i="21"/>
  <c r="C61" i="21"/>
  <c r="C67" i="19" l="1"/>
  <c r="M22" i="18"/>
  <c r="K22" i="18"/>
  <c r="I22" i="18"/>
  <c r="G22" i="18"/>
  <c r="E22" i="18"/>
  <c r="C22" i="18"/>
  <c r="I16" i="15"/>
  <c r="F12" i="14"/>
  <c r="F22" i="13"/>
  <c r="D22" i="13"/>
  <c r="D48" i="11"/>
  <c r="S48" i="10"/>
  <c r="Q48" i="10"/>
  <c r="P48" i="10"/>
  <c r="N48" i="10"/>
  <c r="H48" i="10"/>
  <c r="F48" i="10"/>
  <c r="D48" i="10"/>
  <c r="J13" i="8"/>
  <c r="J22" i="7"/>
  <c r="H22" i="7"/>
  <c r="F22" i="7"/>
  <c r="D22" i="7"/>
  <c r="L10" i="7"/>
  <c r="L11" i="7"/>
  <c r="L22" i="7" s="1"/>
  <c r="L12" i="7"/>
  <c r="L13" i="7"/>
  <c r="L14" i="7"/>
  <c r="L15" i="7"/>
  <c r="L16" i="7"/>
  <c r="L17" i="7"/>
  <c r="L18" i="7"/>
  <c r="L19" i="7"/>
  <c r="L20" i="7"/>
  <c r="L21" i="7"/>
  <c r="L9" i="7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10" i="5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10" i="4"/>
  <c r="I31" i="4"/>
  <c r="D31" i="4"/>
  <c r="AB11" i="2"/>
  <c r="AB12" i="2"/>
  <c r="AB13" i="2"/>
  <c r="AB14" i="2"/>
  <c r="AB15" i="2"/>
  <c r="AB16" i="2"/>
  <c r="AB17" i="2"/>
  <c r="AB18" i="2"/>
  <c r="AB10" i="2"/>
  <c r="E19" i="2"/>
  <c r="Z35" i="5"/>
  <c r="Q31" i="4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9" i="11"/>
  <c r="J10" i="10"/>
  <c r="J48" i="10" s="1"/>
  <c r="H48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G11" i="19"/>
  <c r="G10" i="19"/>
  <c r="G9" i="19"/>
  <c r="G52" i="19"/>
  <c r="G51" i="19"/>
  <c r="R67" i="19"/>
  <c r="Q67" i="19"/>
  <c r="M67" i="19"/>
  <c r="K67" i="19"/>
  <c r="I67" i="19"/>
  <c r="E67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67" i="19" s="1"/>
  <c r="O22" i="19"/>
  <c r="O23" i="19"/>
  <c r="O24" i="19"/>
  <c r="O25" i="19"/>
  <c r="O26" i="19"/>
  <c r="O27" i="19"/>
  <c r="O28" i="19"/>
  <c r="O29" i="19"/>
  <c r="O30" i="19"/>
  <c r="O31" i="19"/>
  <c r="O32" i="19"/>
  <c r="O33" i="19"/>
  <c r="O34" i="19"/>
  <c r="O35" i="19"/>
  <c r="O36" i="19"/>
  <c r="O37" i="19"/>
  <c r="O38" i="19"/>
  <c r="O39" i="19"/>
  <c r="O40" i="19"/>
  <c r="O41" i="19"/>
  <c r="O42" i="19"/>
  <c r="O43" i="19"/>
  <c r="O44" i="19"/>
  <c r="O45" i="19"/>
  <c r="O46" i="19"/>
  <c r="O47" i="19"/>
  <c r="O48" i="19"/>
  <c r="O49" i="19"/>
  <c r="O50" i="19"/>
  <c r="O51" i="19"/>
  <c r="O52" i="19"/>
  <c r="O53" i="19"/>
  <c r="O54" i="19"/>
  <c r="O55" i="19"/>
  <c r="O56" i="19"/>
  <c r="O57" i="19"/>
  <c r="O58" i="19"/>
  <c r="O59" i="19"/>
  <c r="O60" i="19"/>
  <c r="O61" i="19"/>
  <c r="O62" i="19"/>
  <c r="O63" i="19"/>
  <c r="O64" i="19"/>
  <c r="O65" i="19"/>
  <c r="O9" i="19"/>
  <c r="S36" i="17"/>
  <c r="O36" i="17"/>
  <c r="S16" i="15"/>
  <c r="Q16" i="15"/>
  <c r="O16" i="15"/>
  <c r="M16" i="15"/>
  <c r="K16" i="15"/>
  <c r="AJ35" i="5" l="1"/>
  <c r="AA31" i="4"/>
  <c r="G67" i="19"/>
  <c r="U47" i="10"/>
  <c r="U40" i="10"/>
  <c r="S34" i="9"/>
  <c r="P34" i="9"/>
  <c r="N34" i="9"/>
  <c r="U33" i="9"/>
  <c r="U18" i="9"/>
  <c r="U17" i="9"/>
  <c r="U16" i="9"/>
  <c r="U14" i="9"/>
  <c r="U34" i="9" s="1"/>
  <c r="F9" i="8" s="1"/>
  <c r="U13" i="9"/>
  <c r="U11" i="9"/>
  <c r="U10" i="9"/>
  <c r="T47" i="11"/>
  <c r="F12" i="8"/>
  <c r="R48" i="11"/>
  <c r="F48" i="11"/>
  <c r="T11" i="11"/>
  <c r="T9" i="11"/>
  <c r="P48" i="11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41" i="10"/>
  <c r="U42" i="10"/>
  <c r="U43" i="10"/>
  <c r="U44" i="10"/>
  <c r="U45" i="10"/>
  <c r="U46" i="10"/>
  <c r="U10" i="10"/>
  <c r="U12" i="9"/>
  <c r="U15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N48" i="11"/>
  <c r="T10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J48" i="11"/>
  <c r="S47" i="11"/>
  <c r="S46" i="11"/>
  <c r="T48" i="11" l="1"/>
  <c r="F11" i="8" s="1"/>
  <c r="U48" i="10"/>
  <c r="F10" i="8" s="1"/>
  <c r="J10" i="8" s="1"/>
  <c r="J12" i="8"/>
  <c r="J11" i="8"/>
  <c r="J9" i="8"/>
  <c r="F14" i="8"/>
  <c r="F34" i="9"/>
  <c r="Q34" i="9"/>
  <c r="J34" i="9"/>
  <c r="H34" i="9"/>
  <c r="D34" i="9"/>
  <c r="K10" i="6"/>
  <c r="J14" i="8" l="1"/>
  <c r="W16" i="9"/>
  <c r="W16" i="10"/>
  <c r="W32" i="10"/>
  <c r="W10" i="10"/>
  <c r="L26" i="10"/>
  <c r="L42" i="10"/>
  <c r="W35" i="10"/>
  <c r="L45" i="10"/>
  <c r="W20" i="10"/>
  <c r="L15" i="10"/>
  <c r="L31" i="10"/>
  <c r="W22" i="10"/>
  <c r="L16" i="10"/>
  <c r="W23" i="10"/>
  <c r="L33" i="10"/>
  <c r="W27" i="10"/>
  <c r="W44" i="10"/>
  <c r="W45" i="10"/>
  <c r="W46" i="10"/>
  <c r="L25" i="10"/>
  <c r="W17" i="10"/>
  <c r="W33" i="10"/>
  <c r="L11" i="10"/>
  <c r="L27" i="10"/>
  <c r="L43" i="10"/>
  <c r="W36" i="10"/>
  <c r="L46" i="10"/>
  <c r="W21" i="10"/>
  <c r="L10" i="10"/>
  <c r="W39" i="10"/>
  <c r="L17" i="10"/>
  <c r="W24" i="10"/>
  <c r="W40" i="10"/>
  <c r="L34" i="10"/>
  <c r="W25" i="10"/>
  <c r="W41" i="10"/>
  <c r="L35" i="10"/>
  <c r="W26" i="10"/>
  <c r="W43" i="10"/>
  <c r="W28" i="10"/>
  <c r="L22" i="10"/>
  <c r="L38" i="10"/>
  <c r="W13" i="10"/>
  <c r="L39" i="10"/>
  <c r="W30" i="10"/>
  <c r="L40" i="10"/>
  <c r="W47" i="10"/>
  <c r="W18" i="10"/>
  <c r="W34" i="10"/>
  <c r="L12" i="10"/>
  <c r="L28" i="10"/>
  <c r="L44" i="10"/>
  <c r="W19" i="10"/>
  <c r="L13" i="10"/>
  <c r="L29" i="10"/>
  <c r="L14" i="10"/>
  <c r="L30" i="10"/>
  <c r="W37" i="10"/>
  <c r="L47" i="10"/>
  <c r="W38" i="10"/>
  <c r="L32" i="10"/>
  <c r="L18" i="10"/>
  <c r="L19" i="10"/>
  <c r="W42" i="10"/>
  <c r="W11" i="10"/>
  <c r="L37" i="10"/>
  <c r="W12" i="10"/>
  <c r="W29" i="10"/>
  <c r="W14" i="10"/>
  <c r="W31" i="10"/>
  <c r="W15" i="10"/>
  <c r="L20" i="10"/>
  <c r="L21" i="10"/>
  <c r="L23" i="10"/>
  <c r="L24" i="10"/>
  <c r="L41" i="10"/>
  <c r="L36" i="10"/>
  <c r="W28" i="9"/>
  <c r="W29" i="9"/>
  <c r="W30" i="9"/>
  <c r="W12" i="9"/>
  <c r="W19" i="9"/>
  <c r="W22" i="9"/>
  <c r="W23" i="9"/>
  <c r="W26" i="9"/>
  <c r="W33" i="9"/>
  <c r="H13" i="8"/>
  <c r="L33" i="9"/>
  <c r="L27" i="9"/>
  <c r="L28" i="9"/>
  <c r="L30" i="9"/>
  <c r="L32" i="9"/>
  <c r="L26" i="9"/>
  <c r="L21" i="9"/>
  <c r="L29" i="9"/>
  <c r="L31" i="9"/>
  <c r="W11" i="9"/>
  <c r="W32" i="9"/>
  <c r="W15" i="9"/>
  <c r="W13" i="9"/>
  <c r="W31" i="9"/>
  <c r="W10" i="9"/>
  <c r="W25" i="9"/>
  <c r="W20" i="9"/>
  <c r="W21" i="9"/>
  <c r="W18" i="9"/>
  <c r="W24" i="9"/>
  <c r="W17" i="9"/>
  <c r="W27" i="9"/>
  <c r="W14" i="9"/>
  <c r="H11" i="8"/>
  <c r="H9" i="8"/>
  <c r="H10" i="8"/>
  <c r="H12" i="8"/>
  <c r="Q37" i="5"/>
  <c r="P35" i="5"/>
  <c r="N35" i="5"/>
  <c r="Y31" i="4"/>
  <c r="W31" i="4"/>
  <c r="G31" i="4"/>
  <c r="H19" i="2"/>
  <c r="AH35" i="5"/>
  <c r="AF35" i="5"/>
  <c r="AB35" i="5"/>
  <c r="X35" i="5"/>
  <c r="V35" i="5"/>
  <c r="T35" i="5"/>
  <c r="R35" i="5"/>
  <c r="L48" i="10" l="1"/>
  <c r="W48" i="10"/>
  <c r="L34" i="9"/>
  <c r="W34" i="9"/>
  <c r="H14" i="8"/>
  <c r="AB19" i="2"/>
  <c r="Z19" i="2"/>
  <c r="X19" i="2"/>
  <c r="V19" i="2"/>
  <c r="T19" i="2"/>
  <c r="R19" i="2"/>
  <c r="P19" i="2"/>
  <c r="N19" i="2"/>
  <c r="L19" i="2"/>
  <c r="J19" i="2"/>
</calcChain>
</file>

<file path=xl/sharedStrings.xml><?xml version="1.0" encoding="utf-8"?>
<sst xmlns="http://schemas.openxmlformats.org/spreadsheetml/2006/main" count="1025" uniqueCount="378">
  <si>
    <t>صندوق سرمایه گذاری آوای فردای زاگرس</t>
  </si>
  <si>
    <t>صورت وضعیت پرتفوی</t>
  </si>
  <si>
    <t>برای ماه منتهی به 1404/10/30</t>
  </si>
  <si>
    <t>-1</t>
  </si>
  <si>
    <t>سرمایه گذاری ها</t>
  </si>
  <si>
    <t>-1-1</t>
  </si>
  <si>
    <t>سرمایه گذاری در سهام و حق تقدم سهام</t>
  </si>
  <si>
    <t>1404/09/30</t>
  </si>
  <si>
    <t>تغییرات طی دوره</t>
  </si>
  <si>
    <t>1404/10/30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</si>
  <si>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</si>
  <si>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</si>
  <si>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</si>
  <si>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</si>
  <si>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</si>
  <si>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</si>
  <si>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</si>
  <si>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</si>
  <si>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</si>
  <si>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تولیدی کوچین</t>
  </si>
  <si>
    <t>زامیاد</t>
  </si>
  <si>
    <t>سیمان‌ تهران‌</t>
  </si>
  <si>
    <t>گسترش‌سرمایه‌گذاری‌ایران‌خودرو</t>
  </si>
  <si>
    <t>پالایش نفت بندرعباس</t>
  </si>
  <si>
    <t>پالایش نفت تهران</t>
  </si>
  <si>
    <t>نیان باتری خاوران</t>
  </si>
  <si>
    <t>گروه مالی نماد غدیر(سهامی عام)</t>
  </si>
  <si>
    <t>بانک تجارت</t>
  </si>
  <si>
    <t>بانک ملت</t>
  </si>
  <si>
    <t>بورس کالای ایران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</si>
  <si>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</si>
  <si>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</si>
  <si>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</si>
  <si>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</si>
  <si>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</si>
  <si>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</si>
  <si>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</si>
  <si>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خگستر-6163-05/06/03</t>
  </si>
  <si>
    <t>1405/06/03</t>
  </si>
  <si>
    <t>اختیارف ت خزامیا-3058-05/06/07</t>
  </si>
  <si>
    <t>1405/06/07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</si>
  <si>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</si>
  <si>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</si>
  <si>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</si>
  <si>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</si>
  <si>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</si>
  <si>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خگستر-6180-05/06/08</t>
  </si>
  <si>
    <t>اختیار خرید</t>
  </si>
  <si>
    <t>موقعیت فروش</t>
  </si>
  <si>
    <t>-</t>
  </si>
  <si>
    <t>1405/06/08</t>
  </si>
  <si>
    <t>اختیارخ ت خزامیا-3065-05/06/11</t>
  </si>
  <si>
    <t>1405/06/11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</si>
  <si>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</si>
  <si>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</si>
  <si>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</si>
  <si>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</si>
  <si>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</si>
  <si>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</si>
  <si>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</si>
  <si>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</si>
  <si>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آرمان آتی- بخشی</t>
  </si>
  <si>
    <t>صندوق س آوای تاراز زاگرس-سهام</t>
  </si>
  <si>
    <t>صندوق س دریای آبی فیروزه-سهام</t>
  </si>
  <si>
    <t>صندوق س صنایع سینا1-بخشی</t>
  </si>
  <si>
    <t>صندوق س. ثروت آفرین پارسیان-س</t>
  </si>
  <si>
    <t>صندوق س.اعتبارسهام-سهام</t>
  </si>
  <si>
    <t>صندوق س.بخشی شایسته فردا-ب</t>
  </si>
  <si>
    <t>صندوق س.پشتوانه طلا دنای زاگرس</t>
  </si>
  <si>
    <t>صندوق س.سرزمین بزرگ بازار-س</t>
  </si>
  <si>
    <t>صندوق س.سهامی تیام-س</t>
  </si>
  <si>
    <t>صندوق س.سهم نگر جام جم-س</t>
  </si>
  <si>
    <t>صندوق س.مختلط کاریزما-م</t>
  </si>
  <si>
    <t>صندوق س.مشترک سبحان-سهام</t>
  </si>
  <si>
    <t>صندوق سرمایه گذاری زرین پارسیان</t>
  </si>
  <si>
    <t>صندوق سرمایه‌گذاری فیروزه موفقیت</t>
  </si>
  <si>
    <t>صندوق سهامی ذوب آهن نوویرا</t>
  </si>
  <si>
    <t>صندوق شاخص30 شرکت فیروزه- سهام</t>
  </si>
  <si>
    <t>صندوق صبا</t>
  </si>
  <si>
    <t>طلوع بامداد مهرگان</t>
  </si>
  <si>
    <t>صندوق س.امتیاز اول-س</t>
  </si>
  <si>
    <t>صندوق س.موج گستر ثروت-س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</si>
  <si>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</si>
  <si>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</si>
  <si>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</si>
  <si>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</si>
  <si>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</si>
  <si>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</si>
  <si>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</si>
  <si>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</si>
  <si>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</si>
  <si>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هیدروکربن آفتاب061</t>
  </si>
  <si>
    <t>بله</t>
  </si>
  <si>
    <t>1404/02/03</t>
  </si>
  <si>
    <t>1406/02/03</t>
  </si>
  <si>
    <t>اجاره تابان فردا زاگرس14070603</t>
  </si>
  <si>
    <t>1404/06/03</t>
  </si>
  <si>
    <t>1407/06/03</t>
  </si>
  <si>
    <t>اسنادخزانه-م10بودجه02-051112</t>
  </si>
  <si>
    <t>1402/12/21</t>
  </si>
  <si>
    <t>1405/11/12</t>
  </si>
  <si>
    <t>مرابحه انتخاب الکترونیک041006</t>
  </si>
  <si>
    <t>1402/10/06</t>
  </si>
  <si>
    <t>1404/10/06</t>
  </si>
  <si>
    <t>مرابحه عام دولت 165-ش.خ051212</t>
  </si>
  <si>
    <t>1403/04/12</t>
  </si>
  <si>
    <t>1405/12/12</t>
  </si>
  <si>
    <t>مرابحه عام دولت116-ش.خ060630</t>
  </si>
  <si>
    <t>1401/06/30</t>
  </si>
  <si>
    <t>1406/06/30</t>
  </si>
  <si>
    <t>مرابحه عام دولت191-ش.خ060328</t>
  </si>
  <si>
    <t>1403/09/28</t>
  </si>
  <si>
    <t>1406/03/28</t>
  </si>
  <si>
    <t>مرابحه عام دولت206-ش.خ051114</t>
  </si>
  <si>
    <t>1403/12/14</t>
  </si>
  <si>
    <t>1405/11/14</t>
  </si>
  <si>
    <t>مرابحه عام دولت228-ش.خ070521</t>
  </si>
  <si>
    <t>1404/05/21</t>
  </si>
  <si>
    <t>1407/05/21</t>
  </si>
  <si>
    <t>مرابحه عام دولت250-ش.خ070205</t>
  </si>
  <si>
    <t>1404/09/05</t>
  </si>
  <si>
    <t>1407/02/05</t>
  </si>
  <si>
    <t>مرابحه عام دولت253-ش.خ070311</t>
  </si>
  <si>
    <t>1404/09/11</t>
  </si>
  <si>
    <t>1407/03/11</t>
  </si>
  <si>
    <t>مرابحه عام دولت254-ش.خ070911</t>
  </si>
  <si>
    <t>1407/09/11</t>
  </si>
  <si>
    <t>مرابحه عام دولت256-ش.خ070318</t>
  </si>
  <si>
    <t>1404/09/18</t>
  </si>
  <si>
    <t>1407/03/18</t>
  </si>
  <si>
    <t>مرابحه کلور-آوای زاگرس14080208</t>
  </si>
  <si>
    <t>1404/02/08</t>
  </si>
  <si>
    <t>1408/02/08</t>
  </si>
  <si>
    <t>مرابحه عام دولت265-ش.خ070430</t>
  </si>
  <si>
    <t>1407/04/30</t>
  </si>
  <si>
    <t>گواهی اعتبارمولد ملی14050331</t>
  </si>
  <si>
    <t>1404/03/01</t>
  </si>
  <si>
    <t>1405/03/31</t>
  </si>
  <si>
    <t>گواهی اعتبارمولد ملی14050431</t>
  </si>
  <si>
    <t>گواهی اعتبارمولد ملی14050231</t>
  </si>
  <si>
    <t>1405/02/31</t>
  </si>
  <si>
    <t>مرابحه عام دولت260-ش.خ071002</t>
  </si>
  <si>
    <t>1404/10/02</t>
  </si>
  <si>
    <t>1407/10/02</t>
  </si>
  <si>
    <t>مرابحه عام دولت262-ش.خ070716</t>
  </si>
  <si>
    <t>1404/10/16</t>
  </si>
  <si>
    <t>1407/07/16</t>
  </si>
  <si>
    <t>مرابحه عام دولت258-ش.خ070302</t>
  </si>
  <si>
    <t>1407/03/02</t>
  </si>
  <si>
    <t>خیر</t>
  </si>
  <si>
    <t>1403/12/28</t>
  </si>
  <si>
    <t>1407/12/28</t>
  </si>
  <si>
    <t>شهرداری مشهد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</si>
  <si>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</si>
  <si>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</si>
  <si>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</si>
  <si>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</si>
  <si>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</si>
  <si>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</si>
  <si>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</si>
  <si>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</si>
  <si>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4.06%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</si>
  <si>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</si>
  <si>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</si>
  <si>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</si>
  <si>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</si>
  <si>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</si>
  <si>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</si>
  <si>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</si>
  <si>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</t>
  </si>
  <si>
    <t>حساب جاری بانک آینده بلوار دریا</t>
  </si>
  <si>
    <t>سپرده کوتاه مدت بانک دی فرشته</t>
  </si>
  <si>
    <t>سپرده کوتاه مدت بانک گردشگری میدان سرو</t>
  </si>
  <si>
    <t>سپرده کوتاه مدت موسسه اعتباری ملل جنت آباد</t>
  </si>
  <si>
    <t>سپرده کوتاه مدت بانک اقتصاد نوین غدیر</t>
  </si>
  <si>
    <t>سپرده کوتاه مدت بانک سامان جام جم</t>
  </si>
  <si>
    <t>سپرده کوتاه مدت بانک خاورمیانه بخارست</t>
  </si>
  <si>
    <t>قرض الحسنه بانک تجارت نفت شمالی</t>
  </si>
  <si>
    <t>سپرده کوتاه مدت بانک صادرات مستقل فردوسی</t>
  </si>
  <si>
    <t>سپرده کوتاه مدت بانک مسکن مستقل مرکزی</t>
  </si>
  <si>
    <t>سپرده کوتاه مدت بانک ملت ولیعصر بهشتی</t>
  </si>
  <si>
    <t>سپرده کوتاه مدت بانک شهر میدان شهدای مشهد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</si>
  <si>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</si>
  <si>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</si>
  <si>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</si>
  <si>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</si>
  <si>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</si>
  <si>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</si>
  <si>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</si>
  <si>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</si>
  <si>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</si>
  <si>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</si>
  <si>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</si>
  <si>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</si>
  <si>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</si>
  <si>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</si>
  <si>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</si>
  <si>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</si>
  <si>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</si>
  <si>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</si>
  <si>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</si>
  <si>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</si>
  <si>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</si>
  <si>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</si>
  <si>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</si>
  <si>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</si>
  <si>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</si>
  <si>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ایمن خودرو شرق</t>
  </si>
  <si>
    <t>امتیاز تسهیلات مسکن سال1403</t>
  </si>
  <si>
    <t>مدیریت سرمایه گذاری کوثربهمن</t>
  </si>
  <si>
    <t>گروه مدیریت سرمایه گذاری امید</t>
  </si>
  <si>
    <t>امتیاز تسهیلات مسکن سال1404</t>
  </si>
  <si>
    <t>سرمایه گذاری پارس آریان</t>
  </si>
  <si>
    <t>پالایش نفت تبریز</t>
  </si>
  <si>
    <t>دارویی و نهاده های زاگرس دارو</t>
  </si>
  <si>
    <t>بیمه پارسیان</t>
  </si>
  <si>
    <t>بیمه کوثر</t>
  </si>
  <si>
    <t>ایران‌ خودرو</t>
  </si>
  <si>
    <t>پالایش نفت شیراز</t>
  </si>
  <si>
    <t>پالایش نفت اصفهان</t>
  </si>
  <si>
    <t>سرمایه گذاری تامین اجتماعی</t>
  </si>
  <si>
    <t>بانک‌پارسیان‌</t>
  </si>
  <si>
    <t>-2-2</t>
  </si>
  <si>
    <t>درآمد حاصل از سرمایه­گذاری در واحدهای صندوق</t>
  </si>
  <si>
    <t>درآمد سود صندوق</t>
  </si>
  <si>
    <t>صندوق س. پرتو پایش پیشرو-س</t>
  </si>
  <si>
    <t>صندوق س.پشتوانه طلای جام زرین</t>
  </si>
  <si>
    <t>صندوق س. بازده سهام-س</t>
  </si>
  <si>
    <t>صندوق س صنایع دایا3-بخشی</t>
  </si>
  <si>
    <t>صندوق س.پشتوانه طلا آرمان آتی</t>
  </si>
  <si>
    <t>صندوق س صنایع دایا2-بخشی</t>
  </si>
  <si>
    <t>صندوق س.سپند کاریزما-س</t>
  </si>
  <si>
    <t>صندوق سبحان</t>
  </si>
  <si>
    <t>صندوق س.بخشی صنایع آبان2-ب</t>
  </si>
  <si>
    <t>صندوق سرمایه گذاری اعتبار سهام ایرانیان</t>
  </si>
  <si>
    <t>صندوق س.آرمان آتیه درخشان مس-س</t>
  </si>
  <si>
    <t>صندوق س.زرین نهال ثنا-س</t>
  </si>
  <si>
    <t>صندوق س صنایع دایا1-بخشی</t>
  </si>
  <si>
    <t>صندوق اهرمی موج-واحدهای عادی</t>
  </si>
  <si>
    <t>صندوق س.كالاي زرگر كارآمد</t>
  </si>
  <si>
    <t>صندوق س. ثروت هیوا-س</t>
  </si>
  <si>
    <t>صندوق س. اهرمی کاریزما-واحد عادی</t>
  </si>
  <si>
    <t>طلوع بامداد مهرگان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</si>
  <si>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</si>
  <si>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</si>
  <si>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</si>
  <si>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</si>
  <si>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اجاره معادن407-3ماهه18%</t>
  </si>
  <si>
    <t>صکوک اجاره غدیر408-بدون ضامن</t>
  </si>
  <si>
    <t>اسناد خزانه-م3بودجه01-040520</t>
  </si>
  <si>
    <t>اسناد خزانه-م13بودجه02-051021</t>
  </si>
  <si>
    <t>صکوک اجاره فولاد005-بدون ضامن</t>
  </si>
  <si>
    <t>اسنادخزانه-م5بودجه01-041015</t>
  </si>
  <si>
    <t>اسنادخزانه-م9بودجه01-040826</t>
  </si>
  <si>
    <t>مرابحه عام دولت139-ش.خ040804</t>
  </si>
  <si>
    <t>مرابحه عام دولت140-ش.خ050504</t>
  </si>
  <si>
    <t>مرابحه عام دولت141-ش.خ040302</t>
  </si>
  <si>
    <t>مرابحه عام دولت143-ش.خ041009</t>
  </si>
  <si>
    <t>اسناد خزانه-م7بودجه02-040910</t>
  </si>
  <si>
    <t>-1-3-2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</si>
  <si>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</si>
  <si>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</si>
  <si>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</si>
  <si>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</si>
  <si>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</si>
  <si>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</si>
  <si>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</si>
  <si>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</si>
  <si>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</si>
  <si>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</si>
  <si>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</si>
  <si>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</si>
  <si>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</si>
  <si>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</si>
  <si>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</si>
  <si>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</si>
  <si>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</si>
  <si>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</si>
  <si>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</si>
  <si>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</si>
  <si>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1404/02/30</t>
  </si>
  <si>
    <t>1404/04/28</t>
  </si>
  <si>
    <t>1404/02/20</t>
  </si>
  <si>
    <t>1404/02/31</t>
  </si>
  <si>
    <t>1404/04/26</t>
  </si>
  <si>
    <t>1404/10/23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</si>
  <si>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</si>
  <si>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</si>
  <si>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</si>
  <si>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</si>
  <si>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</si>
  <si>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</si>
  <si>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</si>
  <si>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</si>
  <si>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</si>
  <si>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</si>
  <si>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1404/10/09</t>
  </si>
  <si>
    <t>1404/03/02</t>
  </si>
  <si>
    <t>1405/05/04</t>
  </si>
  <si>
    <t>1404/08/04</t>
  </si>
  <si>
    <t>1405/12/24</t>
  </si>
  <si>
    <t>1404/08/26</t>
  </si>
  <si>
    <t>1404/07/19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</si>
  <si>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</si>
  <si>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</si>
  <si>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</si>
  <si>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</si>
  <si>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</si>
  <si>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</si>
  <si>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</si>
  <si>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</si>
  <si>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</si>
  <si>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</si>
  <si>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</si>
  <si>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</si>
  <si>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</si>
  <si>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</si>
  <si>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</si>
  <si>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</si>
  <si>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</si>
  <si>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اوراق مشارکت شهرداری مشهد خط3 فاز3</t>
  </si>
  <si>
    <t>اوراق مشارکت شهرداری مشهد خط2 فاز7</t>
  </si>
  <si>
    <t>سهیدرو</t>
  </si>
  <si>
    <t>داروسازی امین</t>
  </si>
  <si>
    <t>درآمد تعد پذیره نویسی</t>
  </si>
  <si>
    <t>سود تقسیمی صندوق سهامی ذوب آهن نوویرا (صندوق سهامی ذوب آهن نوویرا)</t>
  </si>
  <si>
    <t>1404/05/26</t>
  </si>
  <si>
    <t>ریال</t>
  </si>
  <si>
    <t>نماد</t>
  </si>
  <si>
    <t>بهای تمام شده  ریال</t>
  </si>
  <si>
    <t xml:space="preserve">نرخ اسمی </t>
  </si>
  <si>
    <t>میانگین بازدهی تا سررسید</t>
  </si>
  <si>
    <t>درصد</t>
  </si>
  <si>
    <t>صندوق سرمایه گذاری اختصاصی بازارگردانی آوای زاگرس</t>
  </si>
  <si>
    <t>صندوق تحت مدیریت مشترک</t>
  </si>
  <si>
    <t>اوراق اجاره شرکت گروه پتروشیمی تابان فردا زاکرس</t>
  </si>
  <si>
    <t>تابان25</t>
  </si>
  <si>
    <t>اوراق مرابحه شرکت کلور ایرانیان شرق</t>
  </si>
  <si>
    <t>کلور083</t>
  </si>
  <si>
    <t>اوراق مشارکت شهرداری مشهد (تامین مالی قطار شهری فاز7 خط2) - تعهد پذیره نویسی مبلغ 70 میلیارد ریال می باشد  که در تاریخ 1404/11/01 شناسایی و دریافت خواهد شد</t>
  </si>
  <si>
    <t>اوراق مشارکت شهرداری مشهد (تامین مالی قطار شهری فاز3 خط3)- تعهد پذیره نویسی مبلغ 80 میلیارد ریال می باشد  که در تاریخ 1404/11/01 شناسایی و دریافت خواهد شد</t>
  </si>
  <si>
    <t>پیمانکاران طرف حساب دولت</t>
  </si>
  <si>
    <t>مرابحه عام دولت</t>
  </si>
  <si>
    <t>اراد206</t>
  </si>
  <si>
    <t>شرکت تامین سرمایه کاردان</t>
  </si>
  <si>
    <t>سهیدرو0611</t>
  </si>
  <si>
    <t>شرکت داروسازی کوثر</t>
  </si>
  <si>
    <t>اختیار فروش تبعی داروسازی کوثر</t>
  </si>
  <si>
    <t>دامین</t>
  </si>
  <si>
    <t>اراد250</t>
  </si>
  <si>
    <t>اراد253</t>
  </si>
  <si>
    <t>اراد254</t>
  </si>
  <si>
    <t>اراد256</t>
  </si>
  <si>
    <t xml:space="preserve"> بانک پاسارگاد </t>
  </si>
  <si>
    <t xml:space="preserve"> بانک دی </t>
  </si>
  <si>
    <t xml:space="preserve"> موسسه اعتباری ملل </t>
  </si>
  <si>
    <t xml:space="preserve"> بانک اقتصاد نوین </t>
  </si>
  <si>
    <t xml:space="preserve"> بانک گردشگری </t>
  </si>
  <si>
    <t xml:space="preserve"> بانک رفاه </t>
  </si>
  <si>
    <t xml:space="preserve"> بانک سامان  </t>
  </si>
  <si>
    <t xml:space="preserve"> بانک خاورمیانه </t>
  </si>
  <si>
    <t xml:space="preserve"> بانک صادرات  </t>
  </si>
  <si>
    <t xml:space="preserve"> بانک پارسیان  </t>
  </si>
  <si>
    <t xml:space="preserve"> بانک مسکن  </t>
  </si>
  <si>
    <t xml:space="preserve"> بانک ملت  </t>
  </si>
  <si>
    <t xml:space="preserve"> بانک شهر   </t>
  </si>
  <si>
    <t>اوراق سهیدرو061</t>
  </si>
  <si>
    <t> اوراق مشارکت شهرداری مشهد خط2 فاز7</t>
  </si>
  <si>
    <t> اوراق مشارکت شهرداری مشهد خط3 فاز3</t>
  </si>
  <si>
    <t xml:space="preserve">بانک پاسارگاد  </t>
  </si>
  <si>
    <t xml:space="preserve"> موسسه اعتباری ملل  </t>
  </si>
  <si>
    <t xml:space="preserve">بانک اقتصاد نوین </t>
  </si>
  <si>
    <t xml:space="preserve">بانک گردشگری </t>
  </si>
  <si>
    <t>بانک صادرات</t>
  </si>
  <si>
    <t xml:space="preserve">بانک پارسیان  </t>
  </si>
  <si>
    <t xml:space="preserve">درصد   </t>
  </si>
  <si>
    <t>ظگستر561</t>
  </si>
  <si>
    <t>ظزامیا561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</si>
</sst>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2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8"/>
      <name val="Arial"/>
      <family val="2"/>
    </font>
    <font>
      <sz val="10"/>
      <color rgb="FF000000"/>
      <name val="Arial"/>
      <family val="2"/>
    </font>
    <font>
      <sz val="12"/>
      <color theme="1"/>
      <name val="B Nazanin"/>
      <charset val="178"/>
    </font>
    <font>
      <sz val="10"/>
      <color rgb="FF000000"/>
      <name val="B Nazanin"/>
      <charset val="178"/>
    </font>
    <font>
      <b/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3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center" vertical="center"/>
    </xf>
    <xf numFmtId="9" fontId="9" fillId="0" borderId="10" xfId="2" applyFont="1" applyFill="1" applyBorder="1" applyAlignment="1">
      <alignment horizontal="center" vertical="center"/>
    </xf>
    <xf numFmtId="10" fontId="9" fillId="0" borderId="10" xfId="2" applyNumberFormat="1" applyFont="1" applyFill="1" applyBorder="1" applyAlignment="1">
      <alignment horizontal="center" vertical="center"/>
    </xf>
    <xf numFmtId="10" fontId="9" fillId="0" borderId="10" xfId="0" applyNumberFormat="1" applyFont="1" applyBorder="1" applyAlignment="1">
      <alignment horizontal="center" vertical="center"/>
    </xf>
    <xf numFmtId="165" fontId="9" fillId="0" borderId="10" xfId="2" applyNumberFormat="1" applyFont="1" applyFill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3" fontId="5" fillId="0" borderId="0" xfId="3" applyNumberFormat="1" applyFont="1" applyAlignment="1">
      <alignment horizontal="right" vertical="top"/>
    </xf>
    <xf numFmtId="10" fontId="5" fillId="0" borderId="2" xfId="2" applyNumberFormat="1" applyFont="1" applyBorder="1" applyAlignment="1">
      <alignment horizontal="center" vertical="center"/>
    </xf>
    <xf numFmtId="10" fontId="5" fillId="0" borderId="0" xfId="2" applyNumberFormat="1" applyFont="1" applyBorder="1" applyAlignment="1">
      <alignment horizontal="center" vertical="center"/>
    </xf>
    <xf numFmtId="10" fontId="5" fillId="0" borderId="7" xfId="2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9" fontId="5" fillId="0" borderId="5" xfId="2" applyFont="1" applyBorder="1" applyAlignment="1">
      <alignment horizontal="center" vertical="center"/>
    </xf>
    <xf numFmtId="10" fontId="5" fillId="0" borderId="5" xfId="2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0" fontId="5" fillId="0" borderId="0" xfId="2" applyNumberFormat="1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3" fontId="5" fillId="0" borderId="4" xfId="3" applyNumberFormat="1" applyFont="1" applyBorder="1" applyAlignment="1">
      <alignment horizontal="right" vertical="top"/>
    </xf>
    <xf numFmtId="0" fontId="8" fillId="0" borderId="0" xfId="3" applyAlignment="1">
      <alignment horizontal="left"/>
    </xf>
    <xf numFmtId="0" fontId="5" fillId="0" borderId="0" xfId="3" applyFont="1" applyAlignment="1">
      <alignment horizontal="right" vertical="top"/>
    </xf>
    <xf numFmtId="0" fontId="5" fillId="0" borderId="4" xfId="3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3" fontId="5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right" vertical="top"/>
    </xf>
    <xf numFmtId="3" fontId="5" fillId="0" borderId="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3" fontId="5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3" fontId="5" fillId="0" borderId="0" xfId="0" applyNumberFormat="1" applyFont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top"/>
    </xf>
    <xf numFmtId="3" fontId="5" fillId="0" borderId="0" xfId="3" applyNumberFormat="1" applyFont="1" applyAlignment="1">
      <alignment horizontal="right" vertical="top"/>
    </xf>
    <xf numFmtId="3" fontId="5" fillId="0" borderId="4" xfId="3" applyNumberFormat="1" applyFont="1" applyBorder="1" applyAlignment="1">
      <alignment horizontal="right" vertical="top"/>
    </xf>
  </cellXfs>
  <cellStyles count="6">
    <cellStyle name="Comma" xfId="1" builtinId="3"/>
    <cellStyle name="Comma 2" xfId="4" xr:uid="{A46AF68F-082B-4D6C-83BE-32B34119E708}"/>
    <cellStyle name="Normal" xfId="0" builtinId="0"/>
    <cellStyle name="Normal 2" xfId="3" xr:uid="{0A574D33-37E7-4F10-AF04-B926FB7CA259}"/>
    <cellStyle name="Percent" xfId="2" builtinId="5"/>
    <cellStyle name="Percent 2" xfId="5" xr:uid="{6B7B3D1A-E908-47CD-BC15-D807C975CE0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3000375</xdr:colOff>
      <xdr:row>24</xdr:row>
      <xdr:rowOff>111125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AEF8D9-F299-319E-5805-7E1D2E328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981750" y="95250"/>
          <a:ext cx="7842250" cy="696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view="pageBreakPreview" zoomScale="60" zoomScaleNormal="100" workbookViewId="0">
      <selection activeCell="B34" sqref="B34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71" t="s">
        <v>0</v>
      </c>
      <c r="B1" s="71"/>
      <c r="C1" s="71"/>
    </row>
    <row r="2" spans="1:3" ht="21.75" customHeight="1" x14ac:dyDescent="0.2">
      <c r="A2" s="71" t="s">
        <v>1</v>
      </c>
      <c r="B2" s="71"/>
      <c r="C2" s="71"/>
    </row>
    <row r="3" spans="1:3" ht="21.75" customHeight="1" x14ac:dyDescent="0.2">
      <c r="A3" s="71" t="s">
        <v>2</v>
      </c>
      <c r="B3" s="71"/>
      <c r="C3" s="71"/>
    </row>
    <row r="4" spans="1:3" ht="7.35" customHeight="1" x14ac:dyDescent="0.2"/>
    <row r="5" spans="1:3" ht="123.6" customHeight="1" x14ac:dyDescent="0.2">
      <c r="B5" s="72"/>
    </row>
    <row r="6" spans="1:3" ht="123.6" customHeight="1" x14ac:dyDescent="0.2">
      <c r="B6" s="72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52"/>
  <sheetViews>
    <sheetView rightToLeft="1" topLeftCell="A25" workbookViewId="0">
      <selection activeCell="F48" sqref="F48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6.28515625" customWidth="1"/>
    <col min="5" max="5" width="1.28515625" customWidth="1"/>
    <col min="6" max="6" width="16" customWidth="1"/>
    <col min="7" max="7" width="1.28515625" customWidth="1"/>
    <col min="8" max="8" width="16.140625" customWidth="1"/>
    <col min="9" max="9" width="1.28515625" customWidth="1"/>
    <col min="10" max="10" width="16" customWidth="1"/>
    <col min="11" max="11" width="1.28515625" customWidth="1"/>
    <col min="12" max="12" width="17.28515625" customWidth="1"/>
    <col min="13" max="13" width="1.28515625" customWidth="1"/>
    <col min="14" max="14" width="16.28515625" bestFit="1" customWidth="1"/>
    <col min="15" max="16" width="1.28515625" customWidth="1"/>
    <col min="17" max="17" width="17.85546875" bestFit="1" customWidth="1"/>
    <col min="18" max="18" width="1.28515625" customWidth="1"/>
    <col min="19" max="19" width="16.140625" bestFit="1" customWidth="1"/>
    <col min="20" max="20" width="1.28515625" customWidth="1"/>
    <col min="21" max="21" width="17.71093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ht="21.75" customHeight="1" x14ac:dyDescent="0.2">
      <c r="A2" s="71" t="s">
        <v>182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</row>
    <row r="3" spans="1:23" ht="21.75" customHeight="1" x14ac:dyDescent="0.2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 ht="14.45" customHeight="1" x14ac:dyDescent="0.2"/>
    <row r="5" spans="1:23" ht="14.45" customHeight="1" x14ac:dyDescent="0.2">
      <c r="A5" s="1" t="s">
        <v>222</v>
      </c>
      <c r="B5" s="84" t="s">
        <v>223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</row>
    <row r="6" spans="1:23" ht="14.45" customHeight="1" x14ac:dyDescent="0.2">
      <c r="D6" s="79" t="s">
        <v>201</v>
      </c>
      <c r="E6" s="79"/>
      <c r="F6" s="79"/>
      <c r="G6" s="79"/>
      <c r="H6" s="79"/>
      <c r="I6" s="79"/>
      <c r="J6" s="79"/>
      <c r="K6" s="79"/>
      <c r="L6" s="79"/>
      <c r="N6" s="79" t="s">
        <v>202</v>
      </c>
      <c r="O6" s="79"/>
      <c r="P6" s="79"/>
      <c r="Q6" s="79"/>
      <c r="R6" s="79"/>
      <c r="S6" s="79"/>
      <c r="T6" s="79"/>
      <c r="U6" s="79"/>
      <c r="V6" s="79"/>
      <c r="W6" s="79"/>
    </row>
    <row r="7" spans="1:23" ht="14.45" customHeight="1" x14ac:dyDescent="0.2">
      <c r="D7" s="3"/>
      <c r="E7" s="3"/>
      <c r="F7" s="3"/>
      <c r="G7" s="3"/>
      <c r="H7" s="3"/>
      <c r="I7" s="3"/>
      <c r="J7" s="81" t="s">
        <v>30</v>
      </c>
      <c r="K7" s="81"/>
      <c r="L7" s="81"/>
      <c r="N7" s="3"/>
      <c r="O7" s="3"/>
      <c r="P7" s="3"/>
      <c r="Q7" s="3"/>
      <c r="R7" s="3"/>
      <c r="S7" s="3"/>
      <c r="T7" s="3"/>
      <c r="U7" s="81" t="s">
        <v>30</v>
      </c>
      <c r="V7" s="81"/>
      <c r="W7" s="81"/>
    </row>
    <row r="8" spans="1:23" ht="14.45" customHeight="1" x14ac:dyDescent="0.2">
      <c r="A8" s="79" t="s">
        <v>58</v>
      </c>
      <c r="B8" s="79"/>
      <c r="D8" s="2" t="s">
        <v>224</v>
      </c>
      <c r="F8" s="2" t="s">
        <v>205</v>
      </c>
      <c r="H8" s="2" t="s">
        <v>206</v>
      </c>
      <c r="J8" s="4" t="s">
        <v>166</v>
      </c>
      <c r="K8" s="3"/>
      <c r="L8" s="4" t="s">
        <v>187</v>
      </c>
      <c r="N8" s="2" t="s">
        <v>224</v>
      </c>
      <c r="P8" s="79" t="s">
        <v>205</v>
      </c>
      <c r="Q8" s="79"/>
      <c r="S8" s="2" t="s">
        <v>206</v>
      </c>
      <c r="U8" s="4" t="s">
        <v>166</v>
      </c>
      <c r="V8" s="3"/>
      <c r="W8" s="4" t="s">
        <v>187</v>
      </c>
    </row>
    <row r="9" spans="1:23" ht="14.45" customHeight="1" x14ac:dyDescent="0.2">
      <c r="A9" s="56"/>
      <c r="B9" s="56"/>
      <c r="D9" s="56" t="s">
        <v>327</v>
      </c>
      <c r="F9" s="56" t="s">
        <v>327</v>
      </c>
      <c r="H9" s="56" t="s">
        <v>327</v>
      </c>
      <c r="J9" s="56" t="s">
        <v>327</v>
      </c>
      <c r="L9" s="57" t="s">
        <v>375</v>
      </c>
      <c r="N9" s="56" t="s">
        <v>327</v>
      </c>
      <c r="P9" s="93" t="s">
        <v>327</v>
      </c>
      <c r="Q9" s="93"/>
      <c r="S9" s="56" t="s">
        <v>327</v>
      </c>
      <c r="U9" s="56" t="s">
        <v>327</v>
      </c>
      <c r="W9" s="57" t="s">
        <v>332</v>
      </c>
    </row>
    <row r="10" spans="1:23" ht="21.75" customHeight="1" x14ac:dyDescent="0.2">
      <c r="A10" s="73" t="s">
        <v>74</v>
      </c>
      <c r="B10" s="73"/>
      <c r="D10" s="40">
        <v>0</v>
      </c>
      <c r="E10" s="41"/>
      <c r="F10" s="40">
        <v>0</v>
      </c>
      <c r="G10" s="41"/>
      <c r="H10" s="40">
        <v>39094233912</v>
      </c>
      <c r="I10" s="41"/>
      <c r="J10" s="40">
        <f>D10+F10+H10</f>
        <v>39094233912</v>
      </c>
      <c r="K10" s="41"/>
      <c r="L10" s="37">
        <f>J10/درآمد!$F$14</f>
        <v>1.9193926122681815E-3</v>
      </c>
      <c r="M10" s="41"/>
      <c r="N10" s="40">
        <v>0</v>
      </c>
      <c r="O10" s="41"/>
      <c r="P10" s="85">
        <v>0</v>
      </c>
      <c r="Q10" s="85"/>
      <c r="R10" s="41"/>
      <c r="S10" s="40">
        <v>39094233912</v>
      </c>
      <c r="T10" s="41"/>
      <c r="U10" s="40">
        <f>N10+P10+S10</f>
        <v>39094233912</v>
      </c>
      <c r="V10" s="41"/>
      <c r="W10" s="37">
        <f>U10/درآمد!$F$14</f>
        <v>1.9193926122681815E-3</v>
      </c>
    </row>
    <row r="11" spans="1:23" ht="21.75" customHeight="1" x14ac:dyDescent="0.2">
      <c r="A11" s="73" t="s">
        <v>70</v>
      </c>
      <c r="B11" s="73"/>
      <c r="D11" s="42">
        <v>0</v>
      </c>
      <c r="E11" s="41"/>
      <c r="F11" s="42">
        <v>-33863560230</v>
      </c>
      <c r="G11" s="41"/>
      <c r="H11" s="42">
        <v>61271295007</v>
      </c>
      <c r="I11" s="41"/>
      <c r="J11" s="42">
        <f t="shared" ref="J11:J47" si="0">D11+F11+H11</f>
        <v>27407734777</v>
      </c>
      <c r="K11" s="41"/>
      <c r="L11" s="38">
        <f>J11/درآمد!$F$14</f>
        <v>1.3456256431164393E-3</v>
      </c>
      <c r="M11" s="41"/>
      <c r="N11" s="42">
        <v>0</v>
      </c>
      <c r="O11" s="41"/>
      <c r="P11" s="76">
        <v>27713428292</v>
      </c>
      <c r="Q11" s="76"/>
      <c r="R11" s="41"/>
      <c r="S11" s="42">
        <v>61271295007</v>
      </c>
      <c r="T11" s="41"/>
      <c r="U11" s="42">
        <f t="shared" ref="U11:U46" si="1">N11+P11+S11</f>
        <v>88984723299</v>
      </c>
      <c r="V11" s="41"/>
      <c r="W11" s="38">
        <f>U11/درآمد!$F$14</f>
        <v>4.368844287607406E-3</v>
      </c>
    </row>
    <row r="12" spans="1:23" ht="21.75" customHeight="1" x14ac:dyDescent="0.2">
      <c r="A12" s="73" t="s">
        <v>68</v>
      </c>
      <c r="B12" s="73"/>
      <c r="D12" s="42">
        <v>0</v>
      </c>
      <c r="E12" s="41"/>
      <c r="F12" s="42">
        <v>129496334329</v>
      </c>
      <c r="G12" s="41"/>
      <c r="H12" s="42">
        <v>180149292668</v>
      </c>
      <c r="I12" s="41"/>
      <c r="J12" s="42">
        <f t="shared" si="0"/>
        <v>309645626997</v>
      </c>
      <c r="K12" s="41"/>
      <c r="L12" s="38">
        <f>J12/درآمد!$F$14</f>
        <v>1.520253677862096E-2</v>
      </c>
      <c r="M12" s="41"/>
      <c r="N12" s="42">
        <v>0</v>
      </c>
      <c r="O12" s="41"/>
      <c r="P12" s="76">
        <v>503650367178</v>
      </c>
      <c r="Q12" s="76"/>
      <c r="R12" s="41"/>
      <c r="S12" s="42">
        <v>659927567942</v>
      </c>
      <c r="T12" s="41"/>
      <c r="U12" s="42">
        <f t="shared" si="1"/>
        <v>1163577935120</v>
      </c>
      <c r="V12" s="41"/>
      <c r="W12" s="38">
        <f>U12/درآمد!$F$14</f>
        <v>5.7127680196901391E-2</v>
      </c>
    </row>
    <row r="13" spans="1:23" ht="21.75" customHeight="1" x14ac:dyDescent="0.2">
      <c r="A13" s="73" t="s">
        <v>66</v>
      </c>
      <c r="B13" s="73"/>
      <c r="D13" s="42">
        <v>0</v>
      </c>
      <c r="E13" s="41"/>
      <c r="F13" s="42">
        <v>16390986054</v>
      </c>
      <c r="G13" s="41"/>
      <c r="H13" s="42">
        <v>0</v>
      </c>
      <c r="I13" s="41"/>
      <c r="J13" s="42">
        <f t="shared" si="0"/>
        <v>16390986054</v>
      </c>
      <c r="K13" s="41"/>
      <c r="L13" s="38">
        <f>J13/درآمد!$F$14</f>
        <v>8.0474111887332566E-4</v>
      </c>
      <c r="M13" s="41"/>
      <c r="N13" s="42">
        <v>0</v>
      </c>
      <c r="O13" s="41"/>
      <c r="P13" s="76">
        <v>54077413288</v>
      </c>
      <c r="Q13" s="76"/>
      <c r="R13" s="41"/>
      <c r="S13" s="42">
        <v>41055000</v>
      </c>
      <c r="T13" s="41"/>
      <c r="U13" s="42">
        <f t="shared" si="1"/>
        <v>54118468288</v>
      </c>
      <c r="V13" s="41"/>
      <c r="W13" s="38">
        <f>U13/درآمد!$F$14</f>
        <v>2.6570309179884629E-3</v>
      </c>
    </row>
    <row r="14" spans="1:23" ht="21.75" customHeight="1" x14ac:dyDescent="0.2">
      <c r="A14" s="73" t="s">
        <v>225</v>
      </c>
      <c r="B14" s="73"/>
      <c r="D14" s="42">
        <v>0</v>
      </c>
      <c r="E14" s="41"/>
      <c r="F14" s="42">
        <v>0</v>
      </c>
      <c r="G14" s="41"/>
      <c r="H14" s="42">
        <v>0</v>
      </c>
      <c r="I14" s="41"/>
      <c r="J14" s="42">
        <f t="shared" si="0"/>
        <v>0</v>
      </c>
      <c r="K14" s="41"/>
      <c r="L14" s="38">
        <f>J14/درآمد!$F$14</f>
        <v>0</v>
      </c>
      <c r="M14" s="41"/>
      <c r="N14" s="42">
        <v>0</v>
      </c>
      <c r="O14" s="41"/>
      <c r="P14" s="76">
        <v>0</v>
      </c>
      <c r="Q14" s="76"/>
      <c r="R14" s="41"/>
      <c r="S14" s="42">
        <v>2731021875</v>
      </c>
      <c r="T14" s="41"/>
      <c r="U14" s="42">
        <f t="shared" si="1"/>
        <v>2731021875</v>
      </c>
      <c r="V14" s="41"/>
      <c r="W14" s="38">
        <f>U14/درآمد!$F$14</f>
        <v>1.340837941118675E-4</v>
      </c>
    </row>
    <row r="15" spans="1:23" ht="21.75" customHeight="1" x14ac:dyDescent="0.2">
      <c r="A15" s="73" t="s">
        <v>226</v>
      </c>
      <c r="B15" s="73"/>
      <c r="D15" s="42">
        <v>0</v>
      </c>
      <c r="E15" s="41"/>
      <c r="F15" s="42">
        <v>0</v>
      </c>
      <c r="G15" s="41"/>
      <c r="H15" s="42">
        <v>0</v>
      </c>
      <c r="I15" s="41"/>
      <c r="J15" s="42">
        <f t="shared" si="0"/>
        <v>0</v>
      </c>
      <c r="K15" s="41"/>
      <c r="L15" s="38">
        <f>J15/درآمد!$F$14</f>
        <v>0</v>
      </c>
      <c r="M15" s="41"/>
      <c r="N15" s="42">
        <v>0</v>
      </c>
      <c r="O15" s="41"/>
      <c r="P15" s="76">
        <v>0</v>
      </c>
      <c r="Q15" s="76"/>
      <c r="R15" s="41"/>
      <c r="S15" s="42">
        <v>3134510744</v>
      </c>
      <c r="T15" s="41"/>
      <c r="U15" s="42">
        <f t="shared" si="1"/>
        <v>3134510744</v>
      </c>
      <c r="V15" s="41"/>
      <c r="W15" s="38">
        <f>U15/درآمد!$F$14</f>
        <v>1.5389371175942435E-4</v>
      </c>
    </row>
    <row r="16" spans="1:23" ht="21.75" customHeight="1" x14ac:dyDescent="0.2">
      <c r="A16" s="73" t="s">
        <v>227</v>
      </c>
      <c r="B16" s="73"/>
      <c r="D16" s="42">
        <v>0</v>
      </c>
      <c r="E16" s="41"/>
      <c r="F16" s="42">
        <v>0</v>
      </c>
      <c r="G16" s="41"/>
      <c r="H16" s="42">
        <v>0</v>
      </c>
      <c r="I16" s="41"/>
      <c r="J16" s="42">
        <f t="shared" si="0"/>
        <v>0</v>
      </c>
      <c r="K16" s="41"/>
      <c r="L16" s="38">
        <f>J16/درآمد!$F$14</f>
        <v>0</v>
      </c>
      <c r="M16" s="41"/>
      <c r="N16" s="42">
        <v>0</v>
      </c>
      <c r="O16" s="41"/>
      <c r="P16" s="76">
        <v>0</v>
      </c>
      <c r="Q16" s="76"/>
      <c r="R16" s="41"/>
      <c r="S16" s="42">
        <v>-285625000</v>
      </c>
      <c r="T16" s="41"/>
      <c r="U16" s="42">
        <f t="shared" si="1"/>
        <v>-285625000</v>
      </c>
      <c r="V16" s="41"/>
      <c r="W16" s="38">
        <f>U16/درآمد!$F$14</f>
        <v>-1.4023206494163346E-5</v>
      </c>
    </row>
    <row r="17" spans="1:23" ht="21.75" customHeight="1" x14ac:dyDescent="0.2">
      <c r="A17" s="73" t="s">
        <v>228</v>
      </c>
      <c r="B17" s="73"/>
      <c r="D17" s="42">
        <v>0</v>
      </c>
      <c r="E17" s="41"/>
      <c r="F17" s="42">
        <v>0</v>
      </c>
      <c r="G17" s="41"/>
      <c r="H17" s="42">
        <v>0</v>
      </c>
      <c r="I17" s="41"/>
      <c r="J17" s="42">
        <f t="shared" si="0"/>
        <v>0</v>
      </c>
      <c r="K17" s="41"/>
      <c r="L17" s="38">
        <f>J17/درآمد!$F$14</f>
        <v>0</v>
      </c>
      <c r="M17" s="41"/>
      <c r="N17" s="42">
        <v>0</v>
      </c>
      <c r="O17" s="41"/>
      <c r="P17" s="76">
        <v>0</v>
      </c>
      <c r="Q17" s="76"/>
      <c r="R17" s="41"/>
      <c r="S17" s="42">
        <v>-2166400000</v>
      </c>
      <c r="T17" s="41"/>
      <c r="U17" s="42">
        <f t="shared" si="1"/>
        <v>-2166400000</v>
      </c>
      <c r="V17" s="41"/>
      <c r="W17" s="38">
        <f>U17/درآمد!$F$14</f>
        <v>-1.063627992961242E-4</v>
      </c>
    </row>
    <row r="18" spans="1:23" ht="21.75" customHeight="1" x14ac:dyDescent="0.2">
      <c r="A18" s="73" t="s">
        <v>229</v>
      </c>
      <c r="B18" s="73"/>
      <c r="D18" s="42">
        <v>0</v>
      </c>
      <c r="E18" s="41"/>
      <c r="F18" s="42">
        <v>0</v>
      </c>
      <c r="G18" s="41"/>
      <c r="H18" s="42">
        <v>0</v>
      </c>
      <c r="I18" s="41"/>
      <c r="J18" s="42">
        <f t="shared" si="0"/>
        <v>0</v>
      </c>
      <c r="K18" s="41"/>
      <c r="L18" s="38">
        <f>J18/درآمد!$F$14</f>
        <v>0</v>
      </c>
      <c r="M18" s="41"/>
      <c r="N18" s="42">
        <v>0</v>
      </c>
      <c r="O18" s="41"/>
      <c r="P18" s="76">
        <v>0</v>
      </c>
      <c r="Q18" s="76"/>
      <c r="R18" s="41"/>
      <c r="S18" s="42">
        <v>393906131</v>
      </c>
      <c r="T18" s="41"/>
      <c r="U18" s="42">
        <f t="shared" si="1"/>
        <v>393906131</v>
      </c>
      <c r="V18" s="41"/>
      <c r="W18" s="38">
        <f>U18/درآمد!$F$14</f>
        <v>1.9339438124568779E-5</v>
      </c>
    </row>
    <row r="19" spans="1:23" ht="21.75" customHeight="1" x14ac:dyDescent="0.2">
      <c r="A19" s="73" t="s">
        <v>230</v>
      </c>
      <c r="B19" s="73"/>
      <c r="D19" s="42">
        <v>0</v>
      </c>
      <c r="E19" s="41"/>
      <c r="F19" s="42">
        <v>0</v>
      </c>
      <c r="G19" s="41"/>
      <c r="H19" s="42">
        <v>0</v>
      </c>
      <c r="I19" s="41"/>
      <c r="J19" s="42">
        <f t="shared" si="0"/>
        <v>0</v>
      </c>
      <c r="K19" s="41"/>
      <c r="L19" s="38">
        <f>J19/درآمد!$F$14</f>
        <v>0</v>
      </c>
      <c r="M19" s="41"/>
      <c r="N19" s="42">
        <v>0</v>
      </c>
      <c r="O19" s="41"/>
      <c r="P19" s="76">
        <v>0</v>
      </c>
      <c r="Q19" s="76"/>
      <c r="R19" s="41"/>
      <c r="S19" s="42">
        <v>4018453750</v>
      </c>
      <c r="T19" s="41"/>
      <c r="U19" s="42">
        <f t="shared" si="1"/>
        <v>4018453750</v>
      </c>
      <c r="V19" s="41"/>
      <c r="W19" s="38">
        <f>U19/درآمد!$F$14</f>
        <v>1.9729227736891045E-4</v>
      </c>
    </row>
    <row r="20" spans="1:23" ht="21.75" customHeight="1" x14ac:dyDescent="0.2">
      <c r="A20" s="73" t="s">
        <v>231</v>
      </c>
      <c r="B20" s="73"/>
      <c r="D20" s="42">
        <v>0</v>
      </c>
      <c r="E20" s="41"/>
      <c r="F20" s="42">
        <v>0</v>
      </c>
      <c r="G20" s="41"/>
      <c r="H20" s="42">
        <v>0</v>
      </c>
      <c r="I20" s="41"/>
      <c r="J20" s="42">
        <f t="shared" si="0"/>
        <v>0</v>
      </c>
      <c r="K20" s="41"/>
      <c r="L20" s="38">
        <f>J20/درآمد!$F$14</f>
        <v>0</v>
      </c>
      <c r="M20" s="41"/>
      <c r="N20" s="42">
        <v>0</v>
      </c>
      <c r="O20" s="41"/>
      <c r="P20" s="76">
        <v>0</v>
      </c>
      <c r="Q20" s="76"/>
      <c r="R20" s="41"/>
      <c r="S20" s="42">
        <v>-17131409407</v>
      </c>
      <c r="T20" s="41"/>
      <c r="U20" s="42">
        <f t="shared" si="1"/>
        <v>-17131409407</v>
      </c>
      <c r="V20" s="41"/>
      <c r="W20" s="38">
        <f>U20/درآمد!$F$14</f>
        <v>-8.4109336245221332E-4</v>
      </c>
    </row>
    <row r="21" spans="1:23" ht="21.75" customHeight="1" x14ac:dyDescent="0.2">
      <c r="A21" s="73" t="s">
        <v>232</v>
      </c>
      <c r="B21" s="73"/>
      <c r="D21" s="42">
        <v>0</v>
      </c>
      <c r="E21" s="41"/>
      <c r="F21" s="42">
        <v>0</v>
      </c>
      <c r="G21" s="41"/>
      <c r="H21" s="42">
        <v>0</v>
      </c>
      <c r="I21" s="41"/>
      <c r="J21" s="42">
        <f t="shared" si="0"/>
        <v>0</v>
      </c>
      <c r="K21" s="41"/>
      <c r="L21" s="38">
        <f>J21/درآمد!$F$14</f>
        <v>0</v>
      </c>
      <c r="M21" s="41"/>
      <c r="N21" s="42">
        <v>0</v>
      </c>
      <c r="O21" s="41"/>
      <c r="P21" s="76">
        <v>0</v>
      </c>
      <c r="Q21" s="76"/>
      <c r="R21" s="41"/>
      <c r="S21" s="42">
        <v>-21490000000</v>
      </c>
      <c r="T21" s="41"/>
      <c r="U21" s="42">
        <f t="shared" si="1"/>
        <v>-21490000000</v>
      </c>
      <c r="V21" s="41"/>
      <c r="W21" s="38">
        <f>U21/درآمد!$F$14</f>
        <v>-1.0550851905805525E-3</v>
      </c>
    </row>
    <row r="22" spans="1:23" ht="21.75" customHeight="1" x14ac:dyDescent="0.2">
      <c r="A22" s="73" t="s">
        <v>233</v>
      </c>
      <c r="B22" s="73"/>
      <c r="D22" s="42">
        <v>0</v>
      </c>
      <c r="E22" s="41"/>
      <c r="F22" s="42">
        <v>0</v>
      </c>
      <c r="G22" s="41"/>
      <c r="H22" s="42">
        <v>0</v>
      </c>
      <c r="I22" s="41"/>
      <c r="J22" s="42">
        <f t="shared" si="0"/>
        <v>0</v>
      </c>
      <c r="K22" s="41"/>
      <c r="L22" s="38">
        <f>J22/درآمد!$F$14</f>
        <v>0</v>
      </c>
      <c r="M22" s="41"/>
      <c r="N22" s="42">
        <v>0</v>
      </c>
      <c r="O22" s="41"/>
      <c r="P22" s="76">
        <v>0</v>
      </c>
      <c r="Q22" s="76"/>
      <c r="R22" s="41"/>
      <c r="S22" s="42">
        <v>642799995</v>
      </c>
      <c r="T22" s="41"/>
      <c r="U22" s="42">
        <f t="shared" si="1"/>
        <v>642799995</v>
      </c>
      <c r="V22" s="41"/>
      <c r="W22" s="38">
        <f>U22/درآمد!$F$14</f>
        <v>3.1559271997661855E-5</v>
      </c>
    </row>
    <row r="23" spans="1:23" ht="21.75" customHeight="1" x14ac:dyDescent="0.2">
      <c r="A23" s="73" t="s">
        <v>234</v>
      </c>
      <c r="B23" s="73"/>
      <c r="D23" s="42">
        <v>0</v>
      </c>
      <c r="E23" s="41"/>
      <c r="F23" s="42">
        <v>0</v>
      </c>
      <c r="G23" s="41"/>
      <c r="H23" s="42">
        <v>0</v>
      </c>
      <c r="I23" s="41"/>
      <c r="J23" s="42">
        <f t="shared" si="0"/>
        <v>0</v>
      </c>
      <c r="K23" s="41"/>
      <c r="L23" s="38">
        <f>J23/درآمد!$F$14</f>
        <v>0</v>
      </c>
      <c r="M23" s="41"/>
      <c r="N23" s="42">
        <v>0</v>
      </c>
      <c r="O23" s="41"/>
      <c r="P23" s="76">
        <v>0</v>
      </c>
      <c r="Q23" s="76"/>
      <c r="R23" s="41"/>
      <c r="S23" s="42">
        <v>0</v>
      </c>
      <c r="T23" s="41"/>
      <c r="U23" s="42">
        <f t="shared" si="1"/>
        <v>0</v>
      </c>
      <c r="V23" s="41"/>
      <c r="W23" s="38">
        <f>U23/درآمد!$F$14</f>
        <v>0</v>
      </c>
    </row>
    <row r="24" spans="1:23" ht="21.75" customHeight="1" x14ac:dyDescent="0.2">
      <c r="A24" s="73" t="s">
        <v>235</v>
      </c>
      <c r="B24" s="73"/>
      <c r="D24" s="42">
        <v>0</v>
      </c>
      <c r="E24" s="41"/>
      <c r="F24" s="42">
        <v>0</v>
      </c>
      <c r="G24" s="41"/>
      <c r="H24" s="42">
        <v>0</v>
      </c>
      <c r="I24" s="41"/>
      <c r="J24" s="42">
        <f t="shared" si="0"/>
        <v>0</v>
      </c>
      <c r="K24" s="41"/>
      <c r="L24" s="38">
        <f>J24/درآمد!$F$14</f>
        <v>0</v>
      </c>
      <c r="M24" s="41"/>
      <c r="N24" s="42">
        <v>0</v>
      </c>
      <c r="O24" s="41"/>
      <c r="P24" s="76">
        <v>0</v>
      </c>
      <c r="Q24" s="76"/>
      <c r="R24" s="41"/>
      <c r="S24" s="42">
        <v>22321851536</v>
      </c>
      <c r="T24" s="41"/>
      <c r="U24" s="42">
        <f t="shared" si="1"/>
        <v>22321851536</v>
      </c>
      <c r="V24" s="41"/>
      <c r="W24" s="38">
        <f>U24/درآمد!$F$14</f>
        <v>1.0959262439260754E-3</v>
      </c>
    </row>
    <row r="25" spans="1:23" ht="21.75" customHeight="1" x14ac:dyDescent="0.2">
      <c r="A25" s="73" t="s">
        <v>236</v>
      </c>
      <c r="B25" s="73"/>
      <c r="D25" s="42">
        <v>0</v>
      </c>
      <c r="E25" s="41"/>
      <c r="F25" s="42">
        <v>0</v>
      </c>
      <c r="G25" s="41"/>
      <c r="H25" s="42">
        <v>0</v>
      </c>
      <c r="I25" s="41"/>
      <c r="J25" s="42">
        <f t="shared" si="0"/>
        <v>0</v>
      </c>
      <c r="K25" s="41"/>
      <c r="L25" s="38">
        <f>J25/درآمد!$F$14</f>
        <v>0</v>
      </c>
      <c r="M25" s="41"/>
      <c r="N25" s="42">
        <v>0</v>
      </c>
      <c r="O25" s="41"/>
      <c r="P25" s="76">
        <v>0</v>
      </c>
      <c r="Q25" s="76"/>
      <c r="R25" s="41"/>
      <c r="S25" s="42">
        <v>1650302507</v>
      </c>
      <c r="T25" s="41"/>
      <c r="U25" s="42">
        <f t="shared" si="1"/>
        <v>1650302507</v>
      </c>
      <c r="V25" s="41"/>
      <c r="W25" s="38">
        <f>U25/درآمد!$F$14</f>
        <v>8.1024184975042284E-5</v>
      </c>
    </row>
    <row r="26" spans="1:23" ht="21.75" customHeight="1" x14ac:dyDescent="0.2">
      <c r="A26" s="73" t="s">
        <v>75</v>
      </c>
      <c r="B26" s="73"/>
      <c r="D26" s="42">
        <v>0</v>
      </c>
      <c r="E26" s="41"/>
      <c r="F26" s="42">
        <v>37679040000</v>
      </c>
      <c r="G26" s="41"/>
      <c r="H26" s="42">
        <v>0</v>
      </c>
      <c r="I26" s="41"/>
      <c r="J26" s="42">
        <f t="shared" si="0"/>
        <v>37679040000</v>
      </c>
      <c r="K26" s="41"/>
      <c r="L26" s="38">
        <f>J26/درآمد!$F$14</f>
        <v>1.8499114518051307E-3</v>
      </c>
      <c r="M26" s="41"/>
      <c r="N26" s="42">
        <v>0</v>
      </c>
      <c r="O26" s="41"/>
      <c r="P26" s="76">
        <v>150359005030</v>
      </c>
      <c r="Q26" s="76"/>
      <c r="R26" s="41"/>
      <c r="S26" s="42">
        <v>-1480821641</v>
      </c>
      <c r="T26" s="41"/>
      <c r="U26" s="42">
        <f t="shared" si="1"/>
        <v>148878183389</v>
      </c>
      <c r="V26" s="41"/>
      <c r="W26" s="38">
        <f>U26/درآمد!$F$14</f>
        <v>7.3094074683233839E-3</v>
      </c>
    </row>
    <row r="27" spans="1:23" ht="21.75" customHeight="1" x14ac:dyDescent="0.2">
      <c r="A27" s="73" t="s">
        <v>237</v>
      </c>
      <c r="B27" s="73"/>
      <c r="D27" s="42">
        <v>0</v>
      </c>
      <c r="E27" s="41"/>
      <c r="F27" s="42">
        <v>0</v>
      </c>
      <c r="G27" s="41"/>
      <c r="H27" s="42">
        <v>0</v>
      </c>
      <c r="I27" s="41"/>
      <c r="J27" s="42">
        <f t="shared" si="0"/>
        <v>0</v>
      </c>
      <c r="K27" s="41"/>
      <c r="L27" s="38">
        <f>J27/درآمد!$F$14</f>
        <v>0</v>
      </c>
      <c r="M27" s="41"/>
      <c r="N27" s="42">
        <v>0</v>
      </c>
      <c r="O27" s="41"/>
      <c r="P27" s="76">
        <v>0</v>
      </c>
      <c r="Q27" s="76"/>
      <c r="R27" s="41"/>
      <c r="S27" s="42">
        <v>-2968222500</v>
      </c>
      <c r="T27" s="41"/>
      <c r="U27" s="42">
        <f t="shared" si="1"/>
        <v>-2968222500</v>
      </c>
      <c r="V27" s="41"/>
      <c r="W27" s="38">
        <f>U27/درآمد!$F$14</f>
        <v>-1.4572953011158604E-4</v>
      </c>
    </row>
    <row r="28" spans="1:23" ht="21.75" customHeight="1" x14ac:dyDescent="0.2">
      <c r="A28" s="73" t="s">
        <v>238</v>
      </c>
      <c r="B28" s="73"/>
      <c r="D28" s="42">
        <v>0</v>
      </c>
      <c r="E28" s="41"/>
      <c r="F28" s="42">
        <v>0</v>
      </c>
      <c r="G28" s="41"/>
      <c r="H28" s="42">
        <v>0</v>
      </c>
      <c r="I28" s="41"/>
      <c r="J28" s="42">
        <f t="shared" si="0"/>
        <v>0</v>
      </c>
      <c r="K28" s="41"/>
      <c r="L28" s="38">
        <f>J28/درآمد!$F$14</f>
        <v>0</v>
      </c>
      <c r="M28" s="41"/>
      <c r="N28" s="42">
        <v>0</v>
      </c>
      <c r="O28" s="41"/>
      <c r="P28" s="76">
        <v>0</v>
      </c>
      <c r="Q28" s="76"/>
      <c r="R28" s="41"/>
      <c r="S28" s="42">
        <v>38260155411</v>
      </c>
      <c r="T28" s="41"/>
      <c r="U28" s="42">
        <f t="shared" si="1"/>
        <v>38260155411</v>
      </c>
      <c r="V28" s="41"/>
      <c r="W28" s="38">
        <f>U28/درآمد!$F$14</f>
        <v>1.8784422225898787E-3</v>
      </c>
    </row>
    <row r="29" spans="1:23" ht="21.75" customHeight="1" x14ac:dyDescent="0.2">
      <c r="A29" s="73" t="s">
        <v>77</v>
      </c>
      <c r="B29" s="73"/>
      <c r="D29" s="42">
        <v>0</v>
      </c>
      <c r="E29" s="41"/>
      <c r="F29" s="42">
        <v>55146271180</v>
      </c>
      <c r="G29" s="41"/>
      <c r="H29" s="42">
        <v>0</v>
      </c>
      <c r="I29" s="41"/>
      <c r="J29" s="42">
        <f t="shared" si="0"/>
        <v>55146271180</v>
      </c>
      <c r="K29" s="41"/>
      <c r="L29" s="38">
        <f>J29/درآمد!$F$14</f>
        <v>2.7074925099002853E-3</v>
      </c>
      <c r="M29" s="41"/>
      <c r="N29" s="42">
        <v>0</v>
      </c>
      <c r="O29" s="41"/>
      <c r="P29" s="76">
        <v>128315667547</v>
      </c>
      <c r="Q29" s="76"/>
      <c r="R29" s="41"/>
      <c r="S29" s="42">
        <v>-1841601916</v>
      </c>
      <c r="T29" s="41"/>
      <c r="U29" s="42">
        <f t="shared" si="1"/>
        <v>126474065631</v>
      </c>
      <c r="V29" s="41"/>
      <c r="W29" s="38">
        <f>U29/درآمد!$F$14</f>
        <v>6.2094422354481591E-3</v>
      </c>
    </row>
    <row r="30" spans="1:23" ht="21.75" customHeight="1" x14ac:dyDescent="0.2">
      <c r="A30" s="73" t="s">
        <v>239</v>
      </c>
      <c r="B30" s="73"/>
      <c r="D30" s="42">
        <v>0</v>
      </c>
      <c r="E30" s="41"/>
      <c r="F30" s="42">
        <v>0</v>
      </c>
      <c r="G30" s="41"/>
      <c r="H30" s="42">
        <v>0</v>
      </c>
      <c r="I30" s="41"/>
      <c r="J30" s="42">
        <f t="shared" si="0"/>
        <v>0</v>
      </c>
      <c r="K30" s="41"/>
      <c r="L30" s="38">
        <f>J30/درآمد!$F$14</f>
        <v>0</v>
      </c>
      <c r="M30" s="41"/>
      <c r="N30" s="42">
        <v>0</v>
      </c>
      <c r="O30" s="41"/>
      <c r="P30" s="76">
        <v>0</v>
      </c>
      <c r="Q30" s="76"/>
      <c r="R30" s="41"/>
      <c r="S30" s="42">
        <v>1345442000</v>
      </c>
      <c r="T30" s="41"/>
      <c r="U30" s="42">
        <f t="shared" si="1"/>
        <v>1345442000</v>
      </c>
      <c r="V30" s="41"/>
      <c r="W30" s="38">
        <f>U30/درآمد!$F$14</f>
        <v>6.6056581153330841E-5</v>
      </c>
    </row>
    <row r="31" spans="1:23" ht="21.75" customHeight="1" x14ac:dyDescent="0.2">
      <c r="A31" s="73" t="s">
        <v>240</v>
      </c>
      <c r="B31" s="73"/>
      <c r="D31" s="42">
        <v>0</v>
      </c>
      <c r="E31" s="41"/>
      <c r="F31" s="42">
        <v>0</v>
      </c>
      <c r="G31" s="41"/>
      <c r="H31" s="42">
        <v>0</v>
      </c>
      <c r="I31" s="41"/>
      <c r="J31" s="42">
        <f t="shared" si="0"/>
        <v>0</v>
      </c>
      <c r="K31" s="41"/>
      <c r="L31" s="38">
        <f>J31/درآمد!$F$14</f>
        <v>0</v>
      </c>
      <c r="M31" s="41"/>
      <c r="N31" s="42">
        <v>0</v>
      </c>
      <c r="O31" s="41"/>
      <c r="P31" s="76">
        <v>0</v>
      </c>
      <c r="Q31" s="76"/>
      <c r="R31" s="41"/>
      <c r="S31" s="42">
        <v>-12136773053</v>
      </c>
      <c r="T31" s="41"/>
      <c r="U31" s="42">
        <f t="shared" si="1"/>
        <v>-12136773053</v>
      </c>
      <c r="V31" s="41"/>
      <c r="W31" s="38">
        <f>U31/درآمد!$F$14</f>
        <v>-5.9587387201756256E-4</v>
      </c>
    </row>
    <row r="32" spans="1:23" ht="21.75" customHeight="1" x14ac:dyDescent="0.2">
      <c r="A32" s="73" t="s">
        <v>241</v>
      </c>
      <c r="B32" s="73"/>
      <c r="D32" s="42">
        <v>0</v>
      </c>
      <c r="E32" s="41"/>
      <c r="F32" s="42">
        <v>0</v>
      </c>
      <c r="G32" s="41"/>
      <c r="H32" s="42">
        <v>0</v>
      </c>
      <c r="I32" s="41"/>
      <c r="J32" s="42">
        <f t="shared" si="0"/>
        <v>0</v>
      </c>
      <c r="K32" s="41"/>
      <c r="L32" s="38">
        <f>J32/درآمد!$F$14</f>
        <v>0</v>
      </c>
      <c r="M32" s="41"/>
      <c r="N32" s="42">
        <v>0</v>
      </c>
      <c r="O32" s="41"/>
      <c r="P32" s="76">
        <v>0</v>
      </c>
      <c r="Q32" s="76"/>
      <c r="R32" s="41"/>
      <c r="S32" s="42">
        <v>38203215582</v>
      </c>
      <c r="T32" s="41"/>
      <c r="U32" s="42">
        <f t="shared" si="1"/>
        <v>38203215582</v>
      </c>
      <c r="V32" s="41"/>
      <c r="W32" s="38">
        <f>U32/درآمد!$F$14</f>
        <v>1.8756466725511588E-3</v>
      </c>
    </row>
    <row r="33" spans="1:23" ht="21.75" customHeight="1" x14ac:dyDescent="0.2">
      <c r="A33" s="73" t="s">
        <v>62</v>
      </c>
      <c r="B33" s="73"/>
      <c r="D33" s="42">
        <v>0</v>
      </c>
      <c r="E33" s="41"/>
      <c r="F33" s="42">
        <v>6885193541</v>
      </c>
      <c r="G33" s="41"/>
      <c r="H33" s="42">
        <v>0</v>
      </c>
      <c r="I33" s="41"/>
      <c r="J33" s="42">
        <f t="shared" si="0"/>
        <v>6885193541</v>
      </c>
      <c r="K33" s="41"/>
      <c r="L33" s="38">
        <f>J33/درآمد!$F$14</f>
        <v>3.3803935502047346E-4</v>
      </c>
      <c r="M33" s="41"/>
      <c r="N33" s="42">
        <v>0</v>
      </c>
      <c r="O33" s="41"/>
      <c r="P33" s="76">
        <v>15037109783</v>
      </c>
      <c r="Q33" s="76"/>
      <c r="R33" s="41"/>
      <c r="S33" s="42">
        <v>26631157627</v>
      </c>
      <c r="T33" s="41"/>
      <c r="U33" s="42">
        <f t="shared" si="1"/>
        <v>41668267410</v>
      </c>
      <c r="V33" s="41"/>
      <c r="W33" s="38">
        <f>U33/درآمد!$F$14</f>
        <v>2.0457688162606458E-3</v>
      </c>
    </row>
    <row r="34" spans="1:23" ht="21.75" customHeight="1" x14ac:dyDescent="0.2">
      <c r="A34" s="73" t="s">
        <v>63</v>
      </c>
      <c r="B34" s="73"/>
      <c r="D34" s="42">
        <v>0</v>
      </c>
      <c r="E34" s="41"/>
      <c r="F34" s="42">
        <v>19026737620</v>
      </c>
      <c r="G34" s="41"/>
      <c r="H34" s="42">
        <v>0</v>
      </c>
      <c r="I34" s="41"/>
      <c r="J34" s="42">
        <f t="shared" si="0"/>
        <v>19026737620</v>
      </c>
      <c r="K34" s="41"/>
      <c r="L34" s="38">
        <f>J34/درآمد!$F$14</f>
        <v>9.3414746802809997E-4</v>
      </c>
      <c r="M34" s="41"/>
      <c r="N34" s="42">
        <v>0</v>
      </c>
      <c r="O34" s="41"/>
      <c r="P34" s="76">
        <v>92062214346</v>
      </c>
      <c r="Q34" s="76"/>
      <c r="R34" s="41"/>
      <c r="S34" s="42">
        <v>17973195822</v>
      </c>
      <c r="T34" s="41"/>
      <c r="U34" s="42">
        <f t="shared" si="1"/>
        <v>110035410168</v>
      </c>
      <c r="V34" s="41"/>
      <c r="W34" s="38">
        <f>U34/درآمد!$F$14</f>
        <v>5.4023607123179869E-3</v>
      </c>
    </row>
    <row r="35" spans="1:23" ht="21.75" customHeight="1" x14ac:dyDescent="0.2">
      <c r="A35" s="73" t="s">
        <v>78</v>
      </c>
      <c r="B35" s="73"/>
      <c r="D35" s="42">
        <v>0</v>
      </c>
      <c r="E35" s="41"/>
      <c r="F35" s="42">
        <v>23226250622</v>
      </c>
      <c r="G35" s="41"/>
      <c r="H35" s="42">
        <v>0</v>
      </c>
      <c r="I35" s="41"/>
      <c r="J35" s="42">
        <f t="shared" si="0"/>
        <v>23226250622</v>
      </c>
      <c r="K35" s="41"/>
      <c r="L35" s="38">
        <f>J35/درآمد!$F$14</f>
        <v>1.1403291328052371E-3</v>
      </c>
      <c r="M35" s="41"/>
      <c r="N35" s="42">
        <v>0</v>
      </c>
      <c r="O35" s="41"/>
      <c r="P35" s="76">
        <v>70059848615</v>
      </c>
      <c r="Q35" s="76"/>
      <c r="R35" s="41"/>
      <c r="S35" s="42">
        <v>0</v>
      </c>
      <c r="T35" s="41"/>
      <c r="U35" s="42">
        <f t="shared" si="1"/>
        <v>70059848615</v>
      </c>
      <c r="V35" s="41"/>
      <c r="W35" s="38">
        <f>U35/درآمد!$F$14</f>
        <v>3.4396979398791036E-3</v>
      </c>
    </row>
    <row r="36" spans="1:23" ht="21.75" customHeight="1" x14ac:dyDescent="0.2">
      <c r="A36" s="73" t="s">
        <v>65</v>
      </c>
      <c r="B36" s="73"/>
      <c r="D36" s="42">
        <v>0</v>
      </c>
      <c r="E36" s="41"/>
      <c r="F36" s="42">
        <v>17349582569</v>
      </c>
      <c r="G36" s="41"/>
      <c r="H36" s="42">
        <v>0</v>
      </c>
      <c r="I36" s="41"/>
      <c r="J36" s="42">
        <f t="shared" si="0"/>
        <v>17349582569</v>
      </c>
      <c r="K36" s="41"/>
      <c r="L36" s="38">
        <f>J36/درآمد!$F$14</f>
        <v>8.5180491537023713E-4</v>
      </c>
      <c r="M36" s="41"/>
      <c r="N36" s="42">
        <v>0</v>
      </c>
      <c r="O36" s="41"/>
      <c r="P36" s="76">
        <v>17441554360</v>
      </c>
      <c r="Q36" s="76"/>
      <c r="R36" s="41"/>
      <c r="S36" s="42">
        <v>0</v>
      </c>
      <c r="T36" s="41"/>
      <c r="U36" s="42">
        <f t="shared" si="1"/>
        <v>17441554360</v>
      </c>
      <c r="V36" s="41"/>
      <c r="W36" s="38">
        <f>U36/درآمد!$F$14</f>
        <v>8.5632041442259969E-4</v>
      </c>
    </row>
    <row r="37" spans="1:23" ht="21.75" customHeight="1" x14ac:dyDescent="0.2">
      <c r="A37" s="73" t="s">
        <v>242</v>
      </c>
      <c r="B37" s="73"/>
      <c r="D37" s="42">
        <v>0</v>
      </c>
      <c r="E37" s="41"/>
      <c r="F37" s="42">
        <v>2762280000</v>
      </c>
      <c r="G37" s="41"/>
      <c r="H37" s="42">
        <v>0</v>
      </c>
      <c r="I37" s="41"/>
      <c r="J37" s="42">
        <f t="shared" si="0"/>
        <v>2762280000</v>
      </c>
      <c r="K37" s="41"/>
      <c r="L37" s="38">
        <f>J37/درآمد!$F$14</f>
        <v>1.356184606904071E-4</v>
      </c>
      <c r="M37" s="41"/>
      <c r="N37" s="42">
        <v>0</v>
      </c>
      <c r="O37" s="41"/>
      <c r="P37" s="76">
        <v>7761490000</v>
      </c>
      <c r="Q37" s="76"/>
      <c r="R37" s="41"/>
      <c r="S37" s="42">
        <v>0</v>
      </c>
      <c r="T37" s="41"/>
      <c r="U37" s="42">
        <f t="shared" si="1"/>
        <v>7761490000</v>
      </c>
      <c r="V37" s="41"/>
      <c r="W37" s="38">
        <f>U37/درآمد!$F$14</f>
        <v>3.8106250143504197E-4</v>
      </c>
    </row>
    <row r="38" spans="1:23" ht="21.75" customHeight="1" x14ac:dyDescent="0.2">
      <c r="A38" s="73" t="s">
        <v>76</v>
      </c>
      <c r="B38" s="73"/>
      <c r="D38" s="42">
        <v>0</v>
      </c>
      <c r="E38" s="41"/>
      <c r="F38" s="42">
        <v>35190225920</v>
      </c>
      <c r="G38" s="41"/>
      <c r="H38" s="42">
        <v>0</v>
      </c>
      <c r="I38" s="41"/>
      <c r="J38" s="42">
        <f t="shared" si="0"/>
        <v>35190225920</v>
      </c>
      <c r="K38" s="41"/>
      <c r="L38" s="38">
        <f>J38/درآمد!$F$14</f>
        <v>1.727719228542387E-3</v>
      </c>
      <c r="M38" s="41"/>
      <c r="N38" s="42">
        <v>11781715104</v>
      </c>
      <c r="O38" s="41"/>
      <c r="P38" s="76">
        <v>98308822478</v>
      </c>
      <c r="Q38" s="76"/>
      <c r="R38" s="41"/>
      <c r="S38" s="42">
        <v>0</v>
      </c>
      <c r="T38" s="41"/>
      <c r="U38" s="42">
        <f t="shared" si="1"/>
        <v>110090537582</v>
      </c>
      <c r="V38" s="41"/>
      <c r="W38" s="38">
        <f>U38/درآمد!$F$14</f>
        <v>5.4050672790051163E-3</v>
      </c>
    </row>
    <row r="39" spans="1:23" ht="21.75" customHeight="1" x14ac:dyDescent="0.2">
      <c r="A39" s="73" t="s">
        <v>61</v>
      </c>
      <c r="B39" s="73"/>
      <c r="D39" s="42">
        <v>0</v>
      </c>
      <c r="E39" s="41"/>
      <c r="F39" s="42">
        <v>5369621400</v>
      </c>
      <c r="G39" s="41"/>
      <c r="H39" s="42">
        <v>0</v>
      </c>
      <c r="I39" s="41"/>
      <c r="J39" s="42">
        <f t="shared" si="0"/>
        <v>5369621400</v>
      </c>
      <c r="K39" s="41"/>
      <c r="L39" s="38">
        <f>J39/درآمد!$F$14</f>
        <v>2.6362996827195966E-4</v>
      </c>
      <c r="M39" s="41"/>
      <c r="N39" s="42">
        <v>0</v>
      </c>
      <c r="O39" s="41"/>
      <c r="P39" s="76">
        <v>35055173403</v>
      </c>
      <c r="Q39" s="76"/>
      <c r="R39" s="41"/>
      <c r="S39" s="42">
        <v>0</v>
      </c>
      <c r="T39" s="41"/>
      <c r="U39" s="42">
        <f t="shared" si="1"/>
        <v>35055173403</v>
      </c>
      <c r="V39" s="41"/>
      <c r="W39" s="38">
        <f>U39/درآمد!$F$14</f>
        <v>1.7210886138082165E-3</v>
      </c>
    </row>
    <row r="40" spans="1:23" ht="21.75" customHeight="1" x14ac:dyDescent="0.2">
      <c r="A40" s="73" t="s">
        <v>67</v>
      </c>
      <c r="B40" s="73"/>
      <c r="D40" s="42">
        <v>0</v>
      </c>
      <c r="E40" s="41"/>
      <c r="F40" s="42">
        <v>-609055941</v>
      </c>
      <c r="G40" s="41"/>
      <c r="H40" s="42">
        <v>0</v>
      </c>
      <c r="I40" s="41"/>
      <c r="J40" s="42">
        <f t="shared" si="0"/>
        <v>-609055941</v>
      </c>
      <c r="K40" s="41"/>
      <c r="L40" s="38">
        <f>J40/درآمد!$F$14</f>
        <v>-2.9902554843378442E-5</v>
      </c>
      <c r="M40" s="41"/>
      <c r="N40" s="42">
        <v>0</v>
      </c>
      <c r="O40" s="41"/>
      <c r="P40" s="76">
        <v>3509680213</v>
      </c>
      <c r="Q40" s="76"/>
      <c r="R40" s="41"/>
      <c r="S40" s="42">
        <v>0</v>
      </c>
      <c r="T40" s="41"/>
      <c r="U40" s="42">
        <f>N40+P40+S40</f>
        <v>3509680213</v>
      </c>
      <c r="V40" s="41"/>
      <c r="W40" s="38">
        <f>U40/درآمد!$F$14</f>
        <v>1.7231324413261514E-4</v>
      </c>
    </row>
    <row r="41" spans="1:23" ht="21.75" customHeight="1" x14ac:dyDescent="0.2">
      <c r="A41" s="73" t="s">
        <v>73</v>
      </c>
      <c r="B41" s="73"/>
      <c r="D41" s="42">
        <v>0</v>
      </c>
      <c r="E41" s="41"/>
      <c r="F41" s="42">
        <v>12371480000</v>
      </c>
      <c r="G41" s="41"/>
      <c r="H41" s="42">
        <v>0</v>
      </c>
      <c r="I41" s="41"/>
      <c r="J41" s="42">
        <f t="shared" si="0"/>
        <v>12371480000</v>
      </c>
      <c r="K41" s="41"/>
      <c r="L41" s="38">
        <f>J41/درآمد!$F$14</f>
        <v>6.0739717699225188E-4</v>
      </c>
      <c r="M41" s="41"/>
      <c r="N41" s="42">
        <v>0</v>
      </c>
      <c r="O41" s="41"/>
      <c r="P41" s="76">
        <v>60962080000</v>
      </c>
      <c r="Q41" s="76"/>
      <c r="R41" s="41"/>
      <c r="S41" s="42">
        <v>0</v>
      </c>
      <c r="T41" s="41"/>
      <c r="U41" s="42">
        <f t="shared" si="1"/>
        <v>60962080000</v>
      </c>
      <c r="V41" s="41"/>
      <c r="W41" s="38">
        <f>U41/درآمد!$F$14</f>
        <v>2.9930287480217257E-3</v>
      </c>
    </row>
    <row r="42" spans="1:23" ht="21.75" customHeight="1" x14ac:dyDescent="0.2">
      <c r="A42" s="73" t="s">
        <v>64</v>
      </c>
      <c r="B42" s="73"/>
      <c r="D42" s="42">
        <v>0</v>
      </c>
      <c r="E42" s="41"/>
      <c r="F42" s="42">
        <v>4190340000</v>
      </c>
      <c r="G42" s="41"/>
      <c r="H42" s="42">
        <v>0</v>
      </c>
      <c r="I42" s="41"/>
      <c r="J42" s="42">
        <f t="shared" si="0"/>
        <v>4190340000</v>
      </c>
      <c r="K42" s="41"/>
      <c r="L42" s="38">
        <f>J42/درآمد!$F$14</f>
        <v>2.0573130188447243E-4</v>
      </c>
      <c r="M42" s="41"/>
      <c r="N42" s="42">
        <v>0</v>
      </c>
      <c r="O42" s="41"/>
      <c r="P42" s="76">
        <v>7273872000</v>
      </c>
      <c r="Q42" s="76"/>
      <c r="R42" s="41"/>
      <c r="S42" s="42">
        <v>0</v>
      </c>
      <c r="T42" s="41"/>
      <c r="U42" s="42">
        <f t="shared" si="1"/>
        <v>7273872000</v>
      </c>
      <c r="V42" s="41"/>
      <c r="W42" s="38">
        <f>U42/درآمد!$F$14</f>
        <v>3.5712213240477174E-4</v>
      </c>
    </row>
    <row r="43" spans="1:23" ht="21.75" customHeight="1" x14ac:dyDescent="0.2">
      <c r="A43" s="73" t="s">
        <v>69</v>
      </c>
      <c r="B43" s="73"/>
      <c r="D43" s="42">
        <v>0</v>
      </c>
      <c r="E43" s="41"/>
      <c r="F43" s="42">
        <v>4479673000</v>
      </c>
      <c r="G43" s="41"/>
      <c r="H43" s="42">
        <v>0</v>
      </c>
      <c r="I43" s="41"/>
      <c r="J43" s="42">
        <f t="shared" si="0"/>
        <v>4479673000</v>
      </c>
      <c r="K43" s="41"/>
      <c r="L43" s="38">
        <f>J43/درآمد!$F$14</f>
        <v>2.1993655844316219E-4</v>
      </c>
      <c r="M43" s="41"/>
      <c r="N43" s="42">
        <v>0</v>
      </c>
      <c r="O43" s="41"/>
      <c r="P43" s="76">
        <v>4306673000</v>
      </c>
      <c r="Q43" s="76"/>
      <c r="R43" s="41"/>
      <c r="S43" s="42">
        <v>0</v>
      </c>
      <c r="T43" s="41"/>
      <c r="U43" s="42">
        <f t="shared" si="1"/>
        <v>4306673000</v>
      </c>
      <c r="V43" s="41"/>
      <c r="W43" s="38">
        <f>U43/درآمد!$F$14</f>
        <v>2.11442852627879E-4</v>
      </c>
    </row>
    <row r="44" spans="1:23" ht="21.75" customHeight="1" x14ac:dyDescent="0.2">
      <c r="A44" s="73" t="s">
        <v>71</v>
      </c>
      <c r="B44" s="73"/>
      <c r="D44" s="42">
        <v>0</v>
      </c>
      <c r="E44" s="41"/>
      <c r="F44" s="42">
        <v>2888341500</v>
      </c>
      <c r="G44" s="41"/>
      <c r="H44" s="42">
        <v>0</v>
      </c>
      <c r="I44" s="41"/>
      <c r="J44" s="42">
        <f t="shared" si="0"/>
        <v>2888341500</v>
      </c>
      <c r="K44" s="41"/>
      <c r="L44" s="38">
        <f>J44/درآمد!$F$14</f>
        <v>1.418076473703685E-4</v>
      </c>
      <c r="M44" s="41"/>
      <c r="N44" s="42">
        <v>0</v>
      </c>
      <c r="O44" s="41"/>
      <c r="P44" s="76">
        <v>2661091500</v>
      </c>
      <c r="Q44" s="76"/>
      <c r="R44" s="41"/>
      <c r="S44" s="42">
        <v>0</v>
      </c>
      <c r="T44" s="41"/>
      <c r="U44" s="42">
        <f t="shared" si="1"/>
        <v>2661091500</v>
      </c>
      <c r="V44" s="41"/>
      <c r="W44" s="38">
        <f>U44/درآمد!$F$14</f>
        <v>1.3065045288179565E-4</v>
      </c>
    </row>
    <row r="45" spans="1:23" ht="21.75" customHeight="1" x14ac:dyDescent="0.2">
      <c r="A45" s="73" t="s">
        <v>72</v>
      </c>
      <c r="B45" s="73"/>
      <c r="D45" s="42">
        <v>0</v>
      </c>
      <c r="E45" s="41"/>
      <c r="F45" s="42">
        <v>5584191047</v>
      </c>
      <c r="G45" s="41"/>
      <c r="H45" s="42">
        <v>0</v>
      </c>
      <c r="I45" s="41"/>
      <c r="J45" s="42">
        <f t="shared" si="0"/>
        <v>5584191047</v>
      </c>
      <c r="K45" s="41"/>
      <c r="L45" s="38">
        <f>J45/درآمد!$F$14</f>
        <v>2.7416460098009352E-4</v>
      </c>
      <c r="M45" s="41"/>
      <c r="N45" s="42">
        <v>0</v>
      </c>
      <c r="O45" s="41"/>
      <c r="P45" s="76">
        <v>5332581843</v>
      </c>
      <c r="Q45" s="76"/>
      <c r="R45" s="41"/>
      <c r="S45" s="42">
        <v>0</v>
      </c>
      <c r="T45" s="41"/>
      <c r="U45" s="42">
        <f t="shared" si="1"/>
        <v>5332581843</v>
      </c>
      <c r="V45" s="41"/>
      <c r="W45" s="38">
        <f>U45/درآمد!$F$14</f>
        <v>2.6181145323909023E-4</v>
      </c>
    </row>
    <row r="46" spans="1:23" ht="21.75" customHeight="1" x14ac:dyDescent="0.2">
      <c r="A46" s="73" t="s">
        <v>81</v>
      </c>
      <c r="B46" s="73"/>
      <c r="D46" s="42">
        <v>0</v>
      </c>
      <c r="E46" s="41"/>
      <c r="F46" s="42">
        <v>-136349999</v>
      </c>
      <c r="G46" s="41"/>
      <c r="H46" s="42">
        <v>0</v>
      </c>
      <c r="I46" s="41"/>
      <c r="J46" s="42">
        <f t="shared" si="0"/>
        <v>-136349999</v>
      </c>
      <c r="K46" s="41"/>
      <c r="L46" s="38">
        <f>J46/درآمد!$F$14</f>
        <v>-6.6943166440471453E-6</v>
      </c>
      <c r="M46" s="41"/>
      <c r="N46" s="42">
        <v>0</v>
      </c>
      <c r="O46" s="41"/>
      <c r="P46" s="76">
        <v>-136349999</v>
      </c>
      <c r="Q46" s="76"/>
      <c r="R46" s="41"/>
      <c r="S46" s="42">
        <v>0</v>
      </c>
      <c r="T46" s="41"/>
      <c r="U46" s="42">
        <f t="shared" si="1"/>
        <v>-136349999</v>
      </c>
      <c r="V46" s="41"/>
      <c r="W46" s="38">
        <f>U46/درآمد!$F$14</f>
        <v>-6.6943166440471453E-6</v>
      </c>
    </row>
    <row r="47" spans="1:23" ht="21.75" customHeight="1" x14ac:dyDescent="0.2">
      <c r="A47" s="77" t="s">
        <v>80</v>
      </c>
      <c r="B47" s="77"/>
      <c r="D47" s="24">
        <v>0</v>
      </c>
      <c r="E47" s="41"/>
      <c r="F47" s="24">
        <v>-227249999</v>
      </c>
      <c r="G47" s="41"/>
      <c r="H47" s="24">
        <v>0</v>
      </c>
      <c r="I47" s="41"/>
      <c r="J47" s="42">
        <f t="shared" si="0"/>
        <v>-227249999</v>
      </c>
      <c r="K47" s="41"/>
      <c r="L47" s="38">
        <f>J47/درآمد!$F$14</f>
        <v>-1.1157194439476284E-5</v>
      </c>
      <c r="M47" s="41"/>
      <c r="N47" s="24">
        <v>0</v>
      </c>
      <c r="O47" s="41"/>
      <c r="P47" s="76">
        <v>-227249999</v>
      </c>
      <c r="Q47" s="76"/>
      <c r="R47" s="41"/>
      <c r="S47" s="24">
        <v>0</v>
      </c>
      <c r="T47" s="41"/>
      <c r="U47" s="42">
        <f>N47+P47+S47</f>
        <v>-227249999</v>
      </c>
      <c r="V47" s="41"/>
      <c r="W47" s="38">
        <f>U47/درآمد!$F$14</f>
        <v>-1.1157194439476284E-5</v>
      </c>
    </row>
    <row r="48" spans="1:23" ht="21.75" customHeight="1" thickBot="1" x14ac:dyDescent="0.25">
      <c r="A48" s="75" t="s">
        <v>30</v>
      </c>
      <c r="B48" s="75"/>
      <c r="D48" s="44">
        <f>SUM(D10:D47)</f>
        <v>0</v>
      </c>
      <c r="E48" s="41"/>
      <c r="F48" s="44">
        <f>SUM(F10:F47)</f>
        <v>343200332613</v>
      </c>
      <c r="G48" s="41"/>
      <c r="H48" s="44">
        <f>SUM(H10:H47)</f>
        <v>280514821587</v>
      </c>
      <c r="I48" s="41"/>
      <c r="J48" s="44">
        <f>SUM(J10:J47)</f>
        <v>623715154200</v>
      </c>
      <c r="K48" s="41"/>
      <c r="L48" s="50">
        <f>SUM(L10:L47)</f>
        <v>3.062227186305657E-2</v>
      </c>
      <c r="M48" s="41"/>
      <c r="N48" s="44">
        <f>SUM(N10:N47)</f>
        <v>11781715104</v>
      </c>
      <c r="O48" s="41"/>
      <c r="P48" s="74">
        <f t="shared" ref="P48:Q48" si="2">SUM(P10:P47)</f>
        <v>1283524472878</v>
      </c>
      <c r="Q48" s="74">
        <f t="shared" si="2"/>
        <v>0</v>
      </c>
      <c r="R48" s="41"/>
      <c r="S48" s="44">
        <f>SUM(S10:S47)</f>
        <v>858139311324</v>
      </c>
      <c r="T48" s="41"/>
      <c r="U48" s="44">
        <f>SUM(U10:U47)</f>
        <v>2153445499306</v>
      </c>
      <c r="V48" s="41"/>
      <c r="W48" s="50">
        <f>SUM(W10:W47)</f>
        <v>0.10572677780549576</v>
      </c>
    </row>
    <row r="49" spans="16:19" ht="13.5" thickTop="1" x14ac:dyDescent="0.2">
      <c r="P49" s="94"/>
      <c r="Q49" s="94"/>
    </row>
    <row r="50" spans="16:19" x14ac:dyDescent="0.2">
      <c r="Q50" s="17"/>
    </row>
    <row r="51" spans="16:19" x14ac:dyDescent="0.2">
      <c r="S51" s="17"/>
    </row>
    <row r="52" spans="16:19" x14ac:dyDescent="0.2">
      <c r="Q52" s="17"/>
      <c r="S52" s="17"/>
    </row>
  </sheetData>
  <mergeCells count="90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10:B10"/>
    <mergeCell ref="P10:Q10"/>
    <mergeCell ref="P9:Q9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P49:Q49"/>
    <mergeCell ref="A47:B47"/>
    <mergeCell ref="P47:Q47"/>
    <mergeCell ref="A48:B48"/>
    <mergeCell ref="A44:B44"/>
    <mergeCell ref="P44:Q44"/>
    <mergeCell ref="A45:B45"/>
    <mergeCell ref="P45:Q45"/>
    <mergeCell ref="A46:B46"/>
    <mergeCell ref="P46:Q46"/>
    <mergeCell ref="P48:Q48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61"/>
  <sheetViews>
    <sheetView rightToLeft="1" topLeftCell="A29" workbookViewId="0">
      <selection activeCell="I16" sqref="I16"/>
    </sheetView>
  </sheetViews>
  <sheetFormatPr defaultRowHeight="12.75" x14ac:dyDescent="0.2"/>
  <cols>
    <col min="1" max="1" width="6.7109375" bestFit="1" customWidth="1"/>
    <col min="2" max="2" width="37.85546875" customWidth="1"/>
    <col min="3" max="3" width="1.28515625" customWidth="1"/>
    <col min="4" max="4" width="16.140625" customWidth="1"/>
    <col min="5" max="5" width="1.28515625" customWidth="1"/>
    <col min="6" max="6" width="17" customWidth="1"/>
    <col min="7" max="7" width="1.28515625" customWidth="1"/>
    <col min="8" max="8" width="15.5703125" customWidth="1"/>
    <col min="9" max="9" width="1.28515625" customWidth="1"/>
    <col min="10" max="10" width="17" customWidth="1"/>
    <col min="11" max="11" width="1.28515625" customWidth="1"/>
    <col min="12" max="12" width="19.7109375" customWidth="1"/>
    <col min="13" max="13" width="1.28515625" customWidth="1"/>
    <col min="14" max="14" width="17.5703125" bestFit="1" customWidth="1"/>
    <col min="15" max="15" width="1.28515625" customWidth="1"/>
    <col min="16" max="16" width="17" bestFit="1" customWidth="1"/>
    <col min="17" max="17" width="1.28515625" customWidth="1"/>
    <col min="18" max="18" width="16.85546875" bestFit="1" customWidth="1"/>
    <col min="19" max="19" width="1.28515625" customWidth="1"/>
    <col min="20" max="20" width="17.7109375" bestFit="1" customWidth="1"/>
    <col min="21" max="21" width="2.140625" bestFit="1" customWidth="1"/>
    <col min="23" max="23" width="14.85546875" bestFit="1" customWidth="1"/>
    <col min="25" max="25" width="4.85546875" bestFit="1" customWidth="1"/>
  </cols>
  <sheetData>
    <row r="1" spans="1:20" ht="29.1" customHeight="1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0" ht="21.75" customHeight="1" x14ac:dyDescent="0.2">
      <c r="A2" s="71" t="s">
        <v>182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21.75" customHeight="1" x14ac:dyDescent="0.2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0" ht="14.45" customHeight="1" x14ac:dyDescent="0.2">
      <c r="P4" s="19"/>
    </row>
    <row r="5" spans="1:20" ht="14.45" customHeight="1" x14ac:dyDescent="0.2">
      <c r="A5" s="1" t="s">
        <v>243</v>
      </c>
      <c r="B5" s="84" t="s">
        <v>244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ht="14.45" customHeight="1" x14ac:dyDescent="0.2">
      <c r="D6" s="79" t="s">
        <v>201</v>
      </c>
      <c r="E6" s="79"/>
      <c r="F6" s="79"/>
      <c r="G6" s="79"/>
      <c r="H6" s="79"/>
      <c r="I6" s="79"/>
      <c r="J6" s="79"/>
      <c r="L6" s="82" t="s">
        <v>202</v>
      </c>
      <c r="M6" s="82"/>
      <c r="N6" s="82"/>
      <c r="O6" s="82"/>
      <c r="P6" s="82"/>
      <c r="Q6" s="82"/>
      <c r="R6" s="82"/>
      <c r="S6" s="82"/>
      <c r="T6" s="82"/>
    </row>
    <row r="7" spans="1:20" ht="27.75" customHeight="1" x14ac:dyDescent="0.2">
      <c r="A7" s="79" t="s">
        <v>245</v>
      </c>
      <c r="B7" s="79"/>
      <c r="D7" s="2" t="s">
        <v>246</v>
      </c>
      <c r="F7" s="2" t="s">
        <v>205</v>
      </c>
      <c r="H7" s="2" t="s">
        <v>206</v>
      </c>
      <c r="J7" s="2" t="s">
        <v>30</v>
      </c>
      <c r="L7" s="56" t="s">
        <v>324</v>
      </c>
      <c r="N7" s="2" t="s">
        <v>246</v>
      </c>
      <c r="P7" s="2" t="s">
        <v>205</v>
      </c>
      <c r="R7" s="2" t="s">
        <v>206</v>
      </c>
      <c r="T7" s="2" t="s">
        <v>30</v>
      </c>
    </row>
    <row r="8" spans="1:20" ht="14.45" customHeight="1" x14ac:dyDescent="0.2">
      <c r="A8" s="56"/>
      <c r="B8" s="56"/>
      <c r="D8" s="56" t="s">
        <v>327</v>
      </c>
      <c r="F8" s="56" t="s">
        <v>327</v>
      </c>
      <c r="H8" s="56" t="s">
        <v>327</v>
      </c>
      <c r="J8" s="56" t="s">
        <v>327</v>
      </c>
      <c r="L8" s="62" t="s">
        <v>327</v>
      </c>
      <c r="N8" s="56" t="s">
        <v>327</v>
      </c>
      <c r="P8" s="56" t="s">
        <v>327</v>
      </c>
      <c r="R8" s="56" t="s">
        <v>327</v>
      </c>
      <c r="T8" s="56" t="s">
        <v>327</v>
      </c>
    </row>
    <row r="9" spans="1:20" ht="21.75" customHeight="1" x14ac:dyDescent="0.2">
      <c r="A9" s="73" t="s">
        <v>113</v>
      </c>
      <c r="B9" s="73"/>
      <c r="D9" s="40">
        <v>248974523781</v>
      </c>
      <c r="E9" s="41"/>
      <c r="F9" s="40">
        <v>340403203889</v>
      </c>
      <c r="G9" s="41"/>
      <c r="H9" s="40">
        <v>-94524910957</v>
      </c>
      <c r="I9" s="41"/>
      <c r="J9" s="40">
        <f>D9+F9+H9</f>
        <v>494852816713</v>
      </c>
      <c r="K9" s="41"/>
      <c r="L9" s="42">
        <v>0</v>
      </c>
      <c r="M9" s="41"/>
      <c r="N9" s="40">
        <v>3348560628185</v>
      </c>
      <c r="O9" s="41"/>
      <c r="P9" s="40">
        <v>-25218212044</v>
      </c>
      <c r="Q9" s="41"/>
      <c r="R9" s="40">
        <v>-101604862967</v>
      </c>
      <c r="S9" s="41"/>
      <c r="T9" s="40">
        <f>L9+N9+P9+R9</f>
        <v>3221737553174</v>
      </c>
    </row>
    <row r="10" spans="1:20" ht="21.75" customHeight="1" x14ac:dyDescent="0.2">
      <c r="A10" s="73" t="s">
        <v>101</v>
      </c>
      <c r="B10" s="73"/>
      <c r="D10" s="42">
        <v>4581696410</v>
      </c>
      <c r="E10" s="41"/>
      <c r="F10" s="42">
        <v>362500000</v>
      </c>
      <c r="G10" s="41"/>
      <c r="H10" s="42">
        <v>181250000</v>
      </c>
      <c r="I10" s="41"/>
      <c r="J10" s="42">
        <f t="shared" ref="J10:J47" si="0">D10+F10+H10</f>
        <v>5125446410</v>
      </c>
      <c r="K10" s="41"/>
      <c r="L10" s="42">
        <v>0</v>
      </c>
      <c r="M10" s="41"/>
      <c r="N10" s="42">
        <v>200647270207</v>
      </c>
      <c r="O10" s="41"/>
      <c r="P10" s="42">
        <v>0</v>
      </c>
      <c r="Q10" s="41"/>
      <c r="R10" s="42">
        <v>181250000</v>
      </c>
      <c r="S10" s="41"/>
      <c r="T10" s="42">
        <f t="shared" ref="T10:T46" si="1">L10+N10+P10+R10</f>
        <v>200828520207</v>
      </c>
    </row>
    <row r="11" spans="1:20" ht="21.75" customHeight="1" x14ac:dyDescent="0.2">
      <c r="A11" s="73" t="s">
        <v>130</v>
      </c>
      <c r="B11" s="73"/>
      <c r="D11" s="42">
        <v>14633059056</v>
      </c>
      <c r="E11" s="41"/>
      <c r="F11" s="42">
        <v>0</v>
      </c>
      <c r="G11" s="41"/>
      <c r="H11" s="42">
        <v>0</v>
      </c>
      <c r="I11" s="41"/>
      <c r="J11" s="42">
        <f t="shared" si="0"/>
        <v>14633059056</v>
      </c>
      <c r="K11" s="41"/>
      <c r="L11" s="42">
        <v>10000000000</v>
      </c>
      <c r="M11" s="41"/>
      <c r="N11" s="42">
        <v>210945205456</v>
      </c>
      <c r="O11" s="41"/>
      <c r="P11" s="42">
        <v>-323531250</v>
      </c>
      <c r="Q11" s="41"/>
      <c r="R11" s="42">
        <v>-18720000000</v>
      </c>
      <c r="S11" s="41"/>
      <c r="T11" s="42">
        <f>L11+N11+P11+R11</f>
        <v>201901674206</v>
      </c>
    </row>
    <row r="12" spans="1:20" ht="21.75" customHeight="1" x14ac:dyDescent="0.2">
      <c r="A12" s="73" t="s">
        <v>247</v>
      </c>
      <c r="B12" s="73"/>
      <c r="D12" s="42">
        <v>0</v>
      </c>
      <c r="E12" s="41"/>
      <c r="F12" s="42">
        <v>0</v>
      </c>
      <c r="G12" s="41"/>
      <c r="H12" s="42">
        <v>0</v>
      </c>
      <c r="I12" s="41"/>
      <c r="J12" s="42">
        <f t="shared" si="0"/>
        <v>0</v>
      </c>
      <c r="K12" s="41"/>
      <c r="L12" s="42">
        <v>0</v>
      </c>
      <c r="M12" s="41"/>
      <c r="N12" s="42">
        <v>189529133803</v>
      </c>
      <c r="O12" s="41"/>
      <c r="P12" s="42">
        <v>0</v>
      </c>
      <c r="Q12" s="41"/>
      <c r="R12" s="42">
        <v>94593612554</v>
      </c>
      <c r="S12" s="41"/>
      <c r="T12" s="42">
        <f t="shared" si="1"/>
        <v>284122746357</v>
      </c>
    </row>
    <row r="13" spans="1:20" ht="21.75" customHeight="1" x14ac:dyDescent="0.2">
      <c r="A13" s="73" t="s">
        <v>248</v>
      </c>
      <c r="B13" s="73"/>
      <c r="D13" s="42">
        <v>0</v>
      </c>
      <c r="E13" s="41"/>
      <c r="F13" s="42">
        <v>0</v>
      </c>
      <c r="G13" s="41"/>
      <c r="H13" s="42">
        <v>0</v>
      </c>
      <c r="I13" s="41"/>
      <c r="J13" s="42">
        <f t="shared" si="0"/>
        <v>0</v>
      </c>
      <c r="K13" s="41"/>
      <c r="L13" s="42">
        <v>0</v>
      </c>
      <c r="M13" s="41"/>
      <c r="N13" s="42">
        <v>144905312993</v>
      </c>
      <c r="O13" s="41"/>
      <c r="P13" s="42">
        <v>0</v>
      </c>
      <c r="Q13" s="41"/>
      <c r="R13" s="42">
        <v>217500000</v>
      </c>
      <c r="S13" s="41"/>
      <c r="T13" s="42">
        <f t="shared" si="1"/>
        <v>145122812993</v>
      </c>
    </row>
    <row r="14" spans="1:20" ht="21.75" customHeight="1" x14ac:dyDescent="0.2">
      <c r="A14" s="73" t="s">
        <v>249</v>
      </c>
      <c r="B14" s="73"/>
      <c r="D14" s="42">
        <v>0</v>
      </c>
      <c r="E14" s="41"/>
      <c r="F14" s="42">
        <v>0</v>
      </c>
      <c r="G14" s="41"/>
      <c r="H14" s="42">
        <v>0</v>
      </c>
      <c r="I14" s="41"/>
      <c r="J14" s="42">
        <f t="shared" si="0"/>
        <v>0</v>
      </c>
      <c r="K14" s="41"/>
      <c r="L14" s="42">
        <v>0</v>
      </c>
      <c r="M14" s="41"/>
      <c r="N14" s="42">
        <v>0</v>
      </c>
      <c r="O14" s="41"/>
      <c r="P14" s="42">
        <v>0</v>
      </c>
      <c r="Q14" s="41"/>
      <c r="R14" s="42">
        <v>97029939050</v>
      </c>
      <c r="S14" s="41"/>
      <c r="T14" s="42">
        <f t="shared" si="1"/>
        <v>97029939050</v>
      </c>
    </row>
    <row r="15" spans="1:20" ht="21.75" customHeight="1" x14ac:dyDescent="0.2">
      <c r="A15" s="73" t="s">
        <v>250</v>
      </c>
      <c r="B15" s="73"/>
      <c r="D15" s="42">
        <v>0</v>
      </c>
      <c r="E15" s="41"/>
      <c r="F15" s="42">
        <v>0</v>
      </c>
      <c r="G15" s="41"/>
      <c r="H15" s="42">
        <v>0</v>
      </c>
      <c r="I15" s="41"/>
      <c r="J15" s="42">
        <f t="shared" si="0"/>
        <v>0</v>
      </c>
      <c r="K15" s="41"/>
      <c r="L15" s="42">
        <v>0</v>
      </c>
      <c r="M15" s="41"/>
      <c r="N15" s="42">
        <v>0</v>
      </c>
      <c r="O15" s="41"/>
      <c r="P15" s="42">
        <v>0</v>
      </c>
      <c r="Q15" s="41"/>
      <c r="R15" s="42">
        <v>39552562500</v>
      </c>
      <c r="S15" s="41"/>
      <c r="T15" s="42">
        <f t="shared" si="1"/>
        <v>39552562500</v>
      </c>
    </row>
    <row r="16" spans="1:20" ht="21.75" customHeight="1" x14ac:dyDescent="0.2">
      <c r="A16" s="73" t="s">
        <v>251</v>
      </c>
      <c r="B16" s="73"/>
      <c r="D16" s="42">
        <v>0</v>
      </c>
      <c r="E16" s="41"/>
      <c r="F16" s="42">
        <v>0</v>
      </c>
      <c r="G16" s="41"/>
      <c r="H16" s="42">
        <v>0</v>
      </c>
      <c r="I16" s="41"/>
      <c r="J16" s="42">
        <f t="shared" si="0"/>
        <v>0</v>
      </c>
      <c r="K16" s="41"/>
      <c r="L16" s="42">
        <v>0</v>
      </c>
      <c r="M16" s="41"/>
      <c r="N16" s="42">
        <v>11689983445</v>
      </c>
      <c r="O16" s="41"/>
      <c r="P16" s="42">
        <v>0</v>
      </c>
      <c r="Q16" s="41"/>
      <c r="R16" s="42">
        <v>63437500</v>
      </c>
      <c r="S16" s="41"/>
      <c r="T16" s="42">
        <f t="shared" si="1"/>
        <v>11753420945</v>
      </c>
    </row>
    <row r="17" spans="1:20" ht="21.75" customHeight="1" x14ac:dyDescent="0.2">
      <c r="A17" s="73" t="s">
        <v>252</v>
      </c>
      <c r="B17" s="73"/>
      <c r="D17" s="42">
        <v>0</v>
      </c>
      <c r="E17" s="41"/>
      <c r="F17" s="42">
        <v>0</v>
      </c>
      <c r="G17" s="41"/>
      <c r="H17" s="42">
        <v>0</v>
      </c>
      <c r="I17" s="41"/>
      <c r="J17" s="42">
        <f t="shared" si="0"/>
        <v>0</v>
      </c>
      <c r="K17" s="41"/>
      <c r="L17" s="42">
        <v>0</v>
      </c>
      <c r="M17" s="41"/>
      <c r="N17" s="42">
        <v>0</v>
      </c>
      <c r="O17" s="41"/>
      <c r="P17" s="42">
        <v>0</v>
      </c>
      <c r="Q17" s="41"/>
      <c r="R17" s="42">
        <v>123019378125</v>
      </c>
      <c r="S17" s="41"/>
      <c r="T17" s="42">
        <f t="shared" si="1"/>
        <v>123019378125</v>
      </c>
    </row>
    <row r="18" spans="1:20" ht="21.75" customHeight="1" x14ac:dyDescent="0.2">
      <c r="A18" s="73" t="s">
        <v>253</v>
      </c>
      <c r="B18" s="73"/>
      <c r="D18" s="42">
        <v>0</v>
      </c>
      <c r="E18" s="41"/>
      <c r="F18" s="42">
        <v>0</v>
      </c>
      <c r="G18" s="41"/>
      <c r="H18" s="42">
        <v>0</v>
      </c>
      <c r="I18" s="41"/>
      <c r="J18" s="42">
        <f t="shared" si="0"/>
        <v>0</v>
      </c>
      <c r="K18" s="41"/>
      <c r="L18" s="42">
        <v>0</v>
      </c>
      <c r="M18" s="41"/>
      <c r="N18" s="42">
        <v>0</v>
      </c>
      <c r="O18" s="41"/>
      <c r="P18" s="42">
        <v>0</v>
      </c>
      <c r="Q18" s="41"/>
      <c r="R18" s="42">
        <v>262664616693</v>
      </c>
      <c r="S18" s="41"/>
      <c r="T18" s="42">
        <f t="shared" si="1"/>
        <v>262664616693</v>
      </c>
    </row>
    <row r="19" spans="1:20" ht="21.75" customHeight="1" x14ac:dyDescent="0.2">
      <c r="A19" s="73" t="s">
        <v>254</v>
      </c>
      <c r="B19" s="73"/>
      <c r="D19" s="42">
        <v>0</v>
      </c>
      <c r="E19" s="41"/>
      <c r="F19" s="42">
        <v>0</v>
      </c>
      <c r="G19" s="41"/>
      <c r="H19" s="42">
        <v>0</v>
      </c>
      <c r="I19" s="41"/>
      <c r="J19" s="42">
        <f t="shared" si="0"/>
        <v>0</v>
      </c>
      <c r="K19" s="41"/>
      <c r="L19" s="42">
        <v>0</v>
      </c>
      <c r="M19" s="41"/>
      <c r="N19" s="42">
        <v>51868267977</v>
      </c>
      <c r="O19" s="41"/>
      <c r="P19" s="42">
        <v>0</v>
      </c>
      <c r="Q19" s="41"/>
      <c r="R19" s="42">
        <v>7790126584</v>
      </c>
      <c r="S19" s="41"/>
      <c r="T19" s="42">
        <f t="shared" si="1"/>
        <v>59658394561</v>
      </c>
    </row>
    <row r="20" spans="1:20" ht="21.75" customHeight="1" x14ac:dyDescent="0.2">
      <c r="A20" s="73" t="s">
        <v>255</v>
      </c>
      <c r="B20" s="73"/>
      <c r="D20" s="42">
        <v>0</v>
      </c>
      <c r="E20" s="41"/>
      <c r="F20" s="42">
        <v>0</v>
      </c>
      <c r="G20" s="41"/>
      <c r="H20" s="42">
        <v>0</v>
      </c>
      <c r="I20" s="41"/>
      <c r="J20" s="42">
        <f t="shared" si="0"/>
        <v>0</v>
      </c>
      <c r="K20" s="41"/>
      <c r="L20" s="42">
        <v>0</v>
      </c>
      <c r="M20" s="41"/>
      <c r="N20" s="42">
        <v>17506126473</v>
      </c>
      <c r="O20" s="41"/>
      <c r="P20" s="42">
        <v>0</v>
      </c>
      <c r="Q20" s="41"/>
      <c r="R20" s="42">
        <v>-49267345062</v>
      </c>
      <c r="S20" s="41"/>
      <c r="T20" s="42">
        <f t="shared" si="1"/>
        <v>-31761218589</v>
      </c>
    </row>
    <row r="21" spans="1:20" ht="21.75" customHeight="1" x14ac:dyDescent="0.2">
      <c r="A21" s="73" t="s">
        <v>256</v>
      </c>
      <c r="B21" s="73"/>
      <c r="D21" s="42">
        <v>0</v>
      </c>
      <c r="E21" s="41"/>
      <c r="F21" s="42">
        <v>0</v>
      </c>
      <c r="G21" s="41"/>
      <c r="H21" s="42">
        <v>0</v>
      </c>
      <c r="I21" s="41"/>
      <c r="J21" s="42">
        <f t="shared" si="0"/>
        <v>0</v>
      </c>
      <c r="K21" s="41"/>
      <c r="L21" s="42">
        <v>0</v>
      </c>
      <c r="M21" s="41"/>
      <c r="N21" s="42">
        <v>37404751821</v>
      </c>
      <c r="O21" s="41"/>
      <c r="P21" s="42">
        <v>0</v>
      </c>
      <c r="Q21" s="41"/>
      <c r="R21" s="42">
        <v>14278694375</v>
      </c>
      <c r="S21" s="41"/>
      <c r="T21" s="42">
        <f t="shared" si="1"/>
        <v>51683446196</v>
      </c>
    </row>
    <row r="22" spans="1:20" ht="21.75" customHeight="1" x14ac:dyDescent="0.2">
      <c r="A22" s="73" t="s">
        <v>257</v>
      </c>
      <c r="B22" s="73"/>
      <c r="D22" s="42">
        <v>0</v>
      </c>
      <c r="E22" s="41"/>
      <c r="F22" s="42">
        <v>0</v>
      </c>
      <c r="G22" s="41"/>
      <c r="H22" s="42">
        <v>0</v>
      </c>
      <c r="I22" s="41"/>
      <c r="J22" s="42">
        <f t="shared" si="0"/>
        <v>0</v>
      </c>
      <c r="K22" s="41"/>
      <c r="L22" s="42">
        <v>0</v>
      </c>
      <c r="M22" s="41"/>
      <c r="N22" s="42">
        <v>126195632528</v>
      </c>
      <c r="O22" s="41"/>
      <c r="P22" s="42">
        <v>0</v>
      </c>
      <c r="Q22" s="41"/>
      <c r="R22" s="42">
        <v>64161849577</v>
      </c>
      <c r="S22" s="41"/>
      <c r="T22" s="42">
        <f t="shared" si="1"/>
        <v>190357482105</v>
      </c>
    </row>
    <row r="23" spans="1:20" ht="21.75" customHeight="1" x14ac:dyDescent="0.2">
      <c r="A23" s="73" t="s">
        <v>258</v>
      </c>
      <c r="B23" s="73"/>
      <c r="D23" s="42">
        <v>0</v>
      </c>
      <c r="E23" s="41"/>
      <c r="F23" s="42">
        <v>0</v>
      </c>
      <c r="G23" s="41"/>
      <c r="H23" s="42">
        <v>0</v>
      </c>
      <c r="I23" s="41"/>
      <c r="J23" s="42">
        <f t="shared" si="0"/>
        <v>0</v>
      </c>
      <c r="K23" s="41"/>
      <c r="L23" s="42">
        <v>0</v>
      </c>
      <c r="M23" s="41"/>
      <c r="N23" s="42">
        <v>0</v>
      </c>
      <c r="O23" s="41"/>
      <c r="P23" s="42">
        <v>0</v>
      </c>
      <c r="Q23" s="41"/>
      <c r="R23" s="42">
        <v>29047761302</v>
      </c>
      <c r="S23" s="41"/>
      <c r="T23" s="42">
        <f t="shared" si="1"/>
        <v>29047761302</v>
      </c>
    </row>
    <row r="24" spans="1:20" ht="21.75" customHeight="1" x14ac:dyDescent="0.2">
      <c r="A24" s="73" t="s">
        <v>144</v>
      </c>
      <c r="B24" s="73"/>
      <c r="D24" s="42">
        <v>7900405353</v>
      </c>
      <c r="E24" s="41"/>
      <c r="F24" s="42">
        <v>-140959698178</v>
      </c>
      <c r="G24" s="41"/>
      <c r="H24" s="42">
        <v>0</v>
      </c>
      <c r="I24" s="41"/>
      <c r="J24" s="42">
        <f t="shared" si="0"/>
        <v>-133059292825</v>
      </c>
      <c r="K24" s="41"/>
      <c r="L24" s="42">
        <v>0</v>
      </c>
      <c r="M24" s="41"/>
      <c r="N24" s="42">
        <v>7900405353</v>
      </c>
      <c r="O24" s="41"/>
      <c r="P24" s="42">
        <v>-140959698178</v>
      </c>
      <c r="Q24" s="41"/>
      <c r="R24" s="42">
        <v>0</v>
      </c>
      <c r="S24" s="41"/>
      <c r="T24" s="42">
        <f t="shared" si="1"/>
        <v>-133059292825</v>
      </c>
    </row>
    <row r="25" spans="1:20" ht="21.75" customHeight="1" x14ac:dyDescent="0.2">
      <c r="A25" s="73" t="s">
        <v>147</v>
      </c>
      <c r="B25" s="73"/>
      <c r="D25" s="42">
        <v>28414611440</v>
      </c>
      <c r="E25" s="41"/>
      <c r="F25" s="42">
        <v>-222205557855</v>
      </c>
      <c r="G25" s="41"/>
      <c r="H25" s="42">
        <v>0</v>
      </c>
      <c r="I25" s="41"/>
      <c r="J25" s="42">
        <f t="shared" si="0"/>
        <v>-193790946415</v>
      </c>
      <c r="K25" s="41"/>
      <c r="L25" s="42">
        <v>0</v>
      </c>
      <c r="M25" s="41"/>
      <c r="N25" s="42">
        <v>28414611440</v>
      </c>
      <c r="O25" s="41"/>
      <c r="P25" s="42">
        <v>-222205557855</v>
      </c>
      <c r="Q25" s="41"/>
      <c r="R25" s="42">
        <v>0</v>
      </c>
      <c r="S25" s="41"/>
      <c r="T25" s="42">
        <f t="shared" si="1"/>
        <v>-193790946415</v>
      </c>
    </row>
    <row r="26" spans="1:20" ht="21.75" customHeight="1" x14ac:dyDescent="0.2">
      <c r="A26" s="73" t="s">
        <v>141</v>
      </c>
      <c r="B26" s="73"/>
      <c r="D26" s="42">
        <v>21013186156</v>
      </c>
      <c r="E26" s="41"/>
      <c r="F26" s="42">
        <v>-80881628265</v>
      </c>
      <c r="G26" s="41"/>
      <c r="H26" s="42">
        <v>0</v>
      </c>
      <c r="I26" s="41"/>
      <c r="J26" s="42">
        <f t="shared" si="0"/>
        <v>-59868442109</v>
      </c>
      <c r="K26" s="41"/>
      <c r="L26" s="42">
        <v>0</v>
      </c>
      <c r="M26" s="41"/>
      <c r="N26" s="42">
        <v>21013186156</v>
      </c>
      <c r="O26" s="41"/>
      <c r="P26" s="42">
        <v>-80881628265</v>
      </c>
      <c r="Q26" s="41"/>
      <c r="R26" s="42">
        <v>0</v>
      </c>
      <c r="S26" s="41"/>
      <c r="T26" s="42">
        <f t="shared" si="1"/>
        <v>-59868442109</v>
      </c>
    </row>
    <row r="27" spans="1:20" ht="21.75" customHeight="1" x14ac:dyDescent="0.2">
      <c r="A27" s="73" t="s">
        <v>127</v>
      </c>
      <c r="B27" s="73"/>
      <c r="D27" s="42">
        <v>19792633474</v>
      </c>
      <c r="E27" s="41"/>
      <c r="F27" s="42">
        <v>-603750532</v>
      </c>
      <c r="G27" s="41"/>
      <c r="H27" s="42">
        <v>0</v>
      </c>
      <c r="I27" s="41"/>
      <c r="J27" s="42">
        <f t="shared" si="0"/>
        <v>19188882942</v>
      </c>
      <c r="K27" s="41"/>
      <c r="L27" s="42">
        <v>0</v>
      </c>
      <c r="M27" s="41"/>
      <c r="N27" s="42">
        <v>25800108508</v>
      </c>
      <c r="O27" s="41"/>
      <c r="P27" s="42">
        <v>-122902133137</v>
      </c>
      <c r="Q27" s="41"/>
      <c r="R27" s="42">
        <v>0</v>
      </c>
      <c r="S27" s="41"/>
      <c r="T27" s="42">
        <f t="shared" si="1"/>
        <v>-97102024629</v>
      </c>
    </row>
    <row r="28" spans="1:20" ht="21.75" customHeight="1" x14ac:dyDescent="0.2">
      <c r="A28" s="73" t="s">
        <v>125</v>
      </c>
      <c r="B28" s="73"/>
      <c r="D28" s="42">
        <v>2363095241</v>
      </c>
      <c r="E28" s="41"/>
      <c r="F28" s="42">
        <v>-1548305251</v>
      </c>
      <c r="G28" s="41"/>
      <c r="H28" s="42">
        <v>0</v>
      </c>
      <c r="I28" s="41"/>
      <c r="J28" s="42">
        <f t="shared" si="0"/>
        <v>814789990</v>
      </c>
      <c r="K28" s="41"/>
      <c r="L28" s="42">
        <v>0</v>
      </c>
      <c r="M28" s="41"/>
      <c r="N28" s="42">
        <v>3734977560</v>
      </c>
      <c r="O28" s="41"/>
      <c r="P28" s="42">
        <v>-14551059721</v>
      </c>
      <c r="Q28" s="41"/>
      <c r="R28" s="42">
        <v>0</v>
      </c>
      <c r="S28" s="41"/>
      <c r="T28" s="42">
        <f t="shared" si="1"/>
        <v>-10816082161</v>
      </c>
    </row>
    <row r="29" spans="1:20" ht="21.75" customHeight="1" x14ac:dyDescent="0.2">
      <c r="A29" s="73" t="s">
        <v>122</v>
      </c>
      <c r="B29" s="73"/>
      <c r="D29" s="42">
        <v>2808080418</v>
      </c>
      <c r="E29" s="41"/>
      <c r="F29" s="42">
        <v>-332324201</v>
      </c>
      <c r="G29" s="41"/>
      <c r="H29" s="42">
        <v>0</v>
      </c>
      <c r="I29" s="41"/>
      <c r="J29" s="42">
        <f t="shared" si="0"/>
        <v>2475756217</v>
      </c>
      <c r="K29" s="41"/>
      <c r="L29" s="42">
        <v>0</v>
      </c>
      <c r="M29" s="41"/>
      <c r="N29" s="42">
        <v>4422598626</v>
      </c>
      <c r="O29" s="41"/>
      <c r="P29" s="42">
        <v>-17209088449</v>
      </c>
      <c r="Q29" s="41"/>
      <c r="R29" s="42">
        <v>0</v>
      </c>
      <c r="S29" s="41"/>
      <c r="T29" s="42">
        <f t="shared" si="1"/>
        <v>-12786489823</v>
      </c>
    </row>
    <row r="30" spans="1:20" ht="21.75" customHeight="1" x14ac:dyDescent="0.2">
      <c r="A30" s="73" t="s">
        <v>119</v>
      </c>
      <c r="B30" s="73"/>
      <c r="D30" s="42">
        <v>13247014913</v>
      </c>
      <c r="E30" s="41"/>
      <c r="F30" s="42">
        <v>-8346087346</v>
      </c>
      <c r="G30" s="41"/>
      <c r="H30" s="42">
        <v>0</v>
      </c>
      <c r="I30" s="41"/>
      <c r="J30" s="42">
        <f t="shared" si="0"/>
        <v>4900927567</v>
      </c>
      <c r="K30" s="41"/>
      <c r="L30" s="42">
        <v>0</v>
      </c>
      <c r="M30" s="41"/>
      <c r="N30" s="42">
        <v>22831013611</v>
      </c>
      <c r="O30" s="41"/>
      <c r="P30" s="42">
        <v>-76174220581</v>
      </c>
      <c r="Q30" s="41"/>
      <c r="R30" s="42">
        <v>0</v>
      </c>
      <c r="S30" s="41"/>
      <c r="T30" s="42">
        <f t="shared" si="1"/>
        <v>-53343206970</v>
      </c>
    </row>
    <row r="31" spans="1:20" ht="21.75" customHeight="1" x14ac:dyDescent="0.2">
      <c r="A31" s="73" t="s">
        <v>320</v>
      </c>
      <c r="B31" s="73"/>
      <c r="D31" s="42">
        <v>208218925825</v>
      </c>
      <c r="E31" s="41"/>
      <c r="F31" s="42">
        <v>0</v>
      </c>
      <c r="G31" s="41"/>
      <c r="H31" s="42">
        <v>0</v>
      </c>
      <c r="I31" s="41"/>
      <c r="J31" s="42">
        <f t="shared" si="0"/>
        <v>208218925825</v>
      </c>
      <c r="K31" s="41"/>
      <c r="L31" s="42">
        <v>0</v>
      </c>
      <c r="M31" s="41"/>
      <c r="N31" s="42">
        <v>852912996965</v>
      </c>
      <c r="O31" s="41"/>
      <c r="P31" s="42">
        <v>0</v>
      </c>
      <c r="Q31" s="41"/>
      <c r="R31" s="42">
        <v>0</v>
      </c>
      <c r="S31" s="41"/>
      <c r="T31" s="42">
        <f t="shared" si="1"/>
        <v>852912996965</v>
      </c>
    </row>
    <row r="32" spans="1:20" ht="21.75" customHeight="1" x14ac:dyDescent="0.2">
      <c r="A32" s="73" t="s">
        <v>321</v>
      </c>
      <c r="B32" s="73"/>
      <c r="D32" s="42">
        <v>182276226197</v>
      </c>
      <c r="E32" s="41"/>
      <c r="F32" s="42">
        <v>0</v>
      </c>
      <c r="G32" s="41"/>
      <c r="H32" s="42">
        <v>0</v>
      </c>
      <c r="I32" s="41"/>
      <c r="J32" s="42">
        <f t="shared" si="0"/>
        <v>182276226197</v>
      </c>
      <c r="K32" s="41"/>
      <c r="L32" s="42">
        <v>0</v>
      </c>
      <c r="M32" s="41"/>
      <c r="N32" s="42">
        <v>828458574370</v>
      </c>
      <c r="O32" s="41"/>
      <c r="P32" s="42">
        <v>0</v>
      </c>
      <c r="Q32" s="41"/>
      <c r="R32" s="42">
        <v>0</v>
      </c>
      <c r="S32" s="41"/>
      <c r="T32" s="42">
        <f t="shared" si="1"/>
        <v>828458574370</v>
      </c>
    </row>
    <row r="33" spans="1:20" ht="21.75" customHeight="1" x14ac:dyDescent="0.2">
      <c r="A33" s="73" t="s">
        <v>95</v>
      </c>
      <c r="B33" s="73"/>
      <c r="D33" s="42">
        <v>18830829600</v>
      </c>
      <c r="E33" s="41"/>
      <c r="F33" s="42">
        <v>0</v>
      </c>
      <c r="G33" s="41"/>
      <c r="H33" s="42">
        <v>0</v>
      </c>
      <c r="I33" s="41"/>
      <c r="J33" s="42">
        <f t="shared" si="0"/>
        <v>18830829600</v>
      </c>
      <c r="K33" s="41"/>
      <c r="L33" s="42">
        <v>10000000000</v>
      </c>
      <c r="M33" s="41"/>
      <c r="N33" s="42">
        <v>120893384140</v>
      </c>
      <c r="O33" s="41"/>
      <c r="P33" s="42">
        <v>-543750000</v>
      </c>
      <c r="Q33" s="41"/>
      <c r="R33" s="42">
        <v>0</v>
      </c>
      <c r="S33" s="41"/>
      <c r="T33" s="42">
        <f t="shared" si="1"/>
        <v>130349634140</v>
      </c>
    </row>
    <row r="34" spans="1:20" ht="21.75" customHeight="1" x14ac:dyDescent="0.2">
      <c r="A34" s="73" t="s">
        <v>116</v>
      </c>
      <c r="B34" s="73"/>
      <c r="D34" s="42">
        <v>113305251903</v>
      </c>
      <c r="E34" s="41"/>
      <c r="F34" s="42">
        <v>16629344314</v>
      </c>
      <c r="G34" s="41"/>
      <c r="H34" s="42">
        <v>0</v>
      </c>
      <c r="I34" s="41"/>
      <c r="J34" s="42">
        <f t="shared" si="0"/>
        <v>129934596217</v>
      </c>
      <c r="K34" s="41"/>
      <c r="L34" s="42">
        <v>0</v>
      </c>
      <c r="M34" s="41"/>
      <c r="N34" s="42">
        <v>286196252405</v>
      </c>
      <c r="O34" s="41"/>
      <c r="P34" s="42">
        <v>-239522830381</v>
      </c>
      <c r="Q34" s="41"/>
      <c r="R34" s="42">
        <v>0</v>
      </c>
      <c r="S34" s="41"/>
      <c r="T34" s="42">
        <f t="shared" si="1"/>
        <v>46673422024</v>
      </c>
    </row>
    <row r="35" spans="1:20" ht="21.75" customHeight="1" x14ac:dyDescent="0.2">
      <c r="A35" s="73" t="s">
        <v>110</v>
      </c>
      <c r="B35" s="73"/>
      <c r="D35" s="42">
        <v>27056698011</v>
      </c>
      <c r="E35" s="41"/>
      <c r="F35" s="42">
        <v>-18471411105</v>
      </c>
      <c r="G35" s="41"/>
      <c r="H35" s="42">
        <v>0</v>
      </c>
      <c r="I35" s="41"/>
      <c r="J35" s="42">
        <f t="shared" si="0"/>
        <v>8585286906</v>
      </c>
      <c r="K35" s="41"/>
      <c r="L35" s="42">
        <v>0</v>
      </c>
      <c r="M35" s="41"/>
      <c r="N35" s="42">
        <v>490074877561</v>
      </c>
      <c r="O35" s="41"/>
      <c r="P35" s="42">
        <v>-131108863225</v>
      </c>
      <c r="Q35" s="41"/>
      <c r="R35" s="42">
        <v>0</v>
      </c>
      <c r="S35" s="41"/>
      <c r="T35" s="42">
        <f t="shared" si="1"/>
        <v>358966014336</v>
      </c>
    </row>
    <row r="36" spans="1:20" ht="21.75" customHeight="1" x14ac:dyDescent="0.2">
      <c r="A36" s="73" t="s">
        <v>104</v>
      </c>
      <c r="B36" s="73"/>
      <c r="D36" s="42">
        <v>92696343</v>
      </c>
      <c r="E36" s="41"/>
      <c r="F36" s="42">
        <v>0</v>
      </c>
      <c r="G36" s="41"/>
      <c r="H36" s="42">
        <v>0</v>
      </c>
      <c r="I36" s="41"/>
      <c r="J36" s="42">
        <f t="shared" si="0"/>
        <v>92696343</v>
      </c>
      <c r="K36" s="41"/>
      <c r="L36" s="42">
        <v>0</v>
      </c>
      <c r="M36" s="41"/>
      <c r="N36" s="42">
        <v>539087805</v>
      </c>
      <c r="O36" s="41"/>
      <c r="P36" s="42">
        <v>-13257063</v>
      </c>
      <c r="Q36" s="41"/>
      <c r="R36" s="42">
        <v>0</v>
      </c>
      <c r="S36" s="41"/>
      <c r="T36" s="42">
        <f t="shared" si="1"/>
        <v>525830742</v>
      </c>
    </row>
    <row r="37" spans="1:20" ht="21.75" customHeight="1" x14ac:dyDescent="0.2">
      <c r="A37" s="73" t="s">
        <v>107</v>
      </c>
      <c r="B37" s="73"/>
      <c r="D37" s="42">
        <v>3382324806</v>
      </c>
      <c r="E37" s="41"/>
      <c r="F37" s="42">
        <v>0</v>
      </c>
      <c r="G37" s="41"/>
      <c r="H37" s="42">
        <v>0</v>
      </c>
      <c r="I37" s="41"/>
      <c r="J37" s="42">
        <f t="shared" si="0"/>
        <v>3382324806</v>
      </c>
      <c r="K37" s="41"/>
      <c r="L37" s="42">
        <v>0</v>
      </c>
      <c r="M37" s="41"/>
      <c r="N37" s="42">
        <v>33499059097</v>
      </c>
      <c r="O37" s="41"/>
      <c r="P37" s="42">
        <v>12043957388</v>
      </c>
      <c r="Q37" s="41"/>
      <c r="R37" s="42">
        <v>0</v>
      </c>
      <c r="S37" s="41"/>
      <c r="T37" s="42">
        <f t="shared" si="1"/>
        <v>45543016485</v>
      </c>
    </row>
    <row r="38" spans="1:20" ht="21.75" customHeight="1" x14ac:dyDescent="0.2">
      <c r="A38" s="73" t="s">
        <v>98</v>
      </c>
      <c r="B38" s="73"/>
      <c r="D38" s="42">
        <v>0</v>
      </c>
      <c r="E38" s="41"/>
      <c r="F38" s="42">
        <v>4117081737</v>
      </c>
      <c r="G38" s="41"/>
      <c r="H38" s="42">
        <v>0</v>
      </c>
      <c r="I38" s="41"/>
      <c r="J38" s="42">
        <f t="shared" si="0"/>
        <v>4117081737</v>
      </c>
      <c r="K38" s="41"/>
      <c r="L38" s="42">
        <v>0</v>
      </c>
      <c r="M38" s="41"/>
      <c r="N38" s="42">
        <v>0</v>
      </c>
      <c r="O38" s="41"/>
      <c r="P38" s="42">
        <v>7327525837</v>
      </c>
      <c r="Q38" s="41"/>
      <c r="R38" s="42">
        <v>0</v>
      </c>
      <c r="S38" s="41"/>
      <c r="T38" s="42">
        <f t="shared" si="1"/>
        <v>7327525837</v>
      </c>
    </row>
    <row r="39" spans="1:20" ht="21.75" customHeight="1" x14ac:dyDescent="0.2">
      <c r="A39" s="73" t="s">
        <v>91</v>
      </c>
      <c r="B39" s="73"/>
      <c r="D39" s="42">
        <v>0</v>
      </c>
      <c r="E39" s="41"/>
      <c r="F39" s="42">
        <v>59036786960</v>
      </c>
      <c r="G39" s="41"/>
      <c r="H39" s="42">
        <v>0</v>
      </c>
      <c r="I39" s="41"/>
      <c r="J39" s="42">
        <f t="shared" si="0"/>
        <v>59036786960</v>
      </c>
      <c r="K39" s="41"/>
      <c r="L39" s="42">
        <v>0</v>
      </c>
      <c r="M39" s="41"/>
      <c r="N39" s="42">
        <v>0</v>
      </c>
      <c r="O39" s="41"/>
      <c r="P39" s="42">
        <v>507026120200</v>
      </c>
      <c r="Q39" s="41"/>
      <c r="R39" s="42">
        <v>0</v>
      </c>
      <c r="S39" s="41"/>
      <c r="T39" s="42">
        <f t="shared" si="1"/>
        <v>507026120200</v>
      </c>
    </row>
    <row r="40" spans="1:20" ht="21.75" customHeight="1" x14ac:dyDescent="0.2">
      <c r="A40" s="73" t="s">
        <v>135</v>
      </c>
      <c r="B40" s="73"/>
      <c r="D40" s="42">
        <v>0</v>
      </c>
      <c r="E40" s="41"/>
      <c r="F40" s="42">
        <v>-56526075</v>
      </c>
      <c r="G40" s="41"/>
      <c r="H40" s="42">
        <v>0</v>
      </c>
      <c r="I40" s="41"/>
      <c r="J40" s="42">
        <f t="shared" si="0"/>
        <v>-56526075</v>
      </c>
      <c r="K40" s="41"/>
      <c r="L40" s="42">
        <v>0</v>
      </c>
      <c r="M40" s="41"/>
      <c r="N40" s="42">
        <v>0</v>
      </c>
      <c r="O40" s="41"/>
      <c r="P40" s="42">
        <v>-56526075</v>
      </c>
      <c r="Q40" s="41"/>
      <c r="R40" s="42">
        <v>0</v>
      </c>
      <c r="S40" s="41"/>
      <c r="T40" s="42">
        <f t="shared" si="1"/>
        <v>-56526075</v>
      </c>
    </row>
    <row r="41" spans="1:20" ht="21.75" customHeight="1" x14ac:dyDescent="0.2">
      <c r="A41" s="73" t="s">
        <v>139</v>
      </c>
      <c r="B41" s="73"/>
      <c r="D41" s="42">
        <v>0</v>
      </c>
      <c r="E41" s="41"/>
      <c r="F41" s="42">
        <v>-58072500</v>
      </c>
      <c r="G41" s="41"/>
      <c r="H41" s="42">
        <v>0</v>
      </c>
      <c r="I41" s="41"/>
      <c r="J41" s="42">
        <f t="shared" si="0"/>
        <v>-58072500</v>
      </c>
      <c r="K41" s="41"/>
      <c r="L41" s="42">
        <v>0</v>
      </c>
      <c r="M41" s="41"/>
      <c r="N41" s="42">
        <v>0</v>
      </c>
      <c r="O41" s="41"/>
      <c r="P41" s="42">
        <v>-58072500</v>
      </c>
      <c r="Q41" s="41"/>
      <c r="R41" s="42">
        <v>0</v>
      </c>
      <c r="S41" s="41"/>
      <c r="T41" s="42">
        <f t="shared" si="1"/>
        <v>-58072500</v>
      </c>
    </row>
    <row r="42" spans="1:20" ht="21.75" customHeight="1" x14ac:dyDescent="0.2">
      <c r="A42" s="73" t="s">
        <v>138</v>
      </c>
      <c r="B42" s="73"/>
      <c r="D42" s="42">
        <v>0</v>
      </c>
      <c r="E42" s="41"/>
      <c r="F42" s="42">
        <v>-54960075</v>
      </c>
      <c r="G42" s="41"/>
      <c r="H42" s="42">
        <v>0</v>
      </c>
      <c r="I42" s="41"/>
      <c r="J42" s="42">
        <f t="shared" si="0"/>
        <v>-54960075</v>
      </c>
      <c r="K42" s="41"/>
      <c r="L42" s="42">
        <v>0</v>
      </c>
      <c r="M42" s="41"/>
      <c r="N42" s="42">
        <v>0</v>
      </c>
      <c r="O42" s="41"/>
      <c r="P42" s="42">
        <v>-54960075</v>
      </c>
      <c r="Q42" s="41"/>
      <c r="R42" s="42">
        <v>0</v>
      </c>
      <c r="S42" s="41"/>
      <c r="T42" s="42">
        <f t="shared" si="1"/>
        <v>-54960075</v>
      </c>
    </row>
    <row r="43" spans="1:20" ht="21.75" customHeight="1" x14ac:dyDescent="0.2">
      <c r="A43" s="73" t="s">
        <v>133</v>
      </c>
      <c r="B43" s="73"/>
      <c r="D43" s="42">
        <v>0</v>
      </c>
      <c r="E43" s="41"/>
      <c r="F43" s="42">
        <v>-7441903954</v>
      </c>
      <c r="G43" s="41"/>
      <c r="H43" s="42">
        <v>0</v>
      </c>
      <c r="I43" s="41"/>
      <c r="J43" s="42">
        <f t="shared" si="0"/>
        <v>-7441903954</v>
      </c>
      <c r="K43" s="41"/>
      <c r="L43" s="42">
        <v>0</v>
      </c>
      <c r="M43" s="41"/>
      <c r="N43" s="42">
        <v>0</v>
      </c>
      <c r="O43" s="41"/>
      <c r="P43" s="42">
        <v>-7441903954</v>
      </c>
      <c r="Q43" s="41"/>
      <c r="R43" s="42">
        <v>0</v>
      </c>
      <c r="S43" s="41"/>
      <c r="T43" s="42">
        <f t="shared" si="1"/>
        <v>-7441903954</v>
      </c>
    </row>
    <row r="44" spans="1:20" ht="21.75" customHeight="1" x14ac:dyDescent="0.2">
      <c r="A44" s="73" t="s">
        <v>22</v>
      </c>
      <c r="B44" s="73"/>
      <c r="D44" s="42">
        <v>0</v>
      </c>
      <c r="E44" s="41"/>
      <c r="F44" s="42">
        <v>10216411920</v>
      </c>
      <c r="G44" s="41"/>
      <c r="H44" s="42">
        <v>0</v>
      </c>
      <c r="I44" s="41"/>
      <c r="J44" s="42">
        <f t="shared" si="0"/>
        <v>10216411920</v>
      </c>
      <c r="K44" s="41"/>
      <c r="L44" s="42">
        <v>0</v>
      </c>
      <c r="M44" s="41"/>
      <c r="N44" s="42">
        <v>0</v>
      </c>
      <c r="O44" s="41"/>
      <c r="P44" s="42">
        <v>54474842464</v>
      </c>
      <c r="Q44" s="41"/>
      <c r="R44" s="42">
        <v>0</v>
      </c>
      <c r="S44" s="41"/>
      <c r="T44" s="42">
        <f t="shared" si="1"/>
        <v>54474842464</v>
      </c>
    </row>
    <row r="45" spans="1:20" ht="21.75" customHeight="1" x14ac:dyDescent="0.2">
      <c r="A45" s="73" t="s">
        <v>20</v>
      </c>
      <c r="B45" s="73"/>
      <c r="D45" s="42">
        <v>0</v>
      </c>
      <c r="E45" s="41"/>
      <c r="F45" s="42">
        <v>9840341590</v>
      </c>
      <c r="G45" s="41"/>
      <c r="H45" s="42">
        <v>0</v>
      </c>
      <c r="I45" s="41"/>
      <c r="J45" s="42">
        <f t="shared" si="0"/>
        <v>9840341590</v>
      </c>
      <c r="K45" s="41"/>
      <c r="L45" s="42">
        <v>0</v>
      </c>
      <c r="M45" s="41"/>
      <c r="N45" s="42">
        <v>24054000000</v>
      </c>
      <c r="O45" s="41"/>
      <c r="P45" s="42">
        <v>36366549961</v>
      </c>
      <c r="Q45" s="41"/>
      <c r="R45" s="42">
        <v>0</v>
      </c>
      <c r="S45" s="41"/>
      <c r="T45" s="42">
        <f t="shared" si="1"/>
        <v>60420549961</v>
      </c>
    </row>
    <row r="46" spans="1:20" ht="18.75" x14ac:dyDescent="0.2">
      <c r="A46" s="73" t="s">
        <v>322</v>
      </c>
      <c r="B46" s="73"/>
      <c r="D46" s="42">
        <v>14030266080</v>
      </c>
      <c r="E46" s="41"/>
      <c r="F46" s="42">
        <v>0</v>
      </c>
      <c r="G46" s="41"/>
      <c r="H46" s="42">
        <v>0</v>
      </c>
      <c r="I46" s="41"/>
      <c r="J46" s="42">
        <f t="shared" si="0"/>
        <v>14030266080</v>
      </c>
      <c r="K46" s="41"/>
      <c r="L46" s="42">
        <v>0</v>
      </c>
      <c r="M46" s="42">
        <v>425653149580</v>
      </c>
      <c r="N46" s="42">
        <v>454181357276</v>
      </c>
      <c r="O46" s="42">
        <v>0</v>
      </c>
      <c r="P46" s="42">
        <v>0</v>
      </c>
      <c r="Q46" s="41"/>
      <c r="R46" s="42">
        <v>0</v>
      </c>
      <c r="S46" s="42">
        <f t="shared" ref="S46" si="2">M46+O46+Q46</f>
        <v>425653149580</v>
      </c>
      <c r="T46" s="42">
        <f t="shared" si="1"/>
        <v>454181357276</v>
      </c>
    </row>
    <row r="47" spans="1:20" ht="18.75" x14ac:dyDescent="0.2">
      <c r="A47" s="77" t="s">
        <v>323</v>
      </c>
      <c r="B47" s="77"/>
      <c r="D47" s="42">
        <v>0</v>
      </c>
      <c r="E47" s="41"/>
      <c r="F47" s="42">
        <v>0</v>
      </c>
      <c r="G47" s="41"/>
      <c r="H47" s="42">
        <v>0</v>
      </c>
      <c r="I47" s="41"/>
      <c r="J47" s="42">
        <f t="shared" si="0"/>
        <v>0</v>
      </c>
      <c r="K47" s="41"/>
      <c r="L47" s="42">
        <v>0</v>
      </c>
      <c r="M47" s="42">
        <v>9819209015</v>
      </c>
      <c r="N47" s="42">
        <v>9819209015</v>
      </c>
      <c r="O47" s="42">
        <v>0</v>
      </c>
      <c r="P47" s="42">
        <v>0</v>
      </c>
      <c r="Q47" s="41"/>
      <c r="R47" s="42">
        <v>40021169999</v>
      </c>
      <c r="S47" s="42">
        <f>M47+O47+Q47</f>
        <v>9819209015</v>
      </c>
      <c r="T47" s="42">
        <f>N47+P47+R47</f>
        <v>49840379014</v>
      </c>
    </row>
    <row r="48" spans="1:20" ht="21.75" customHeight="1" thickBot="1" x14ac:dyDescent="0.25">
      <c r="A48" s="75" t="s">
        <v>30</v>
      </c>
      <c r="B48" s="75"/>
      <c r="D48" s="44">
        <f>SUM(D9:D47)</f>
        <v>930921525007</v>
      </c>
      <c r="E48" s="41"/>
      <c r="F48" s="44">
        <f>SUM(F9:F47)</f>
        <v>-40354554927</v>
      </c>
      <c r="G48" s="41"/>
      <c r="H48" s="44">
        <f>SUM(H9:H47)</f>
        <v>-94343660957</v>
      </c>
      <c r="I48" s="41"/>
      <c r="J48" s="44">
        <f>SUM(J9:J47)</f>
        <v>796223309123</v>
      </c>
      <c r="K48" s="41"/>
      <c r="L48" s="43">
        <v>0</v>
      </c>
      <c r="M48" s="41"/>
      <c r="N48" s="44">
        <f>SUM(N9:N47)</f>
        <v>7553998012776</v>
      </c>
      <c r="O48" s="41"/>
      <c r="P48" s="44">
        <f>SUM(P9:P47)</f>
        <v>-461986296903</v>
      </c>
      <c r="Q48" s="41"/>
      <c r="R48" s="44">
        <f>SUM(R9:R47)</f>
        <v>603029690230</v>
      </c>
      <c r="S48" s="41"/>
      <c r="T48" s="44">
        <f>SUM(T9:T47)</f>
        <v>7715041406103</v>
      </c>
    </row>
    <row r="49" spans="14:14" ht="13.5" thickTop="1" x14ac:dyDescent="0.2"/>
    <row r="51" spans="14:14" x14ac:dyDescent="0.2">
      <c r="N51" s="17"/>
    </row>
    <row r="52" spans="14:14" x14ac:dyDescent="0.2">
      <c r="N52" s="17"/>
    </row>
    <row r="53" spans="14:14" x14ac:dyDescent="0.2">
      <c r="N53" s="17"/>
    </row>
    <row r="54" spans="14:14" x14ac:dyDescent="0.2">
      <c r="N54" s="17"/>
    </row>
    <row r="55" spans="14:14" x14ac:dyDescent="0.2">
      <c r="N55" s="17"/>
    </row>
    <row r="56" spans="14:14" x14ac:dyDescent="0.2">
      <c r="N56" s="17"/>
    </row>
    <row r="58" spans="14:14" x14ac:dyDescent="0.2">
      <c r="N58" s="17"/>
    </row>
    <row r="59" spans="14:14" x14ac:dyDescent="0.2">
      <c r="N59" s="17"/>
    </row>
    <row r="60" spans="14:14" x14ac:dyDescent="0.2">
      <c r="N60" s="17"/>
    </row>
    <row r="61" spans="14:14" x14ac:dyDescent="0.2">
      <c r="N61" s="17"/>
    </row>
  </sheetData>
  <mergeCells count="47">
    <mergeCell ref="A1:T1"/>
    <mergeCell ref="A2:T2"/>
    <mergeCell ref="A3:T3"/>
    <mergeCell ref="B5:T5"/>
    <mergeCell ref="D6:J6"/>
    <mergeCell ref="L6:T6"/>
    <mergeCell ref="A7:B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8:B48"/>
    <mergeCell ref="A44:B44"/>
    <mergeCell ref="A45:B45"/>
    <mergeCell ref="A46:B46"/>
    <mergeCell ref="A47:B47"/>
  </mergeCells>
  <phoneticPr fontId="7" type="noConversion"/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45"/>
  <sheetViews>
    <sheetView rightToLeft="1" tabSelected="1" workbookViewId="0">
      <selection activeCell="H15" sqref="H15"/>
    </sheetView>
  </sheetViews>
  <sheetFormatPr defaultRowHeight="12.75" x14ac:dyDescent="0.2"/>
  <cols>
    <col min="1" max="1" width="30.140625" customWidth="1"/>
    <col min="2" max="2" width="32.28515625" customWidth="1"/>
    <col min="3" max="3" width="66.7109375" style="34" customWidth="1"/>
    <col min="4" max="4" width="13" customWidth="1"/>
    <col min="5" max="5" width="11" bestFit="1" customWidth="1"/>
    <col min="6" max="6" width="18.85546875" bestFit="1" customWidth="1"/>
    <col min="7" max="7" width="7.85546875" bestFit="1" customWidth="1"/>
    <col min="8" max="8" width="20.140625" bestFit="1" customWidth="1"/>
    <col min="9" max="9" width="28.5703125" customWidth="1"/>
    <col min="10" max="10" width="1.28515625" customWidth="1"/>
    <col min="11" max="11" width="14.28515625" customWidth="1"/>
    <col min="12" max="12" width="1.28515625" customWidth="1"/>
    <col min="13" max="13" width="28.5703125" customWidth="1"/>
    <col min="14" max="14" width="0.28515625" customWidth="1"/>
  </cols>
  <sheetData>
    <row r="1" spans="1:13" ht="25.5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25.5" x14ac:dyDescent="0.2">
      <c r="A2" s="71" t="s">
        <v>182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25.5" x14ac:dyDescent="0.2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5" spans="1:13" ht="24" x14ac:dyDescent="0.2">
      <c r="A5" s="1" t="s">
        <v>259</v>
      </c>
      <c r="B5" s="84" t="s">
        <v>260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7" spans="1:13" ht="18.75" x14ac:dyDescent="0.2">
      <c r="A7" s="25" t="s">
        <v>261</v>
      </c>
      <c r="B7" s="25" t="s">
        <v>262</v>
      </c>
      <c r="C7" s="25" t="s">
        <v>263</v>
      </c>
      <c r="D7" s="25" t="s">
        <v>328</v>
      </c>
      <c r="E7" s="25" t="s">
        <v>45</v>
      </c>
      <c r="F7" s="25" t="s">
        <v>329</v>
      </c>
      <c r="G7" s="25" t="s">
        <v>330</v>
      </c>
      <c r="H7" s="26" t="s">
        <v>331</v>
      </c>
    </row>
    <row r="8" spans="1:13" ht="18.75" x14ac:dyDescent="0.2">
      <c r="A8" s="25"/>
      <c r="B8" s="25"/>
      <c r="C8" s="25"/>
      <c r="D8" s="25"/>
      <c r="E8" s="25"/>
      <c r="F8" s="25" t="s">
        <v>327</v>
      </c>
      <c r="G8" s="25" t="s">
        <v>332</v>
      </c>
      <c r="H8" s="25" t="s">
        <v>332</v>
      </c>
    </row>
    <row r="9" spans="1:13" ht="60" customHeight="1" x14ac:dyDescent="0.2">
      <c r="A9" s="27" t="s">
        <v>333</v>
      </c>
      <c r="B9" s="26" t="s">
        <v>334</v>
      </c>
      <c r="C9" s="25" t="s">
        <v>335</v>
      </c>
      <c r="D9" s="26" t="s">
        <v>336</v>
      </c>
      <c r="E9" s="28">
        <v>1000000</v>
      </c>
      <c r="F9" s="28">
        <v>1000000000000</v>
      </c>
      <c r="G9" s="29">
        <v>0.23</v>
      </c>
      <c r="H9" s="30">
        <v>0.35399999999999998</v>
      </c>
    </row>
    <row r="10" spans="1:13" ht="43.5" customHeight="1" x14ac:dyDescent="0.2">
      <c r="A10" s="27" t="s">
        <v>333</v>
      </c>
      <c r="B10" s="26" t="s">
        <v>334</v>
      </c>
      <c r="C10" s="25" t="s">
        <v>337</v>
      </c>
      <c r="D10" s="26" t="s">
        <v>338</v>
      </c>
      <c r="E10" s="28">
        <v>1000000</v>
      </c>
      <c r="F10" s="28">
        <v>1000000000000</v>
      </c>
      <c r="G10" s="29">
        <v>0.23</v>
      </c>
      <c r="H10" s="30">
        <v>0.35499999999999998</v>
      </c>
    </row>
    <row r="11" spans="1:13" ht="66" customHeight="1" x14ac:dyDescent="0.2">
      <c r="A11" s="27" t="s">
        <v>152</v>
      </c>
      <c r="B11" s="26" t="s">
        <v>334</v>
      </c>
      <c r="C11" s="25" t="s">
        <v>339</v>
      </c>
      <c r="D11" s="26" t="s">
        <v>49</v>
      </c>
      <c r="E11" s="28">
        <v>7000000</v>
      </c>
      <c r="F11" s="28">
        <v>7000000000000</v>
      </c>
      <c r="G11" s="29">
        <v>0.23</v>
      </c>
      <c r="H11" s="31">
        <v>0.375</v>
      </c>
    </row>
    <row r="12" spans="1:13" ht="41.25" customHeight="1" x14ac:dyDescent="0.2">
      <c r="A12" s="27" t="s">
        <v>152</v>
      </c>
      <c r="B12" s="26" t="s">
        <v>334</v>
      </c>
      <c r="C12" s="25" t="s">
        <v>340</v>
      </c>
      <c r="D12" s="26" t="s">
        <v>49</v>
      </c>
      <c r="E12" s="28">
        <v>8000000</v>
      </c>
      <c r="F12" s="28">
        <v>8000000000000</v>
      </c>
      <c r="G12" s="29">
        <v>0.23</v>
      </c>
      <c r="H12" s="31">
        <v>0.375</v>
      </c>
    </row>
    <row r="13" spans="1:13" ht="18.75" x14ac:dyDescent="0.2">
      <c r="A13" s="27" t="s">
        <v>341</v>
      </c>
      <c r="B13" s="26" t="s">
        <v>162</v>
      </c>
      <c r="C13" s="25" t="s">
        <v>342</v>
      </c>
      <c r="D13" s="26" t="s">
        <v>343</v>
      </c>
      <c r="E13" s="28">
        <v>10979221</v>
      </c>
      <c r="F13" s="28">
        <v>13926400357030</v>
      </c>
      <c r="G13" s="29">
        <v>0.23</v>
      </c>
      <c r="H13" s="30">
        <v>0.38500000000000001</v>
      </c>
    </row>
    <row r="14" spans="1:13" ht="34.5" customHeight="1" x14ac:dyDescent="0.2">
      <c r="A14" s="27" t="s">
        <v>344</v>
      </c>
      <c r="B14" s="26" t="s">
        <v>162</v>
      </c>
      <c r="C14" s="25" t="s">
        <v>91</v>
      </c>
      <c r="D14" s="26" t="s">
        <v>345</v>
      </c>
      <c r="E14" s="28">
        <v>766100</v>
      </c>
      <c r="F14" s="28">
        <v>3001257612300</v>
      </c>
      <c r="G14" s="29">
        <v>0</v>
      </c>
      <c r="H14" s="32">
        <v>0.37</v>
      </c>
    </row>
    <row r="15" spans="1:13" ht="29.25" customHeight="1" x14ac:dyDescent="0.2">
      <c r="A15" s="27" t="s">
        <v>346</v>
      </c>
      <c r="B15" s="26" t="s">
        <v>162</v>
      </c>
      <c r="C15" s="25" t="s">
        <v>347</v>
      </c>
      <c r="D15" s="26" t="s">
        <v>348</v>
      </c>
      <c r="E15" s="28">
        <v>50000000</v>
      </c>
      <c r="F15" s="28">
        <v>499500000000</v>
      </c>
      <c r="G15" s="29">
        <v>0</v>
      </c>
      <c r="H15" s="32">
        <v>0.38269999999999998</v>
      </c>
    </row>
    <row r="16" spans="1:13" ht="18.75" x14ac:dyDescent="0.2">
      <c r="A16" s="27" t="s">
        <v>341</v>
      </c>
      <c r="B16" s="26" t="s">
        <v>162</v>
      </c>
      <c r="C16" s="33" t="s">
        <v>342</v>
      </c>
      <c r="D16" s="28" t="s">
        <v>349</v>
      </c>
      <c r="E16" s="28">
        <v>583960</v>
      </c>
      <c r="F16" s="28">
        <v>553010120000</v>
      </c>
      <c r="G16" s="29">
        <v>0.23</v>
      </c>
      <c r="H16" s="29">
        <v>0.39</v>
      </c>
    </row>
    <row r="17" spans="1:8" ht="18.75" x14ac:dyDescent="0.2">
      <c r="A17" s="27" t="s">
        <v>341</v>
      </c>
      <c r="B17" s="26" t="s">
        <v>162</v>
      </c>
      <c r="C17" s="33" t="s">
        <v>342</v>
      </c>
      <c r="D17" s="28" t="s">
        <v>350</v>
      </c>
      <c r="E17" s="28">
        <v>123150</v>
      </c>
      <c r="F17" s="28">
        <v>117004815000</v>
      </c>
      <c r="G17" s="29">
        <v>0.23</v>
      </c>
      <c r="H17" s="29">
        <v>0.39</v>
      </c>
    </row>
    <row r="18" spans="1:8" ht="18.75" x14ac:dyDescent="0.2">
      <c r="A18" s="27" t="s">
        <v>341</v>
      </c>
      <c r="B18" s="26" t="s">
        <v>162</v>
      </c>
      <c r="C18" s="33" t="s">
        <v>342</v>
      </c>
      <c r="D18" s="28" t="s">
        <v>351</v>
      </c>
      <c r="E18" s="28">
        <v>108332</v>
      </c>
      <c r="F18" s="28">
        <v>100000185880</v>
      </c>
      <c r="G18" s="29">
        <v>0.23</v>
      </c>
      <c r="H18" s="29">
        <v>0.39</v>
      </c>
    </row>
    <row r="19" spans="1:8" ht="18.75" x14ac:dyDescent="0.2">
      <c r="A19" s="27" t="s">
        <v>341</v>
      </c>
      <c r="B19" s="26" t="s">
        <v>162</v>
      </c>
      <c r="C19" s="33" t="s">
        <v>342</v>
      </c>
      <c r="D19" s="28" t="s">
        <v>352</v>
      </c>
      <c r="E19" s="28">
        <v>862970</v>
      </c>
      <c r="F19" s="28">
        <v>820061497492</v>
      </c>
      <c r="G19" s="29">
        <v>0.23</v>
      </c>
      <c r="H19" s="29">
        <v>0.39</v>
      </c>
    </row>
    <row r="44" spans="1:6" ht="21" x14ac:dyDescent="0.2">
      <c r="A44" s="86" t="s">
        <v>264</v>
      </c>
      <c r="B44" s="86"/>
      <c r="C44" s="86"/>
      <c r="D44" s="86"/>
      <c r="E44" s="86"/>
      <c r="F44" s="86"/>
    </row>
    <row r="45" spans="1:6" x14ac:dyDescent="0.2">
      <c r="A45" s="3"/>
      <c r="B45" s="3"/>
      <c r="C45" s="35"/>
      <c r="D45" s="3"/>
      <c r="E45" s="3"/>
      <c r="F45" s="3"/>
    </row>
  </sheetData>
  <mergeCells count="5">
    <mergeCell ref="A44:F44"/>
    <mergeCell ref="A1:M1"/>
    <mergeCell ref="A2:M2"/>
    <mergeCell ref="A3:M3"/>
    <mergeCell ref="B5:M5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23"/>
  <sheetViews>
    <sheetView rightToLeft="1" workbookViewId="0">
      <selection activeCell="F23" sqref="F23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5.5703125" customWidth="1"/>
    <col min="7" max="7" width="0.28515625" customWidth="1"/>
  </cols>
  <sheetData>
    <row r="1" spans="1:6" ht="29.1" customHeight="1" x14ac:dyDescent="0.2">
      <c r="A1" s="71" t="s">
        <v>0</v>
      </c>
      <c r="B1" s="71"/>
      <c r="C1" s="71"/>
      <c r="D1" s="71"/>
      <c r="E1" s="71"/>
      <c r="F1" s="71"/>
    </row>
    <row r="2" spans="1:6" ht="21.75" customHeight="1" x14ac:dyDescent="0.2">
      <c r="A2" s="71" t="s">
        <v>182</v>
      </c>
      <c r="B2" s="71"/>
      <c r="C2" s="71"/>
      <c r="D2" s="71"/>
      <c r="E2" s="71"/>
      <c r="F2" s="71"/>
    </row>
    <row r="3" spans="1:6" ht="21.75" customHeight="1" x14ac:dyDescent="0.2">
      <c r="A3" s="71" t="s">
        <v>2</v>
      </c>
      <c r="B3" s="71"/>
      <c r="C3" s="71"/>
      <c r="D3" s="71"/>
      <c r="E3" s="71"/>
      <c r="F3" s="71"/>
    </row>
    <row r="4" spans="1:6" ht="14.45" customHeight="1" x14ac:dyDescent="0.2"/>
    <row r="5" spans="1:6" ht="14.45" customHeight="1" x14ac:dyDescent="0.2">
      <c r="A5" s="1" t="s">
        <v>265</v>
      </c>
      <c r="B5" s="84" t="s">
        <v>266</v>
      </c>
      <c r="C5" s="84"/>
      <c r="D5" s="84"/>
      <c r="E5" s="84"/>
      <c r="F5" s="84"/>
    </row>
    <row r="6" spans="1:6" ht="19.5" customHeight="1" x14ac:dyDescent="0.2">
      <c r="D6" s="79" t="s">
        <v>201</v>
      </c>
      <c r="E6" s="79"/>
      <c r="F6" s="2" t="s">
        <v>202</v>
      </c>
    </row>
    <row r="7" spans="1:6" ht="36.4" customHeight="1" x14ac:dyDescent="0.2">
      <c r="A7" s="79" t="s">
        <v>267</v>
      </c>
      <c r="B7" s="79"/>
      <c r="D7" s="15" t="s">
        <v>268</v>
      </c>
      <c r="E7" s="3"/>
      <c r="F7" s="15" t="s">
        <v>268</v>
      </c>
    </row>
    <row r="8" spans="1:6" ht="18" customHeight="1" x14ac:dyDescent="0.2">
      <c r="A8" s="56"/>
      <c r="B8" s="56"/>
      <c r="D8" s="63" t="s">
        <v>327</v>
      </c>
      <c r="F8" s="63" t="s">
        <v>327</v>
      </c>
    </row>
    <row r="9" spans="1:6" ht="21.75" customHeight="1" x14ac:dyDescent="0.2">
      <c r="A9" s="73" t="s">
        <v>353</v>
      </c>
      <c r="B9" s="73"/>
      <c r="D9" s="6">
        <v>393636656703</v>
      </c>
      <c r="F9" s="6">
        <v>1808088123903</v>
      </c>
    </row>
    <row r="10" spans="1:6" ht="21.75" customHeight="1" x14ac:dyDescent="0.2">
      <c r="A10" s="73" t="s">
        <v>354</v>
      </c>
      <c r="B10" s="73"/>
      <c r="D10" s="8">
        <v>769541593659</v>
      </c>
      <c r="F10" s="8">
        <v>2400183176325</v>
      </c>
    </row>
    <row r="11" spans="1:6" ht="21.75" customHeight="1" x14ac:dyDescent="0.2">
      <c r="A11" s="73" t="s">
        <v>355</v>
      </c>
      <c r="B11" s="73"/>
      <c r="D11" s="8">
        <v>2645</v>
      </c>
      <c r="F11" s="8">
        <v>1047484328762</v>
      </c>
    </row>
    <row r="12" spans="1:6" ht="21.75" customHeight="1" x14ac:dyDescent="0.2">
      <c r="A12" s="73" t="s">
        <v>356</v>
      </c>
      <c r="B12" s="73"/>
      <c r="D12" s="8">
        <v>64433</v>
      </c>
      <c r="F12" s="8">
        <v>28800923620</v>
      </c>
    </row>
    <row r="13" spans="1:6" ht="21.75" customHeight="1" x14ac:dyDescent="0.2">
      <c r="A13" s="73" t="s">
        <v>357</v>
      </c>
      <c r="B13" s="73"/>
      <c r="D13" s="8">
        <v>753514548313</v>
      </c>
      <c r="F13" s="8">
        <v>2569782306385</v>
      </c>
    </row>
    <row r="14" spans="1:6" ht="21.75" customHeight="1" x14ac:dyDescent="0.2">
      <c r="A14" s="73" t="s">
        <v>358</v>
      </c>
      <c r="B14" s="73"/>
      <c r="D14" s="8">
        <v>0</v>
      </c>
      <c r="F14" s="8">
        <v>111083</v>
      </c>
    </row>
    <row r="15" spans="1:6" ht="21.75" customHeight="1" x14ac:dyDescent="0.2">
      <c r="A15" s="73" t="s">
        <v>359</v>
      </c>
      <c r="B15" s="73"/>
      <c r="D15" s="8">
        <v>1966</v>
      </c>
      <c r="F15" s="8">
        <v>30936</v>
      </c>
    </row>
    <row r="16" spans="1:6" ht="21.75" customHeight="1" x14ac:dyDescent="0.2">
      <c r="A16" s="73" t="s">
        <v>360</v>
      </c>
      <c r="B16" s="73"/>
      <c r="D16" s="8">
        <v>1696818</v>
      </c>
      <c r="F16" s="8">
        <v>10873644</v>
      </c>
    </row>
    <row r="17" spans="1:6" ht="21.75" customHeight="1" x14ac:dyDescent="0.2">
      <c r="A17" s="73" t="s">
        <v>361</v>
      </c>
      <c r="B17" s="73"/>
      <c r="D17" s="8">
        <v>299442488501</v>
      </c>
      <c r="F17" s="8">
        <v>2172990764891</v>
      </c>
    </row>
    <row r="18" spans="1:6" ht="21.75" customHeight="1" x14ac:dyDescent="0.2">
      <c r="A18" s="73" t="s">
        <v>362</v>
      </c>
      <c r="B18" s="73"/>
      <c r="D18" s="8">
        <v>0</v>
      </c>
      <c r="F18" s="8">
        <v>632616</v>
      </c>
    </row>
    <row r="19" spans="1:6" ht="21.75" customHeight="1" x14ac:dyDescent="0.2">
      <c r="A19" s="73" t="s">
        <v>363</v>
      </c>
      <c r="B19" s="73"/>
      <c r="D19" s="8">
        <v>6936</v>
      </c>
      <c r="F19" s="8">
        <v>110484940227</v>
      </c>
    </row>
    <row r="20" spans="1:6" ht="21.75" customHeight="1" x14ac:dyDescent="0.2">
      <c r="A20" s="73" t="s">
        <v>364</v>
      </c>
      <c r="B20" s="73"/>
      <c r="D20" s="8">
        <v>20190</v>
      </c>
      <c r="F20" s="8">
        <v>248910</v>
      </c>
    </row>
    <row r="21" spans="1:6" ht="21.75" customHeight="1" x14ac:dyDescent="0.2">
      <c r="A21" s="73" t="s">
        <v>365</v>
      </c>
      <c r="B21" s="73"/>
      <c r="D21" s="8">
        <v>0</v>
      </c>
      <c r="F21" s="8">
        <v>109595967</v>
      </c>
    </row>
    <row r="22" spans="1:6" ht="21.75" customHeight="1" thickBot="1" x14ac:dyDescent="0.25">
      <c r="A22" s="75" t="s">
        <v>30</v>
      </c>
      <c r="B22" s="75"/>
      <c r="D22" s="12">
        <f>SUM(D9:D21)</f>
        <v>2216137080164</v>
      </c>
      <c r="F22" s="12">
        <f>SUM(F9:F21)</f>
        <v>10137936057269</v>
      </c>
    </row>
    <row r="23" spans="1:6" ht="13.5" thickTop="1" x14ac:dyDescent="0.2">
      <c r="D23" s="18"/>
      <c r="E23" s="18"/>
      <c r="F23" s="18"/>
    </row>
  </sheetData>
  <mergeCells count="20">
    <mergeCell ref="A7:B7"/>
    <mergeCell ref="A9:B9"/>
    <mergeCell ref="A10:B10"/>
    <mergeCell ref="A1:F1"/>
    <mergeCell ref="A2:F2"/>
    <mergeCell ref="A3:F3"/>
    <mergeCell ref="B5:F5"/>
    <mergeCell ref="D6:E6"/>
    <mergeCell ref="A22:B22"/>
    <mergeCell ref="A21:B21"/>
    <mergeCell ref="A20:B20"/>
    <mergeCell ref="A19:B19"/>
    <mergeCell ref="A11:B11"/>
    <mergeCell ref="A12:B12"/>
    <mergeCell ref="A13:B13"/>
    <mergeCell ref="A14:B14"/>
    <mergeCell ref="A15:B15"/>
    <mergeCell ref="A16:B16"/>
    <mergeCell ref="A17:B17"/>
    <mergeCell ref="A18:B18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2"/>
  <sheetViews>
    <sheetView rightToLeft="1" workbookViewId="0">
      <selection activeCell="F13" sqref="F13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71" t="s">
        <v>0</v>
      </c>
      <c r="B1" s="71"/>
      <c r="C1" s="71"/>
      <c r="D1" s="71"/>
      <c r="E1" s="71"/>
      <c r="F1" s="71"/>
    </row>
    <row r="2" spans="1:6" ht="21.75" customHeight="1" x14ac:dyDescent="0.2">
      <c r="A2" s="71" t="s">
        <v>182</v>
      </c>
      <c r="B2" s="71"/>
      <c r="C2" s="71"/>
      <c r="D2" s="71"/>
      <c r="E2" s="71"/>
      <c r="F2" s="71"/>
    </row>
    <row r="3" spans="1:6" ht="21.75" customHeight="1" x14ac:dyDescent="0.2">
      <c r="A3" s="71" t="s">
        <v>2</v>
      </c>
      <c r="B3" s="71"/>
      <c r="C3" s="71"/>
      <c r="D3" s="71"/>
      <c r="E3" s="71"/>
      <c r="F3" s="71"/>
    </row>
    <row r="4" spans="1:6" ht="14.45" customHeight="1" x14ac:dyDescent="0.2"/>
    <row r="5" spans="1:6" ht="29.1" customHeight="1" x14ac:dyDescent="0.2">
      <c r="A5" s="1" t="s">
        <v>269</v>
      </c>
      <c r="B5" s="84" t="s">
        <v>197</v>
      </c>
      <c r="C5" s="84"/>
      <c r="D5" s="84"/>
      <c r="E5" s="84"/>
      <c r="F5" s="84"/>
    </row>
    <row r="6" spans="1:6" ht="14.45" customHeight="1" x14ac:dyDescent="0.2">
      <c r="D6" s="2" t="s">
        <v>201</v>
      </c>
      <c r="F6" s="2" t="s">
        <v>9</v>
      </c>
    </row>
    <row r="7" spans="1:6" ht="14.45" customHeight="1" x14ac:dyDescent="0.2">
      <c r="A7" s="79" t="s">
        <v>197</v>
      </c>
      <c r="B7" s="79"/>
      <c r="D7" s="4" t="s">
        <v>166</v>
      </c>
      <c r="F7" s="4" t="s">
        <v>166</v>
      </c>
    </row>
    <row r="8" spans="1:6" ht="14.45" customHeight="1" x14ac:dyDescent="0.2">
      <c r="A8" s="56"/>
      <c r="B8" s="56"/>
      <c r="D8" s="57" t="s">
        <v>327</v>
      </c>
      <c r="F8" s="57" t="s">
        <v>327</v>
      </c>
    </row>
    <row r="9" spans="1:6" ht="21.75" customHeight="1" x14ac:dyDescent="0.2">
      <c r="A9" s="73" t="s">
        <v>197</v>
      </c>
      <c r="B9" s="73"/>
      <c r="D9" s="6">
        <v>50</v>
      </c>
      <c r="F9" s="6">
        <v>77789717</v>
      </c>
    </row>
    <row r="10" spans="1:6" ht="21.75" customHeight="1" x14ac:dyDescent="0.2">
      <c r="A10" s="73" t="s">
        <v>270</v>
      </c>
      <c r="B10" s="73"/>
      <c r="D10" s="8">
        <v>0</v>
      </c>
      <c r="F10" s="8">
        <v>2515682067</v>
      </c>
    </row>
    <row r="11" spans="1:6" ht="21.75" customHeight="1" x14ac:dyDescent="0.2">
      <c r="A11" s="77" t="s">
        <v>271</v>
      </c>
      <c r="B11" s="77"/>
      <c r="D11" s="10">
        <v>1769517362</v>
      </c>
      <c r="F11" s="10">
        <v>4991507008</v>
      </c>
    </row>
    <row r="12" spans="1:6" ht="21.75" customHeight="1" x14ac:dyDescent="0.2">
      <c r="A12" s="75" t="s">
        <v>30</v>
      </c>
      <c r="B12" s="75"/>
      <c r="D12" s="12">
        <v>1769517412</v>
      </c>
      <c r="F12" s="12">
        <f>SUM(F9:F11)</f>
        <v>7584978792</v>
      </c>
    </row>
  </sheetData>
  <mergeCells count="9">
    <mergeCell ref="A9:B9"/>
    <mergeCell ref="A10:B10"/>
    <mergeCell ref="A11:B11"/>
    <mergeCell ref="A12:B12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6"/>
  <sheetViews>
    <sheetView rightToLeft="1" workbookViewId="0">
      <selection activeCell="E23" sqref="E23"/>
    </sheetView>
  </sheetViews>
  <sheetFormatPr defaultRowHeight="12.75" x14ac:dyDescent="0.2"/>
  <cols>
    <col min="1" max="1" width="24.710937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2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2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19" ht="21.75" customHeight="1" x14ac:dyDescent="0.2">
      <c r="A2" s="71" t="s">
        <v>182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21.75" customHeight="1" x14ac:dyDescent="0.2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19" ht="14.45" customHeight="1" x14ac:dyDescent="0.2"/>
    <row r="5" spans="1:19" ht="14.45" customHeight="1" x14ac:dyDescent="0.2">
      <c r="A5" s="84" t="s">
        <v>204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</row>
    <row r="6" spans="1:19" ht="14.45" customHeight="1" x14ac:dyDescent="0.2">
      <c r="A6" s="79" t="s">
        <v>32</v>
      </c>
      <c r="C6" s="79" t="s">
        <v>272</v>
      </c>
      <c r="D6" s="79"/>
      <c r="E6" s="79"/>
      <c r="F6" s="79"/>
      <c r="G6" s="79"/>
      <c r="I6" s="79" t="s">
        <v>201</v>
      </c>
      <c r="J6" s="79"/>
      <c r="K6" s="79"/>
      <c r="L6" s="79"/>
      <c r="M6" s="79"/>
      <c r="O6" s="79" t="s">
        <v>202</v>
      </c>
      <c r="P6" s="79"/>
      <c r="Q6" s="79"/>
      <c r="R6" s="79"/>
      <c r="S6" s="79"/>
    </row>
    <row r="7" spans="1:19" ht="29.1" customHeight="1" x14ac:dyDescent="0.2">
      <c r="A7" s="79"/>
      <c r="C7" s="15" t="s">
        <v>273</v>
      </c>
      <c r="D7" s="3"/>
      <c r="E7" s="15" t="s">
        <v>274</v>
      </c>
      <c r="F7" s="3"/>
      <c r="G7" s="15" t="s">
        <v>275</v>
      </c>
      <c r="I7" s="15" t="s">
        <v>276</v>
      </c>
      <c r="J7" s="3"/>
      <c r="K7" s="15" t="s">
        <v>277</v>
      </c>
      <c r="L7" s="3"/>
      <c r="M7" s="15" t="s">
        <v>278</v>
      </c>
      <c r="O7" s="15" t="s">
        <v>276</v>
      </c>
      <c r="P7" s="3"/>
      <c r="Q7" s="15" t="s">
        <v>277</v>
      </c>
      <c r="R7" s="3"/>
      <c r="S7" s="15" t="s">
        <v>278</v>
      </c>
    </row>
    <row r="8" spans="1:19" ht="18.75" customHeight="1" x14ac:dyDescent="0.2">
      <c r="A8" s="56"/>
      <c r="C8" s="22"/>
      <c r="E8" s="22"/>
      <c r="G8" s="64" t="s">
        <v>327</v>
      </c>
      <c r="I8" s="64" t="s">
        <v>327</v>
      </c>
      <c r="K8" s="64" t="s">
        <v>327</v>
      </c>
      <c r="M8" s="64" t="s">
        <v>327</v>
      </c>
      <c r="O8" s="64" t="s">
        <v>327</v>
      </c>
      <c r="Q8" s="64" t="s">
        <v>327</v>
      </c>
      <c r="S8" s="64" t="s">
        <v>327</v>
      </c>
    </row>
    <row r="9" spans="1:19" ht="21.75" customHeight="1" x14ac:dyDescent="0.2">
      <c r="A9" s="7" t="s">
        <v>210</v>
      </c>
      <c r="C9" s="47" t="s">
        <v>280</v>
      </c>
      <c r="D9" s="41"/>
      <c r="E9" s="42">
        <v>8502639</v>
      </c>
      <c r="F9" s="41"/>
      <c r="G9" s="42">
        <v>2320</v>
      </c>
      <c r="H9" s="41"/>
      <c r="I9" s="42">
        <v>0</v>
      </c>
      <c r="J9" s="41"/>
      <c r="K9" s="42">
        <v>0</v>
      </c>
      <c r="L9" s="41"/>
      <c r="M9" s="42">
        <v>0</v>
      </c>
      <c r="N9" s="41"/>
      <c r="O9" s="42">
        <v>19726122480</v>
      </c>
      <c r="P9" s="41"/>
      <c r="Q9" s="42">
        <v>0</v>
      </c>
      <c r="R9" s="41"/>
      <c r="S9" s="42">
        <v>19726122480</v>
      </c>
    </row>
    <row r="10" spans="1:19" ht="21.75" customHeight="1" x14ac:dyDescent="0.2">
      <c r="A10" s="7" t="s">
        <v>213</v>
      </c>
      <c r="C10" s="47" t="s">
        <v>281</v>
      </c>
      <c r="D10" s="41"/>
      <c r="E10" s="42">
        <v>19431752</v>
      </c>
      <c r="F10" s="41"/>
      <c r="G10" s="42">
        <v>1997</v>
      </c>
      <c r="H10" s="41"/>
      <c r="I10" s="42">
        <v>0</v>
      </c>
      <c r="J10" s="41"/>
      <c r="K10" s="42">
        <v>0</v>
      </c>
      <c r="L10" s="41"/>
      <c r="M10" s="42">
        <v>0</v>
      </c>
      <c r="N10" s="41"/>
      <c r="O10" s="42">
        <v>38805208744</v>
      </c>
      <c r="P10" s="41"/>
      <c r="Q10" s="42">
        <v>0</v>
      </c>
      <c r="R10" s="41"/>
      <c r="S10" s="42">
        <v>38805208744</v>
      </c>
    </row>
    <row r="11" spans="1:19" ht="21.75" customHeight="1" x14ac:dyDescent="0.2">
      <c r="A11" s="7" t="s">
        <v>219</v>
      </c>
      <c r="C11" s="47" t="s">
        <v>279</v>
      </c>
      <c r="D11" s="41"/>
      <c r="E11" s="42">
        <v>10500000</v>
      </c>
      <c r="F11" s="41"/>
      <c r="G11" s="42">
        <v>360</v>
      </c>
      <c r="H11" s="41"/>
      <c r="I11" s="42">
        <v>0</v>
      </c>
      <c r="J11" s="41"/>
      <c r="K11" s="42">
        <v>0</v>
      </c>
      <c r="L11" s="41"/>
      <c r="M11" s="42">
        <v>0</v>
      </c>
      <c r="N11" s="41"/>
      <c r="O11" s="42">
        <v>3780000000</v>
      </c>
      <c r="P11" s="41"/>
      <c r="Q11" s="42">
        <v>0</v>
      </c>
      <c r="R11" s="41"/>
      <c r="S11" s="42">
        <v>3780000000</v>
      </c>
    </row>
    <row r="12" spans="1:19" ht="21.75" customHeight="1" x14ac:dyDescent="0.2">
      <c r="A12" s="7" t="s">
        <v>215</v>
      </c>
      <c r="C12" s="47" t="s">
        <v>282</v>
      </c>
      <c r="D12" s="41"/>
      <c r="E12" s="42">
        <v>11000000</v>
      </c>
      <c r="F12" s="41"/>
      <c r="G12" s="42">
        <v>625</v>
      </c>
      <c r="H12" s="41"/>
      <c r="I12" s="42">
        <v>0</v>
      </c>
      <c r="J12" s="41"/>
      <c r="K12" s="42">
        <v>0</v>
      </c>
      <c r="L12" s="41"/>
      <c r="M12" s="42">
        <v>0</v>
      </c>
      <c r="N12" s="41"/>
      <c r="O12" s="42">
        <v>6875000000</v>
      </c>
      <c r="P12" s="41"/>
      <c r="Q12" s="42">
        <v>0</v>
      </c>
      <c r="R12" s="41"/>
      <c r="S12" s="42">
        <v>6875000000</v>
      </c>
    </row>
    <row r="13" spans="1:19" ht="21.75" customHeight="1" x14ac:dyDescent="0.2">
      <c r="A13" s="7" t="s">
        <v>207</v>
      </c>
      <c r="C13" s="47" t="s">
        <v>283</v>
      </c>
      <c r="D13" s="41"/>
      <c r="E13" s="42">
        <v>32163634</v>
      </c>
      <c r="F13" s="41"/>
      <c r="G13" s="42">
        <v>400</v>
      </c>
      <c r="H13" s="41"/>
      <c r="I13" s="42">
        <v>0</v>
      </c>
      <c r="J13" s="41"/>
      <c r="K13" s="42">
        <v>0</v>
      </c>
      <c r="L13" s="41"/>
      <c r="M13" s="42">
        <v>0</v>
      </c>
      <c r="N13" s="41"/>
      <c r="O13" s="42">
        <v>12865453600</v>
      </c>
      <c r="P13" s="41"/>
      <c r="Q13" s="42">
        <v>0</v>
      </c>
      <c r="R13" s="41"/>
      <c r="S13" s="42">
        <v>12865453600</v>
      </c>
    </row>
    <row r="14" spans="1:19" ht="21.75" customHeight="1" x14ac:dyDescent="0.2">
      <c r="A14" s="7" t="s">
        <v>218</v>
      </c>
      <c r="C14" s="47" t="s">
        <v>284</v>
      </c>
      <c r="D14" s="41"/>
      <c r="E14" s="42">
        <v>4000000</v>
      </c>
      <c r="F14" s="41"/>
      <c r="G14" s="42">
        <v>2017</v>
      </c>
      <c r="H14" s="41"/>
      <c r="I14" s="42">
        <v>0</v>
      </c>
      <c r="J14" s="41"/>
      <c r="K14" s="42">
        <v>0</v>
      </c>
      <c r="L14" s="41"/>
      <c r="M14" s="42">
        <v>0</v>
      </c>
      <c r="N14" s="41"/>
      <c r="O14" s="42">
        <v>8068000000</v>
      </c>
      <c r="P14" s="41"/>
      <c r="Q14" s="42">
        <v>0</v>
      </c>
      <c r="R14" s="41"/>
      <c r="S14" s="42">
        <v>8068000000</v>
      </c>
    </row>
    <row r="15" spans="1:19" ht="21.75" customHeight="1" x14ac:dyDescent="0.2">
      <c r="A15" s="9" t="s">
        <v>26</v>
      </c>
      <c r="C15" s="60" t="s">
        <v>285</v>
      </c>
      <c r="D15" s="41"/>
      <c r="E15" s="24">
        <v>46400000</v>
      </c>
      <c r="F15" s="41"/>
      <c r="G15" s="24">
        <v>600</v>
      </c>
      <c r="H15" s="41"/>
      <c r="I15" s="24">
        <v>27840000000</v>
      </c>
      <c r="J15" s="41"/>
      <c r="K15" s="24">
        <v>394760297</v>
      </c>
      <c r="L15" s="41"/>
      <c r="M15" s="24">
        <v>27445239703</v>
      </c>
      <c r="N15" s="41"/>
      <c r="O15" s="24">
        <v>27840000000</v>
      </c>
      <c r="P15" s="41"/>
      <c r="Q15" s="24">
        <v>394760297</v>
      </c>
      <c r="R15" s="41"/>
      <c r="S15" s="24">
        <v>27445239703</v>
      </c>
    </row>
    <row r="16" spans="1:19" ht="21.75" customHeight="1" x14ac:dyDescent="0.2">
      <c r="A16" s="11" t="s">
        <v>30</v>
      </c>
      <c r="C16" s="44"/>
      <c r="D16" s="41"/>
      <c r="E16" s="44"/>
      <c r="F16" s="41"/>
      <c r="G16" s="44"/>
      <c r="H16" s="41"/>
      <c r="I16" s="44">
        <f>SUM(I9:I15)</f>
        <v>27840000000</v>
      </c>
      <c r="J16" s="41"/>
      <c r="K16" s="44">
        <f>SUM(K9:K15)</f>
        <v>394760297</v>
      </c>
      <c r="L16" s="41"/>
      <c r="M16" s="44">
        <f>SUM(M9:M15)</f>
        <v>27445239703</v>
      </c>
      <c r="N16" s="41"/>
      <c r="O16" s="44">
        <f>SUM(O9:O15)</f>
        <v>117959784824</v>
      </c>
      <c r="P16" s="41"/>
      <c r="Q16" s="44">
        <f>SUM(Q9:Q15)</f>
        <v>394760297</v>
      </c>
      <c r="R16" s="41"/>
      <c r="S16" s="44">
        <f>SUM(S9:S15)</f>
        <v>117565024527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9"/>
  <sheetViews>
    <sheetView rightToLeft="1" workbookViewId="0">
      <selection activeCell="A9" sqref="A9"/>
    </sheetView>
  </sheetViews>
  <sheetFormatPr defaultRowHeight="12.75" x14ac:dyDescent="0.2"/>
  <cols>
    <col min="1" max="1" width="52.28515625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21.75" customHeight="1" x14ac:dyDescent="0.2">
      <c r="A2" s="71" t="s">
        <v>182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21.75" customHeight="1" x14ac:dyDescent="0.2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4.45" customHeight="1" x14ac:dyDescent="0.2"/>
    <row r="5" spans="1:11" ht="14.45" customHeight="1" x14ac:dyDescent="0.2">
      <c r="A5" s="84" t="s">
        <v>224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1" ht="14.45" customHeight="1" x14ac:dyDescent="0.2">
      <c r="I6" s="2" t="s">
        <v>201</v>
      </c>
      <c r="K6" s="2" t="s">
        <v>202</v>
      </c>
    </row>
    <row r="7" spans="1:11" ht="42" x14ac:dyDescent="0.2">
      <c r="A7" s="2" t="s">
        <v>286</v>
      </c>
      <c r="C7" s="14" t="s">
        <v>287</v>
      </c>
      <c r="E7" s="23" t="s">
        <v>288</v>
      </c>
      <c r="G7" s="14" t="s">
        <v>289</v>
      </c>
      <c r="I7" s="15" t="s">
        <v>290</v>
      </c>
      <c r="K7" s="15" t="s">
        <v>290</v>
      </c>
    </row>
    <row r="8" spans="1:11" ht="21" x14ac:dyDescent="0.2">
      <c r="E8" s="22"/>
      <c r="G8" s="15" t="s">
        <v>327</v>
      </c>
      <c r="I8" s="15" t="s">
        <v>327</v>
      </c>
      <c r="K8" s="15" t="s">
        <v>327</v>
      </c>
    </row>
    <row r="9" spans="1:11" ht="36" customHeight="1" x14ac:dyDescent="0.2">
      <c r="A9" s="65" t="s">
        <v>325</v>
      </c>
      <c r="B9" s="21"/>
      <c r="C9" s="24" t="s">
        <v>326</v>
      </c>
      <c r="D9" s="24"/>
      <c r="E9" s="24">
        <v>67248</v>
      </c>
      <c r="F9" s="24"/>
      <c r="G9" s="24">
        <v>175198</v>
      </c>
      <c r="H9" s="24"/>
      <c r="I9" s="24">
        <v>11781715104</v>
      </c>
      <c r="J9" s="24"/>
      <c r="K9" s="24">
        <v>11781715104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38"/>
  <sheetViews>
    <sheetView rightToLeft="1" workbookViewId="0">
      <selection activeCell="M16" sqref="M16"/>
    </sheetView>
  </sheetViews>
  <sheetFormatPr defaultRowHeight="12.75" x14ac:dyDescent="0.2"/>
  <cols>
    <col min="1" max="1" width="31.28515625" bestFit="1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6" width="1.28515625" customWidth="1"/>
    <col min="7" max="7" width="18.7109375" bestFit="1" customWidth="1"/>
    <col min="8" max="8" width="1.28515625" customWidth="1"/>
    <col min="9" max="9" width="16.140625" bestFit="1" customWidth="1"/>
    <col min="10" max="10" width="1.28515625" customWidth="1"/>
    <col min="11" max="11" width="10.7109375" bestFit="1" customWidth="1"/>
    <col min="12" max="12" width="1.28515625" customWidth="1"/>
    <col min="13" max="13" width="16.140625" bestFit="1" customWidth="1"/>
    <col min="14" max="14" width="1.28515625" customWidth="1"/>
    <col min="15" max="15" width="17.5703125" bestFit="1" customWidth="1"/>
    <col min="16" max="16" width="1.28515625" customWidth="1"/>
    <col min="17" max="17" width="10.7109375" bestFit="1" customWidth="1"/>
    <col min="18" max="18" width="1.28515625" customWidth="1"/>
    <col min="19" max="19" width="20.28515625" bestFit="1" customWidth="1"/>
    <col min="20" max="20" width="0.28515625" customWidth="1"/>
  </cols>
  <sheetData>
    <row r="1" spans="1:19" ht="29.1" customHeight="1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19" ht="21.75" customHeight="1" x14ac:dyDescent="0.2">
      <c r="A2" s="71" t="s">
        <v>182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21.75" customHeight="1" x14ac:dyDescent="0.2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19" ht="14.45" customHeight="1" x14ac:dyDescent="0.2"/>
    <row r="5" spans="1:19" ht="14.45" customHeight="1" x14ac:dyDescent="0.2">
      <c r="A5" s="84" t="s">
        <v>291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</row>
    <row r="6" spans="1:19" ht="14.45" customHeight="1" x14ac:dyDescent="0.2">
      <c r="A6" s="79" t="s">
        <v>185</v>
      </c>
      <c r="I6" s="79" t="s">
        <v>201</v>
      </c>
      <c r="J6" s="79"/>
      <c r="K6" s="79"/>
      <c r="L6" s="79"/>
      <c r="M6" s="79"/>
      <c r="O6" s="79" t="s">
        <v>202</v>
      </c>
      <c r="P6" s="79"/>
      <c r="Q6" s="79"/>
      <c r="R6" s="79"/>
      <c r="S6" s="79"/>
    </row>
    <row r="7" spans="1:19" ht="42" x14ac:dyDescent="0.2">
      <c r="A7" s="79"/>
      <c r="C7" s="14" t="s">
        <v>292</v>
      </c>
      <c r="E7" s="14" t="s">
        <v>89</v>
      </c>
      <c r="G7" s="14" t="s">
        <v>293</v>
      </c>
      <c r="I7" s="15" t="s">
        <v>294</v>
      </c>
      <c r="J7" s="3"/>
      <c r="K7" s="15" t="s">
        <v>277</v>
      </c>
      <c r="L7" s="3"/>
      <c r="M7" s="15" t="s">
        <v>295</v>
      </c>
      <c r="O7" s="15" t="s">
        <v>294</v>
      </c>
      <c r="P7" s="3"/>
      <c r="Q7" s="15" t="s">
        <v>277</v>
      </c>
      <c r="R7" s="3"/>
      <c r="S7" s="15" t="s">
        <v>295</v>
      </c>
    </row>
    <row r="8" spans="1:19" ht="21" x14ac:dyDescent="0.2">
      <c r="A8" s="56"/>
      <c r="C8" s="22"/>
      <c r="E8" s="22"/>
      <c r="G8" s="22" t="s">
        <v>332</v>
      </c>
      <c r="I8" s="63" t="s">
        <v>327</v>
      </c>
      <c r="K8" s="63" t="s">
        <v>327</v>
      </c>
      <c r="M8" s="63" t="s">
        <v>327</v>
      </c>
      <c r="O8" s="63" t="s">
        <v>327</v>
      </c>
      <c r="Q8" s="63" t="s">
        <v>327</v>
      </c>
      <c r="S8" s="63" t="s">
        <v>327</v>
      </c>
    </row>
    <row r="9" spans="1:19" ht="21.75" customHeight="1" x14ac:dyDescent="0.2">
      <c r="A9" s="7" t="s">
        <v>144</v>
      </c>
      <c r="E9" s="47" t="s">
        <v>146</v>
      </c>
      <c r="F9" s="41"/>
      <c r="G9" s="46">
        <v>23</v>
      </c>
      <c r="H9" s="41"/>
      <c r="I9" s="40">
        <v>7900405353</v>
      </c>
      <c r="J9" s="41"/>
      <c r="K9" s="40">
        <v>0</v>
      </c>
      <c r="L9" s="41"/>
      <c r="M9" s="40">
        <v>7900405353</v>
      </c>
      <c r="N9" s="41"/>
      <c r="O9" s="40">
        <v>7900405353</v>
      </c>
      <c r="P9" s="41"/>
      <c r="Q9" s="40">
        <v>0</v>
      </c>
      <c r="R9" s="41"/>
      <c r="S9" s="40">
        <v>7900405353</v>
      </c>
    </row>
    <row r="10" spans="1:19" ht="21.75" customHeight="1" x14ac:dyDescent="0.2">
      <c r="A10" s="7" t="s">
        <v>147</v>
      </c>
      <c r="E10" s="47" t="s">
        <v>148</v>
      </c>
      <c r="F10" s="41"/>
      <c r="G10" s="48">
        <v>23</v>
      </c>
      <c r="H10" s="41"/>
      <c r="I10" s="42">
        <v>28414611440</v>
      </c>
      <c r="J10" s="41"/>
      <c r="K10" s="42">
        <v>0</v>
      </c>
      <c r="L10" s="41"/>
      <c r="M10" s="42">
        <v>28414611440</v>
      </c>
      <c r="N10" s="41"/>
      <c r="O10" s="42">
        <v>28414611440</v>
      </c>
      <c r="P10" s="41"/>
      <c r="Q10" s="42">
        <v>0</v>
      </c>
      <c r="R10" s="41"/>
      <c r="S10" s="42">
        <v>28414611440</v>
      </c>
    </row>
    <row r="11" spans="1:19" ht="21.75" customHeight="1" x14ac:dyDescent="0.2">
      <c r="A11" s="7" t="s">
        <v>141</v>
      </c>
      <c r="E11" s="47" t="s">
        <v>143</v>
      </c>
      <c r="F11" s="41"/>
      <c r="G11" s="48">
        <v>23</v>
      </c>
      <c r="H11" s="41"/>
      <c r="I11" s="42">
        <v>21013186156</v>
      </c>
      <c r="J11" s="41"/>
      <c r="K11" s="42">
        <v>0</v>
      </c>
      <c r="L11" s="41"/>
      <c r="M11" s="42">
        <v>21013186156</v>
      </c>
      <c r="N11" s="41"/>
      <c r="O11" s="42">
        <v>21013186156</v>
      </c>
      <c r="P11" s="41"/>
      <c r="Q11" s="42">
        <v>0</v>
      </c>
      <c r="R11" s="41"/>
      <c r="S11" s="42">
        <v>21013186156</v>
      </c>
    </row>
    <row r="12" spans="1:19" ht="21.75" customHeight="1" x14ac:dyDescent="0.2">
      <c r="A12" s="7" t="s">
        <v>127</v>
      </c>
      <c r="E12" s="47" t="s">
        <v>129</v>
      </c>
      <c r="F12" s="41"/>
      <c r="G12" s="48">
        <v>23</v>
      </c>
      <c r="H12" s="41"/>
      <c r="I12" s="42">
        <v>19792633474</v>
      </c>
      <c r="J12" s="41"/>
      <c r="K12" s="42">
        <v>0</v>
      </c>
      <c r="L12" s="41"/>
      <c r="M12" s="42">
        <v>19792633474</v>
      </c>
      <c r="N12" s="41"/>
      <c r="O12" s="42">
        <v>25800108508</v>
      </c>
      <c r="P12" s="41"/>
      <c r="Q12" s="42">
        <v>0</v>
      </c>
      <c r="R12" s="41"/>
      <c r="S12" s="42">
        <v>25800108508</v>
      </c>
    </row>
    <row r="13" spans="1:19" ht="21.75" customHeight="1" x14ac:dyDescent="0.2">
      <c r="A13" s="7" t="s">
        <v>125</v>
      </c>
      <c r="E13" s="47" t="s">
        <v>126</v>
      </c>
      <c r="F13" s="41"/>
      <c r="G13" s="48">
        <v>23</v>
      </c>
      <c r="H13" s="41"/>
      <c r="I13" s="42">
        <v>2363095241</v>
      </c>
      <c r="J13" s="41"/>
      <c r="K13" s="42">
        <v>0</v>
      </c>
      <c r="L13" s="41"/>
      <c r="M13" s="42">
        <v>2363095241</v>
      </c>
      <c r="N13" s="41"/>
      <c r="O13" s="42">
        <v>3734977560</v>
      </c>
      <c r="P13" s="41"/>
      <c r="Q13" s="42">
        <v>0</v>
      </c>
      <c r="R13" s="41"/>
      <c r="S13" s="42">
        <v>3734977560</v>
      </c>
    </row>
    <row r="14" spans="1:19" ht="21.75" customHeight="1" x14ac:dyDescent="0.2">
      <c r="A14" s="7" t="s">
        <v>122</v>
      </c>
      <c r="E14" s="47" t="s">
        <v>124</v>
      </c>
      <c r="F14" s="41"/>
      <c r="G14" s="48">
        <v>23</v>
      </c>
      <c r="H14" s="41"/>
      <c r="I14" s="42">
        <v>2808080418</v>
      </c>
      <c r="J14" s="41"/>
      <c r="K14" s="42">
        <v>0</v>
      </c>
      <c r="L14" s="41"/>
      <c r="M14" s="42">
        <v>2808080418</v>
      </c>
      <c r="N14" s="41"/>
      <c r="O14" s="42">
        <v>4422598626</v>
      </c>
      <c r="P14" s="41"/>
      <c r="Q14" s="42">
        <v>0</v>
      </c>
      <c r="R14" s="41"/>
      <c r="S14" s="42">
        <v>4422598626</v>
      </c>
    </row>
    <row r="15" spans="1:19" ht="21.75" customHeight="1" x14ac:dyDescent="0.2">
      <c r="A15" s="7" t="s">
        <v>119</v>
      </c>
      <c r="E15" s="47" t="s">
        <v>121</v>
      </c>
      <c r="F15" s="41"/>
      <c r="G15" s="48">
        <v>23</v>
      </c>
      <c r="H15" s="41"/>
      <c r="I15" s="42">
        <v>13247014913</v>
      </c>
      <c r="J15" s="41"/>
      <c r="K15" s="42">
        <v>0</v>
      </c>
      <c r="L15" s="41"/>
      <c r="M15" s="42">
        <v>13247014913</v>
      </c>
      <c r="N15" s="41"/>
      <c r="O15" s="42">
        <v>22831013611</v>
      </c>
      <c r="P15" s="41"/>
      <c r="Q15" s="42">
        <v>0</v>
      </c>
      <c r="R15" s="41"/>
      <c r="S15" s="42">
        <v>22831013611</v>
      </c>
    </row>
    <row r="16" spans="1:19" ht="21.75" customHeight="1" x14ac:dyDescent="0.2">
      <c r="A16" s="7" t="s">
        <v>368</v>
      </c>
      <c r="E16" s="47" t="s">
        <v>151</v>
      </c>
      <c r="F16" s="41"/>
      <c r="G16" s="48">
        <v>23</v>
      </c>
      <c r="H16" s="41"/>
      <c r="I16" s="42">
        <v>208218925825</v>
      </c>
      <c r="J16" s="41"/>
      <c r="K16" s="42">
        <v>0</v>
      </c>
      <c r="L16" s="41"/>
      <c r="M16" s="42">
        <v>208218925825</v>
      </c>
      <c r="N16" s="41"/>
      <c r="O16" s="42">
        <v>852912996965</v>
      </c>
      <c r="P16" s="41"/>
      <c r="Q16" s="42">
        <v>0</v>
      </c>
      <c r="R16" s="41"/>
      <c r="S16" s="42">
        <v>852912996965</v>
      </c>
    </row>
    <row r="17" spans="1:19" ht="21.75" customHeight="1" x14ac:dyDescent="0.2">
      <c r="A17" s="7" t="s">
        <v>367</v>
      </c>
      <c r="E17" s="47" t="s">
        <v>151</v>
      </c>
      <c r="F17" s="41"/>
      <c r="G17" s="48">
        <v>23</v>
      </c>
      <c r="H17" s="41"/>
      <c r="I17" s="42">
        <v>182276226197</v>
      </c>
      <c r="J17" s="41"/>
      <c r="K17" s="42">
        <v>0</v>
      </c>
      <c r="L17" s="41"/>
      <c r="M17" s="42">
        <v>182276226197</v>
      </c>
      <c r="N17" s="41"/>
      <c r="O17" s="42">
        <v>828458574370</v>
      </c>
      <c r="P17" s="41"/>
      <c r="Q17" s="42">
        <v>0</v>
      </c>
      <c r="R17" s="41"/>
      <c r="S17" s="42">
        <v>828458574370</v>
      </c>
    </row>
    <row r="18" spans="1:19" ht="21.75" customHeight="1" x14ac:dyDescent="0.2">
      <c r="A18" s="7" t="s">
        <v>95</v>
      </c>
      <c r="E18" s="47" t="s">
        <v>97</v>
      </c>
      <c r="F18" s="41"/>
      <c r="G18" s="48">
        <v>23</v>
      </c>
      <c r="H18" s="41"/>
      <c r="I18" s="42">
        <v>18830829600</v>
      </c>
      <c r="J18" s="41"/>
      <c r="K18" s="42">
        <v>0</v>
      </c>
      <c r="L18" s="41"/>
      <c r="M18" s="42">
        <v>18830829600</v>
      </c>
      <c r="N18" s="41"/>
      <c r="O18" s="42">
        <v>120893384140</v>
      </c>
      <c r="P18" s="41"/>
      <c r="Q18" s="42">
        <v>0</v>
      </c>
      <c r="R18" s="41"/>
      <c r="S18" s="42">
        <v>120893384140</v>
      </c>
    </row>
    <row r="19" spans="1:19" ht="21.75" customHeight="1" x14ac:dyDescent="0.2">
      <c r="A19" s="7" t="s">
        <v>116</v>
      </c>
      <c r="E19" s="47" t="s">
        <v>118</v>
      </c>
      <c r="F19" s="41"/>
      <c r="G19" s="48">
        <v>23</v>
      </c>
      <c r="H19" s="41"/>
      <c r="I19" s="42">
        <v>113305251903</v>
      </c>
      <c r="J19" s="41"/>
      <c r="K19" s="42">
        <v>0</v>
      </c>
      <c r="L19" s="41"/>
      <c r="M19" s="42">
        <v>113305251903</v>
      </c>
      <c r="N19" s="41"/>
      <c r="O19" s="42">
        <v>286196252405</v>
      </c>
      <c r="P19" s="41"/>
      <c r="Q19" s="42">
        <v>0</v>
      </c>
      <c r="R19" s="41"/>
      <c r="S19" s="42">
        <v>286196252405</v>
      </c>
    </row>
    <row r="20" spans="1:19" ht="21.75" customHeight="1" x14ac:dyDescent="0.2">
      <c r="A20" s="7" t="s">
        <v>130</v>
      </c>
      <c r="E20" s="47" t="s">
        <v>132</v>
      </c>
      <c r="F20" s="41"/>
      <c r="G20" s="48">
        <v>23</v>
      </c>
      <c r="H20" s="41"/>
      <c r="I20" s="42">
        <v>14633059056</v>
      </c>
      <c r="J20" s="41"/>
      <c r="K20" s="42">
        <v>0</v>
      </c>
      <c r="L20" s="41"/>
      <c r="M20" s="42">
        <v>14633059056</v>
      </c>
      <c r="N20" s="41"/>
      <c r="O20" s="42">
        <v>210945205456</v>
      </c>
      <c r="P20" s="41"/>
      <c r="Q20" s="42">
        <v>0</v>
      </c>
      <c r="R20" s="41"/>
      <c r="S20" s="42">
        <v>210945205456</v>
      </c>
    </row>
    <row r="21" spans="1:19" ht="21.75" customHeight="1" x14ac:dyDescent="0.2">
      <c r="A21" s="7" t="s">
        <v>113</v>
      </c>
      <c r="E21" s="47" t="s">
        <v>115</v>
      </c>
      <c r="F21" s="41"/>
      <c r="G21" s="48">
        <v>23</v>
      </c>
      <c r="H21" s="41"/>
      <c r="I21" s="42">
        <v>248974523781</v>
      </c>
      <c r="J21" s="41"/>
      <c r="K21" s="42">
        <v>0</v>
      </c>
      <c r="L21" s="41"/>
      <c r="M21" s="42">
        <v>248974523781</v>
      </c>
      <c r="N21" s="41"/>
      <c r="O21" s="42">
        <v>3348560628185</v>
      </c>
      <c r="P21" s="41"/>
      <c r="Q21" s="42">
        <v>0</v>
      </c>
      <c r="R21" s="41"/>
      <c r="S21" s="42">
        <v>3348560628185</v>
      </c>
    </row>
    <row r="22" spans="1:19" ht="21.75" customHeight="1" x14ac:dyDescent="0.2">
      <c r="A22" s="7" t="s">
        <v>110</v>
      </c>
      <c r="E22" s="47" t="s">
        <v>112</v>
      </c>
      <c r="F22" s="41"/>
      <c r="G22" s="48">
        <v>23</v>
      </c>
      <c r="H22" s="41"/>
      <c r="I22" s="42">
        <v>27056698011</v>
      </c>
      <c r="J22" s="41"/>
      <c r="K22" s="42">
        <v>0</v>
      </c>
      <c r="L22" s="41"/>
      <c r="M22" s="42">
        <v>27056698011</v>
      </c>
      <c r="N22" s="41"/>
      <c r="O22" s="42">
        <v>490074877561</v>
      </c>
      <c r="P22" s="41"/>
      <c r="Q22" s="42">
        <v>0</v>
      </c>
      <c r="R22" s="41"/>
      <c r="S22" s="42">
        <v>490074877561</v>
      </c>
    </row>
    <row r="23" spans="1:19" ht="21.75" customHeight="1" x14ac:dyDescent="0.2">
      <c r="A23" s="7" t="s">
        <v>104</v>
      </c>
      <c r="E23" s="47" t="s">
        <v>106</v>
      </c>
      <c r="F23" s="41"/>
      <c r="G23" s="48">
        <v>23</v>
      </c>
      <c r="H23" s="41"/>
      <c r="I23" s="42">
        <v>92696343</v>
      </c>
      <c r="J23" s="41"/>
      <c r="K23" s="42">
        <v>0</v>
      </c>
      <c r="L23" s="41"/>
      <c r="M23" s="42">
        <v>92696343</v>
      </c>
      <c r="N23" s="41"/>
      <c r="O23" s="42">
        <v>539087805</v>
      </c>
      <c r="P23" s="41"/>
      <c r="Q23" s="42">
        <v>0</v>
      </c>
      <c r="R23" s="41"/>
      <c r="S23" s="42">
        <v>539087805</v>
      </c>
    </row>
    <row r="24" spans="1:19" ht="21.75" customHeight="1" x14ac:dyDescent="0.2">
      <c r="A24" s="7" t="s">
        <v>101</v>
      </c>
      <c r="E24" s="47" t="s">
        <v>103</v>
      </c>
      <c r="F24" s="41"/>
      <c r="G24" s="48">
        <v>26</v>
      </c>
      <c r="H24" s="41"/>
      <c r="I24" s="42">
        <v>4581696410</v>
      </c>
      <c r="J24" s="41"/>
      <c r="K24" s="42">
        <v>0</v>
      </c>
      <c r="L24" s="41"/>
      <c r="M24" s="42">
        <v>4581696410</v>
      </c>
      <c r="N24" s="41"/>
      <c r="O24" s="42">
        <v>200647270207</v>
      </c>
      <c r="P24" s="41"/>
      <c r="Q24" s="42">
        <v>0</v>
      </c>
      <c r="R24" s="41"/>
      <c r="S24" s="42">
        <v>200647270207</v>
      </c>
    </row>
    <row r="25" spans="1:19" ht="21.75" customHeight="1" x14ac:dyDescent="0.2">
      <c r="A25" s="7" t="s">
        <v>257</v>
      </c>
      <c r="E25" s="47" t="s">
        <v>296</v>
      </c>
      <c r="F25" s="41"/>
      <c r="G25" s="48">
        <v>20.5</v>
      </c>
      <c r="H25" s="41"/>
      <c r="I25" s="42">
        <v>0</v>
      </c>
      <c r="J25" s="41"/>
      <c r="K25" s="42">
        <v>0</v>
      </c>
      <c r="L25" s="41"/>
      <c r="M25" s="42">
        <v>0</v>
      </c>
      <c r="N25" s="41"/>
      <c r="O25" s="42">
        <v>126195632528</v>
      </c>
      <c r="P25" s="41"/>
      <c r="Q25" s="42">
        <v>0</v>
      </c>
      <c r="R25" s="41"/>
      <c r="S25" s="42">
        <v>126195632528</v>
      </c>
    </row>
    <row r="26" spans="1:19" ht="21.75" customHeight="1" x14ac:dyDescent="0.2">
      <c r="A26" s="7" t="s">
        <v>256</v>
      </c>
      <c r="E26" s="47" t="s">
        <v>297</v>
      </c>
      <c r="F26" s="41"/>
      <c r="G26" s="48">
        <v>20.5</v>
      </c>
      <c r="H26" s="41"/>
      <c r="I26" s="42">
        <v>0</v>
      </c>
      <c r="J26" s="41"/>
      <c r="K26" s="42">
        <v>0</v>
      </c>
      <c r="L26" s="41"/>
      <c r="M26" s="42">
        <v>0</v>
      </c>
      <c r="N26" s="41"/>
      <c r="O26" s="42">
        <v>37404751821</v>
      </c>
      <c r="P26" s="41"/>
      <c r="Q26" s="42">
        <v>0</v>
      </c>
      <c r="R26" s="41"/>
      <c r="S26" s="42">
        <v>37404751821</v>
      </c>
    </row>
    <row r="27" spans="1:19" ht="21.75" customHeight="1" x14ac:dyDescent="0.2">
      <c r="A27" s="7" t="s">
        <v>255</v>
      </c>
      <c r="E27" s="47" t="s">
        <v>298</v>
      </c>
      <c r="F27" s="41"/>
      <c r="G27" s="48">
        <v>20.5</v>
      </c>
      <c r="H27" s="41"/>
      <c r="I27" s="42">
        <v>0</v>
      </c>
      <c r="J27" s="41"/>
      <c r="K27" s="42">
        <v>0</v>
      </c>
      <c r="L27" s="41"/>
      <c r="M27" s="42">
        <v>0</v>
      </c>
      <c r="N27" s="41"/>
      <c r="O27" s="42">
        <v>17506126473</v>
      </c>
      <c r="P27" s="41"/>
      <c r="Q27" s="42">
        <v>0</v>
      </c>
      <c r="R27" s="41"/>
      <c r="S27" s="42">
        <v>17506126473</v>
      </c>
    </row>
    <row r="28" spans="1:19" ht="21.75" customHeight="1" x14ac:dyDescent="0.2">
      <c r="A28" s="7" t="s">
        <v>254</v>
      </c>
      <c r="E28" s="47" t="s">
        <v>299</v>
      </c>
      <c r="F28" s="41"/>
      <c r="G28" s="48">
        <v>20.5</v>
      </c>
      <c r="H28" s="41"/>
      <c r="I28" s="42">
        <v>0</v>
      </c>
      <c r="J28" s="41"/>
      <c r="K28" s="42">
        <v>0</v>
      </c>
      <c r="L28" s="41"/>
      <c r="M28" s="42">
        <v>0</v>
      </c>
      <c r="N28" s="41"/>
      <c r="O28" s="42">
        <v>51868267977</v>
      </c>
      <c r="P28" s="41"/>
      <c r="Q28" s="42">
        <v>0</v>
      </c>
      <c r="R28" s="41"/>
      <c r="S28" s="42">
        <v>51868267977</v>
      </c>
    </row>
    <row r="29" spans="1:19" ht="21.75" customHeight="1" x14ac:dyDescent="0.2">
      <c r="A29" s="7" t="s">
        <v>251</v>
      </c>
      <c r="E29" s="47" t="s">
        <v>300</v>
      </c>
      <c r="F29" s="41"/>
      <c r="G29" s="48">
        <v>21</v>
      </c>
      <c r="H29" s="41"/>
      <c r="I29" s="42">
        <v>0</v>
      </c>
      <c r="J29" s="41"/>
      <c r="K29" s="42">
        <v>0</v>
      </c>
      <c r="L29" s="41"/>
      <c r="M29" s="42">
        <v>0</v>
      </c>
      <c r="N29" s="41"/>
      <c r="O29" s="42">
        <v>11689983445</v>
      </c>
      <c r="P29" s="41"/>
      <c r="Q29" s="42">
        <v>0</v>
      </c>
      <c r="R29" s="41"/>
      <c r="S29" s="42">
        <v>11689983445</v>
      </c>
    </row>
    <row r="30" spans="1:19" ht="21.75" customHeight="1" x14ac:dyDescent="0.2">
      <c r="A30" s="7" t="s">
        <v>107</v>
      </c>
      <c r="E30" s="47" t="s">
        <v>109</v>
      </c>
      <c r="F30" s="41"/>
      <c r="G30" s="48">
        <v>18</v>
      </c>
      <c r="H30" s="41"/>
      <c r="I30" s="42">
        <v>3382324806</v>
      </c>
      <c r="J30" s="41"/>
      <c r="K30" s="42">
        <v>0</v>
      </c>
      <c r="L30" s="41"/>
      <c r="M30" s="42">
        <v>3382324806</v>
      </c>
      <c r="N30" s="41"/>
      <c r="O30" s="42">
        <v>33499059097</v>
      </c>
      <c r="P30" s="41"/>
      <c r="Q30" s="42">
        <v>0</v>
      </c>
      <c r="R30" s="41"/>
      <c r="S30" s="42">
        <v>33499059097</v>
      </c>
    </row>
    <row r="31" spans="1:19" ht="21.75" customHeight="1" x14ac:dyDescent="0.2">
      <c r="A31" s="7" t="s">
        <v>248</v>
      </c>
      <c r="E31" s="47" t="s">
        <v>301</v>
      </c>
      <c r="F31" s="41"/>
      <c r="G31" s="48">
        <v>18</v>
      </c>
      <c r="H31" s="41"/>
      <c r="I31" s="42">
        <v>0</v>
      </c>
      <c r="J31" s="41"/>
      <c r="K31" s="42">
        <v>0</v>
      </c>
      <c r="L31" s="41"/>
      <c r="M31" s="42">
        <v>0</v>
      </c>
      <c r="N31" s="41"/>
      <c r="O31" s="42">
        <v>144905312993</v>
      </c>
      <c r="P31" s="41"/>
      <c r="Q31" s="42">
        <v>0</v>
      </c>
      <c r="R31" s="41"/>
      <c r="S31" s="42">
        <v>144905312993</v>
      </c>
    </row>
    <row r="32" spans="1:19" ht="21.75" customHeight="1" x14ac:dyDescent="0.2">
      <c r="A32" s="7" t="s">
        <v>247</v>
      </c>
      <c r="E32" s="47" t="s">
        <v>302</v>
      </c>
      <c r="F32" s="41"/>
      <c r="G32" s="48">
        <v>18</v>
      </c>
      <c r="H32" s="41"/>
      <c r="I32" s="42">
        <v>0</v>
      </c>
      <c r="J32" s="41"/>
      <c r="K32" s="42">
        <v>0</v>
      </c>
      <c r="L32" s="41"/>
      <c r="M32" s="42">
        <v>0</v>
      </c>
      <c r="N32" s="41"/>
      <c r="O32" s="42">
        <v>189529133803</v>
      </c>
      <c r="P32" s="41"/>
      <c r="Q32" s="42">
        <v>0</v>
      </c>
      <c r="R32" s="41"/>
      <c r="S32" s="42">
        <v>189529133803</v>
      </c>
    </row>
    <row r="33" spans="1:20" ht="21.75" customHeight="1" x14ac:dyDescent="0.2">
      <c r="A33" s="7" t="s">
        <v>20</v>
      </c>
      <c r="E33" s="47" t="s">
        <v>279</v>
      </c>
      <c r="F33" s="41"/>
      <c r="G33" s="48">
        <v>0</v>
      </c>
      <c r="H33" s="41"/>
      <c r="I33" s="42">
        <v>0</v>
      </c>
      <c r="J33" s="41"/>
      <c r="K33" s="42">
        <v>0</v>
      </c>
      <c r="L33" s="41"/>
      <c r="M33" s="42">
        <v>0</v>
      </c>
      <c r="N33" s="41"/>
      <c r="O33" s="42">
        <v>24054000000</v>
      </c>
      <c r="P33" s="41"/>
      <c r="Q33" s="42"/>
      <c r="R33" s="41"/>
      <c r="S33" s="42">
        <v>24054000000</v>
      </c>
    </row>
    <row r="34" spans="1:20" ht="21.75" customHeight="1" x14ac:dyDescent="0.2">
      <c r="A34" s="36" t="s">
        <v>323</v>
      </c>
      <c r="B34" s="36"/>
      <c r="C34" s="36"/>
      <c r="D34" s="36"/>
      <c r="E34" s="66">
        <v>0</v>
      </c>
      <c r="F34" s="66"/>
      <c r="G34" s="66">
        <v>0</v>
      </c>
      <c r="H34" s="66"/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66">
        <v>0</v>
      </c>
      <c r="O34" s="66">
        <v>9819209015</v>
      </c>
      <c r="P34" s="66">
        <v>9819209015</v>
      </c>
      <c r="Q34" s="66"/>
      <c r="R34" s="66"/>
      <c r="S34" s="66">
        <v>9819209015</v>
      </c>
      <c r="T34" s="36">
        <v>9819209015</v>
      </c>
    </row>
    <row r="35" spans="1:20" ht="21.75" customHeight="1" x14ac:dyDescent="0.2">
      <c r="A35" s="36" t="s">
        <v>366</v>
      </c>
      <c r="B35" s="36"/>
      <c r="C35" s="36"/>
      <c r="D35" s="36"/>
      <c r="E35" s="66">
        <v>0</v>
      </c>
      <c r="F35" s="66"/>
      <c r="G35" s="66">
        <v>0</v>
      </c>
      <c r="H35" s="66"/>
      <c r="I35" s="66">
        <v>0</v>
      </c>
      <c r="J35" s="66">
        <v>14030266080</v>
      </c>
      <c r="K35" s="66">
        <v>0</v>
      </c>
      <c r="L35" s="66"/>
      <c r="M35" s="66">
        <v>0</v>
      </c>
      <c r="N35" s="66">
        <v>14030266080</v>
      </c>
      <c r="O35" s="66">
        <v>454181357276</v>
      </c>
      <c r="P35" s="66">
        <v>439683415660</v>
      </c>
      <c r="Q35" s="66"/>
      <c r="R35" s="66"/>
      <c r="S35" s="66">
        <v>454181357276</v>
      </c>
      <c r="T35" s="36">
        <v>439683415660</v>
      </c>
    </row>
    <row r="36" spans="1:20" ht="21.75" customHeight="1" thickBot="1" x14ac:dyDescent="0.25">
      <c r="A36" s="11" t="s">
        <v>30</v>
      </c>
      <c r="C36" s="12"/>
      <c r="E36" s="44"/>
      <c r="F36" s="41"/>
      <c r="G36" s="44"/>
      <c r="H36" s="41"/>
      <c r="I36" s="44">
        <v>916891258927</v>
      </c>
      <c r="J36" s="41"/>
      <c r="K36" s="44">
        <v>0</v>
      </c>
      <c r="L36" s="41"/>
      <c r="M36" s="44">
        <v>916891258927</v>
      </c>
      <c r="N36" s="41"/>
      <c r="O36" s="44">
        <f>SUM(O9:O35)</f>
        <v>7553998012776</v>
      </c>
      <c r="P36" s="41"/>
      <c r="Q36" s="44">
        <v>0</v>
      </c>
      <c r="R36" s="41"/>
      <c r="S36" s="44">
        <f>SUM(S9:S35)</f>
        <v>7553998012776</v>
      </c>
    </row>
    <row r="37" spans="1:20" ht="13.5" thickTop="1" x14ac:dyDescent="0.2"/>
    <row r="38" spans="1:20" x14ac:dyDescent="0.2">
      <c r="S38" s="18"/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3"/>
  <sheetViews>
    <sheetView rightToLeft="1" workbookViewId="0">
      <selection activeCell="I25" sqref="I25"/>
    </sheetView>
  </sheetViews>
  <sheetFormatPr defaultRowHeight="12.75" x14ac:dyDescent="0.2"/>
  <cols>
    <col min="1" max="1" width="17" bestFit="1" customWidth="1"/>
    <col min="2" max="2" width="1.28515625" customWidth="1"/>
    <col min="3" max="3" width="17.5703125" bestFit="1" customWidth="1"/>
    <col min="4" max="4" width="1.28515625" customWidth="1"/>
    <col min="5" max="5" width="13.140625" bestFit="1" customWidth="1"/>
    <col min="6" max="6" width="1.28515625" customWidth="1"/>
    <col min="7" max="7" width="17.7109375" bestFit="1" customWidth="1"/>
    <col min="8" max="8" width="1.28515625" customWidth="1"/>
    <col min="9" max="9" width="18.7109375" bestFit="1" customWidth="1"/>
    <col min="10" max="10" width="1.28515625" customWidth="1"/>
    <col min="11" max="11" width="13.85546875" bestFit="1" customWidth="1"/>
    <col min="12" max="12" width="1.28515625" customWidth="1"/>
    <col min="13" max="13" width="18.7109375" bestFit="1" customWidth="1"/>
    <col min="14" max="14" width="0.28515625" customWidth="1"/>
  </cols>
  <sheetData>
    <row r="1" spans="1:13" ht="29.1" customHeight="1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21.75" customHeight="1" x14ac:dyDescent="0.2">
      <c r="A2" s="71" t="s">
        <v>182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21.75" customHeight="1" x14ac:dyDescent="0.2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ht="14.45" customHeight="1" x14ac:dyDescent="0.2"/>
    <row r="5" spans="1:13" ht="14.45" customHeight="1" x14ac:dyDescent="0.2">
      <c r="A5" s="84" t="s">
        <v>303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1:13" ht="14.45" customHeight="1" x14ac:dyDescent="0.2">
      <c r="A6" s="79" t="s">
        <v>185</v>
      </c>
      <c r="C6" s="79" t="s">
        <v>201</v>
      </c>
      <c r="D6" s="79"/>
      <c r="E6" s="79"/>
      <c r="F6" s="79"/>
      <c r="G6" s="79"/>
      <c r="I6" s="79" t="s">
        <v>202</v>
      </c>
      <c r="J6" s="79"/>
      <c r="K6" s="79"/>
      <c r="L6" s="79"/>
      <c r="M6" s="79"/>
    </row>
    <row r="7" spans="1:13" ht="29.1" customHeight="1" x14ac:dyDescent="0.2">
      <c r="A7" s="79"/>
      <c r="C7" s="15" t="s">
        <v>294</v>
      </c>
      <c r="D7" s="3"/>
      <c r="E7" s="15" t="s">
        <v>277</v>
      </c>
      <c r="F7" s="3"/>
      <c r="G7" s="15" t="s">
        <v>295</v>
      </c>
      <c r="I7" s="15" t="s">
        <v>294</v>
      </c>
      <c r="J7" s="3"/>
      <c r="K7" s="15" t="s">
        <v>277</v>
      </c>
      <c r="L7" s="3"/>
      <c r="M7" s="15" t="s">
        <v>295</v>
      </c>
    </row>
    <row r="8" spans="1:13" ht="14.25" customHeight="1" x14ac:dyDescent="0.2">
      <c r="A8" s="56"/>
      <c r="C8" s="63" t="s">
        <v>327</v>
      </c>
      <c r="E8" s="63" t="s">
        <v>327</v>
      </c>
      <c r="G8" s="63" t="s">
        <v>327</v>
      </c>
      <c r="I8" s="63" t="s">
        <v>327</v>
      </c>
      <c r="K8" s="63" t="s">
        <v>327</v>
      </c>
      <c r="M8" s="63" t="s">
        <v>327</v>
      </c>
    </row>
    <row r="9" spans="1:13" ht="21.75" customHeight="1" x14ac:dyDescent="0.2">
      <c r="A9" s="7" t="s">
        <v>369</v>
      </c>
      <c r="C9" s="40">
        <v>393636656703</v>
      </c>
      <c r="D9" s="41"/>
      <c r="E9" s="40">
        <v>-398084993</v>
      </c>
      <c r="F9" s="41"/>
      <c r="G9" s="40">
        <v>394034741696</v>
      </c>
      <c r="H9" s="41"/>
      <c r="I9" s="40">
        <v>1808088123903</v>
      </c>
      <c r="J9" s="41"/>
      <c r="K9" s="40">
        <v>1427302014</v>
      </c>
      <c r="L9" s="41"/>
      <c r="M9" s="40">
        <v>1806660821889</v>
      </c>
    </row>
    <row r="10" spans="1:13" ht="21.75" customHeight="1" x14ac:dyDescent="0.2">
      <c r="A10" s="7" t="s">
        <v>354</v>
      </c>
      <c r="C10" s="42">
        <v>769541593659</v>
      </c>
      <c r="D10" s="41"/>
      <c r="E10" s="42">
        <v>923281380</v>
      </c>
      <c r="F10" s="41"/>
      <c r="G10" s="42">
        <v>768618312279</v>
      </c>
      <c r="H10" s="41"/>
      <c r="I10" s="42">
        <v>2400183176325</v>
      </c>
      <c r="J10" s="41"/>
      <c r="K10" s="42">
        <v>2716096764</v>
      </c>
      <c r="L10" s="41"/>
      <c r="M10" s="42">
        <v>2397467079561</v>
      </c>
    </row>
    <row r="11" spans="1:13" ht="21.75" customHeight="1" x14ac:dyDescent="0.2">
      <c r="A11" s="7" t="s">
        <v>370</v>
      </c>
      <c r="C11" s="42">
        <v>2645</v>
      </c>
      <c r="D11" s="41"/>
      <c r="E11" s="42">
        <v>0</v>
      </c>
      <c r="F11" s="41"/>
      <c r="G11" s="42">
        <v>2645</v>
      </c>
      <c r="H11" s="41"/>
      <c r="I11" s="42">
        <v>1047484328762</v>
      </c>
      <c r="J11" s="41"/>
      <c r="K11" s="42">
        <v>2369270</v>
      </c>
      <c r="L11" s="41"/>
      <c r="M11" s="42">
        <v>1047481959492</v>
      </c>
    </row>
    <row r="12" spans="1:13" ht="21.75" customHeight="1" x14ac:dyDescent="0.2">
      <c r="A12" s="7" t="s">
        <v>371</v>
      </c>
      <c r="C12" s="42">
        <v>64433</v>
      </c>
      <c r="D12" s="41"/>
      <c r="E12" s="42">
        <v>0</v>
      </c>
      <c r="F12" s="41"/>
      <c r="G12" s="42">
        <v>64433</v>
      </c>
      <c r="H12" s="41"/>
      <c r="I12" s="42">
        <v>28800923620</v>
      </c>
      <c r="J12" s="41"/>
      <c r="K12" s="42">
        <v>0</v>
      </c>
      <c r="L12" s="41"/>
      <c r="M12" s="42">
        <v>28800923620</v>
      </c>
    </row>
    <row r="13" spans="1:13" ht="21.75" customHeight="1" x14ac:dyDescent="0.2">
      <c r="A13" s="7" t="s">
        <v>372</v>
      </c>
      <c r="C13" s="42">
        <v>753514548313</v>
      </c>
      <c r="D13" s="41"/>
      <c r="E13" s="42">
        <v>-6518443</v>
      </c>
      <c r="F13" s="41"/>
      <c r="G13" s="42">
        <v>753521066756</v>
      </c>
      <c r="H13" s="41"/>
      <c r="I13" s="42">
        <v>2569782306385</v>
      </c>
      <c r="J13" s="41"/>
      <c r="K13" s="42">
        <v>3287575127</v>
      </c>
      <c r="L13" s="41"/>
      <c r="M13" s="42">
        <v>2566494731258</v>
      </c>
    </row>
    <row r="14" spans="1:13" ht="21.75" customHeight="1" x14ac:dyDescent="0.2">
      <c r="A14" s="7" t="s">
        <v>358</v>
      </c>
      <c r="C14" s="42">
        <v>0</v>
      </c>
      <c r="D14" s="41"/>
      <c r="E14" s="42">
        <v>0</v>
      </c>
      <c r="F14" s="41"/>
      <c r="G14" s="42">
        <v>0</v>
      </c>
      <c r="H14" s="41"/>
      <c r="I14" s="42">
        <v>111083</v>
      </c>
      <c r="J14" s="41"/>
      <c r="K14" s="42">
        <v>0</v>
      </c>
      <c r="L14" s="41"/>
      <c r="M14" s="42">
        <v>111083</v>
      </c>
    </row>
    <row r="15" spans="1:13" ht="21.75" customHeight="1" x14ac:dyDescent="0.2">
      <c r="A15" s="7" t="s">
        <v>359</v>
      </c>
      <c r="C15" s="42">
        <v>1966</v>
      </c>
      <c r="D15" s="41"/>
      <c r="E15" s="42">
        <v>0</v>
      </c>
      <c r="F15" s="41"/>
      <c r="G15" s="42">
        <v>1966</v>
      </c>
      <c r="H15" s="41"/>
      <c r="I15" s="42">
        <v>30936</v>
      </c>
      <c r="J15" s="41"/>
      <c r="K15" s="42">
        <v>0</v>
      </c>
      <c r="L15" s="41"/>
      <c r="M15" s="42">
        <v>30936</v>
      </c>
    </row>
    <row r="16" spans="1:13" ht="21.75" customHeight="1" x14ac:dyDescent="0.2">
      <c r="A16" s="7" t="s">
        <v>360</v>
      </c>
      <c r="C16" s="42">
        <v>1696818</v>
      </c>
      <c r="D16" s="41"/>
      <c r="E16" s="42">
        <v>0</v>
      </c>
      <c r="F16" s="41"/>
      <c r="G16" s="42">
        <v>1696818</v>
      </c>
      <c r="H16" s="41"/>
      <c r="I16" s="42">
        <v>10873644</v>
      </c>
      <c r="J16" s="41"/>
      <c r="K16" s="42">
        <v>0</v>
      </c>
      <c r="L16" s="41"/>
      <c r="M16" s="42">
        <v>10873644</v>
      </c>
    </row>
    <row r="17" spans="1:13" ht="21.75" customHeight="1" x14ac:dyDescent="0.2">
      <c r="A17" s="7" t="s">
        <v>373</v>
      </c>
      <c r="C17" s="42">
        <v>299442488501</v>
      </c>
      <c r="D17" s="41"/>
      <c r="E17" s="42">
        <v>-120676242</v>
      </c>
      <c r="F17" s="41"/>
      <c r="G17" s="42">
        <v>299563164743</v>
      </c>
      <c r="H17" s="41"/>
      <c r="I17" s="42">
        <v>2172990764891</v>
      </c>
      <c r="J17" s="41"/>
      <c r="K17" s="42">
        <v>778058320</v>
      </c>
      <c r="L17" s="41"/>
      <c r="M17" s="42">
        <v>2172212706571</v>
      </c>
    </row>
    <row r="18" spans="1:13" ht="21.75" customHeight="1" x14ac:dyDescent="0.2">
      <c r="A18" s="7" t="s">
        <v>374</v>
      </c>
      <c r="C18" s="42">
        <v>0</v>
      </c>
      <c r="D18" s="41"/>
      <c r="E18" s="42">
        <v>0</v>
      </c>
      <c r="F18" s="41"/>
      <c r="G18" s="42">
        <v>0</v>
      </c>
      <c r="H18" s="41"/>
      <c r="I18" s="42">
        <v>632616</v>
      </c>
      <c r="J18" s="41"/>
      <c r="K18" s="42">
        <v>0</v>
      </c>
      <c r="L18" s="41"/>
      <c r="M18" s="42">
        <v>632616</v>
      </c>
    </row>
    <row r="19" spans="1:13" ht="21.75" customHeight="1" x14ac:dyDescent="0.2">
      <c r="A19" s="7" t="s">
        <v>363</v>
      </c>
      <c r="C19" s="42">
        <v>6936</v>
      </c>
      <c r="D19" s="41"/>
      <c r="E19" s="42">
        <v>0</v>
      </c>
      <c r="F19" s="41"/>
      <c r="G19" s="42">
        <v>6936</v>
      </c>
      <c r="H19" s="41"/>
      <c r="I19" s="42">
        <v>110484940227</v>
      </c>
      <c r="J19" s="41"/>
      <c r="K19" s="42">
        <v>2749206</v>
      </c>
      <c r="L19" s="41"/>
      <c r="M19" s="42">
        <v>110482191021</v>
      </c>
    </row>
    <row r="20" spans="1:13" ht="21.75" customHeight="1" x14ac:dyDescent="0.2">
      <c r="A20" s="7" t="s">
        <v>364</v>
      </c>
      <c r="C20" s="42">
        <v>20190</v>
      </c>
      <c r="D20" s="41"/>
      <c r="E20" s="42">
        <v>0</v>
      </c>
      <c r="F20" s="41"/>
      <c r="G20" s="42">
        <v>20190</v>
      </c>
      <c r="H20" s="41"/>
      <c r="I20" s="42">
        <v>248910</v>
      </c>
      <c r="J20" s="41"/>
      <c r="K20" s="42">
        <v>0</v>
      </c>
      <c r="L20" s="41"/>
      <c r="M20" s="42">
        <v>248910</v>
      </c>
    </row>
    <row r="21" spans="1:13" ht="21.75" customHeight="1" x14ac:dyDescent="0.2">
      <c r="A21" s="7" t="s">
        <v>365</v>
      </c>
      <c r="C21" s="42">
        <v>0</v>
      </c>
      <c r="D21" s="41"/>
      <c r="E21" s="42">
        <v>0</v>
      </c>
      <c r="F21" s="41"/>
      <c r="G21" s="42">
        <v>0</v>
      </c>
      <c r="H21" s="41"/>
      <c r="I21" s="42">
        <v>109595967</v>
      </c>
      <c r="J21" s="41"/>
      <c r="K21" s="42">
        <v>0</v>
      </c>
      <c r="L21" s="41"/>
      <c r="M21" s="42">
        <v>109595967</v>
      </c>
    </row>
    <row r="22" spans="1:13" ht="21.75" customHeight="1" thickBot="1" x14ac:dyDescent="0.25">
      <c r="A22" s="11" t="s">
        <v>30</v>
      </c>
      <c r="C22" s="44">
        <f>SUM(C9:C21)</f>
        <v>2216137080164</v>
      </c>
      <c r="D22" s="41"/>
      <c r="E22" s="44">
        <f>SUM(E9:E21)</f>
        <v>398001702</v>
      </c>
      <c r="F22" s="41"/>
      <c r="G22" s="44">
        <f>SUM(G9:G21)</f>
        <v>2215739078462</v>
      </c>
      <c r="H22" s="41"/>
      <c r="I22" s="44">
        <f>SUM(I9:I21)</f>
        <v>10137936057269</v>
      </c>
      <c r="J22" s="41"/>
      <c r="K22" s="44">
        <f>SUM(K9:K21)</f>
        <v>8214150701</v>
      </c>
      <c r="L22" s="41"/>
      <c r="M22" s="44">
        <f>SUM(M9:M21)</f>
        <v>10129721906568</v>
      </c>
    </row>
    <row r="23" spans="1:13" ht="13.5" thickTop="1" x14ac:dyDescent="0.2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68"/>
  <sheetViews>
    <sheetView rightToLeft="1" topLeftCell="A41" zoomScale="85" zoomScaleNormal="85" workbookViewId="0">
      <selection activeCell="Q70" sqref="Q70"/>
    </sheetView>
  </sheetViews>
  <sheetFormatPr defaultRowHeight="12.75" x14ac:dyDescent="0.2"/>
  <cols>
    <col min="1" max="1" width="31.28515625" bestFit="1" customWidth="1"/>
    <col min="2" max="2" width="1.28515625" customWidth="1"/>
    <col min="3" max="3" width="11.5703125" bestFit="1" customWidth="1"/>
    <col min="4" max="4" width="1.28515625" customWidth="1"/>
    <col min="5" max="5" width="18.85546875" bestFit="1" customWidth="1"/>
    <col min="6" max="6" width="1.28515625" customWidth="1"/>
    <col min="7" max="7" width="18.85546875" bestFit="1" customWidth="1"/>
    <col min="8" max="8" width="1.28515625" customWidth="1"/>
    <col min="9" max="9" width="17" bestFit="1" customWidth="1"/>
    <col min="10" max="10" width="1.28515625" customWidth="1"/>
    <col min="11" max="11" width="14.28515625" bestFit="1" customWidth="1"/>
    <col min="12" max="12" width="1.28515625" customWidth="1"/>
    <col min="13" max="13" width="19.5703125" bestFit="1" customWidth="1"/>
    <col min="14" max="14" width="1.28515625" customWidth="1"/>
    <col min="15" max="15" width="19.85546875" bestFit="1" customWidth="1"/>
    <col min="16" max="16" width="1.28515625" customWidth="1"/>
    <col min="17" max="17" width="14.28515625" customWidth="1"/>
    <col min="18" max="18" width="7.140625" customWidth="1"/>
    <col min="19" max="19" width="0.28515625" customWidth="1"/>
  </cols>
  <sheetData>
    <row r="1" spans="1:18" ht="29.1" customHeight="1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21.75" customHeight="1" x14ac:dyDescent="0.2">
      <c r="A2" s="71" t="s">
        <v>182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ht="21.75" customHeight="1" x14ac:dyDescent="0.2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8" ht="14.45" customHeight="1" x14ac:dyDescent="0.2"/>
    <row r="5" spans="1:18" ht="14.45" customHeight="1" x14ac:dyDescent="0.2">
      <c r="A5" s="84" t="s">
        <v>304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</row>
    <row r="6" spans="1:18" ht="14.45" customHeight="1" x14ac:dyDescent="0.2">
      <c r="A6" s="79" t="s">
        <v>185</v>
      </c>
      <c r="C6" s="79" t="s">
        <v>201</v>
      </c>
      <c r="D6" s="79"/>
      <c r="E6" s="79"/>
      <c r="F6" s="79"/>
      <c r="G6" s="79"/>
      <c r="H6" s="79"/>
      <c r="I6" s="79"/>
      <c r="K6" s="79" t="s">
        <v>202</v>
      </c>
      <c r="L6" s="79"/>
      <c r="M6" s="79"/>
      <c r="N6" s="79"/>
      <c r="O6" s="79"/>
      <c r="P6" s="79"/>
      <c r="Q6" s="79"/>
      <c r="R6" s="79"/>
    </row>
    <row r="7" spans="1:18" ht="42" x14ac:dyDescent="0.2">
      <c r="A7" s="79"/>
      <c r="C7" s="15" t="s">
        <v>13</v>
      </c>
      <c r="D7" s="3"/>
      <c r="E7" s="15" t="s">
        <v>305</v>
      </c>
      <c r="F7" s="3"/>
      <c r="G7" s="15" t="s">
        <v>306</v>
      </c>
      <c r="H7" s="3"/>
      <c r="I7" s="15" t="s">
        <v>307</v>
      </c>
      <c r="K7" s="64" t="s">
        <v>13</v>
      </c>
      <c r="L7" s="3"/>
      <c r="M7" s="15" t="s">
        <v>305</v>
      </c>
      <c r="N7" s="3"/>
      <c r="O7" s="15" t="s">
        <v>306</v>
      </c>
      <c r="P7" s="3"/>
      <c r="Q7" s="99" t="s">
        <v>307</v>
      </c>
      <c r="R7" s="99"/>
    </row>
    <row r="8" spans="1:18" ht="21" x14ac:dyDescent="0.2">
      <c r="A8" s="56"/>
      <c r="C8" s="63"/>
      <c r="E8" s="63" t="s">
        <v>327</v>
      </c>
      <c r="G8" s="63" t="s">
        <v>327</v>
      </c>
      <c r="I8" s="63" t="s">
        <v>327</v>
      </c>
      <c r="K8" s="22"/>
      <c r="M8" s="63" t="s">
        <v>327</v>
      </c>
      <c r="O8" s="63" t="s">
        <v>327</v>
      </c>
      <c r="Q8" s="98" t="s">
        <v>327</v>
      </c>
      <c r="R8" s="98"/>
    </row>
    <row r="9" spans="1:18" ht="18.75" x14ac:dyDescent="0.2">
      <c r="A9" s="7" t="s">
        <v>74</v>
      </c>
      <c r="C9" s="8">
        <v>8625600</v>
      </c>
      <c r="E9" s="6">
        <v>122638780800</v>
      </c>
      <c r="G9" s="6">
        <f>E9-I9</f>
        <v>83544546888</v>
      </c>
      <c r="I9" s="6">
        <v>39094233912</v>
      </c>
      <c r="K9" s="8">
        <v>8625600</v>
      </c>
      <c r="M9" s="6">
        <v>122638780800</v>
      </c>
      <c r="O9" s="6">
        <f>M9-Q9</f>
        <v>83544546888</v>
      </c>
      <c r="Q9" s="100">
        <v>39094233912</v>
      </c>
      <c r="R9" s="100"/>
    </row>
    <row r="10" spans="1:18" ht="21.75" customHeight="1" x14ac:dyDescent="0.2">
      <c r="A10" s="7" t="s">
        <v>70</v>
      </c>
      <c r="C10" s="8">
        <v>11200000</v>
      </c>
      <c r="E10" s="8">
        <v>219871130618</v>
      </c>
      <c r="G10" s="8">
        <f>E10-I10</f>
        <v>158599835611</v>
      </c>
      <c r="I10" s="8">
        <v>61271295007</v>
      </c>
      <c r="K10" s="8">
        <v>11200000</v>
      </c>
      <c r="M10" s="8">
        <v>219871130618</v>
      </c>
      <c r="O10" s="8">
        <f t="shared" ref="O10:O65" si="0">M10-Q10</f>
        <v>158599835611</v>
      </c>
      <c r="Q10" s="95">
        <v>61271295007</v>
      </c>
      <c r="R10" s="95"/>
    </row>
    <row r="11" spans="1:18" ht="21.75" customHeight="1" x14ac:dyDescent="0.2">
      <c r="A11" s="7" t="s">
        <v>68</v>
      </c>
      <c r="C11" s="8">
        <v>14856610</v>
      </c>
      <c r="E11" s="8">
        <v>804267790552</v>
      </c>
      <c r="G11" s="8">
        <f>E11-I11</f>
        <v>624118497884</v>
      </c>
      <c r="I11" s="8">
        <v>180149292668</v>
      </c>
      <c r="K11" s="8">
        <v>63666148</v>
      </c>
      <c r="M11" s="8">
        <v>3117305807627</v>
      </c>
      <c r="O11" s="8">
        <f t="shared" si="0"/>
        <v>2457378239685</v>
      </c>
      <c r="Q11" s="95">
        <v>659927567942</v>
      </c>
      <c r="R11" s="95"/>
    </row>
    <row r="12" spans="1:18" ht="21.75" customHeight="1" x14ac:dyDescent="0.2">
      <c r="A12" s="7" t="s">
        <v>207</v>
      </c>
      <c r="C12" s="8">
        <v>0</v>
      </c>
      <c r="E12" s="8">
        <v>0</v>
      </c>
      <c r="G12" s="8">
        <v>0</v>
      </c>
      <c r="I12" s="8">
        <v>0</v>
      </c>
      <c r="K12" s="8">
        <v>32163634</v>
      </c>
      <c r="M12" s="8">
        <v>121038772463</v>
      </c>
      <c r="O12" s="8">
        <f t="shared" si="0"/>
        <v>85697221138</v>
      </c>
      <c r="Q12" s="95">
        <v>35341551325</v>
      </c>
      <c r="R12" s="95"/>
    </row>
    <row r="13" spans="1:18" ht="21.75" customHeight="1" x14ac:dyDescent="0.2">
      <c r="A13" s="7" t="s">
        <v>208</v>
      </c>
      <c r="C13" s="8">
        <v>0</v>
      </c>
      <c r="E13" s="8">
        <v>0</v>
      </c>
      <c r="G13" s="8">
        <v>0</v>
      </c>
      <c r="I13" s="8">
        <v>0</v>
      </c>
      <c r="K13" s="8">
        <v>12083</v>
      </c>
      <c r="M13" s="8">
        <v>12769490047</v>
      </c>
      <c r="O13" s="8">
        <f t="shared" si="0"/>
        <v>12761823827</v>
      </c>
      <c r="Q13" s="95">
        <v>7666220</v>
      </c>
      <c r="R13" s="95"/>
    </row>
    <row r="14" spans="1:18" ht="21.75" customHeight="1" x14ac:dyDescent="0.2">
      <c r="A14" s="7" t="s">
        <v>209</v>
      </c>
      <c r="C14" s="8">
        <v>0</v>
      </c>
      <c r="E14" s="8">
        <v>0</v>
      </c>
      <c r="G14" s="8">
        <v>0</v>
      </c>
      <c r="I14" s="8">
        <v>0</v>
      </c>
      <c r="K14" s="8">
        <v>4692065</v>
      </c>
      <c r="M14" s="8">
        <v>8217666672</v>
      </c>
      <c r="O14" s="8">
        <f t="shared" si="0"/>
        <v>8145720997</v>
      </c>
      <c r="Q14" s="95">
        <v>71945675</v>
      </c>
      <c r="R14" s="95"/>
    </row>
    <row r="15" spans="1:18" ht="21.75" customHeight="1" x14ac:dyDescent="0.2">
      <c r="A15" s="7" t="s">
        <v>66</v>
      </c>
      <c r="C15" s="8">
        <v>0</v>
      </c>
      <c r="E15" s="8">
        <v>0</v>
      </c>
      <c r="G15" s="8">
        <v>0</v>
      </c>
      <c r="I15" s="8">
        <v>0</v>
      </c>
      <c r="K15" s="8">
        <v>805000</v>
      </c>
      <c r="M15" s="8">
        <v>39792140655</v>
      </c>
      <c r="O15" s="8">
        <f t="shared" si="0"/>
        <v>39751085655</v>
      </c>
      <c r="Q15" s="95">
        <v>41055000</v>
      </c>
      <c r="R15" s="95"/>
    </row>
    <row r="16" spans="1:18" ht="21.75" customHeight="1" x14ac:dyDescent="0.2">
      <c r="A16" s="7" t="s">
        <v>210</v>
      </c>
      <c r="C16" s="8">
        <v>0</v>
      </c>
      <c r="E16" s="8">
        <v>0</v>
      </c>
      <c r="G16" s="8">
        <v>0</v>
      </c>
      <c r="I16" s="8">
        <v>0</v>
      </c>
      <c r="K16" s="8">
        <v>9171026</v>
      </c>
      <c r="M16" s="8">
        <v>126188158303</v>
      </c>
      <c r="O16" s="8">
        <f t="shared" si="0"/>
        <v>146293160719</v>
      </c>
      <c r="Q16" s="95">
        <v>-20105002416</v>
      </c>
      <c r="R16" s="95"/>
    </row>
    <row r="17" spans="1:18" ht="21.75" customHeight="1" x14ac:dyDescent="0.2">
      <c r="A17" s="7" t="s">
        <v>225</v>
      </c>
      <c r="C17" s="8">
        <v>0</v>
      </c>
      <c r="E17" s="8">
        <v>0</v>
      </c>
      <c r="G17" s="8">
        <v>0</v>
      </c>
      <c r="I17" s="8">
        <v>0</v>
      </c>
      <c r="K17" s="8">
        <v>1500000</v>
      </c>
      <c r="M17" s="8">
        <v>31309775439</v>
      </c>
      <c r="O17" s="8">
        <f t="shared" si="0"/>
        <v>28578753564</v>
      </c>
      <c r="Q17" s="95">
        <v>2731021875</v>
      </c>
      <c r="R17" s="95"/>
    </row>
    <row r="18" spans="1:18" ht="21.75" customHeight="1" x14ac:dyDescent="0.2">
      <c r="A18" s="7" t="s">
        <v>211</v>
      </c>
      <c r="C18" s="8">
        <v>0</v>
      </c>
      <c r="E18" s="8">
        <v>0</v>
      </c>
      <c r="G18" s="8">
        <v>0</v>
      </c>
      <c r="I18" s="8">
        <v>0</v>
      </c>
      <c r="K18" s="8">
        <v>29799</v>
      </c>
      <c r="M18" s="8">
        <v>30280159297</v>
      </c>
      <c r="O18" s="8">
        <f t="shared" si="0"/>
        <v>30099273241</v>
      </c>
      <c r="Q18" s="95">
        <v>180886056</v>
      </c>
      <c r="R18" s="95"/>
    </row>
    <row r="19" spans="1:18" ht="21.75" customHeight="1" x14ac:dyDescent="0.2">
      <c r="A19" s="7" t="s">
        <v>212</v>
      </c>
      <c r="C19" s="8">
        <v>0</v>
      </c>
      <c r="E19" s="8">
        <v>0</v>
      </c>
      <c r="G19" s="8">
        <v>0</v>
      </c>
      <c r="I19" s="8">
        <v>0</v>
      </c>
      <c r="K19" s="8">
        <v>29000000</v>
      </c>
      <c r="M19" s="8">
        <v>158247925000</v>
      </c>
      <c r="O19" s="8">
        <f t="shared" si="0"/>
        <v>147846454884</v>
      </c>
      <c r="Q19" s="95">
        <v>10401470116</v>
      </c>
      <c r="R19" s="95"/>
    </row>
    <row r="20" spans="1:18" ht="21.75" customHeight="1" x14ac:dyDescent="0.2">
      <c r="A20" s="7" t="s">
        <v>213</v>
      </c>
      <c r="C20" s="8">
        <v>0</v>
      </c>
      <c r="E20" s="8">
        <v>0</v>
      </c>
      <c r="G20" s="8">
        <v>0</v>
      </c>
      <c r="I20" s="8">
        <v>0</v>
      </c>
      <c r="K20" s="8">
        <v>29431752</v>
      </c>
      <c r="M20" s="8">
        <v>543551493380</v>
      </c>
      <c r="O20" s="8">
        <f t="shared" si="0"/>
        <v>518392280387</v>
      </c>
      <c r="Q20" s="95">
        <v>25159212993</v>
      </c>
      <c r="R20" s="95"/>
    </row>
    <row r="21" spans="1:18" ht="21.75" customHeight="1" x14ac:dyDescent="0.2">
      <c r="A21" s="7" t="s">
        <v>226</v>
      </c>
      <c r="C21" s="8">
        <v>0</v>
      </c>
      <c r="E21" s="8">
        <v>0</v>
      </c>
      <c r="G21" s="8">
        <v>0</v>
      </c>
      <c r="I21" s="8">
        <v>0</v>
      </c>
      <c r="K21" s="8">
        <v>4000000</v>
      </c>
      <c r="M21" s="8">
        <v>43119825540</v>
      </c>
      <c r="O21" s="8">
        <f t="shared" si="0"/>
        <v>39985314796</v>
      </c>
      <c r="Q21" s="95">
        <v>3134510744</v>
      </c>
      <c r="R21" s="95"/>
    </row>
    <row r="22" spans="1:18" ht="21.75" customHeight="1" x14ac:dyDescent="0.2">
      <c r="A22" s="7" t="s">
        <v>214</v>
      </c>
      <c r="C22" s="8">
        <v>0</v>
      </c>
      <c r="E22" s="8">
        <v>0</v>
      </c>
      <c r="G22" s="8">
        <v>0</v>
      </c>
      <c r="I22" s="8">
        <v>0</v>
      </c>
      <c r="K22" s="8">
        <v>6100000</v>
      </c>
      <c r="M22" s="8">
        <v>228570863712</v>
      </c>
      <c r="O22" s="8">
        <f t="shared" si="0"/>
        <v>164777380712</v>
      </c>
      <c r="Q22" s="95">
        <v>63793483000</v>
      </c>
      <c r="R22" s="95"/>
    </row>
    <row r="23" spans="1:18" ht="21.75" customHeight="1" x14ac:dyDescent="0.2">
      <c r="A23" s="7" t="s">
        <v>215</v>
      </c>
      <c r="C23" s="8">
        <v>0</v>
      </c>
      <c r="E23" s="8">
        <v>0</v>
      </c>
      <c r="G23" s="8">
        <v>0</v>
      </c>
      <c r="I23" s="8">
        <v>0</v>
      </c>
      <c r="K23" s="8">
        <v>18000000</v>
      </c>
      <c r="M23" s="8">
        <v>72375355893</v>
      </c>
      <c r="O23" s="8">
        <f t="shared" si="0"/>
        <v>73156310367</v>
      </c>
      <c r="Q23" s="95">
        <v>-780954474</v>
      </c>
      <c r="R23" s="95"/>
    </row>
    <row r="24" spans="1:18" ht="21.75" customHeight="1" x14ac:dyDescent="0.2">
      <c r="A24" s="7" t="s">
        <v>227</v>
      </c>
      <c r="C24" s="8">
        <v>0</v>
      </c>
      <c r="E24" s="8">
        <v>0</v>
      </c>
      <c r="G24" s="8">
        <v>0</v>
      </c>
      <c r="I24" s="8">
        <v>0</v>
      </c>
      <c r="K24" s="8">
        <v>1000000</v>
      </c>
      <c r="M24" s="8">
        <v>9690978283</v>
      </c>
      <c r="O24" s="8">
        <f t="shared" si="0"/>
        <v>9976603283</v>
      </c>
      <c r="Q24" s="95">
        <v>-285625000</v>
      </c>
      <c r="R24" s="95"/>
    </row>
    <row r="25" spans="1:18" ht="21.75" customHeight="1" x14ac:dyDescent="0.2">
      <c r="A25" s="7" t="s">
        <v>228</v>
      </c>
      <c r="C25" s="8">
        <v>0</v>
      </c>
      <c r="E25" s="8">
        <v>0</v>
      </c>
      <c r="G25" s="8">
        <v>0</v>
      </c>
      <c r="I25" s="8">
        <v>0</v>
      </c>
      <c r="K25" s="8">
        <v>4000000</v>
      </c>
      <c r="M25" s="8">
        <v>37835017520</v>
      </c>
      <c r="O25" s="8">
        <f t="shared" si="0"/>
        <v>40001417520</v>
      </c>
      <c r="Q25" s="95">
        <v>-2166400000</v>
      </c>
      <c r="R25" s="95"/>
    </row>
    <row r="26" spans="1:18" ht="21.75" customHeight="1" x14ac:dyDescent="0.2">
      <c r="A26" s="7" t="s">
        <v>229</v>
      </c>
      <c r="C26" s="8">
        <v>0</v>
      </c>
      <c r="E26" s="8">
        <v>0</v>
      </c>
      <c r="G26" s="8">
        <v>0</v>
      </c>
      <c r="I26" s="8">
        <v>0</v>
      </c>
      <c r="K26" s="8">
        <v>5000000</v>
      </c>
      <c r="M26" s="8">
        <v>50140186572</v>
      </c>
      <c r="O26" s="8">
        <f t="shared" si="0"/>
        <v>49746280441</v>
      </c>
      <c r="Q26" s="95">
        <v>393906131</v>
      </c>
      <c r="R26" s="95"/>
    </row>
    <row r="27" spans="1:18" ht="21.75" customHeight="1" x14ac:dyDescent="0.2">
      <c r="A27" s="7" t="s">
        <v>230</v>
      </c>
      <c r="C27" s="8">
        <v>0</v>
      </c>
      <c r="E27" s="8">
        <v>0</v>
      </c>
      <c r="G27" s="8">
        <v>0</v>
      </c>
      <c r="I27" s="8">
        <v>0</v>
      </c>
      <c r="K27" s="8">
        <v>1000000</v>
      </c>
      <c r="M27" s="8">
        <v>19516796323</v>
      </c>
      <c r="O27" s="8">
        <f t="shared" si="0"/>
        <v>15498342573</v>
      </c>
      <c r="Q27" s="95">
        <v>4018453750</v>
      </c>
      <c r="R27" s="95"/>
    </row>
    <row r="28" spans="1:18" ht="21.75" customHeight="1" x14ac:dyDescent="0.2">
      <c r="A28" s="7" t="s">
        <v>231</v>
      </c>
      <c r="C28" s="8">
        <v>0</v>
      </c>
      <c r="E28" s="8">
        <v>0</v>
      </c>
      <c r="G28" s="8">
        <v>0</v>
      </c>
      <c r="I28" s="8">
        <v>0</v>
      </c>
      <c r="K28" s="8">
        <v>9668000</v>
      </c>
      <c r="M28" s="8">
        <v>282936014025</v>
      </c>
      <c r="O28" s="8">
        <f t="shared" si="0"/>
        <v>300067423432</v>
      </c>
      <c r="Q28" s="95">
        <v>-17131409407</v>
      </c>
      <c r="R28" s="95"/>
    </row>
    <row r="29" spans="1:18" ht="21.75" customHeight="1" x14ac:dyDescent="0.2">
      <c r="A29" s="7" t="s">
        <v>232</v>
      </c>
      <c r="C29" s="8">
        <v>0</v>
      </c>
      <c r="E29" s="8">
        <v>0</v>
      </c>
      <c r="G29" s="8">
        <v>0</v>
      </c>
      <c r="I29" s="8">
        <v>0</v>
      </c>
      <c r="K29" s="8">
        <v>10000000</v>
      </c>
      <c r="M29" s="8">
        <v>129000000000</v>
      </c>
      <c r="O29" s="8">
        <f t="shared" si="0"/>
        <v>150490000000</v>
      </c>
      <c r="Q29" s="95">
        <v>-21490000000</v>
      </c>
      <c r="R29" s="95"/>
    </row>
    <row r="30" spans="1:18" ht="21.75" customHeight="1" x14ac:dyDescent="0.2">
      <c r="A30" s="7" t="s">
        <v>216</v>
      </c>
      <c r="C30" s="8">
        <v>0</v>
      </c>
      <c r="E30" s="8">
        <v>0</v>
      </c>
      <c r="G30" s="8">
        <v>0</v>
      </c>
      <c r="I30" s="8">
        <v>0</v>
      </c>
      <c r="K30" s="8">
        <v>22113433</v>
      </c>
      <c r="M30" s="8">
        <v>52726232432</v>
      </c>
      <c r="O30" s="8">
        <f t="shared" si="0"/>
        <v>38032027225</v>
      </c>
      <c r="Q30" s="95">
        <v>14694205207</v>
      </c>
      <c r="R30" s="95"/>
    </row>
    <row r="31" spans="1:18" ht="21.75" customHeight="1" x14ac:dyDescent="0.2">
      <c r="A31" s="7" t="s">
        <v>233</v>
      </c>
      <c r="C31" s="8">
        <v>0</v>
      </c>
      <c r="E31" s="8">
        <v>0</v>
      </c>
      <c r="G31" s="8">
        <v>0</v>
      </c>
      <c r="I31" s="8">
        <v>0</v>
      </c>
      <c r="K31" s="8">
        <v>2000000</v>
      </c>
      <c r="M31" s="8">
        <v>20641459126</v>
      </c>
      <c r="O31" s="8">
        <f t="shared" si="0"/>
        <v>19998659131</v>
      </c>
      <c r="Q31" s="95">
        <v>642799995</v>
      </c>
      <c r="R31" s="95"/>
    </row>
    <row r="32" spans="1:18" ht="21.75" customHeight="1" x14ac:dyDescent="0.2">
      <c r="A32" s="7" t="s">
        <v>234</v>
      </c>
      <c r="C32" s="8">
        <v>0</v>
      </c>
      <c r="E32" s="8">
        <v>0</v>
      </c>
      <c r="G32" s="8">
        <v>0</v>
      </c>
      <c r="I32" s="8">
        <v>0</v>
      </c>
      <c r="K32" s="8">
        <v>4045389</v>
      </c>
      <c r="M32" s="8">
        <v>199999986771</v>
      </c>
      <c r="O32" s="8">
        <f t="shared" si="0"/>
        <v>199999986771</v>
      </c>
      <c r="Q32" s="95">
        <v>0</v>
      </c>
      <c r="R32" s="95"/>
    </row>
    <row r="33" spans="1:18" ht="21.75" customHeight="1" x14ac:dyDescent="0.2">
      <c r="A33" s="7" t="s">
        <v>217</v>
      </c>
      <c r="C33" s="8">
        <v>0</v>
      </c>
      <c r="E33" s="8">
        <v>0</v>
      </c>
      <c r="G33" s="8">
        <v>0</v>
      </c>
      <c r="I33" s="8">
        <v>0</v>
      </c>
      <c r="K33" s="8">
        <v>254967133</v>
      </c>
      <c r="M33" s="8">
        <v>157139046884</v>
      </c>
      <c r="O33" s="8">
        <f t="shared" si="0"/>
        <v>114230059281</v>
      </c>
      <c r="Q33" s="95">
        <v>42908987603</v>
      </c>
      <c r="R33" s="95"/>
    </row>
    <row r="34" spans="1:18" ht="21.75" customHeight="1" x14ac:dyDescent="0.2">
      <c r="A34" s="7" t="s">
        <v>235</v>
      </c>
      <c r="C34" s="8">
        <v>0</v>
      </c>
      <c r="E34" s="8">
        <v>0</v>
      </c>
      <c r="G34" s="8">
        <v>0</v>
      </c>
      <c r="I34" s="8">
        <v>0</v>
      </c>
      <c r="K34" s="8">
        <v>579746</v>
      </c>
      <c r="M34" s="8">
        <v>234557105268</v>
      </c>
      <c r="O34" s="8">
        <f t="shared" si="0"/>
        <v>212235253732</v>
      </c>
      <c r="Q34" s="95">
        <v>22321851536</v>
      </c>
      <c r="R34" s="95"/>
    </row>
    <row r="35" spans="1:18" ht="21.75" customHeight="1" x14ac:dyDescent="0.2">
      <c r="A35" s="7" t="s">
        <v>236</v>
      </c>
      <c r="C35" s="8">
        <v>0</v>
      </c>
      <c r="E35" s="8">
        <v>0</v>
      </c>
      <c r="G35" s="8">
        <v>0</v>
      </c>
      <c r="I35" s="8">
        <v>0</v>
      </c>
      <c r="K35" s="8">
        <v>2783000</v>
      </c>
      <c r="M35" s="8">
        <v>56830333750</v>
      </c>
      <c r="O35" s="8">
        <f t="shared" si="0"/>
        <v>55180031243</v>
      </c>
      <c r="Q35" s="95">
        <v>1650302507</v>
      </c>
      <c r="R35" s="95"/>
    </row>
    <row r="36" spans="1:18" ht="21.75" customHeight="1" x14ac:dyDescent="0.2">
      <c r="A36" s="7" t="s">
        <v>75</v>
      </c>
      <c r="C36" s="8">
        <v>0</v>
      </c>
      <c r="E36" s="8">
        <v>0</v>
      </c>
      <c r="G36" s="8">
        <v>0</v>
      </c>
      <c r="I36" s="8">
        <v>0</v>
      </c>
      <c r="K36" s="8">
        <v>1822681</v>
      </c>
      <c r="M36" s="8">
        <v>50943933950</v>
      </c>
      <c r="O36" s="8">
        <f t="shared" si="0"/>
        <v>52424755591</v>
      </c>
      <c r="Q36" s="95">
        <v>-1480821641</v>
      </c>
      <c r="R36" s="95"/>
    </row>
    <row r="37" spans="1:18" ht="21.75" customHeight="1" x14ac:dyDescent="0.2">
      <c r="A37" s="7" t="s">
        <v>24</v>
      </c>
      <c r="C37" s="8">
        <v>0</v>
      </c>
      <c r="E37" s="8">
        <v>0</v>
      </c>
      <c r="G37" s="8">
        <v>0</v>
      </c>
      <c r="I37" s="8">
        <v>0</v>
      </c>
      <c r="K37" s="8">
        <v>124500001</v>
      </c>
      <c r="M37" s="8">
        <v>295226229856</v>
      </c>
      <c r="O37" s="8">
        <f t="shared" si="0"/>
        <v>294636237937</v>
      </c>
      <c r="Q37" s="95">
        <v>589991919</v>
      </c>
      <c r="R37" s="95"/>
    </row>
    <row r="38" spans="1:18" ht="21.75" customHeight="1" x14ac:dyDescent="0.2">
      <c r="A38" s="7" t="s">
        <v>218</v>
      </c>
      <c r="C38" s="8">
        <v>0</v>
      </c>
      <c r="E38" s="8">
        <v>0</v>
      </c>
      <c r="G38" s="8">
        <v>0</v>
      </c>
      <c r="I38" s="8">
        <v>0</v>
      </c>
      <c r="K38" s="8">
        <v>4000000</v>
      </c>
      <c r="M38" s="8">
        <v>67674924217</v>
      </c>
      <c r="O38" s="8">
        <f t="shared" si="0"/>
        <v>68144612217</v>
      </c>
      <c r="Q38" s="95">
        <v>-469688000</v>
      </c>
      <c r="R38" s="95"/>
    </row>
    <row r="39" spans="1:18" ht="21.75" customHeight="1" x14ac:dyDescent="0.2">
      <c r="A39" s="7" t="s">
        <v>237</v>
      </c>
      <c r="C39" s="8">
        <v>0</v>
      </c>
      <c r="E39" s="8">
        <v>0</v>
      </c>
      <c r="G39" s="8">
        <v>0</v>
      </c>
      <c r="I39" s="8">
        <v>0</v>
      </c>
      <c r="K39" s="8">
        <v>2000000</v>
      </c>
      <c r="M39" s="8">
        <v>23731785000</v>
      </c>
      <c r="O39" s="8">
        <f t="shared" si="0"/>
        <v>26700007500</v>
      </c>
      <c r="Q39" s="95">
        <v>-2968222500</v>
      </c>
      <c r="R39" s="95"/>
    </row>
    <row r="40" spans="1:18" ht="21.75" customHeight="1" x14ac:dyDescent="0.2">
      <c r="A40" s="7" t="s">
        <v>238</v>
      </c>
      <c r="C40" s="8">
        <v>0</v>
      </c>
      <c r="E40" s="8">
        <v>0</v>
      </c>
      <c r="G40" s="8">
        <v>0</v>
      </c>
      <c r="I40" s="8">
        <v>0</v>
      </c>
      <c r="K40" s="8">
        <v>66412351</v>
      </c>
      <c r="M40" s="8">
        <v>1038260145853</v>
      </c>
      <c r="O40" s="8">
        <f t="shared" si="0"/>
        <v>999999990442</v>
      </c>
      <c r="Q40" s="95">
        <v>38260155411</v>
      </c>
      <c r="R40" s="95"/>
    </row>
    <row r="41" spans="1:18" ht="21.75" customHeight="1" x14ac:dyDescent="0.2">
      <c r="A41" s="7" t="s">
        <v>77</v>
      </c>
      <c r="C41" s="8">
        <v>0</v>
      </c>
      <c r="E41" s="8">
        <v>0</v>
      </c>
      <c r="G41" s="8">
        <v>0</v>
      </c>
      <c r="I41" s="8">
        <v>0</v>
      </c>
      <c r="K41" s="8">
        <v>4775000</v>
      </c>
      <c r="M41" s="8">
        <v>69918373241</v>
      </c>
      <c r="O41" s="8">
        <f t="shared" si="0"/>
        <v>71759975157</v>
      </c>
      <c r="Q41" s="95">
        <v>-1841601916</v>
      </c>
      <c r="R41" s="95"/>
    </row>
    <row r="42" spans="1:18" ht="21.75" customHeight="1" x14ac:dyDescent="0.2">
      <c r="A42" s="7" t="s">
        <v>239</v>
      </c>
      <c r="C42" s="8">
        <v>0</v>
      </c>
      <c r="E42" s="8">
        <v>0</v>
      </c>
      <c r="G42" s="8">
        <v>0</v>
      </c>
      <c r="I42" s="8">
        <v>0</v>
      </c>
      <c r="K42" s="8">
        <v>2000000</v>
      </c>
      <c r="M42" s="8">
        <v>21338365202</v>
      </c>
      <c r="O42" s="8">
        <f t="shared" si="0"/>
        <v>19992923202</v>
      </c>
      <c r="Q42" s="95">
        <v>1345442000</v>
      </c>
      <c r="R42" s="95"/>
    </row>
    <row r="43" spans="1:18" ht="21.75" customHeight="1" x14ac:dyDescent="0.2">
      <c r="A43" s="7" t="s">
        <v>240</v>
      </c>
      <c r="C43" s="8">
        <v>0</v>
      </c>
      <c r="E43" s="8">
        <v>0</v>
      </c>
      <c r="G43" s="8">
        <v>0</v>
      </c>
      <c r="I43" s="8">
        <v>0</v>
      </c>
      <c r="K43" s="8">
        <v>4400000</v>
      </c>
      <c r="M43" s="8">
        <v>87851552250</v>
      </c>
      <c r="O43" s="8">
        <f t="shared" si="0"/>
        <v>99988325303</v>
      </c>
      <c r="Q43" s="95">
        <v>-12136773053</v>
      </c>
      <c r="R43" s="95"/>
    </row>
    <row r="44" spans="1:18" ht="21.75" customHeight="1" x14ac:dyDescent="0.2">
      <c r="A44" s="7" t="s">
        <v>219</v>
      </c>
      <c r="C44" s="8">
        <v>0</v>
      </c>
      <c r="E44" s="8">
        <v>0</v>
      </c>
      <c r="G44" s="8">
        <v>0</v>
      </c>
      <c r="I44" s="8">
        <v>0</v>
      </c>
      <c r="K44" s="8">
        <v>35500000</v>
      </c>
      <c r="M44" s="8">
        <v>123833859095</v>
      </c>
      <c r="O44" s="8">
        <f t="shared" si="0"/>
        <v>121534384133</v>
      </c>
      <c r="Q44" s="95">
        <v>2299474962</v>
      </c>
      <c r="R44" s="95"/>
    </row>
    <row r="45" spans="1:18" ht="21.75" customHeight="1" x14ac:dyDescent="0.2">
      <c r="A45" s="7" t="s">
        <v>241</v>
      </c>
      <c r="C45" s="8">
        <v>0</v>
      </c>
      <c r="E45" s="8">
        <v>0</v>
      </c>
      <c r="G45" s="8">
        <v>0</v>
      </c>
      <c r="I45" s="8">
        <v>0</v>
      </c>
      <c r="K45" s="8">
        <v>43978468</v>
      </c>
      <c r="M45" s="8">
        <v>1038203212353</v>
      </c>
      <c r="O45" s="8">
        <f t="shared" si="0"/>
        <v>999999996771</v>
      </c>
      <c r="Q45" s="95">
        <v>38203215582</v>
      </c>
      <c r="R45" s="95"/>
    </row>
    <row r="46" spans="1:18" ht="21.75" customHeight="1" x14ac:dyDescent="0.2">
      <c r="A46" s="7" t="s">
        <v>62</v>
      </c>
      <c r="C46" s="8">
        <v>0</v>
      </c>
      <c r="E46" s="8">
        <v>0</v>
      </c>
      <c r="G46" s="8">
        <v>0</v>
      </c>
      <c r="I46" s="8">
        <v>0</v>
      </c>
      <c r="K46" s="8">
        <v>33487760</v>
      </c>
      <c r="M46" s="8">
        <v>722520396331</v>
      </c>
      <c r="O46" s="8">
        <f t="shared" si="0"/>
        <v>695889238704</v>
      </c>
      <c r="Q46" s="95">
        <v>26631157627</v>
      </c>
      <c r="R46" s="95"/>
    </row>
    <row r="47" spans="1:18" ht="21.75" customHeight="1" x14ac:dyDescent="0.2">
      <c r="A47" s="7" t="s">
        <v>220</v>
      </c>
      <c r="C47" s="8">
        <v>0</v>
      </c>
      <c r="E47" s="8">
        <v>0</v>
      </c>
      <c r="G47" s="8">
        <v>0</v>
      </c>
      <c r="I47" s="8">
        <v>0</v>
      </c>
      <c r="K47" s="8">
        <v>130000000</v>
      </c>
      <c r="M47" s="8">
        <v>219179735010</v>
      </c>
      <c r="O47" s="8">
        <f t="shared" si="0"/>
        <v>169267057538</v>
      </c>
      <c r="Q47" s="95">
        <v>49912677472</v>
      </c>
      <c r="R47" s="95"/>
    </row>
    <row r="48" spans="1:18" ht="21.75" customHeight="1" x14ac:dyDescent="0.2">
      <c r="A48" s="7" t="s">
        <v>63</v>
      </c>
      <c r="C48" s="8">
        <v>0</v>
      </c>
      <c r="E48" s="8">
        <v>0</v>
      </c>
      <c r="G48" s="8">
        <v>0</v>
      </c>
      <c r="I48" s="8">
        <v>0</v>
      </c>
      <c r="K48" s="8">
        <v>21978000</v>
      </c>
      <c r="M48" s="8">
        <v>483248623634</v>
      </c>
      <c r="O48" s="8">
        <f t="shared" si="0"/>
        <v>465275427812</v>
      </c>
      <c r="Q48" s="95">
        <v>17973195822</v>
      </c>
      <c r="R48" s="95"/>
    </row>
    <row r="49" spans="1:18" ht="21.75" customHeight="1" x14ac:dyDescent="0.2">
      <c r="A49" s="7" t="s">
        <v>221</v>
      </c>
      <c r="C49" s="8">
        <v>0</v>
      </c>
      <c r="E49" s="8">
        <v>0</v>
      </c>
      <c r="G49" s="8">
        <v>0</v>
      </c>
      <c r="I49" s="8">
        <v>0</v>
      </c>
      <c r="K49" s="8">
        <v>35000000</v>
      </c>
      <c r="M49" s="8">
        <v>95694286909</v>
      </c>
      <c r="O49" s="8">
        <f t="shared" si="0"/>
        <v>98061822624</v>
      </c>
      <c r="Q49" s="95">
        <v>-2367535715</v>
      </c>
      <c r="R49" s="95"/>
    </row>
    <row r="50" spans="1:18" ht="21.75" customHeight="1" x14ac:dyDescent="0.2">
      <c r="A50" s="7" t="s">
        <v>23</v>
      </c>
      <c r="C50" s="8">
        <v>0</v>
      </c>
      <c r="E50" s="8">
        <v>0</v>
      </c>
      <c r="G50" s="8">
        <v>0</v>
      </c>
      <c r="I50" s="8">
        <v>0</v>
      </c>
      <c r="K50" s="8">
        <v>30231848</v>
      </c>
      <c r="M50" s="8">
        <v>305115135862</v>
      </c>
      <c r="O50" s="8">
        <f t="shared" si="0"/>
        <v>277055967262</v>
      </c>
      <c r="Q50" s="95">
        <v>28059168600</v>
      </c>
      <c r="R50" s="95"/>
    </row>
    <row r="51" spans="1:18" ht="21.75" customHeight="1" x14ac:dyDescent="0.2">
      <c r="A51" s="7" t="s">
        <v>113</v>
      </c>
      <c r="C51" s="8">
        <v>1105000</v>
      </c>
      <c r="E51" s="8">
        <v>999921434688</v>
      </c>
      <c r="G51" s="8">
        <f>E51+I51</f>
        <v>905396523731</v>
      </c>
      <c r="I51" s="8">
        <v>-94524910957</v>
      </c>
      <c r="K51" s="8">
        <v>1172720</v>
      </c>
      <c r="M51" s="8">
        <v>1059910479704</v>
      </c>
      <c r="O51" s="8">
        <f t="shared" si="0"/>
        <v>1161515342671</v>
      </c>
      <c r="Q51" s="95">
        <v>-101604862967</v>
      </c>
      <c r="R51" s="95"/>
    </row>
    <row r="52" spans="1:18" ht="21.75" customHeight="1" x14ac:dyDescent="0.2">
      <c r="A52" s="7" t="s">
        <v>101</v>
      </c>
      <c r="C52" s="8">
        <v>1000000</v>
      </c>
      <c r="E52" s="8">
        <v>1000000000000</v>
      </c>
      <c r="G52" s="8">
        <f>E52-I52</f>
        <v>999818750000</v>
      </c>
      <c r="I52" s="8">
        <v>181250000</v>
      </c>
      <c r="K52" s="8">
        <v>1000000</v>
      </c>
      <c r="M52" s="8">
        <v>1000000000000</v>
      </c>
      <c r="O52" s="8">
        <f t="shared" si="0"/>
        <v>999818750000</v>
      </c>
      <c r="Q52" s="95">
        <v>181250000</v>
      </c>
      <c r="R52" s="95"/>
    </row>
    <row r="53" spans="1:18" ht="21.75" customHeight="1" x14ac:dyDescent="0.2">
      <c r="A53" s="7" t="s">
        <v>130</v>
      </c>
      <c r="C53" s="8">
        <v>0</v>
      </c>
      <c r="E53" s="8">
        <v>0</v>
      </c>
      <c r="G53" s="8">
        <v>0</v>
      </c>
      <c r="I53" s="8">
        <v>0</v>
      </c>
      <c r="K53" s="8">
        <v>405000</v>
      </c>
      <c r="M53" s="8">
        <v>386259210750</v>
      </c>
      <c r="O53" s="8">
        <f t="shared" si="0"/>
        <v>404979210750</v>
      </c>
      <c r="Q53" s="95">
        <v>-18720000000</v>
      </c>
      <c r="R53" s="95"/>
    </row>
    <row r="54" spans="1:18" ht="21.75" customHeight="1" x14ac:dyDescent="0.2">
      <c r="A54" s="7" t="s">
        <v>247</v>
      </c>
      <c r="C54" s="8">
        <v>0</v>
      </c>
      <c r="E54" s="8">
        <v>0</v>
      </c>
      <c r="G54" s="8">
        <v>0</v>
      </c>
      <c r="I54" s="8">
        <v>0</v>
      </c>
      <c r="K54" s="8">
        <v>1942000</v>
      </c>
      <c r="M54" s="8">
        <v>1942000000000</v>
      </c>
      <c r="O54" s="8">
        <f t="shared" si="0"/>
        <v>1847406387446</v>
      </c>
      <c r="Q54" s="95">
        <v>94593612554</v>
      </c>
      <c r="R54" s="95"/>
    </row>
    <row r="55" spans="1:18" ht="21.75" customHeight="1" x14ac:dyDescent="0.2">
      <c r="A55" s="7" t="s">
        <v>248</v>
      </c>
      <c r="C55" s="8">
        <v>0</v>
      </c>
      <c r="E55" s="8">
        <v>0</v>
      </c>
      <c r="G55" s="8">
        <v>0</v>
      </c>
      <c r="I55" s="8">
        <v>0</v>
      </c>
      <c r="K55" s="8">
        <v>1200000</v>
      </c>
      <c r="M55" s="8">
        <v>1200000000000</v>
      </c>
      <c r="O55" s="8">
        <f t="shared" si="0"/>
        <v>1199782500000</v>
      </c>
      <c r="Q55" s="95">
        <v>217500000</v>
      </c>
      <c r="R55" s="95"/>
    </row>
    <row r="56" spans="1:18" ht="21.75" customHeight="1" x14ac:dyDescent="0.2">
      <c r="A56" s="7" t="s">
        <v>249</v>
      </c>
      <c r="C56" s="8">
        <v>0</v>
      </c>
      <c r="E56" s="8">
        <v>0</v>
      </c>
      <c r="G56" s="8">
        <v>0</v>
      </c>
      <c r="I56" s="8">
        <v>0</v>
      </c>
      <c r="K56" s="8">
        <v>880000</v>
      </c>
      <c r="M56" s="8">
        <v>880000000000</v>
      </c>
      <c r="O56" s="8">
        <f t="shared" si="0"/>
        <v>782970060950</v>
      </c>
      <c r="Q56" s="95">
        <v>97029939050</v>
      </c>
      <c r="R56" s="95"/>
    </row>
    <row r="57" spans="1:18" ht="21.75" customHeight="1" x14ac:dyDescent="0.2">
      <c r="A57" s="7" t="s">
        <v>250</v>
      </c>
      <c r="C57" s="8">
        <v>0</v>
      </c>
      <c r="E57" s="8">
        <v>0</v>
      </c>
      <c r="G57" s="8">
        <v>0</v>
      </c>
      <c r="I57" s="8">
        <v>0</v>
      </c>
      <c r="K57" s="8">
        <v>500000</v>
      </c>
      <c r="M57" s="8">
        <v>329480440625</v>
      </c>
      <c r="O57" s="8">
        <f t="shared" si="0"/>
        <v>289927878125</v>
      </c>
      <c r="Q57" s="95">
        <v>39552562500</v>
      </c>
      <c r="R57" s="95"/>
    </row>
    <row r="58" spans="1:18" ht="21.75" customHeight="1" x14ac:dyDescent="0.2">
      <c r="A58" s="7" t="s">
        <v>251</v>
      </c>
      <c r="C58" s="8">
        <v>0</v>
      </c>
      <c r="E58" s="8">
        <v>0</v>
      </c>
      <c r="G58" s="8">
        <v>0</v>
      </c>
      <c r="I58" s="8">
        <v>0</v>
      </c>
      <c r="K58" s="8">
        <v>350000</v>
      </c>
      <c r="M58" s="8">
        <v>349944062500</v>
      </c>
      <c r="O58" s="8">
        <f t="shared" si="0"/>
        <v>349880625000</v>
      </c>
      <c r="Q58" s="95">
        <v>63437500</v>
      </c>
      <c r="R58" s="95"/>
    </row>
    <row r="59" spans="1:18" ht="21.75" customHeight="1" x14ac:dyDescent="0.2">
      <c r="A59" s="7" t="s">
        <v>252</v>
      </c>
      <c r="C59" s="8">
        <v>0</v>
      </c>
      <c r="E59" s="8">
        <v>0</v>
      </c>
      <c r="G59" s="8">
        <v>0</v>
      </c>
      <c r="I59" s="8">
        <v>0</v>
      </c>
      <c r="K59" s="8">
        <v>957700</v>
      </c>
      <c r="M59" s="8">
        <v>878123861000</v>
      </c>
      <c r="O59" s="8">
        <f t="shared" si="0"/>
        <v>755104482875</v>
      </c>
      <c r="Q59" s="95">
        <v>123019378125</v>
      </c>
      <c r="R59" s="95"/>
    </row>
    <row r="60" spans="1:18" ht="21.75" customHeight="1" x14ac:dyDescent="0.2">
      <c r="A60" s="7" t="s">
        <v>253</v>
      </c>
      <c r="C60" s="8">
        <v>0</v>
      </c>
      <c r="E60" s="8">
        <v>0</v>
      </c>
      <c r="G60" s="8">
        <v>0</v>
      </c>
      <c r="I60" s="8">
        <v>0</v>
      </c>
      <c r="K60" s="8">
        <v>1874200</v>
      </c>
      <c r="M60" s="8">
        <v>1788529060000</v>
      </c>
      <c r="O60" s="8">
        <f t="shared" si="0"/>
        <v>1525864443307</v>
      </c>
      <c r="Q60" s="95">
        <v>262664616693</v>
      </c>
      <c r="R60" s="95"/>
    </row>
    <row r="61" spans="1:18" ht="21.75" customHeight="1" x14ac:dyDescent="0.2">
      <c r="A61" s="7" t="s">
        <v>254</v>
      </c>
      <c r="C61" s="8">
        <v>0</v>
      </c>
      <c r="E61" s="8">
        <v>0</v>
      </c>
      <c r="G61" s="8">
        <v>0</v>
      </c>
      <c r="I61" s="8">
        <v>0</v>
      </c>
      <c r="K61" s="8">
        <v>420000</v>
      </c>
      <c r="M61" s="8">
        <v>420000000000</v>
      </c>
      <c r="O61" s="8">
        <f t="shared" si="0"/>
        <v>412209873416</v>
      </c>
      <c r="Q61" s="95">
        <v>7790126584</v>
      </c>
      <c r="R61" s="95"/>
    </row>
    <row r="62" spans="1:18" ht="21.75" customHeight="1" x14ac:dyDescent="0.2">
      <c r="A62" s="7" t="s">
        <v>255</v>
      </c>
      <c r="C62" s="8">
        <v>0</v>
      </c>
      <c r="E62" s="8">
        <v>0</v>
      </c>
      <c r="G62" s="8">
        <v>0</v>
      </c>
      <c r="I62" s="8">
        <v>0</v>
      </c>
      <c r="K62" s="8">
        <v>2050000</v>
      </c>
      <c r="M62" s="8">
        <v>1840851861875</v>
      </c>
      <c r="O62" s="8">
        <f t="shared" si="0"/>
        <v>1890119206937</v>
      </c>
      <c r="Q62" s="95">
        <v>-49267345062</v>
      </c>
      <c r="R62" s="95"/>
    </row>
    <row r="63" spans="1:18" ht="21.75" customHeight="1" x14ac:dyDescent="0.2">
      <c r="A63" s="7" t="s">
        <v>256</v>
      </c>
      <c r="C63" s="8">
        <v>0</v>
      </c>
      <c r="E63" s="8">
        <v>0</v>
      </c>
      <c r="G63" s="8">
        <v>0</v>
      </c>
      <c r="I63" s="8">
        <v>0</v>
      </c>
      <c r="K63" s="8">
        <v>1000000</v>
      </c>
      <c r="M63" s="8">
        <v>1000000000000</v>
      </c>
      <c r="O63" s="8">
        <f t="shared" si="0"/>
        <v>985721305625</v>
      </c>
      <c r="Q63" s="95">
        <v>14278694375</v>
      </c>
      <c r="R63" s="95"/>
    </row>
    <row r="64" spans="1:18" ht="21.75" customHeight="1" x14ac:dyDescent="0.2">
      <c r="A64" s="7" t="s">
        <v>257</v>
      </c>
      <c r="C64" s="8">
        <v>0</v>
      </c>
      <c r="E64" s="8">
        <v>0</v>
      </c>
      <c r="G64" s="8">
        <v>0</v>
      </c>
      <c r="I64" s="8">
        <v>0</v>
      </c>
      <c r="K64" s="8">
        <v>1225000</v>
      </c>
      <c r="M64" s="8">
        <v>1192743630735</v>
      </c>
      <c r="O64" s="8">
        <f t="shared" si="0"/>
        <v>1128581781158</v>
      </c>
      <c r="Q64" s="95">
        <v>64161849577</v>
      </c>
      <c r="R64" s="95"/>
    </row>
    <row r="65" spans="1:18" ht="21.75" customHeight="1" x14ac:dyDescent="0.2">
      <c r="A65" s="7" t="s">
        <v>258</v>
      </c>
      <c r="C65" s="8">
        <v>0</v>
      </c>
      <c r="E65" s="8">
        <v>0</v>
      </c>
      <c r="G65" s="8">
        <v>0</v>
      </c>
      <c r="I65" s="8">
        <v>0</v>
      </c>
      <c r="K65" s="8">
        <v>151609</v>
      </c>
      <c r="M65" s="8">
        <v>151609000000</v>
      </c>
      <c r="O65" s="8">
        <f t="shared" si="0"/>
        <v>122561238698</v>
      </c>
      <c r="Q65" s="95">
        <v>29047761302</v>
      </c>
      <c r="R65" s="95"/>
    </row>
    <row r="66" spans="1:18" ht="21.75" customHeight="1" x14ac:dyDescent="0.2">
      <c r="A66" s="7" t="s">
        <v>322</v>
      </c>
      <c r="C66" s="8"/>
      <c r="E66" s="8"/>
      <c r="G66" s="8"/>
      <c r="I66" s="8"/>
      <c r="K66" s="8">
        <v>50000000</v>
      </c>
      <c r="M66" s="8">
        <v>641452500000</v>
      </c>
      <c r="O66" s="8">
        <v>601431330001</v>
      </c>
      <c r="Q66" s="97">
        <v>40021169999</v>
      </c>
      <c r="R66" s="97"/>
    </row>
    <row r="67" spans="1:18" ht="21.75" customHeight="1" thickBot="1" x14ac:dyDescent="0.25">
      <c r="A67" s="11" t="s">
        <v>30</v>
      </c>
      <c r="C67" s="12">
        <f>SUM(C9:C66)</f>
        <v>36787210</v>
      </c>
      <c r="E67" s="12">
        <f>SUM(E9:E66)</f>
        <v>3146699136658</v>
      </c>
      <c r="G67" s="12">
        <f>SUM(G9:G66)</f>
        <v>2771478154114</v>
      </c>
      <c r="I67" s="12">
        <f>SUM(I9:I66)</f>
        <v>186171160630</v>
      </c>
      <c r="K67" s="12">
        <f>SUM(K9:K66)</f>
        <v>1140768146</v>
      </c>
      <c r="M67" s="12">
        <f>SUM(M9:M66)</f>
        <v>25829935168352</v>
      </c>
      <c r="O67" s="12">
        <f>SUM(O9:O66)</f>
        <v>24119068626255</v>
      </c>
      <c r="Q67" s="96">
        <f t="shared" ref="Q67:R67" si="1">SUM(Q9:Q66)</f>
        <v>1710866542097</v>
      </c>
      <c r="R67" s="96">
        <f t="shared" si="1"/>
        <v>0</v>
      </c>
    </row>
    <row r="68" spans="1:18" ht="13.5" thickTop="1" x14ac:dyDescent="0.2"/>
  </sheetData>
  <mergeCells count="68">
    <mergeCell ref="Q14:R14"/>
    <mergeCell ref="Q9:R9"/>
    <mergeCell ref="Q10:R10"/>
    <mergeCell ref="Q11:R11"/>
    <mergeCell ref="Q12:R12"/>
    <mergeCell ref="Q13:R13"/>
    <mergeCell ref="Q8:R8"/>
    <mergeCell ref="A1:Q1"/>
    <mergeCell ref="A2:R2"/>
    <mergeCell ref="A3:R3"/>
    <mergeCell ref="A5:R5"/>
    <mergeCell ref="A6:A7"/>
    <mergeCell ref="C6:I6"/>
    <mergeCell ref="K6:R6"/>
    <mergeCell ref="Q7:R7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64:R64"/>
    <mergeCell ref="Q65:R65"/>
    <mergeCell ref="Q67:R67"/>
    <mergeCell ref="Q59:R59"/>
    <mergeCell ref="Q60:R60"/>
    <mergeCell ref="Q61:R61"/>
    <mergeCell ref="Q62:R62"/>
    <mergeCell ref="Q63:R63"/>
    <mergeCell ref="Q66:R6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22"/>
  <sheetViews>
    <sheetView rightToLeft="1" workbookViewId="0">
      <selection activeCell="P25" sqref="P25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.140625" customWidth="1"/>
    <col min="7" max="7" width="1.28515625" customWidth="1"/>
    <col min="8" max="8" width="17.7109375" customWidth="1"/>
    <col min="9" max="9" width="1.28515625" customWidth="1"/>
    <col min="10" max="10" width="17.5703125" customWidth="1"/>
    <col min="11" max="11" width="1.28515625" customWidth="1"/>
    <col min="12" max="12" width="12.140625" customWidth="1"/>
    <col min="13" max="13" width="1.28515625" customWidth="1"/>
    <col min="14" max="14" width="16.140625" customWidth="1"/>
    <col min="15" max="15" width="1.28515625" customWidth="1"/>
    <col min="16" max="16" width="10.140625" customWidth="1"/>
    <col min="17" max="17" width="1.28515625" customWidth="1"/>
    <col min="18" max="18" width="10.28515625" customWidth="1"/>
    <col min="19" max="19" width="1.28515625" customWidth="1"/>
    <col min="20" max="20" width="12.140625" bestFit="1" customWidth="1"/>
    <col min="21" max="21" width="1.28515625" customWidth="1"/>
    <col min="22" max="22" width="16.140625" bestFit="1" customWidth="1"/>
    <col min="23" max="23" width="1.28515625" customWidth="1"/>
    <col min="24" max="24" width="17.5703125" bestFit="1" customWidth="1"/>
    <col min="25" max="25" width="1.28515625" customWidth="1"/>
    <col min="26" max="26" width="17.7109375" bestFit="1" customWidth="1"/>
    <col min="27" max="27" width="1.28515625" customWidth="1"/>
    <col min="28" max="28" width="18.28515625" bestFit="1" customWidth="1"/>
    <col min="29" max="29" width="0.28515625" customWidth="1"/>
    <col min="32" max="32" width="0" hidden="1" customWidth="1"/>
  </cols>
  <sheetData>
    <row r="1" spans="1:32" ht="29.1" customHeight="1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</row>
    <row r="2" spans="1:32" ht="21.75" customHeight="1" x14ac:dyDescent="0.2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</row>
    <row r="3" spans="1:32" ht="21.75" customHeight="1" x14ac:dyDescent="0.2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</row>
    <row r="4" spans="1:32" ht="14.45" customHeight="1" x14ac:dyDescent="0.2">
      <c r="A4" s="1" t="s">
        <v>3</v>
      </c>
      <c r="B4" s="84" t="s">
        <v>4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</row>
    <row r="5" spans="1:32" ht="14.45" customHeight="1" x14ac:dyDescent="0.2">
      <c r="A5" s="84" t="s">
        <v>5</v>
      </c>
      <c r="B5" s="84"/>
      <c r="C5" s="84" t="s">
        <v>6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</row>
    <row r="6" spans="1:32" ht="14.45" customHeight="1" x14ac:dyDescent="0.2">
      <c r="E6" s="82" t="s">
        <v>7</v>
      </c>
      <c r="F6" s="82"/>
      <c r="G6" s="82"/>
      <c r="H6" s="82"/>
      <c r="I6" s="82"/>
      <c r="J6" s="82"/>
      <c r="L6" s="79" t="s">
        <v>8</v>
      </c>
      <c r="M6" s="79"/>
      <c r="N6" s="79"/>
      <c r="O6" s="79"/>
      <c r="P6" s="79"/>
      <c r="Q6" s="79"/>
      <c r="R6" s="79"/>
      <c r="T6" s="79" t="s">
        <v>9</v>
      </c>
      <c r="U6" s="79"/>
      <c r="V6" s="79"/>
      <c r="W6" s="79"/>
      <c r="X6" s="79"/>
      <c r="Y6" s="79"/>
      <c r="Z6" s="79"/>
      <c r="AA6" s="79"/>
      <c r="AB6" s="79"/>
    </row>
    <row r="7" spans="1:32" ht="14.45" customHeight="1" x14ac:dyDescent="0.2">
      <c r="E7" s="83"/>
      <c r="F7" s="83"/>
      <c r="L7" s="81" t="s">
        <v>10</v>
      </c>
      <c r="M7" s="81"/>
      <c r="N7" s="81"/>
      <c r="O7" s="3"/>
      <c r="P7" s="81" t="s">
        <v>11</v>
      </c>
      <c r="Q7" s="81"/>
      <c r="R7" s="81"/>
      <c r="T7" s="3"/>
      <c r="U7" s="3"/>
      <c r="V7" s="3"/>
      <c r="W7" s="3"/>
      <c r="X7" s="3"/>
      <c r="Y7" s="3"/>
      <c r="Z7" s="3"/>
      <c r="AA7" s="3"/>
      <c r="AB7" s="3"/>
    </row>
    <row r="8" spans="1:32" ht="14.45" customHeight="1" x14ac:dyDescent="0.2">
      <c r="A8" s="79" t="s">
        <v>12</v>
      </c>
      <c r="B8" s="79"/>
      <c r="C8" s="79"/>
      <c r="E8" s="86" t="s">
        <v>13</v>
      </c>
      <c r="F8" s="86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  <c r="AF8" s="17">
        <v>136127393652179</v>
      </c>
    </row>
    <row r="9" spans="1:32" ht="14.45" customHeight="1" x14ac:dyDescent="0.2">
      <c r="A9" s="56"/>
      <c r="B9" s="56"/>
      <c r="C9" s="56"/>
      <c r="E9" s="56"/>
      <c r="F9" s="56"/>
      <c r="H9" s="56" t="s">
        <v>327</v>
      </c>
      <c r="J9" s="56" t="s">
        <v>327</v>
      </c>
      <c r="L9" s="57"/>
      <c r="N9" s="56" t="s">
        <v>327</v>
      </c>
      <c r="P9" s="57"/>
      <c r="R9" s="56" t="s">
        <v>327</v>
      </c>
      <c r="T9" s="56"/>
      <c r="V9" s="56" t="s">
        <v>327</v>
      </c>
      <c r="X9" s="56" t="s">
        <v>327</v>
      </c>
      <c r="Z9" s="56" t="s">
        <v>327</v>
      </c>
      <c r="AB9" s="56" t="s">
        <v>332</v>
      </c>
      <c r="AF9" s="17"/>
    </row>
    <row r="10" spans="1:32" ht="21.75" customHeight="1" x14ac:dyDescent="0.2">
      <c r="A10" s="80" t="s">
        <v>19</v>
      </c>
      <c r="B10" s="80"/>
      <c r="C10" s="80"/>
      <c r="E10" s="85">
        <v>1000000</v>
      </c>
      <c r="F10" s="85"/>
      <c r="G10" s="41"/>
      <c r="H10" s="40">
        <v>27071367745</v>
      </c>
      <c r="I10" s="41"/>
      <c r="J10" s="40">
        <v>26890517000</v>
      </c>
      <c r="K10" s="41"/>
      <c r="L10" s="40">
        <v>0</v>
      </c>
      <c r="M10" s="41"/>
      <c r="N10" s="40">
        <v>0</v>
      </c>
      <c r="O10" s="41"/>
      <c r="P10" s="40">
        <v>0</v>
      </c>
      <c r="Q10" s="41"/>
      <c r="R10" s="40">
        <v>0</v>
      </c>
      <c r="S10" s="41"/>
      <c r="T10" s="40">
        <v>1000000</v>
      </c>
      <c r="U10" s="41"/>
      <c r="V10" s="40">
        <v>28750</v>
      </c>
      <c r="W10" s="41"/>
      <c r="X10" s="40">
        <v>27071367745</v>
      </c>
      <c r="Y10" s="41"/>
      <c r="Z10" s="40">
        <v>28527762500</v>
      </c>
      <c r="AB10" s="37">
        <f>Z10/$AF$8</f>
        <v>2.0956665469473165E-4</v>
      </c>
    </row>
    <row r="11" spans="1:32" ht="21.75" customHeight="1" x14ac:dyDescent="0.2">
      <c r="A11" s="73" t="s">
        <v>21</v>
      </c>
      <c r="B11" s="73"/>
      <c r="C11" s="73"/>
      <c r="E11" s="76">
        <v>15500000</v>
      </c>
      <c r="F11" s="76"/>
      <c r="G11" s="41"/>
      <c r="H11" s="42">
        <v>167973754896</v>
      </c>
      <c r="I11" s="41"/>
      <c r="J11" s="42">
        <v>162876159150</v>
      </c>
      <c r="K11" s="41"/>
      <c r="L11" s="42">
        <v>0</v>
      </c>
      <c r="M11" s="41"/>
      <c r="N11" s="42">
        <v>0</v>
      </c>
      <c r="O11" s="41"/>
      <c r="P11" s="42">
        <v>0</v>
      </c>
      <c r="Q11" s="41"/>
      <c r="R11" s="42">
        <v>0</v>
      </c>
      <c r="S11" s="41"/>
      <c r="T11" s="42">
        <v>15500000</v>
      </c>
      <c r="U11" s="41"/>
      <c r="V11" s="42">
        <v>9250</v>
      </c>
      <c r="W11" s="41"/>
      <c r="X11" s="42">
        <v>167973754896</v>
      </c>
      <c r="Y11" s="41"/>
      <c r="Z11" s="42">
        <v>142266711250</v>
      </c>
      <c r="AB11" s="38">
        <f t="shared" ref="AB11:AB18" si="0">Z11/$AF$8</f>
        <v>1.0450997953689444E-3</v>
      </c>
    </row>
    <row r="12" spans="1:32" ht="21.75" customHeight="1" x14ac:dyDescent="0.2">
      <c r="A12" s="73" t="s">
        <v>23</v>
      </c>
      <c r="B12" s="73"/>
      <c r="C12" s="73"/>
      <c r="E12" s="76">
        <v>0</v>
      </c>
      <c r="F12" s="76"/>
      <c r="G12" s="41"/>
      <c r="H12" s="42">
        <v>0</v>
      </c>
      <c r="I12" s="41"/>
      <c r="J12" s="42">
        <v>0</v>
      </c>
      <c r="K12" s="41"/>
      <c r="L12" s="42">
        <v>200000</v>
      </c>
      <c r="M12" s="41"/>
      <c r="N12" s="42">
        <v>1554129191</v>
      </c>
      <c r="O12" s="41"/>
      <c r="P12" s="42">
        <v>0</v>
      </c>
      <c r="Q12" s="41"/>
      <c r="R12" s="42">
        <v>0</v>
      </c>
      <c r="S12" s="41"/>
      <c r="T12" s="42">
        <v>200000</v>
      </c>
      <c r="U12" s="41"/>
      <c r="V12" s="42">
        <v>9080</v>
      </c>
      <c r="W12" s="41"/>
      <c r="X12" s="42">
        <v>1554129191</v>
      </c>
      <c r="Y12" s="41"/>
      <c r="Z12" s="42">
        <v>1801962320</v>
      </c>
      <c r="AB12" s="38">
        <f t="shared" si="0"/>
        <v>1.3237323301761136E-5</v>
      </c>
    </row>
    <row r="13" spans="1:32" ht="21.75" customHeight="1" x14ac:dyDescent="0.2">
      <c r="A13" s="73" t="s">
        <v>24</v>
      </c>
      <c r="B13" s="73"/>
      <c r="C13" s="73"/>
      <c r="E13" s="76">
        <v>0</v>
      </c>
      <c r="F13" s="76"/>
      <c r="G13" s="41"/>
      <c r="H13" s="42">
        <v>0</v>
      </c>
      <c r="I13" s="41"/>
      <c r="J13" s="42">
        <v>0</v>
      </c>
      <c r="K13" s="41"/>
      <c r="L13" s="42">
        <v>42800000</v>
      </c>
      <c r="M13" s="41"/>
      <c r="N13" s="42">
        <v>176678218863</v>
      </c>
      <c r="O13" s="41"/>
      <c r="P13" s="42">
        <v>0</v>
      </c>
      <c r="Q13" s="41"/>
      <c r="R13" s="42">
        <v>0</v>
      </c>
      <c r="S13" s="41"/>
      <c r="T13" s="42">
        <v>42800000</v>
      </c>
      <c r="U13" s="41"/>
      <c r="V13" s="42">
        <v>4797</v>
      </c>
      <c r="W13" s="41"/>
      <c r="X13" s="42">
        <v>176678218863</v>
      </c>
      <c r="Y13" s="41"/>
      <c r="Z13" s="42">
        <v>203724541332</v>
      </c>
      <c r="AB13" s="38">
        <f t="shared" si="0"/>
        <v>1.496572701983404E-3</v>
      </c>
    </row>
    <row r="14" spans="1:32" ht="21.75" customHeight="1" x14ac:dyDescent="0.2">
      <c r="A14" s="73" t="s">
        <v>25</v>
      </c>
      <c r="B14" s="73"/>
      <c r="C14" s="73"/>
      <c r="E14" s="76">
        <v>0</v>
      </c>
      <c r="F14" s="76"/>
      <c r="G14" s="41"/>
      <c r="H14" s="42">
        <v>0</v>
      </c>
      <c r="I14" s="41"/>
      <c r="J14" s="42">
        <v>0</v>
      </c>
      <c r="K14" s="41"/>
      <c r="L14" s="42">
        <v>6000000</v>
      </c>
      <c r="M14" s="41"/>
      <c r="N14" s="42">
        <v>128273682704</v>
      </c>
      <c r="O14" s="41"/>
      <c r="P14" s="42">
        <v>0</v>
      </c>
      <c r="Q14" s="41"/>
      <c r="R14" s="42">
        <v>0</v>
      </c>
      <c r="S14" s="41"/>
      <c r="T14" s="42">
        <v>6000000</v>
      </c>
      <c r="U14" s="41"/>
      <c r="V14" s="42">
        <v>18900</v>
      </c>
      <c r="W14" s="41"/>
      <c r="X14" s="42">
        <v>128273682704</v>
      </c>
      <c r="Y14" s="41"/>
      <c r="Z14" s="42">
        <v>112523418000</v>
      </c>
      <c r="AB14" s="38">
        <f t="shared" si="0"/>
        <v>8.2660377886548066E-4</v>
      </c>
    </row>
    <row r="15" spans="1:32" ht="21.75" customHeight="1" x14ac:dyDescent="0.2">
      <c r="A15" s="73" t="s">
        <v>26</v>
      </c>
      <c r="B15" s="73"/>
      <c r="C15" s="73"/>
      <c r="E15" s="76">
        <v>0</v>
      </c>
      <c r="F15" s="76"/>
      <c r="G15" s="41"/>
      <c r="H15" s="42">
        <v>0</v>
      </c>
      <c r="I15" s="41"/>
      <c r="J15" s="42">
        <v>0</v>
      </c>
      <c r="K15" s="41"/>
      <c r="L15" s="42">
        <v>46400000</v>
      </c>
      <c r="M15" s="41"/>
      <c r="N15" s="42">
        <v>158829553310</v>
      </c>
      <c r="O15" s="41"/>
      <c r="P15" s="42">
        <v>0</v>
      </c>
      <c r="Q15" s="41"/>
      <c r="R15" s="42">
        <v>0</v>
      </c>
      <c r="S15" s="41"/>
      <c r="T15" s="42">
        <v>46400000</v>
      </c>
      <c r="U15" s="41"/>
      <c r="V15" s="42">
        <v>3829</v>
      </c>
      <c r="W15" s="41"/>
      <c r="X15" s="42">
        <v>158829553310</v>
      </c>
      <c r="Y15" s="41"/>
      <c r="Z15" s="42">
        <v>176292244912</v>
      </c>
      <c r="AB15" s="38">
        <f t="shared" si="0"/>
        <v>1.2950534068289501E-3</v>
      </c>
    </row>
    <row r="16" spans="1:32" ht="21.75" customHeight="1" x14ac:dyDescent="0.2">
      <c r="A16" s="73" t="s">
        <v>27</v>
      </c>
      <c r="B16" s="73"/>
      <c r="C16" s="73"/>
      <c r="E16" s="76">
        <v>0</v>
      </c>
      <c r="F16" s="76"/>
      <c r="G16" s="41"/>
      <c r="H16" s="42">
        <v>0</v>
      </c>
      <c r="I16" s="41"/>
      <c r="J16" s="42">
        <v>0</v>
      </c>
      <c r="K16" s="41"/>
      <c r="L16" s="42">
        <v>100000000</v>
      </c>
      <c r="M16" s="41"/>
      <c r="N16" s="42">
        <v>61363035002</v>
      </c>
      <c r="O16" s="41"/>
      <c r="P16" s="42">
        <v>0</v>
      </c>
      <c r="Q16" s="41"/>
      <c r="R16" s="42">
        <v>0</v>
      </c>
      <c r="S16" s="41"/>
      <c r="T16" s="42">
        <v>100000000</v>
      </c>
      <c r="U16" s="41"/>
      <c r="V16" s="42">
        <v>536</v>
      </c>
      <c r="W16" s="41"/>
      <c r="X16" s="42">
        <v>61363035002</v>
      </c>
      <c r="Y16" s="41"/>
      <c r="Z16" s="42">
        <v>53185672000</v>
      </c>
      <c r="AB16" s="38">
        <f t="shared" si="0"/>
        <v>3.9070513710043878E-4</v>
      </c>
    </row>
    <row r="17" spans="1:28" ht="21.75" customHeight="1" x14ac:dyDescent="0.2">
      <c r="A17" s="73" t="s">
        <v>28</v>
      </c>
      <c r="B17" s="73"/>
      <c r="C17" s="73"/>
      <c r="E17" s="76">
        <v>0</v>
      </c>
      <c r="F17" s="76"/>
      <c r="G17" s="41"/>
      <c r="H17" s="42">
        <v>0</v>
      </c>
      <c r="I17" s="41"/>
      <c r="J17" s="42">
        <v>0</v>
      </c>
      <c r="K17" s="41"/>
      <c r="L17" s="42">
        <v>50000000</v>
      </c>
      <c r="M17" s="41"/>
      <c r="N17" s="42">
        <v>79561387506</v>
      </c>
      <c r="O17" s="41"/>
      <c r="P17" s="42">
        <v>0</v>
      </c>
      <c r="Q17" s="41"/>
      <c r="R17" s="42">
        <v>0</v>
      </c>
      <c r="S17" s="41"/>
      <c r="T17" s="42">
        <v>50000000</v>
      </c>
      <c r="U17" s="41"/>
      <c r="V17" s="42">
        <v>1470</v>
      </c>
      <c r="W17" s="41"/>
      <c r="X17" s="42">
        <v>79561387506</v>
      </c>
      <c r="Y17" s="41"/>
      <c r="Z17" s="42">
        <v>72931845000</v>
      </c>
      <c r="AB17" s="38">
        <f t="shared" si="0"/>
        <v>5.3576170852392263E-4</v>
      </c>
    </row>
    <row r="18" spans="1:28" ht="21.75" customHeight="1" x14ac:dyDescent="0.2">
      <c r="A18" s="77" t="s">
        <v>29</v>
      </c>
      <c r="B18" s="77"/>
      <c r="C18" s="77"/>
      <c r="E18" s="78">
        <v>0</v>
      </c>
      <c r="F18" s="78"/>
      <c r="G18" s="41"/>
      <c r="H18" s="24">
        <v>0</v>
      </c>
      <c r="I18" s="41"/>
      <c r="J18" s="24">
        <v>0</v>
      </c>
      <c r="K18" s="41"/>
      <c r="L18" s="24">
        <v>10000000</v>
      </c>
      <c r="M18" s="41"/>
      <c r="N18" s="24">
        <v>107084514465</v>
      </c>
      <c r="O18" s="41"/>
      <c r="P18" s="24">
        <v>0</v>
      </c>
      <c r="Q18" s="41"/>
      <c r="R18" s="24">
        <v>0</v>
      </c>
      <c r="S18" s="41"/>
      <c r="T18" s="24">
        <v>10000000</v>
      </c>
      <c r="U18" s="41"/>
      <c r="V18" s="24">
        <v>10430</v>
      </c>
      <c r="W18" s="41"/>
      <c r="X18" s="24">
        <v>107084514465</v>
      </c>
      <c r="Y18" s="41"/>
      <c r="Z18" s="24">
        <v>103493761000</v>
      </c>
      <c r="AB18" s="38">
        <f t="shared" si="0"/>
        <v>7.6027137685775689E-4</v>
      </c>
    </row>
    <row r="19" spans="1:28" ht="21.75" customHeight="1" thickBot="1" x14ac:dyDescent="0.25">
      <c r="A19" s="75" t="s">
        <v>30</v>
      </c>
      <c r="B19" s="75"/>
      <c r="C19" s="75"/>
      <c r="D19" s="16"/>
      <c r="E19" s="74">
        <f>SUM(E10:F18)</f>
        <v>16500000</v>
      </c>
      <c r="F19" s="74"/>
      <c r="G19" s="41"/>
      <c r="H19" s="44">
        <f>SUM(H10:H18)</f>
        <v>195045122641</v>
      </c>
      <c r="I19" s="41"/>
      <c r="J19" s="44">
        <f>SUM(J10:K18)</f>
        <v>189766676150</v>
      </c>
      <c r="K19" s="41"/>
      <c r="L19" s="44">
        <f>SUM(L10:M18)</f>
        <v>255400000</v>
      </c>
      <c r="M19" s="41"/>
      <c r="N19" s="44">
        <f>SUM(N10:O18)</f>
        <v>713344521041</v>
      </c>
      <c r="O19" s="41"/>
      <c r="P19" s="44">
        <f>SUM(P10:Q18)</f>
        <v>0</v>
      </c>
      <c r="Q19" s="41"/>
      <c r="R19" s="44">
        <f>SUM(R10:S18)</f>
        <v>0</v>
      </c>
      <c r="S19" s="41"/>
      <c r="T19" s="44">
        <f>SUM(T10:U18)</f>
        <v>271900000</v>
      </c>
      <c r="U19" s="41"/>
      <c r="V19" s="44">
        <f>SUM(V10:W18)</f>
        <v>87042</v>
      </c>
      <c r="W19" s="41"/>
      <c r="X19" s="44">
        <f>SUM(X10:Y18)</f>
        <v>908389643682</v>
      </c>
      <c r="Y19" s="41"/>
      <c r="Z19" s="44">
        <f>SUM(Z10:AA18)</f>
        <v>894747918314</v>
      </c>
      <c r="AB19" s="39">
        <f>SUM(AB10:AC18)</f>
        <v>6.5728718835253901E-3</v>
      </c>
    </row>
    <row r="20" spans="1:28" ht="13.5" thickTop="1" x14ac:dyDescent="0.2"/>
    <row r="21" spans="1:28" x14ac:dyDescent="0.2">
      <c r="X21" s="17"/>
    </row>
    <row r="22" spans="1:28" x14ac:dyDescent="0.2">
      <c r="X22" s="17"/>
    </row>
  </sheetData>
  <mergeCells count="34">
    <mergeCell ref="E13:F13"/>
    <mergeCell ref="E10:F10"/>
    <mergeCell ref="E8:F8"/>
    <mergeCell ref="E12:F12"/>
    <mergeCell ref="E11:F11"/>
    <mergeCell ref="A1:AB1"/>
    <mergeCell ref="A2:AB2"/>
    <mergeCell ref="A3:AB3"/>
    <mergeCell ref="B4:AB4"/>
    <mergeCell ref="A5:B5"/>
    <mergeCell ref="C5:AB5"/>
    <mergeCell ref="L6:R6"/>
    <mergeCell ref="T6:AB6"/>
    <mergeCell ref="L7:N7"/>
    <mergeCell ref="P7:R7"/>
    <mergeCell ref="E6:J6"/>
    <mergeCell ref="E7:F7"/>
    <mergeCell ref="A11:C11"/>
    <mergeCell ref="A12:C12"/>
    <mergeCell ref="A8:C8"/>
    <mergeCell ref="A10:C10"/>
    <mergeCell ref="A13:C13"/>
    <mergeCell ref="A14:C14"/>
    <mergeCell ref="A15:C15"/>
    <mergeCell ref="E19:F19"/>
    <mergeCell ref="A19:C19"/>
    <mergeCell ref="A16:C16"/>
    <mergeCell ref="E16:F16"/>
    <mergeCell ref="A17:C17"/>
    <mergeCell ref="E17:F17"/>
    <mergeCell ref="A18:C18"/>
    <mergeCell ref="E18:F18"/>
    <mergeCell ref="E15:F15"/>
    <mergeCell ref="E14:F14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</row>
    <row r="2" spans="1:25" ht="21.75" customHeight="1" x14ac:dyDescent="0.2">
      <c r="A2" s="71" t="s">
        <v>182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ht="21.75" customHeight="1" x14ac:dyDescent="0.2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</row>
    <row r="4" spans="1:25" ht="7.35" customHeight="1" x14ac:dyDescent="0.2"/>
    <row r="5" spans="1:25" ht="14.45" customHeight="1" x14ac:dyDescent="0.2">
      <c r="A5" s="84" t="s">
        <v>308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</row>
    <row r="6" spans="1:25" ht="7.35" customHeight="1" x14ac:dyDescent="0.2"/>
    <row r="7" spans="1:25" ht="14.45" customHeight="1" x14ac:dyDescent="0.2">
      <c r="E7" s="79" t="s">
        <v>201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Y7" s="2" t="s">
        <v>202</v>
      </c>
    </row>
    <row r="8" spans="1:25" ht="29.1" customHeight="1" x14ac:dyDescent="0.2">
      <c r="A8" s="2" t="s">
        <v>309</v>
      </c>
      <c r="C8" s="2" t="s">
        <v>310</v>
      </c>
      <c r="E8" s="15" t="s">
        <v>35</v>
      </c>
      <c r="F8" s="3"/>
      <c r="G8" s="15" t="s">
        <v>13</v>
      </c>
      <c r="H8" s="3"/>
      <c r="I8" s="15" t="s">
        <v>34</v>
      </c>
      <c r="J8" s="3"/>
      <c r="K8" s="15" t="s">
        <v>311</v>
      </c>
      <c r="L8" s="3"/>
      <c r="M8" s="15" t="s">
        <v>312</v>
      </c>
      <c r="N8" s="3"/>
      <c r="O8" s="15" t="s">
        <v>313</v>
      </c>
      <c r="P8" s="3"/>
      <c r="Q8" s="15" t="s">
        <v>314</v>
      </c>
      <c r="R8" s="3"/>
      <c r="S8" s="15" t="s">
        <v>315</v>
      </c>
      <c r="T8" s="3"/>
      <c r="U8" s="15" t="s">
        <v>316</v>
      </c>
      <c r="V8" s="3"/>
      <c r="W8" s="15" t="s">
        <v>317</v>
      </c>
      <c r="Y8" s="15" t="s">
        <v>317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65"/>
  <sheetViews>
    <sheetView rightToLeft="1" workbookViewId="0">
      <selection activeCell="C61" sqref="C61"/>
    </sheetView>
  </sheetViews>
  <sheetFormatPr defaultRowHeight="12.75" x14ac:dyDescent="0.2"/>
  <cols>
    <col min="1" max="1" width="29.42578125" bestFit="1" customWidth="1"/>
    <col min="2" max="2" width="1.28515625" customWidth="1"/>
    <col min="3" max="3" width="13.85546875" bestFit="1" customWidth="1"/>
    <col min="4" max="4" width="1.28515625" customWidth="1"/>
    <col min="5" max="5" width="19" bestFit="1" customWidth="1"/>
    <col min="6" max="6" width="1.28515625" customWidth="1"/>
    <col min="7" max="7" width="18.7109375" bestFit="1" customWidth="1"/>
    <col min="8" max="8" width="1.28515625" customWidth="1"/>
    <col min="9" max="9" width="26.28515625" bestFit="1" customWidth="1"/>
    <col min="10" max="10" width="1.28515625" customWidth="1"/>
    <col min="11" max="11" width="13.85546875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18.7109375" bestFit="1" customWidth="1"/>
    <col min="18" max="18" width="0.28515625" customWidth="1"/>
  </cols>
  <sheetData>
    <row r="1" spans="1:18" ht="29.1" customHeight="1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21.75" customHeight="1" x14ac:dyDescent="0.2">
      <c r="A2" s="71" t="s">
        <v>182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8" ht="21.75" customHeight="1" x14ac:dyDescent="0.2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18" ht="14.45" customHeight="1" x14ac:dyDescent="0.2"/>
    <row r="5" spans="1:18" ht="24" x14ac:dyDescent="0.2">
      <c r="A5" s="84" t="s">
        <v>318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spans="1:18" ht="14.45" customHeight="1" x14ac:dyDescent="0.2">
      <c r="A6" s="79" t="s">
        <v>185</v>
      </c>
      <c r="C6" s="79" t="s">
        <v>201</v>
      </c>
      <c r="D6" s="79"/>
      <c r="E6" s="79"/>
      <c r="F6" s="79"/>
      <c r="G6" s="79"/>
      <c r="H6" s="79"/>
      <c r="I6" s="79"/>
      <c r="K6" s="79" t="s">
        <v>202</v>
      </c>
      <c r="L6" s="79"/>
      <c r="M6" s="79"/>
      <c r="N6" s="79"/>
      <c r="O6" s="79"/>
      <c r="P6" s="79"/>
      <c r="Q6" s="79"/>
    </row>
    <row r="7" spans="1:18" ht="44.25" customHeight="1" x14ac:dyDescent="0.2">
      <c r="A7" s="79"/>
      <c r="C7" s="15" t="s">
        <v>13</v>
      </c>
      <c r="D7" s="3"/>
      <c r="E7" s="15" t="s">
        <v>15</v>
      </c>
      <c r="F7" s="3"/>
      <c r="G7" s="15" t="s">
        <v>306</v>
      </c>
      <c r="H7" s="3"/>
      <c r="I7" s="15" t="s">
        <v>319</v>
      </c>
      <c r="K7" s="15" t="s">
        <v>13</v>
      </c>
      <c r="L7" s="3"/>
      <c r="M7" s="15" t="s">
        <v>15</v>
      </c>
      <c r="N7" s="3"/>
      <c r="O7" s="15" t="s">
        <v>306</v>
      </c>
      <c r="P7" s="3"/>
      <c r="Q7" s="15" t="s">
        <v>319</v>
      </c>
    </row>
    <row r="8" spans="1:18" ht="21.75" customHeight="1" x14ac:dyDescent="0.2">
      <c r="A8" s="5" t="s">
        <v>20</v>
      </c>
      <c r="C8" s="6">
        <v>211000000</v>
      </c>
      <c r="E8" s="6">
        <v>538078252900</v>
      </c>
      <c r="G8" s="6">
        <v>528237911310</v>
      </c>
      <c r="I8" s="6">
        <v>9840341589</v>
      </c>
      <c r="K8" s="6">
        <v>211000000</v>
      </c>
      <c r="M8" s="6">
        <v>538078252900</v>
      </c>
      <c r="O8" s="6">
        <v>501711702939</v>
      </c>
      <c r="Q8" s="6">
        <v>36366549960</v>
      </c>
    </row>
    <row r="9" spans="1:18" ht="21.75" customHeight="1" x14ac:dyDescent="0.2">
      <c r="A9" s="7" t="s">
        <v>21</v>
      </c>
      <c r="C9" s="8">
        <v>15500000</v>
      </c>
      <c r="E9" s="8">
        <v>142266711250</v>
      </c>
      <c r="G9" s="8">
        <v>162876159150</v>
      </c>
      <c r="I9" s="8">
        <v>-20609447900</v>
      </c>
      <c r="K9" s="8">
        <v>15500000</v>
      </c>
      <c r="M9" s="8">
        <v>142266711250</v>
      </c>
      <c r="O9" s="8">
        <v>167973754896</v>
      </c>
      <c r="Q9" s="8">
        <v>-25707043646</v>
      </c>
    </row>
    <row r="10" spans="1:18" ht="21.75" customHeight="1" x14ac:dyDescent="0.2">
      <c r="A10" s="7" t="s">
        <v>22</v>
      </c>
      <c r="C10" s="8">
        <v>104000000</v>
      </c>
      <c r="E10" s="8">
        <v>555298106480</v>
      </c>
      <c r="G10" s="8">
        <v>545081694560</v>
      </c>
      <c r="I10" s="8">
        <v>10216411919</v>
      </c>
      <c r="K10" s="8">
        <v>104000000</v>
      </c>
      <c r="M10" s="8">
        <v>555298106480</v>
      </c>
      <c r="O10" s="8">
        <v>500823264016</v>
      </c>
      <c r="Q10" s="8">
        <v>54474842463</v>
      </c>
    </row>
    <row r="11" spans="1:18" ht="21.75" customHeight="1" x14ac:dyDescent="0.2">
      <c r="A11" s="7" t="s">
        <v>23</v>
      </c>
      <c r="C11" s="8">
        <v>200000</v>
      </c>
      <c r="E11" s="8">
        <v>1801962320</v>
      </c>
      <c r="G11" s="8">
        <v>1554129191</v>
      </c>
      <c r="I11" s="8">
        <v>247833128</v>
      </c>
      <c r="K11" s="8">
        <v>200000</v>
      </c>
      <c r="M11" s="8">
        <v>1801962320</v>
      </c>
      <c r="O11" s="8">
        <v>1554129191</v>
      </c>
      <c r="Q11" s="8">
        <v>247833128</v>
      </c>
    </row>
    <row r="12" spans="1:18" ht="21.75" customHeight="1" x14ac:dyDescent="0.2">
      <c r="A12" s="7" t="s">
        <v>77</v>
      </c>
      <c r="C12" s="8">
        <v>15185000</v>
      </c>
      <c r="E12" s="8">
        <v>356784254475</v>
      </c>
      <c r="G12" s="8">
        <v>301637983295</v>
      </c>
      <c r="I12" s="8">
        <v>55146271180</v>
      </c>
      <c r="K12" s="8">
        <v>15185000</v>
      </c>
      <c r="M12" s="8">
        <v>356784254475</v>
      </c>
      <c r="O12" s="8">
        <v>228468586928</v>
      </c>
      <c r="Q12" s="8">
        <v>128315667547</v>
      </c>
    </row>
    <row r="13" spans="1:18" ht="21.75" customHeight="1" x14ac:dyDescent="0.2">
      <c r="A13" s="7" t="s">
        <v>28</v>
      </c>
      <c r="C13" s="8">
        <v>50000000</v>
      </c>
      <c r="E13" s="8">
        <v>72931845000</v>
      </c>
      <c r="G13" s="8">
        <v>79561387506</v>
      </c>
      <c r="I13" s="8">
        <v>-6629542506</v>
      </c>
      <c r="K13" s="8">
        <v>50000000</v>
      </c>
      <c r="M13" s="8">
        <v>72931845000</v>
      </c>
      <c r="O13" s="8">
        <v>79561387506</v>
      </c>
      <c r="Q13" s="8">
        <v>-6629542506</v>
      </c>
    </row>
    <row r="14" spans="1:18" ht="21.75" customHeight="1" x14ac:dyDescent="0.2">
      <c r="A14" s="7" t="s">
        <v>78</v>
      </c>
      <c r="C14" s="8">
        <v>130571</v>
      </c>
      <c r="E14" s="8">
        <v>191401286909</v>
      </c>
      <c r="G14" s="8">
        <v>168175036287</v>
      </c>
      <c r="I14" s="8">
        <v>23226250622</v>
      </c>
      <c r="K14" s="8">
        <v>130571</v>
      </c>
      <c r="M14" s="8">
        <v>191401286909</v>
      </c>
      <c r="O14" s="8">
        <v>121341438294</v>
      </c>
      <c r="Q14" s="8">
        <v>70059848615</v>
      </c>
    </row>
    <row r="15" spans="1:18" ht="21.75" customHeight="1" x14ac:dyDescent="0.2">
      <c r="A15" s="7" t="s">
        <v>24</v>
      </c>
      <c r="C15" s="8">
        <v>42800000</v>
      </c>
      <c r="E15" s="8">
        <v>203724541332</v>
      </c>
      <c r="G15" s="8">
        <v>176678218863</v>
      </c>
      <c r="I15" s="8">
        <v>27046322468</v>
      </c>
      <c r="K15" s="8">
        <v>42800000</v>
      </c>
      <c r="M15" s="8">
        <v>203724541332</v>
      </c>
      <c r="O15" s="8">
        <v>176678218863</v>
      </c>
      <c r="Q15" s="95">
        <v>27046322469</v>
      </c>
      <c r="R15" s="95"/>
    </row>
    <row r="16" spans="1:18" ht="21.75" customHeight="1" x14ac:dyDescent="0.2">
      <c r="A16" s="7" t="s">
        <v>65</v>
      </c>
      <c r="C16" s="8">
        <v>400700</v>
      </c>
      <c r="E16" s="8">
        <v>139005744651</v>
      </c>
      <c r="G16" s="8">
        <v>121656162082</v>
      </c>
      <c r="I16" s="8">
        <v>17349582569</v>
      </c>
      <c r="K16" s="8">
        <v>400700</v>
      </c>
      <c r="M16" s="8">
        <v>139005744651</v>
      </c>
      <c r="O16" s="8">
        <v>121564190291</v>
      </c>
      <c r="Q16" s="8">
        <v>17441554360</v>
      </c>
    </row>
    <row r="17" spans="1:17" ht="21.75" customHeight="1" x14ac:dyDescent="0.2">
      <c r="A17" s="7" t="s">
        <v>27</v>
      </c>
      <c r="C17" s="8">
        <v>100000000</v>
      </c>
      <c r="E17" s="8">
        <v>53185672000</v>
      </c>
      <c r="G17" s="8">
        <v>61363035002</v>
      </c>
      <c r="I17" s="8">
        <v>-8177363002</v>
      </c>
      <c r="K17" s="8">
        <v>100000000</v>
      </c>
      <c r="M17" s="8">
        <v>53185672000</v>
      </c>
      <c r="O17" s="8">
        <v>61363035002</v>
      </c>
      <c r="Q17" s="8">
        <v>-8177363002</v>
      </c>
    </row>
    <row r="18" spans="1:17" ht="21.75" customHeight="1" x14ac:dyDescent="0.2">
      <c r="A18" s="7" t="s">
        <v>29</v>
      </c>
      <c r="C18" s="8">
        <v>10000000</v>
      </c>
      <c r="E18" s="8">
        <v>103493761000</v>
      </c>
      <c r="G18" s="8">
        <v>107084514465</v>
      </c>
      <c r="I18" s="8">
        <v>-3590753465</v>
      </c>
      <c r="K18" s="8">
        <v>10000000</v>
      </c>
      <c r="M18" s="8">
        <v>103493761000</v>
      </c>
      <c r="O18" s="8">
        <v>107084514465</v>
      </c>
      <c r="Q18" s="8">
        <v>-3590753465</v>
      </c>
    </row>
    <row r="19" spans="1:17" ht="21.75" customHeight="1" x14ac:dyDescent="0.2">
      <c r="A19" s="7" t="s">
        <v>75</v>
      </c>
      <c r="C19" s="8">
        <v>10680000</v>
      </c>
      <c r="E19" s="8">
        <v>457541880000</v>
      </c>
      <c r="G19" s="8">
        <v>419862840000</v>
      </c>
      <c r="I19" s="8">
        <v>37679040000</v>
      </c>
      <c r="K19" s="8">
        <v>10680000</v>
      </c>
      <c r="M19" s="8">
        <v>457541880000</v>
      </c>
      <c r="O19" s="8">
        <v>307182874970</v>
      </c>
      <c r="Q19" s="8">
        <v>150359005030</v>
      </c>
    </row>
    <row r="20" spans="1:17" ht="21.75" customHeight="1" x14ac:dyDescent="0.2">
      <c r="A20" s="7" t="s">
        <v>62</v>
      </c>
      <c r="C20" s="8">
        <v>15260652</v>
      </c>
      <c r="E20" s="8">
        <v>449915076386</v>
      </c>
      <c r="G20" s="8">
        <v>443029882845</v>
      </c>
      <c r="I20" s="8">
        <v>6885193541</v>
      </c>
      <c r="K20" s="8">
        <v>15260652</v>
      </c>
      <c r="M20" s="8">
        <v>449915076386</v>
      </c>
      <c r="O20" s="8">
        <v>434877966603</v>
      </c>
      <c r="Q20" s="8">
        <v>15037109783</v>
      </c>
    </row>
    <row r="21" spans="1:17" ht="21.75" customHeight="1" x14ac:dyDescent="0.2">
      <c r="A21" s="7" t="s">
        <v>63</v>
      </c>
      <c r="C21" s="8">
        <v>12070000</v>
      </c>
      <c r="E21" s="8">
        <v>347900284710</v>
      </c>
      <c r="G21" s="8">
        <v>328873547090</v>
      </c>
      <c r="I21" s="8">
        <v>19026737620</v>
      </c>
      <c r="K21" s="8">
        <v>12070000</v>
      </c>
      <c r="M21" s="8">
        <v>347900284710</v>
      </c>
      <c r="O21" s="8">
        <v>255838070364</v>
      </c>
      <c r="Q21" s="8">
        <v>92062214346</v>
      </c>
    </row>
    <row r="22" spans="1:17" ht="21.75" customHeight="1" x14ac:dyDescent="0.2">
      <c r="A22" s="7" t="s">
        <v>70</v>
      </c>
      <c r="C22" s="8">
        <v>4784000</v>
      </c>
      <c r="E22" s="8">
        <v>95674720856</v>
      </c>
      <c r="G22" s="8">
        <v>129538281087</v>
      </c>
      <c r="I22" s="8">
        <v>-33863560230</v>
      </c>
      <c r="K22" s="8">
        <v>4784000</v>
      </c>
      <c r="M22" s="8">
        <v>95674720856</v>
      </c>
      <c r="O22" s="8">
        <v>67961292564</v>
      </c>
      <c r="Q22" s="8">
        <v>27713428292</v>
      </c>
    </row>
    <row r="23" spans="1:17" ht="21.75" customHeight="1" x14ac:dyDescent="0.2">
      <c r="A23" s="7" t="s">
        <v>68</v>
      </c>
      <c r="C23" s="8">
        <v>56000000</v>
      </c>
      <c r="E23" s="8">
        <v>3162776108800</v>
      </c>
      <c r="G23" s="8">
        <v>3033279774471</v>
      </c>
      <c r="I23" s="8">
        <v>129496334329</v>
      </c>
      <c r="K23" s="8">
        <v>56000000</v>
      </c>
      <c r="M23" s="8">
        <v>3162776108800</v>
      </c>
      <c r="O23" s="8">
        <v>2659125741622</v>
      </c>
      <c r="Q23" s="8">
        <v>503650367178</v>
      </c>
    </row>
    <row r="24" spans="1:17" ht="21.75" customHeight="1" x14ac:dyDescent="0.2">
      <c r="A24" s="7" t="s">
        <v>242</v>
      </c>
      <c r="C24" s="8">
        <v>10000</v>
      </c>
      <c r="E24" s="8">
        <v>20864800000</v>
      </c>
      <c r="G24" s="8">
        <v>18102520000</v>
      </c>
      <c r="I24" s="8">
        <v>2762280000</v>
      </c>
      <c r="K24" s="8">
        <v>10000</v>
      </c>
      <c r="M24" s="8">
        <v>20864800000</v>
      </c>
      <c r="O24" s="8">
        <v>13103310000</v>
      </c>
      <c r="Q24" s="8">
        <v>7761490000</v>
      </c>
    </row>
    <row r="25" spans="1:17" ht="21.75" customHeight="1" x14ac:dyDescent="0.2">
      <c r="A25" s="7" t="s">
        <v>26</v>
      </c>
      <c r="C25" s="8">
        <v>46400000</v>
      </c>
      <c r="E25" s="8">
        <v>176292244912</v>
      </c>
      <c r="G25" s="8">
        <v>158829553310</v>
      </c>
      <c r="I25" s="8">
        <v>17462691601</v>
      </c>
      <c r="K25" s="8">
        <v>46400000</v>
      </c>
      <c r="M25" s="8">
        <v>176292244912</v>
      </c>
      <c r="O25" s="8">
        <v>158829553310</v>
      </c>
      <c r="Q25" s="8">
        <v>17462691601</v>
      </c>
    </row>
    <row r="26" spans="1:17" ht="21.75" customHeight="1" x14ac:dyDescent="0.2">
      <c r="A26" s="7" t="s">
        <v>19</v>
      </c>
      <c r="C26" s="8">
        <v>1000000</v>
      </c>
      <c r="E26" s="8">
        <v>28527762500</v>
      </c>
      <c r="G26" s="8">
        <v>26890517000</v>
      </c>
      <c r="I26" s="8">
        <v>1637245499</v>
      </c>
      <c r="K26" s="8">
        <v>1000000</v>
      </c>
      <c r="M26" s="8">
        <v>28527762500</v>
      </c>
      <c r="O26" s="8">
        <v>27071367745</v>
      </c>
      <c r="Q26" s="8">
        <v>1456394754</v>
      </c>
    </row>
    <row r="27" spans="1:17" ht="21.75" customHeight="1" x14ac:dyDescent="0.2">
      <c r="A27" s="7" t="s">
        <v>76</v>
      </c>
      <c r="C27" s="8">
        <v>67248</v>
      </c>
      <c r="E27" s="8">
        <v>291451150800</v>
      </c>
      <c r="G27" s="8">
        <v>256260924880</v>
      </c>
      <c r="I27" s="8">
        <v>35190225920</v>
      </c>
      <c r="K27" s="8">
        <v>67248</v>
      </c>
      <c r="M27" s="8">
        <v>291451150800</v>
      </c>
      <c r="O27" s="8">
        <v>193142288320</v>
      </c>
      <c r="Q27" s="8">
        <v>98308862480</v>
      </c>
    </row>
    <row r="28" spans="1:17" ht="21.75" customHeight="1" x14ac:dyDescent="0.2">
      <c r="A28" s="7" t="s">
        <v>61</v>
      </c>
      <c r="C28" s="8">
        <v>6900000</v>
      </c>
      <c r="E28" s="8">
        <v>102917743500</v>
      </c>
      <c r="G28" s="8">
        <v>97548122100</v>
      </c>
      <c r="I28" s="8">
        <v>5369621400</v>
      </c>
      <c r="K28" s="8">
        <v>6900000</v>
      </c>
      <c r="M28" s="8">
        <v>102917743500</v>
      </c>
      <c r="O28" s="8">
        <v>67862570097</v>
      </c>
      <c r="Q28" s="8">
        <v>35055173403</v>
      </c>
    </row>
    <row r="29" spans="1:17" ht="21.75" customHeight="1" x14ac:dyDescent="0.2">
      <c r="A29" s="7" t="s">
        <v>67</v>
      </c>
      <c r="C29" s="8">
        <v>1310000</v>
      </c>
      <c r="E29" s="8">
        <v>23431662936</v>
      </c>
      <c r="G29" s="8">
        <v>24040718878</v>
      </c>
      <c r="I29" s="8">
        <v>-609055941</v>
      </c>
      <c r="K29" s="8">
        <v>1310000</v>
      </c>
      <c r="M29" s="8">
        <v>23431662936</v>
      </c>
      <c r="O29" s="8">
        <v>19921982723</v>
      </c>
      <c r="Q29" s="8">
        <v>3509680213</v>
      </c>
    </row>
    <row r="30" spans="1:17" ht="21.75" customHeight="1" x14ac:dyDescent="0.2">
      <c r="A30" s="7" t="s">
        <v>73</v>
      </c>
      <c r="C30" s="8">
        <v>10000000</v>
      </c>
      <c r="E30" s="8">
        <v>189962080000</v>
      </c>
      <c r="G30" s="8">
        <v>177590600000</v>
      </c>
      <c r="I30" s="8">
        <v>12371480000</v>
      </c>
      <c r="K30" s="8">
        <v>10000000</v>
      </c>
      <c r="M30" s="8">
        <v>189962080000</v>
      </c>
      <c r="O30" s="8">
        <v>129000000000</v>
      </c>
      <c r="Q30" s="8">
        <v>60962080000</v>
      </c>
    </row>
    <row r="31" spans="1:17" ht="21.75" customHeight="1" x14ac:dyDescent="0.2">
      <c r="A31" s="7" t="s">
        <v>66</v>
      </c>
      <c r="C31" s="8">
        <v>3240389</v>
      </c>
      <c r="E31" s="8">
        <v>214279005059</v>
      </c>
      <c r="G31" s="8">
        <v>197888019005</v>
      </c>
      <c r="I31" s="8">
        <v>16390986054</v>
      </c>
      <c r="K31" s="8">
        <v>3240389</v>
      </c>
      <c r="M31" s="8">
        <v>214279005059</v>
      </c>
      <c r="O31" s="8">
        <v>160201591771</v>
      </c>
      <c r="Q31" s="8">
        <v>54077413288</v>
      </c>
    </row>
    <row r="32" spans="1:17" ht="21.75" customHeight="1" x14ac:dyDescent="0.2">
      <c r="A32" s="7" t="s">
        <v>64</v>
      </c>
      <c r="C32" s="8">
        <v>2000000</v>
      </c>
      <c r="E32" s="8">
        <v>27297072000</v>
      </c>
      <c r="G32" s="8">
        <v>23106732000</v>
      </c>
      <c r="I32" s="8">
        <v>4190340000</v>
      </c>
      <c r="K32" s="8">
        <v>2000000</v>
      </c>
      <c r="M32" s="8">
        <v>27297072000</v>
      </c>
      <c r="O32" s="8">
        <v>20023200000</v>
      </c>
      <c r="Q32" s="8">
        <v>7273872000</v>
      </c>
    </row>
    <row r="33" spans="1:17" ht="21.75" customHeight="1" x14ac:dyDescent="0.2">
      <c r="A33" s="7" t="s">
        <v>69</v>
      </c>
      <c r="C33" s="8">
        <v>5000000</v>
      </c>
      <c r="E33" s="8">
        <v>54364673000</v>
      </c>
      <c r="G33" s="8">
        <v>49885000000</v>
      </c>
      <c r="I33" s="8">
        <v>4479673000</v>
      </c>
      <c r="K33" s="8">
        <v>5000000</v>
      </c>
      <c r="M33" s="8">
        <v>54364673000</v>
      </c>
      <c r="O33" s="8">
        <v>50058000000</v>
      </c>
      <c r="Q33" s="8">
        <v>4306673000</v>
      </c>
    </row>
    <row r="34" spans="1:17" ht="21.75" customHeight="1" x14ac:dyDescent="0.2">
      <c r="A34" s="7" t="s">
        <v>71</v>
      </c>
      <c r="C34" s="8">
        <v>5000000</v>
      </c>
      <c r="E34" s="8">
        <v>52773341500</v>
      </c>
      <c r="G34" s="8">
        <v>49885000000</v>
      </c>
      <c r="I34" s="8">
        <v>2888341500</v>
      </c>
      <c r="K34" s="8">
        <v>5000000</v>
      </c>
      <c r="M34" s="8">
        <v>52773341500</v>
      </c>
      <c r="O34" s="8">
        <v>50112250000</v>
      </c>
      <c r="Q34" s="8">
        <v>2661091500</v>
      </c>
    </row>
    <row r="35" spans="1:17" ht="21.75" customHeight="1" x14ac:dyDescent="0.2">
      <c r="A35" s="7" t="s">
        <v>72</v>
      </c>
      <c r="C35" s="8">
        <v>5250000</v>
      </c>
      <c r="E35" s="8">
        <v>205592611218</v>
      </c>
      <c r="G35" s="8">
        <v>200008420171</v>
      </c>
      <c r="I35" s="8">
        <v>5584191047</v>
      </c>
      <c r="K35" s="8">
        <v>5250000</v>
      </c>
      <c r="M35" s="8">
        <v>205592611218</v>
      </c>
      <c r="O35" s="8">
        <v>200260029375</v>
      </c>
      <c r="Q35" s="8">
        <v>5332581843</v>
      </c>
    </row>
    <row r="36" spans="1:17" ht="21.75" customHeight="1" x14ac:dyDescent="0.2">
      <c r="A36" s="7" t="s">
        <v>25</v>
      </c>
      <c r="C36" s="8">
        <v>6000000</v>
      </c>
      <c r="E36" s="8">
        <v>112523418000</v>
      </c>
      <c r="G36" s="8">
        <v>128273682704</v>
      </c>
      <c r="I36" s="8">
        <v>-15750264704</v>
      </c>
      <c r="K36" s="8">
        <v>6000000</v>
      </c>
      <c r="M36" s="8">
        <v>112523418000</v>
      </c>
      <c r="O36" s="8">
        <v>128273682704</v>
      </c>
      <c r="Q36" s="8">
        <v>-15750264704</v>
      </c>
    </row>
    <row r="37" spans="1:17" ht="21.75" customHeight="1" x14ac:dyDescent="0.2">
      <c r="A37" s="7" t="s">
        <v>81</v>
      </c>
      <c r="C37" s="8">
        <v>3000000</v>
      </c>
      <c r="E37" s="8">
        <v>29931000000</v>
      </c>
      <c r="G37" s="8">
        <v>30067350000</v>
      </c>
      <c r="I37" s="8">
        <v>-136349999</v>
      </c>
      <c r="K37" s="8">
        <v>3000000</v>
      </c>
      <c r="M37" s="8">
        <v>29931000000</v>
      </c>
      <c r="O37" s="8">
        <v>30067350000</v>
      </c>
      <c r="Q37" s="8">
        <v>-136349999</v>
      </c>
    </row>
    <row r="38" spans="1:17" ht="21.75" customHeight="1" x14ac:dyDescent="0.2">
      <c r="A38" s="7" t="s">
        <v>80</v>
      </c>
      <c r="C38" s="8">
        <v>5000000</v>
      </c>
      <c r="E38" s="8">
        <v>49885000000</v>
      </c>
      <c r="G38" s="8">
        <v>50112250000</v>
      </c>
      <c r="I38" s="8">
        <v>-227249999</v>
      </c>
      <c r="K38" s="8">
        <v>5000000</v>
      </c>
      <c r="M38" s="8">
        <v>49885000000</v>
      </c>
      <c r="O38" s="8">
        <v>50112250000</v>
      </c>
      <c r="Q38" s="8">
        <v>-227249999</v>
      </c>
    </row>
    <row r="39" spans="1:17" ht="21.75" customHeight="1" x14ac:dyDescent="0.2">
      <c r="A39" s="7" t="s">
        <v>107</v>
      </c>
      <c r="C39" s="8">
        <v>225000</v>
      </c>
      <c r="E39" s="8">
        <v>187062229575</v>
      </c>
      <c r="G39" s="8">
        <v>187062229575</v>
      </c>
      <c r="I39" s="8">
        <v>0</v>
      </c>
      <c r="K39" s="8">
        <v>225000</v>
      </c>
      <c r="M39" s="8">
        <v>187062229575</v>
      </c>
      <c r="O39" s="8">
        <v>175018272187</v>
      </c>
      <c r="Q39" s="8">
        <v>12043957388</v>
      </c>
    </row>
    <row r="40" spans="1:17" ht="21.75" customHeight="1" x14ac:dyDescent="0.2">
      <c r="A40" s="7" t="s">
        <v>98</v>
      </c>
      <c r="C40" s="8">
        <v>50614</v>
      </c>
      <c r="E40" s="8">
        <v>36422264619</v>
      </c>
      <c r="G40" s="8">
        <v>32305182882</v>
      </c>
      <c r="I40" s="8">
        <v>4117081737</v>
      </c>
      <c r="K40" s="8">
        <v>50614</v>
      </c>
      <c r="M40" s="8">
        <v>36422264619</v>
      </c>
      <c r="O40" s="8">
        <v>29094738782</v>
      </c>
      <c r="Q40" s="8">
        <v>7327525837</v>
      </c>
    </row>
    <row r="41" spans="1:17" ht="21.75" customHeight="1" x14ac:dyDescent="0.2">
      <c r="A41" s="7" t="s">
        <v>104</v>
      </c>
      <c r="C41" s="8">
        <v>5000</v>
      </c>
      <c r="E41" s="8">
        <v>4487558562</v>
      </c>
      <c r="G41" s="8">
        <v>4487558562</v>
      </c>
      <c r="I41" s="8">
        <v>0</v>
      </c>
      <c r="K41" s="8">
        <v>5000</v>
      </c>
      <c r="M41" s="8">
        <v>4487558562</v>
      </c>
      <c r="O41" s="8">
        <v>4500815625</v>
      </c>
      <c r="Q41" s="8">
        <v>-13257062</v>
      </c>
    </row>
    <row r="42" spans="1:17" ht="21.75" customHeight="1" x14ac:dyDescent="0.2">
      <c r="A42" s="7" t="s">
        <v>110</v>
      </c>
      <c r="C42" s="8">
        <v>1579612</v>
      </c>
      <c r="E42" s="8">
        <v>1374778187267</v>
      </c>
      <c r="G42" s="8">
        <v>1393249598372</v>
      </c>
      <c r="I42" s="8">
        <v>-18471411104</v>
      </c>
      <c r="K42" s="8">
        <v>1579612</v>
      </c>
      <c r="M42" s="8">
        <v>1374778187267</v>
      </c>
      <c r="O42" s="8">
        <v>1505887050492</v>
      </c>
      <c r="Q42" s="8">
        <v>-131108863224</v>
      </c>
    </row>
    <row r="43" spans="1:17" ht="21.75" customHeight="1" x14ac:dyDescent="0.2">
      <c r="A43" s="7" t="s">
        <v>113</v>
      </c>
      <c r="C43" s="8">
        <v>9874221</v>
      </c>
      <c r="E43" s="8">
        <v>9755666029978</v>
      </c>
      <c r="G43" s="8">
        <v>9415262826089</v>
      </c>
      <c r="I43" s="8">
        <v>340403203889</v>
      </c>
      <c r="K43" s="8">
        <v>9874221</v>
      </c>
      <c r="M43" s="8">
        <v>9755666029978</v>
      </c>
      <c r="O43" s="8">
        <v>9780884242022</v>
      </c>
      <c r="Q43" s="8">
        <v>-25218212043</v>
      </c>
    </row>
    <row r="44" spans="1:17" ht="21.75" customHeight="1" x14ac:dyDescent="0.2">
      <c r="A44" s="7" t="s">
        <v>91</v>
      </c>
      <c r="C44" s="8">
        <v>766100</v>
      </c>
      <c r="E44" s="8">
        <v>3508283732500</v>
      </c>
      <c r="G44" s="8">
        <v>3449246945540</v>
      </c>
      <c r="I44" s="8">
        <v>59036786960</v>
      </c>
      <c r="K44" s="8">
        <v>766100</v>
      </c>
      <c r="M44" s="8">
        <v>3508283732500</v>
      </c>
      <c r="O44" s="8">
        <v>3001257612300</v>
      </c>
      <c r="Q44" s="8">
        <v>507026080186</v>
      </c>
    </row>
    <row r="45" spans="1:17" ht="21.75" customHeight="1" x14ac:dyDescent="0.2">
      <c r="A45" s="7" t="s">
        <v>130</v>
      </c>
      <c r="C45" s="8">
        <v>595000</v>
      </c>
      <c r="E45" s="8">
        <v>594676468750</v>
      </c>
      <c r="G45" s="8">
        <v>594676468750</v>
      </c>
      <c r="I45" s="8">
        <v>0</v>
      </c>
      <c r="K45" s="8">
        <v>595000</v>
      </c>
      <c r="M45" s="8">
        <v>594676468750</v>
      </c>
      <c r="O45" s="8">
        <v>595000000000</v>
      </c>
      <c r="Q45" s="8">
        <v>-323531249</v>
      </c>
    </row>
    <row r="46" spans="1:17" ht="21.75" customHeight="1" x14ac:dyDescent="0.2">
      <c r="A46" s="7" t="s">
        <v>116</v>
      </c>
      <c r="C46" s="8">
        <v>5602152</v>
      </c>
      <c r="E46" s="8">
        <v>4490482875539</v>
      </c>
      <c r="G46" s="8">
        <v>4473853531225</v>
      </c>
      <c r="I46" s="8">
        <v>16629344314</v>
      </c>
      <c r="K46" s="8">
        <v>5602152</v>
      </c>
      <c r="M46" s="8">
        <v>4490482875539</v>
      </c>
      <c r="O46" s="8">
        <v>4730005705920</v>
      </c>
      <c r="Q46" s="8">
        <v>-239522830380</v>
      </c>
    </row>
    <row r="47" spans="1:17" ht="21.75" customHeight="1" x14ac:dyDescent="0.2">
      <c r="A47" s="7" t="s">
        <v>95</v>
      </c>
      <c r="C47" s="8">
        <v>1000000</v>
      </c>
      <c r="E47" s="8">
        <v>999456250000</v>
      </c>
      <c r="G47" s="8">
        <v>999456250000</v>
      </c>
      <c r="I47" s="8">
        <v>0</v>
      </c>
      <c r="K47" s="8">
        <v>1000000</v>
      </c>
      <c r="M47" s="8">
        <v>999456250000</v>
      </c>
      <c r="O47" s="8">
        <v>1000000000000</v>
      </c>
      <c r="Q47" s="8">
        <v>-543749999</v>
      </c>
    </row>
    <row r="48" spans="1:17" ht="21.75" customHeight="1" x14ac:dyDescent="0.2">
      <c r="A48" s="7" t="s">
        <v>119</v>
      </c>
      <c r="C48" s="8">
        <v>583960</v>
      </c>
      <c r="E48" s="8">
        <v>476835899419</v>
      </c>
      <c r="G48" s="8">
        <v>485181986765</v>
      </c>
      <c r="I48" s="8">
        <v>-8346087345</v>
      </c>
      <c r="K48" s="8">
        <v>583960</v>
      </c>
      <c r="M48" s="8">
        <v>476835899419</v>
      </c>
      <c r="O48" s="8">
        <v>553010120000</v>
      </c>
      <c r="Q48" s="8">
        <v>-76174220580</v>
      </c>
    </row>
    <row r="49" spans="1:18" ht="21.75" customHeight="1" x14ac:dyDescent="0.2">
      <c r="A49" s="7" t="s">
        <v>125</v>
      </c>
      <c r="C49" s="8">
        <v>108332</v>
      </c>
      <c r="E49" s="8">
        <v>85449126159</v>
      </c>
      <c r="G49" s="8">
        <v>86997431410</v>
      </c>
      <c r="I49" s="8">
        <v>-1548305250</v>
      </c>
      <c r="K49" s="8">
        <v>108332</v>
      </c>
      <c r="M49" s="8">
        <v>85449126159</v>
      </c>
      <c r="O49" s="8">
        <v>100000185880</v>
      </c>
      <c r="Q49" s="8">
        <v>-14551059720</v>
      </c>
    </row>
    <row r="50" spans="1:18" ht="21.75" customHeight="1" x14ac:dyDescent="0.2">
      <c r="A50" s="7" t="s">
        <v>122</v>
      </c>
      <c r="C50" s="8">
        <v>123150</v>
      </c>
      <c r="E50" s="8">
        <v>99795726551</v>
      </c>
      <c r="G50" s="8">
        <v>100128050752</v>
      </c>
      <c r="I50" s="8">
        <v>-332324200</v>
      </c>
      <c r="K50" s="8">
        <v>123150</v>
      </c>
      <c r="M50" s="8">
        <v>99795726551</v>
      </c>
      <c r="O50" s="8">
        <v>117004815000</v>
      </c>
      <c r="Q50" s="8">
        <v>-17209088448</v>
      </c>
    </row>
    <row r="51" spans="1:18" ht="21.75" customHeight="1" x14ac:dyDescent="0.2">
      <c r="A51" s="7" t="s">
        <v>127</v>
      </c>
      <c r="C51" s="8">
        <v>862970</v>
      </c>
      <c r="E51" s="8">
        <v>697159364358</v>
      </c>
      <c r="G51" s="8">
        <v>697763114890</v>
      </c>
      <c r="I51" s="8">
        <v>-603750531</v>
      </c>
      <c r="K51" s="8">
        <v>862970</v>
      </c>
      <c r="M51" s="8">
        <v>697159364358</v>
      </c>
      <c r="O51" s="8">
        <v>820061497495</v>
      </c>
      <c r="Q51" s="8">
        <v>-122902133136</v>
      </c>
    </row>
    <row r="52" spans="1:18" ht="21.75" customHeight="1" x14ac:dyDescent="0.2">
      <c r="A52" s="7" t="s">
        <v>141</v>
      </c>
      <c r="C52" s="8">
        <v>2614489</v>
      </c>
      <c r="E52" s="8">
        <v>2335167656635</v>
      </c>
      <c r="G52" s="8">
        <v>2416049284900</v>
      </c>
      <c r="I52" s="8">
        <v>-80881628264</v>
      </c>
      <c r="K52" s="8">
        <v>2614489</v>
      </c>
      <c r="M52" s="8">
        <v>2335167656635</v>
      </c>
      <c r="O52" s="8">
        <v>2416049284900</v>
      </c>
      <c r="Q52" s="8">
        <v>-80881628264</v>
      </c>
    </row>
    <row r="53" spans="1:18" ht="21.75" customHeight="1" x14ac:dyDescent="0.2">
      <c r="A53" s="7" t="s">
        <v>147</v>
      </c>
      <c r="C53" s="8">
        <v>1575465</v>
      </c>
      <c r="E53" s="8">
        <v>1277794668645</v>
      </c>
      <c r="G53" s="8">
        <v>1500000226500</v>
      </c>
      <c r="I53" s="8">
        <v>-222205557854</v>
      </c>
      <c r="K53" s="8">
        <v>1575465</v>
      </c>
      <c r="M53" s="8">
        <v>1277794668645</v>
      </c>
      <c r="O53" s="8">
        <v>1500000226500</v>
      </c>
      <c r="Q53" s="8">
        <v>-222205557854</v>
      </c>
    </row>
    <row r="54" spans="1:18" ht="21.75" customHeight="1" x14ac:dyDescent="0.2">
      <c r="A54" s="7" t="s">
        <v>144</v>
      </c>
      <c r="C54" s="8">
        <v>1002556</v>
      </c>
      <c r="E54" s="8">
        <v>792991394742</v>
      </c>
      <c r="G54" s="8">
        <v>933951092920</v>
      </c>
      <c r="I54" s="8">
        <v>-140959698177</v>
      </c>
      <c r="K54" s="8">
        <v>1002556</v>
      </c>
      <c r="M54" s="8">
        <v>792991394742</v>
      </c>
      <c r="O54" s="8">
        <v>933951092920</v>
      </c>
      <c r="Q54" s="8">
        <v>-140959698177</v>
      </c>
    </row>
    <row r="55" spans="1:18" ht="21.75" customHeight="1" x14ac:dyDescent="0.2">
      <c r="A55" s="7" t="s">
        <v>135</v>
      </c>
      <c r="C55" s="8">
        <v>60000</v>
      </c>
      <c r="E55" s="8">
        <v>51949736962</v>
      </c>
      <c r="G55" s="8">
        <v>52006263037</v>
      </c>
      <c r="I55" s="8">
        <v>-56526074</v>
      </c>
      <c r="K55" s="8">
        <v>60000</v>
      </c>
      <c r="M55" s="8">
        <v>51949736962</v>
      </c>
      <c r="O55" s="8">
        <v>52006263037</v>
      </c>
      <c r="Q55" s="8">
        <v>-56526074</v>
      </c>
    </row>
    <row r="56" spans="1:18" ht="21.75" customHeight="1" x14ac:dyDescent="0.2">
      <c r="A56" s="7" t="s">
        <v>139</v>
      </c>
      <c r="C56" s="8">
        <v>60000</v>
      </c>
      <c r="E56" s="8">
        <v>53370963750</v>
      </c>
      <c r="G56" s="8">
        <v>53429036250</v>
      </c>
      <c r="I56" s="8">
        <v>-58072499</v>
      </c>
      <c r="K56" s="8">
        <v>60000</v>
      </c>
      <c r="M56" s="8">
        <v>53370963750</v>
      </c>
      <c r="O56" s="8">
        <v>53429036250</v>
      </c>
      <c r="Q56" s="8">
        <v>-58072499</v>
      </c>
    </row>
    <row r="57" spans="1:18" ht="21.75" customHeight="1" x14ac:dyDescent="0.2">
      <c r="A57" s="7" t="s">
        <v>138</v>
      </c>
      <c r="C57" s="8">
        <v>60000</v>
      </c>
      <c r="E57" s="8">
        <v>50510519962</v>
      </c>
      <c r="G57" s="8">
        <v>50565480037</v>
      </c>
      <c r="I57" s="8">
        <v>-54960074</v>
      </c>
      <c r="K57" s="8">
        <v>60000</v>
      </c>
      <c r="M57" s="8">
        <v>50510519962</v>
      </c>
      <c r="O57" s="8">
        <v>50565480037</v>
      </c>
      <c r="Q57" s="8">
        <v>-54960074</v>
      </c>
    </row>
    <row r="58" spans="1:18" ht="21.75" customHeight="1" x14ac:dyDescent="0.2">
      <c r="A58" s="7" t="s">
        <v>133</v>
      </c>
      <c r="C58" s="8">
        <v>256590</v>
      </c>
      <c r="E58" s="8">
        <v>232559552546</v>
      </c>
      <c r="G58" s="8">
        <v>240001456500</v>
      </c>
      <c r="I58" s="8">
        <v>-7441903953</v>
      </c>
      <c r="K58" s="8">
        <v>256590</v>
      </c>
      <c r="M58" s="8">
        <v>232559552546</v>
      </c>
      <c r="O58" s="8">
        <v>240001456500</v>
      </c>
      <c r="Q58" s="8">
        <v>-7441903953</v>
      </c>
    </row>
    <row r="59" spans="1:18" ht="21.75" customHeight="1" x14ac:dyDescent="0.2">
      <c r="A59" s="69" t="s">
        <v>376</v>
      </c>
      <c r="B59" s="68"/>
      <c r="C59" s="36">
        <v>104000000</v>
      </c>
      <c r="D59" s="68"/>
      <c r="E59" s="36">
        <v>103921220</v>
      </c>
      <c r="F59" s="68"/>
      <c r="G59" s="36">
        <v>103921220</v>
      </c>
      <c r="H59" s="68"/>
      <c r="I59" s="36">
        <v>0</v>
      </c>
      <c r="J59" s="68"/>
      <c r="K59" s="36">
        <v>104000000</v>
      </c>
      <c r="L59" s="68"/>
      <c r="M59" s="36">
        <v>103921220</v>
      </c>
      <c r="N59" s="68"/>
      <c r="O59" s="36">
        <v>103921220</v>
      </c>
      <c r="P59" s="68"/>
      <c r="Q59" s="101">
        <v>0</v>
      </c>
      <c r="R59" s="101"/>
    </row>
    <row r="60" spans="1:18" ht="21.75" customHeight="1" x14ac:dyDescent="0.2">
      <c r="A60" s="70" t="s">
        <v>377</v>
      </c>
      <c r="B60" s="68"/>
      <c r="C60" s="67">
        <v>211000000</v>
      </c>
      <c r="D60" s="68"/>
      <c r="E60" s="67">
        <v>210840167</v>
      </c>
      <c r="F60" s="68"/>
      <c r="G60" s="36">
        <v>210840167</v>
      </c>
      <c r="H60" s="68"/>
      <c r="I60" s="67">
        <v>0</v>
      </c>
      <c r="J60" s="68"/>
      <c r="K60" s="67">
        <v>211000000</v>
      </c>
      <c r="L60" s="68"/>
      <c r="M60" s="67">
        <v>210840167</v>
      </c>
      <c r="N60" s="68"/>
      <c r="O60" s="36">
        <v>210840167</v>
      </c>
      <c r="P60" s="68"/>
      <c r="Q60" s="102">
        <v>0</v>
      </c>
      <c r="R60" s="102"/>
    </row>
    <row r="61" spans="1:18" ht="21.75" customHeight="1" thickBot="1" x14ac:dyDescent="0.25">
      <c r="A61" s="11" t="s">
        <v>30</v>
      </c>
      <c r="C61" s="12">
        <f>SUM(C8:C60)</f>
        <v>1090193771</v>
      </c>
      <c r="E61" s="12">
        <f>SUM(E8:E60)</f>
        <v>35557088742400</v>
      </c>
      <c r="G61" s="12">
        <f>SUM(G8:G60)</f>
        <v>35262968743595</v>
      </c>
      <c r="I61" s="12">
        <f>SUM(I8:I60)</f>
        <v>294119998815</v>
      </c>
      <c r="K61" s="12">
        <f>SUM(K8:K60)</f>
        <v>1090193771</v>
      </c>
      <c r="M61" s="12">
        <f>SUM(M8:M60)</f>
        <v>35557088742400</v>
      </c>
      <c r="O61" s="12">
        <f>SUM(O8:O60)</f>
        <v>34749192251793</v>
      </c>
      <c r="Q61" s="12">
        <f>SUM(Q8:Q60)</f>
        <v>807896450607</v>
      </c>
    </row>
    <row r="62" spans="1:18" ht="13.5" thickTop="1" x14ac:dyDescent="0.2"/>
    <row r="64" spans="1:18" x14ac:dyDescent="0.2">
      <c r="Q64" s="17"/>
    </row>
    <row r="65" spans="17:17" x14ac:dyDescent="0.2">
      <c r="Q65" s="18"/>
    </row>
  </sheetData>
  <mergeCells count="10">
    <mergeCell ref="Q59:R59"/>
    <mergeCell ref="Q60:R60"/>
    <mergeCell ref="Q15:R15"/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29"/>
  <sheetViews>
    <sheetView rightToLeft="1" workbookViewId="0">
      <selection activeCell="Y25" sqref="Y25"/>
    </sheetView>
  </sheetViews>
  <sheetFormatPr defaultRowHeight="12.75" x14ac:dyDescent="0.2"/>
  <cols>
    <col min="1" max="1" width="32.85546875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</row>
    <row r="2" spans="1:49" ht="21.75" customHeight="1" x14ac:dyDescent="0.2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</row>
    <row r="3" spans="1:49" ht="21.75" customHeight="1" x14ac:dyDescent="0.2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</row>
    <row r="4" spans="1:49" ht="14.45" customHeight="1" x14ac:dyDescent="0.2"/>
    <row r="5" spans="1:49" ht="14.45" customHeight="1" x14ac:dyDescent="0.2">
      <c r="A5" s="84" t="s">
        <v>31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</row>
    <row r="6" spans="1:49" ht="14.45" customHeight="1" x14ac:dyDescent="0.2">
      <c r="I6" s="79" t="s">
        <v>7</v>
      </c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C6" s="79" t="s">
        <v>9</v>
      </c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79" t="s">
        <v>32</v>
      </c>
      <c r="B8" s="79"/>
      <c r="C8" s="79"/>
      <c r="D8" s="79"/>
      <c r="E8" s="79"/>
      <c r="F8" s="79"/>
      <c r="G8" s="79"/>
      <c r="I8" s="79" t="s">
        <v>33</v>
      </c>
      <c r="J8" s="79"/>
      <c r="K8" s="79"/>
      <c r="M8" s="79" t="s">
        <v>34</v>
      </c>
      <c r="N8" s="79"/>
      <c r="O8" s="79"/>
      <c r="Q8" s="79" t="s">
        <v>35</v>
      </c>
      <c r="R8" s="79"/>
      <c r="S8" s="79"/>
      <c r="T8" s="79"/>
      <c r="U8" s="79"/>
      <c r="W8" s="79" t="s">
        <v>36</v>
      </c>
      <c r="X8" s="79"/>
      <c r="Y8" s="79"/>
      <c r="Z8" s="79"/>
      <c r="AA8" s="79"/>
      <c r="AC8" s="79" t="s">
        <v>33</v>
      </c>
      <c r="AD8" s="79"/>
      <c r="AE8" s="79"/>
      <c r="AF8" s="79"/>
      <c r="AG8" s="79"/>
      <c r="AI8" s="79" t="s">
        <v>34</v>
      </c>
      <c r="AJ8" s="79"/>
      <c r="AK8" s="79"/>
      <c r="AM8" s="79" t="s">
        <v>35</v>
      </c>
      <c r="AN8" s="79"/>
      <c r="AO8" s="79"/>
      <c r="AQ8" s="79" t="s">
        <v>36</v>
      </c>
      <c r="AR8" s="79"/>
      <c r="AS8" s="79"/>
    </row>
    <row r="9" spans="1:49" ht="21.75" customHeight="1" x14ac:dyDescent="0.2">
      <c r="A9" s="80" t="s">
        <v>37</v>
      </c>
      <c r="B9" s="80"/>
      <c r="C9" s="80"/>
      <c r="D9" s="80"/>
      <c r="E9" s="80"/>
      <c r="F9" s="80"/>
      <c r="G9" s="80"/>
      <c r="I9" s="85">
        <v>104000000</v>
      </c>
      <c r="J9" s="85"/>
      <c r="K9" s="85"/>
      <c r="L9" s="41"/>
      <c r="M9" s="85">
        <v>6163</v>
      </c>
      <c r="N9" s="85"/>
      <c r="O9" s="85"/>
      <c r="P9" s="41"/>
      <c r="Q9" s="88" t="s">
        <v>38</v>
      </c>
      <c r="R9" s="88"/>
      <c r="S9" s="88"/>
      <c r="T9" s="88"/>
      <c r="U9" s="88"/>
      <c r="V9" s="41"/>
      <c r="W9" s="90">
        <v>0.25390961802046003</v>
      </c>
      <c r="X9" s="90"/>
      <c r="Y9" s="90"/>
      <c r="Z9" s="90"/>
      <c r="AA9" s="90"/>
      <c r="AB9" s="41"/>
      <c r="AC9" s="85">
        <v>104000000</v>
      </c>
      <c r="AD9" s="85"/>
      <c r="AE9" s="85"/>
      <c r="AF9" s="85"/>
      <c r="AG9" s="85"/>
      <c r="AH9" s="41"/>
      <c r="AI9" s="85">
        <v>6163</v>
      </c>
      <c r="AJ9" s="85"/>
      <c r="AK9" s="85"/>
      <c r="AL9" s="41"/>
      <c r="AM9" s="88" t="s">
        <v>38</v>
      </c>
      <c r="AN9" s="88"/>
      <c r="AO9" s="88"/>
      <c r="AP9" s="41"/>
      <c r="AQ9" s="90">
        <v>0.25390961802046003</v>
      </c>
      <c r="AR9" s="90"/>
      <c r="AS9" s="90"/>
    </row>
    <row r="10" spans="1:49" ht="21.75" customHeight="1" x14ac:dyDescent="0.2">
      <c r="A10" s="73" t="s">
        <v>39</v>
      </c>
      <c r="B10" s="73"/>
      <c r="C10" s="73"/>
      <c r="D10" s="73"/>
      <c r="E10" s="73"/>
      <c r="F10" s="73"/>
      <c r="G10" s="73"/>
      <c r="I10" s="76">
        <v>211000000</v>
      </c>
      <c r="J10" s="76"/>
      <c r="K10" s="76"/>
      <c r="L10" s="41"/>
      <c r="M10" s="76">
        <v>3058</v>
      </c>
      <c r="N10" s="76"/>
      <c r="O10" s="76"/>
      <c r="P10" s="41"/>
      <c r="Q10" s="87" t="s">
        <v>40</v>
      </c>
      <c r="R10" s="87"/>
      <c r="S10" s="87"/>
      <c r="T10" s="87"/>
      <c r="U10" s="87"/>
      <c r="V10" s="41"/>
      <c r="W10" s="89">
        <v>0.25094279998333502</v>
      </c>
      <c r="X10" s="89"/>
      <c r="Y10" s="89"/>
      <c r="Z10" s="89"/>
      <c r="AA10" s="89"/>
      <c r="AB10" s="41"/>
      <c r="AC10" s="76">
        <v>211000000</v>
      </c>
      <c r="AD10" s="76"/>
      <c r="AE10" s="76"/>
      <c r="AF10" s="76"/>
      <c r="AG10" s="76"/>
      <c r="AH10" s="41"/>
      <c r="AI10" s="76">
        <v>3058</v>
      </c>
      <c r="AJ10" s="76"/>
      <c r="AK10" s="76"/>
      <c r="AL10" s="41"/>
      <c r="AM10" s="87" t="s">
        <v>40</v>
      </c>
      <c r="AN10" s="87"/>
      <c r="AO10" s="87"/>
      <c r="AP10" s="41"/>
      <c r="AQ10" s="89">
        <v>0.25094279998333502</v>
      </c>
      <c r="AR10" s="89"/>
      <c r="AS10" s="89"/>
    </row>
    <row r="11" spans="1:49" ht="14.45" customHeight="1" x14ac:dyDescent="0.2">
      <c r="A11" s="84" t="s">
        <v>41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</row>
    <row r="12" spans="1:49" ht="14.45" customHeight="1" x14ac:dyDescent="0.2">
      <c r="C12" s="79" t="s">
        <v>7</v>
      </c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Y12" s="79" t="s">
        <v>9</v>
      </c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</row>
    <row r="13" spans="1:49" ht="14.45" customHeight="1" x14ac:dyDescent="0.2">
      <c r="A13" s="2" t="s">
        <v>32</v>
      </c>
      <c r="C13" s="4" t="s">
        <v>42</v>
      </c>
      <c r="D13" s="3"/>
      <c r="E13" s="4" t="s">
        <v>43</v>
      </c>
      <c r="F13" s="3"/>
      <c r="G13" s="81" t="s">
        <v>44</v>
      </c>
      <c r="H13" s="81"/>
      <c r="I13" s="81"/>
      <c r="J13" s="3"/>
      <c r="K13" s="81" t="s">
        <v>45</v>
      </c>
      <c r="L13" s="81"/>
      <c r="M13" s="81"/>
      <c r="N13" s="3"/>
      <c r="O13" s="81" t="s">
        <v>34</v>
      </c>
      <c r="P13" s="81"/>
      <c r="Q13" s="81"/>
      <c r="R13" s="3"/>
      <c r="S13" s="81" t="s">
        <v>35</v>
      </c>
      <c r="T13" s="81"/>
      <c r="U13" s="81"/>
      <c r="V13" s="81"/>
      <c r="W13" s="81"/>
      <c r="Y13" s="81" t="s">
        <v>42</v>
      </c>
      <c r="Z13" s="81"/>
      <c r="AA13" s="81"/>
      <c r="AB13" s="81"/>
      <c r="AC13" s="81"/>
      <c r="AD13" s="3"/>
      <c r="AE13" s="81" t="s">
        <v>43</v>
      </c>
      <c r="AF13" s="81"/>
      <c r="AG13" s="81"/>
      <c r="AH13" s="81"/>
      <c r="AI13" s="81"/>
      <c r="AJ13" s="3"/>
      <c r="AK13" s="81" t="s">
        <v>44</v>
      </c>
      <c r="AL13" s="81"/>
      <c r="AM13" s="81"/>
      <c r="AN13" s="3"/>
      <c r="AO13" s="81" t="s">
        <v>45</v>
      </c>
      <c r="AP13" s="81"/>
      <c r="AQ13" s="81"/>
      <c r="AR13" s="3"/>
      <c r="AS13" s="81" t="s">
        <v>34</v>
      </c>
      <c r="AT13" s="81"/>
      <c r="AU13" s="3"/>
      <c r="AV13" s="4" t="s">
        <v>35</v>
      </c>
    </row>
    <row r="14" spans="1:49" ht="21.75" customHeight="1" x14ac:dyDescent="0.2">
      <c r="A14" s="5" t="s">
        <v>46</v>
      </c>
      <c r="C14" s="45" t="s">
        <v>47</v>
      </c>
      <c r="D14" s="41"/>
      <c r="E14" s="45" t="s">
        <v>48</v>
      </c>
      <c r="G14" s="88" t="s">
        <v>49</v>
      </c>
      <c r="H14" s="88"/>
      <c r="I14" s="88"/>
      <c r="K14" s="85">
        <v>104000000</v>
      </c>
      <c r="L14" s="85"/>
      <c r="M14" s="85"/>
      <c r="N14" s="41"/>
      <c r="O14" s="85">
        <v>6180</v>
      </c>
      <c r="P14" s="85"/>
      <c r="Q14" s="85"/>
      <c r="R14" s="41"/>
      <c r="S14" s="88" t="s">
        <v>50</v>
      </c>
      <c r="T14" s="88"/>
      <c r="U14" s="88"/>
      <c r="V14" s="88"/>
      <c r="W14" s="88"/>
      <c r="X14" s="41"/>
      <c r="Y14" s="88" t="s">
        <v>47</v>
      </c>
      <c r="Z14" s="88"/>
      <c r="AA14" s="88"/>
      <c r="AB14" s="88"/>
      <c r="AC14" s="88"/>
      <c r="AD14" s="41"/>
      <c r="AE14" s="88" t="s">
        <v>48</v>
      </c>
      <c r="AF14" s="88"/>
      <c r="AG14" s="88"/>
      <c r="AH14" s="88"/>
      <c r="AI14" s="88"/>
      <c r="AJ14" s="41"/>
      <c r="AK14" s="88" t="s">
        <v>49</v>
      </c>
      <c r="AL14" s="88"/>
      <c r="AM14" s="88"/>
      <c r="AN14" s="41"/>
      <c r="AO14" s="85">
        <v>104000000</v>
      </c>
      <c r="AP14" s="85"/>
      <c r="AQ14" s="85"/>
      <c r="AR14" s="41"/>
      <c r="AS14" s="85">
        <v>6180</v>
      </c>
      <c r="AT14" s="85"/>
      <c r="AU14" s="85"/>
      <c r="AV14" s="45" t="s">
        <v>50</v>
      </c>
    </row>
    <row r="15" spans="1:49" ht="21.75" customHeight="1" x14ac:dyDescent="0.2">
      <c r="A15" s="7" t="s">
        <v>51</v>
      </c>
      <c r="C15" s="47" t="s">
        <v>47</v>
      </c>
      <c r="D15" s="41"/>
      <c r="E15" s="47" t="s">
        <v>48</v>
      </c>
      <c r="G15" s="87" t="s">
        <v>49</v>
      </c>
      <c r="H15" s="87"/>
      <c r="I15" s="87"/>
      <c r="K15" s="76">
        <v>211000000</v>
      </c>
      <c r="L15" s="76"/>
      <c r="M15" s="76"/>
      <c r="N15" s="41"/>
      <c r="O15" s="76">
        <v>3065</v>
      </c>
      <c r="P15" s="76"/>
      <c r="Q15" s="76"/>
      <c r="R15" s="41"/>
      <c r="S15" s="87" t="s">
        <v>52</v>
      </c>
      <c r="T15" s="87"/>
      <c r="U15" s="87"/>
      <c r="V15" s="87"/>
      <c r="W15" s="87"/>
      <c r="X15" s="41"/>
      <c r="Y15" s="87" t="s">
        <v>47</v>
      </c>
      <c r="Z15" s="87"/>
      <c r="AA15" s="87"/>
      <c r="AB15" s="87"/>
      <c r="AC15" s="87"/>
      <c r="AD15" s="41"/>
      <c r="AE15" s="87" t="s">
        <v>48</v>
      </c>
      <c r="AF15" s="87"/>
      <c r="AG15" s="87"/>
      <c r="AH15" s="87"/>
      <c r="AI15" s="87"/>
      <c r="AJ15" s="41"/>
      <c r="AK15" s="87" t="s">
        <v>49</v>
      </c>
      <c r="AL15" s="87"/>
      <c r="AM15" s="87"/>
      <c r="AN15" s="41"/>
      <c r="AO15" s="76">
        <v>211000000</v>
      </c>
      <c r="AP15" s="76"/>
      <c r="AQ15" s="76"/>
      <c r="AR15" s="41"/>
      <c r="AS15" s="76">
        <v>3065</v>
      </c>
      <c r="AT15" s="76"/>
      <c r="AU15" s="76"/>
      <c r="AV15" s="47" t="s">
        <v>52</v>
      </c>
    </row>
    <row r="16" spans="1:49" ht="14.45" customHeight="1" x14ac:dyDescent="0.2">
      <c r="A16" s="84" t="s">
        <v>53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</row>
    <row r="17" spans="1:35" ht="14.45" customHeight="1" x14ac:dyDescent="0.2">
      <c r="C17" s="79" t="s">
        <v>7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O17" s="79" t="s">
        <v>9</v>
      </c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</row>
    <row r="18" spans="1:35" ht="14.45" customHeight="1" x14ac:dyDescent="0.2">
      <c r="A18" s="2" t="s">
        <v>32</v>
      </c>
      <c r="C18" s="4" t="s">
        <v>43</v>
      </c>
      <c r="D18" s="3"/>
      <c r="E18" s="4" t="s">
        <v>45</v>
      </c>
      <c r="F18" s="3"/>
      <c r="G18" s="81" t="s">
        <v>34</v>
      </c>
      <c r="H18" s="81"/>
      <c r="I18" s="81"/>
      <c r="J18" s="3"/>
      <c r="K18" s="81" t="s">
        <v>35</v>
      </c>
      <c r="L18" s="81"/>
      <c r="M18" s="81"/>
      <c r="O18" s="81" t="s">
        <v>43</v>
      </c>
      <c r="P18" s="81"/>
      <c r="Q18" s="81"/>
      <c r="R18" s="81"/>
      <c r="S18" s="81"/>
      <c r="T18" s="3"/>
      <c r="U18" s="81" t="s">
        <v>45</v>
      </c>
      <c r="V18" s="81"/>
      <c r="W18" s="81"/>
      <c r="X18" s="81"/>
      <c r="Y18" s="81"/>
      <c r="Z18" s="3"/>
      <c r="AA18" s="81" t="s">
        <v>34</v>
      </c>
      <c r="AB18" s="81"/>
      <c r="AC18" s="81"/>
      <c r="AD18" s="81"/>
      <c r="AE18" s="81"/>
      <c r="AF18" s="3"/>
      <c r="AG18" s="81" t="s">
        <v>35</v>
      </c>
      <c r="AH18" s="81"/>
      <c r="AI18" s="81"/>
    </row>
    <row r="19" spans="1:35" ht="21.75" customHeight="1" x14ac:dyDescent="0.2">
      <c r="A19" s="3"/>
      <c r="C19" s="3"/>
      <c r="E19" s="3"/>
      <c r="G19" s="3"/>
      <c r="H19" s="3"/>
      <c r="I19" s="3"/>
      <c r="K19" s="3"/>
      <c r="L19" s="3"/>
      <c r="M19" s="3"/>
      <c r="O19" s="3"/>
      <c r="P19" s="3"/>
      <c r="Q19" s="3"/>
      <c r="R19" s="3"/>
      <c r="S19" s="3"/>
      <c r="U19" s="3"/>
      <c r="V19" s="3"/>
      <c r="W19" s="3"/>
      <c r="X19" s="3"/>
      <c r="Y19" s="3"/>
      <c r="AA19" s="3"/>
      <c r="AB19" s="3"/>
      <c r="AC19" s="3"/>
      <c r="AD19" s="3"/>
      <c r="AE19" s="3"/>
      <c r="AG19" s="3"/>
      <c r="AH19" s="3"/>
      <c r="AI19" s="3"/>
    </row>
    <row r="20" spans="1:35" ht="21.75" customHeight="1" x14ac:dyDescent="0.2"/>
    <row r="21" spans="1:35" ht="21.75" customHeight="1" x14ac:dyDescent="0.2"/>
    <row r="22" spans="1:35" ht="21.75" customHeight="1" x14ac:dyDescent="0.2"/>
    <row r="23" spans="1:35" ht="21.75" customHeight="1" x14ac:dyDescent="0.2"/>
    <row r="24" spans="1:35" ht="21.75" customHeight="1" x14ac:dyDescent="0.2"/>
    <row r="25" spans="1:35" ht="21.75" customHeight="1" x14ac:dyDescent="0.2"/>
    <row r="26" spans="1:35" ht="21.75" customHeight="1" x14ac:dyDescent="0.2"/>
    <row r="27" spans="1:35" ht="21.75" customHeight="1" x14ac:dyDescent="0.2"/>
    <row r="28" spans="1:35" ht="21.75" customHeight="1" x14ac:dyDescent="0.2"/>
    <row r="29" spans="1:35" ht="21.75" customHeight="1" x14ac:dyDescent="0.2"/>
  </sheetData>
  <mergeCells count="72">
    <mergeCell ref="AM8:AO8"/>
    <mergeCell ref="AQ8:AS8"/>
    <mergeCell ref="A1:AW1"/>
    <mergeCell ref="A2:AW2"/>
    <mergeCell ref="A3:AW3"/>
    <mergeCell ref="A5:AW5"/>
    <mergeCell ref="I6:AA6"/>
    <mergeCell ref="AC6:AS6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C10:AG10"/>
    <mergeCell ref="AI10:AK10"/>
    <mergeCell ref="AM10:AO10"/>
    <mergeCell ref="AQ10:AS10"/>
    <mergeCell ref="A11:AW11"/>
    <mergeCell ref="A10:G10"/>
    <mergeCell ref="I10:K10"/>
    <mergeCell ref="M10:O10"/>
    <mergeCell ref="Q10:U10"/>
    <mergeCell ref="W10:AA10"/>
    <mergeCell ref="C12:W12"/>
    <mergeCell ref="Y12:AV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AS14:AU14"/>
    <mergeCell ref="AS15:AU15"/>
    <mergeCell ref="G14:I14"/>
    <mergeCell ref="K14:M14"/>
    <mergeCell ref="O14:Q14"/>
    <mergeCell ref="S14:W14"/>
    <mergeCell ref="Y14:AC14"/>
    <mergeCell ref="AE14:AI14"/>
    <mergeCell ref="AK14:AM14"/>
    <mergeCell ref="AO14:AQ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16:AW16"/>
    <mergeCell ref="C17:M17"/>
    <mergeCell ref="O17:AI17"/>
    <mergeCell ref="AG18:AI18"/>
    <mergeCell ref="G18:I18"/>
    <mergeCell ref="K18:M18"/>
    <mergeCell ref="O18:S18"/>
    <mergeCell ref="U18:Y18"/>
    <mergeCell ref="AA18:AE18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31"/>
  <sheetViews>
    <sheetView rightToLeft="1" topLeftCell="A5" workbookViewId="0">
      <selection activeCell="M14" sqref="M14"/>
    </sheetView>
  </sheetViews>
  <sheetFormatPr defaultRowHeight="12.75" x14ac:dyDescent="0.2"/>
  <cols>
    <col min="1" max="1" width="6.140625" bestFit="1" customWidth="1"/>
    <col min="2" max="2" width="41.855468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7109375" customWidth="1"/>
    <col min="8" max="8" width="1.28515625" customWidth="1"/>
    <col min="9" max="9" width="17.85546875" customWidth="1"/>
    <col min="10" max="10" width="1.28515625" customWidth="1"/>
    <col min="11" max="11" width="11" customWidth="1"/>
    <col min="12" max="12" width="1.28515625" customWidth="1"/>
    <col min="13" max="13" width="17.85546875" customWidth="1"/>
    <col min="14" max="14" width="1.28515625" customWidth="1"/>
    <col min="15" max="15" width="11.85546875" customWidth="1"/>
    <col min="16" max="16" width="1.28515625" customWidth="1"/>
    <col min="17" max="17" width="17.7109375" customWidth="1"/>
    <col min="18" max="18" width="1.28515625" customWidth="1"/>
    <col min="19" max="19" width="11.85546875" bestFit="1" customWidth="1"/>
    <col min="20" max="20" width="1.28515625" customWidth="1"/>
    <col min="21" max="21" width="22.28515625" bestFit="1" customWidth="1"/>
    <col min="22" max="22" width="1.28515625" customWidth="1"/>
    <col min="23" max="23" width="17.7109375" bestFit="1" customWidth="1"/>
    <col min="24" max="24" width="1.28515625" customWidth="1"/>
    <col min="25" max="25" width="17.570312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ht="21.75" customHeight="1" x14ac:dyDescent="0.2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ht="21.75" customHeight="1" x14ac:dyDescent="0.2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14.45" customHeight="1" x14ac:dyDescent="0.2"/>
    <row r="5" spans="1:27" ht="14.45" customHeight="1" x14ac:dyDescent="0.2">
      <c r="A5" s="1" t="s">
        <v>54</v>
      </c>
      <c r="B5" s="84" t="s">
        <v>55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</row>
    <row r="6" spans="1:27" ht="14.45" customHeight="1" x14ac:dyDescent="0.2">
      <c r="E6" s="79" t="s">
        <v>7</v>
      </c>
      <c r="F6" s="79"/>
      <c r="G6" s="79"/>
      <c r="H6" s="79"/>
      <c r="I6" s="79"/>
      <c r="K6" s="79" t="s">
        <v>8</v>
      </c>
      <c r="L6" s="79"/>
      <c r="M6" s="79"/>
      <c r="N6" s="79"/>
      <c r="O6" s="79"/>
      <c r="P6" s="79"/>
      <c r="Q6" s="79"/>
      <c r="S6" s="79" t="s">
        <v>9</v>
      </c>
      <c r="T6" s="79"/>
      <c r="U6" s="79"/>
      <c r="V6" s="79"/>
      <c r="W6" s="79"/>
      <c r="X6" s="79"/>
      <c r="Y6" s="79"/>
      <c r="Z6" s="79"/>
      <c r="AA6" s="79"/>
    </row>
    <row r="7" spans="1:27" ht="14.45" customHeight="1" x14ac:dyDescent="0.2">
      <c r="E7" s="3"/>
      <c r="F7" s="3"/>
      <c r="G7" s="3"/>
      <c r="H7" s="3"/>
      <c r="I7" s="3"/>
      <c r="K7" s="81" t="s">
        <v>56</v>
      </c>
      <c r="L7" s="81"/>
      <c r="M7" s="81"/>
      <c r="N7" s="3"/>
      <c r="O7" s="81" t="s">
        <v>57</v>
      </c>
      <c r="P7" s="81"/>
      <c r="Q7" s="81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79" t="s">
        <v>58</v>
      </c>
      <c r="B8" s="79"/>
      <c r="D8" s="79" t="s">
        <v>59</v>
      </c>
      <c r="E8" s="79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60</v>
      </c>
      <c r="W8" s="2" t="s">
        <v>14</v>
      </c>
      <c r="Y8" s="2" t="s">
        <v>15</v>
      </c>
      <c r="AA8" s="2" t="s">
        <v>18</v>
      </c>
    </row>
    <row r="9" spans="1:27" ht="14.45" customHeight="1" x14ac:dyDescent="0.2">
      <c r="A9" s="56"/>
      <c r="B9" s="56"/>
      <c r="D9" s="56"/>
      <c r="E9" s="56"/>
      <c r="G9" s="56" t="s">
        <v>327</v>
      </c>
      <c r="I9" s="56" t="s">
        <v>327</v>
      </c>
      <c r="K9" s="57"/>
      <c r="M9" s="56" t="s">
        <v>327</v>
      </c>
      <c r="O9" s="57"/>
      <c r="Q9" s="56" t="s">
        <v>327</v>
      </c>
      <c r="S9" s="56"/>
      <c r="U9" s="56" t="s">
        <v>327</v>
      </c>
      <c r="W9" s="56" t="s">
        <v>327</v>
      </c>
      <c r="Y9" s="56" t="s">
        <v>327</v>
      </c>
      <c r="AA9" s="56" t="s">
        <v>332</v>
      </c>
    </row>
    <row r="10" spans="1:27" ht="21.75" customHeight="1" x14ac:dyDescent="0.2">
      <c r="A10" s="80" t="s">
        <v>61</v>
      </c>
      <c r="B10" s="80"/>
      <c r="D10" s="76">
        <v>6900000</v>
      </c>
      <c r="E10" s="76"/>
      <c r="F10" s="41"/>
      <c r="G10" s="40">
        <v>70106907597</v>
      </c>
      <c r="H10" s="41"/>
      <c r="I10" s="40">
        <v>97548122100</v>
      </c>
      <c r="J10" s="41"/>
      <c r="K10" s="42">
        <v>0</v>
      </c>
      <c r="L10" s="41"/>
      <c r="M10" s="40">
        <v>0</v>
      </c>
      <c r="N10" s="41"/>
      <c r="O10" s="42">
        <v>0</v>
      </c>
      <c r="P10" s="41"/>
      <c r="Q10" s="40">
        <v>0</v>
      </c>
      <c r="R10" s="41"/>
      <c r="S10" s="42">
        <v>6900000</v>
      </c>
      <c r="T10" s="41"/>
      <c r="U10" s="40">
        <v>14950</v>
      </c>
      <c r="V10" s="41"/>
      <c r="W10" s="40">
        <v>70106907597</v>
      </c>
      <c r="X10" s="41"/>
      <c r="Y10" s="40">
        <v>102917743500</v>
      </c>
      <c r="Z10" s="41"/>
      <c r="AA10" s="37">
        <f>Y10/سهام!$AF$8</f>
        <v>7.5603991774768396E-4</v>
      </c>
    </row>
    <row r="11" spans="1:27" ht="21.75" customHeight="1" x14ac:dyDescent="0.2">
      <c r="A11" s="73" t="s">
        <v>62</v>
      </c>
      <c r="B11" s="73"/>
      <c r="D11" s="76">
        <v>2997000</v>
      </c>
      <c r="E11" s="76"/>
      <c r="F11" s="41"/>
      <c r="G11" s="42">
        <v>74076864070</v>
      </c>
      <c r="H11" s="41"/>
      <c r="I11" s="42">
        <v>82257840819</v>
      </c>
      <c r="J11" s="41"/>
      <c r="K11" s="42">
        <v>12263652</v>
      </c>
      <c r="L11" s="41"/>
      <c r="M11" s="42">
        <v>360772042026</v>
      </c>
      <c r="N11" s="41"/>
      <c r="O11" s="42">
        <v>0</v>
      </c>
      <c r="P11" s="41"/>
      <c r="Q11" s="42">
        <v>0</v>
      </c>
      <c r="R11" s="41"/>
      <c r="S11" s="42">
        <v>15260652</v>
      </c>
      <c r="T11" s="41"/>
      <c r="U11" s="42">
        <v>29550</v>
      </c>
      <c r="V11" s="41"/>
      <c r="W11" s="42">
        <v>434848906096</v>
      </c>
      <c r="X11" s="41"/>
      <c r="Y11" s="42">
        <v>449915076386.82001</v>
      </c>
      <c r="Z11" s="41"/>
      <c r="AA11" s="38">
        <f>Y11/سهام!$AF$8</f>
        <v>3.3051031413736187E-3</v>
      </c>
    </row>
    <row r="12" spans="1:27" ht="21.75" customHeight="1" x14ac:dyDescent="0.2">
      <c r="A12" s="73" t="s">
        <v>63</v>
      </c>
      <c r="B12" s="73"/>
      <c r="D12" s="76">
        <v>12070000</v>
      </c>
      <c r="E12" s="76"/>
      <c r="F12" s="41"/>
      <c r="G12" s="42">
        <v>247929443487</v>
      </c>
      <c r="H12" s="41"/>
      <c r="I12" s="42">
        <v>328873547090</v>
      </c>
      <c r="J12" s="41"/>
      <c r="K12" s="42">
        <v>0</v>
      </c>
      <c r="L12" s="41"/>
      <c r="M12" s="42">
        <v>0</v>
      </c>
      <c r="N12" s="41"/>
      <c r="O12" s="42">
        <v>0</v>
      </c>
      <c r="P12" s="41"/>
      <c r="Q12" s="42">
        <v>0</v>
      </c>
      <c r="R12" s="41"/>
      <c r="S12" s="42">
        <v>12070000</v>
      </c>
      <c r="T12" s="41"/>
      <c r="U12" s="42">
        <v>28890</v>
      </c>
      <c r="V12" s="41"/>
      <c r="W12" s="42">
        <v>247929443487</v>
      </c>
      <c r="X12" s="41"/>
      <c r="Y12" s="42">
        <v>347900284710</v>
      </c>
      <c r="Z12" s="41"/>
      <c r="AA12" s="38">
        <f>Y12/سهام!$AF$8</f>
        <v>2.555696361886755E-3</v>
      </c>
    </row>
    <row r="13" spans="1:27" ht="21.75" customHeight="1" x14ac:dyDescent="0.2">
      <c r="A13" s="73" t="s">
        <v>64</v>
      </c>
      <c r="B13" s="73"/>
      <c r="D13" s="76">
        <v>2000000</v>
      </c>
      <c r="E13" s="76"/>
      <c r="F13" s="41"/>
      <c r="G13" s="42">
        <v>20023200000</v>
      </c>
      <c r="H13" s="41"/>
      <c r="I13" s="42">
        <v>23106732000</v>
      </c>
      <c r="J13" s="41"/>
      <c r="K13" s="42">
        <v>0</v>
      </c>
      <c r="L13" s="41"/>
      <c r="M13" s="42">
        <v>0</v>
      </c>
      <c r="N13" s="41"/>
      <c r="O13" s="42">
        <v>0</v>
      </c>
      <c r="P13" s="41"/>
      <c r="Q13" s="42">
        <v>0</v>
      </c>
      <c r="R13" s="41"/>
      <c r="S13" s="42">
        <v>2000000</v>
      </c>
      <c r="T13" s="41"/>
      <c r="U13" s="42">
        <v>13680</v>
      </c>
      <c r="V13" s="41"/>
      <c r="W13" s="42">
        <v>20023200000</v>
      </c>
      <c r="X13" s="41"/>
      <c r="Y13" s="42">
        <v>27297072000</v>
      </c>
      <c r="Z13" s="41"/>
      <c r="AA13" s="38">
        <f>Y13/سهام!$AF$8</f>
        <v>2.0052592845307189E-4</v>
      </c>
    </row>
    <row r="14" spans="1:27" ht="21.75" customHeight="1" x14ac:dyDescent="0.2">
      <c r="A14" s="73" t="s">
        <v>65</v>
      </c>
      <c r="B14" s="73"/>
      <c r="D14" s="76">
        <v>400700</v>
      </c>
      <c r="E14" s="76"/>
      <c r="F14" s="41"/>
      <c r="G14" s="42">
        <v>121564190291</v>
      </c>
      <c r="H14" s="41"/>
      <c r="I14" s="42">
        <v>121656162082.50999</v>
      </c>
      <c r="J14" s="41"/>
      <c r="K14" s="42">
        <v>0</v>
      </c>
      <c r="L14" s="41"/>
      <c r="M14" s="42">
        <v>0</v>
      </c>
      <c r="N14" s="41"/>
      <c r="O14" s="42">
        <v>0</v>
      </c>
      <c r="P14" s="41"/>
      <c r="Q14" s="42">
        <v>0</v>
      </c>
      <c r="R14" s="41"/>
      <c r="S14" s="42">
        <v>400700</v>
      </c>
      <c r="T14" s="41"/>
      <c r="U14" s="42">
        <v>347707</v>
      </c>
      <c r="V14" s="41"/>
      <c r="W14" s="42">
        <v>121564190291</v>
      </c>
      <c r="X14" s="41"/>
      <c r="Y14" s="42">
        <v>139005744651.73001</v>
      </c>
      <c r="Z14" s="41"/>
      <c r="AA14" s="38">
        <f>Y14/سهام!$AF$8</f>
        <v>1.0211445391138945E-3</v>
      </c>
    </row>
    <row r="15" spans="1:27" ht="21.75" customHeight="1" x14ac:dyDescent="0.2">
      <c r="A15" s="73" t="s">
        <v>66</v>
      </c>
      <c r="B15" s="73"/>
      <c r="D15" s="76">
        <v>3240389</v>
      </c>
      <c r="E15" s="76"/>
      <c r="F15" s="41"/>
      <c r="G15" s="42">
        <v>160201591771</v>
      </c>
      <c r="H15" s="41"/>
      <c r="I15" s="42">
        <v>197888019005.41299</v>
      </c>
      <c r="J15" s="41"/>
      <c r="K15" s="42">
        <v>0</v>
      </c>
      <c r="L15" s="41"/>
      <c r="M15" s="42">
        <v>0</v>
      </c>
      <c r="N15" s="41"/>
      <c r="O15" s="42">
        <v>0</v>
      </c>
      <c r="P15" s="41"/>
      <c r="Q15" s="42">
        <v>0</v>
      </c>
      <c r="R15" s="41"/>
      <c r="S15" s="42">
        <v>3240389</v>
      </c>
      <c r="T15" s="41"/>
      <c r="U15" s="42">
        <v>66280</v>
      </c>
      <c r="V15" s="41"/>
      <c r="W15" s="42">
        <v>160201591771</v>
      </c>
      <c r="X15" s="41"/>
      <c r="Y15" s="42">
        <v>214279005059.284</v>
      </c>
      <c r="Z15" s="41"/>
      <c r="AA15" s="38">
        <f>Y15/سهام!$AF$8</f>
        <v>1.5741064256823375E-3</v>
      </c>
    </row>
    <row r="16" spans="1:27" ht="21.75" customHeight="1" x14ac:dyDescent="0.2">
      <c r="A16" s="73" t="s">
        <v>67</v>
      </c>
      <c r="B16" s="73"/>
      <c r="D16" s="76">
        <v>1310000</v>
      </c>
      <c r="E16" s="76"/>
      <c r="F16" s="41"/>
      <c r="G16" s="42">
        <v>19921982723</v>
      </c>
      <c r="H16" s="41"/>
      <c r="I16" s="42">
        <v>24040718878</v>
      </c>
      <c r="J16" s="41"/>
      <c r="K16" s="42">
        <v>0</v>
      </c>
      <c r="L16" s="41"/>
      <c r="M16" s="42">
        <v>0</v>
      </c>
      <c r="N16" s="41"/>
      <c r="O16" s="42">
        <v>0</v>
      </c>
      <c r="P16" s="41"/>
      <c r="Q16" s="42">
        <v>0</v>
      </c>
      <c r="R16" s="41"/>
      <c r="S16" s="42">
        <v>1310000</v>
      </c>
      <c r="T16" s="41"/>
      <c r="U16" s="42">
        <v>17928</v>
      </c>
      <c r="V16" s="41"/>
      <c r="W16" s="42">
        <v>19921982723</v>
      </c>
      <c r="X16" s="41"/>
      <c r="Y16" s="42">
        <v>23431662933</v>
      </c>
      <c r="Z16" s="41"/>
      <c r="AA16" s="38">
        <f>Y16/سهام!$AF$8</f>
        <v>1.7213040156245529E-4</v>
      </c>
    </row>
    <row r="17" spans="1:27" ht="21.75" customHeight="1" x14ac:dyDescent="0.2">
      <c r="A17" s="73" t="s">
        <v>68</v>
      </c>
      <c r="B17" s="73"/>
      <c r="D17" s="76">
        <v>43484197</v>
      </c>
      <c r="E17" s="76"/>
      <c r="F17" s="41"/>
      <c r="G17" s="42">
        <v>1721471824256</v>
      </c>
      <c r="H17" s="41"/>
      <c r="I17" s="42">
        <v>2142110459340.72</v>
      </c>
      <c r="J17" s="41"/>
      <c r="K17" s="42">
        <v>27372413</v>
      </c>
      <c r="L17" s="41"/>
      <c r="M17" s="42">
        <v>1516254092925</v>
      </c>
      <c r="N17" s="41"/>
      <c r="O17" s="42">
        <v>-14856610</v>
      </c>
      <c r="P17" s="41"/>
      <c r="Q17" s="42">
        <v>805234070462</v>
      </c>
      <c r="R17" s="41"/>
      <c r="S17" s="42">
        <v>56000000</v>
      </c>
      <c r="T17" s="41"/>
      <c r="U17" s="42">
        <v>56546</v>
      </c>
      <c r="V17" s="41"/>
      <c r="W17" s="42">
        <v>2626844561505</v>
      </c>
      <c r="X17" s="41"/>
      <c r="Y17" s="42">
        <v>3162776108800</v>
      </c>
      <c r="Z17" s="41"/>
      <c r="AA17" s="38">
        <f>Y17/سهام!$AF$8</f>
        <v>2.3233943028992777E-2</v>
      </c>
    </row>
    <row r="18" spans="1:27" ht="21.75" customHeight="1" x14ac:dyDescent="0.2">
      <c r="A18" s="73" t="s">
        <v>69</v>
      </c>
      <c r="B18" s="73"/>
      <c r="D18" s="76">
        <v>5000000</v>
      </c>
      <c r="E18" s="76"/>
      <c r="F18" s="41"/>
      <c r="G18" s="42">
        <v>50058000000</v>
      </c>
      <c r="H18" s="41"/>
      <c r="I18" s="42">
        <v>49885000000</v>
      </c>
      <c r="J18" s="41"/>
      <c r="K18" s="42">
        <v>0</v>
      </c>
      <c r="L18" s="41"/>
      <c r="M18" s="42">
        <v>0</v>
      </c>
      <c r="N18" s="41"/>
      <c r="O18" s="42">
        <v>0</v>
      </c>
      <c r="P18" s="41"/>
      <c r="Q18" s="42">
        <v>0</v>
      </c>
      <c r="R18" s="41"/>
      <c r="S18" s="42">
        <v>5000000</v>
      </c>
      <c r="T18" s="41"/>
      <c r="U18" s="42">
        <v>10898</v>
      </c>
      <c r="V18" s="41"/>
      <c r="W18" s="42">
        <v>50058000000</v>
      </c>
      <c r="X18" s="41"/>
      <c r="Y18" s="42">
        <v>54364673000</v>
      </c>
      <c r="Z18" s="41"/>
      <c r="AA18" s="38">
        <f>Y18/سهام!$AF$8</f>
        <v>3.9936614917426491E-4</v>
      </c>
    </row>
    <row r="19" spans="1:27" ht="21.75" customHeight="1" x14ac:dyDescent="0.2">
      <c r="A19" s="73" t="s">
        <v>70</v>
      </c>
      <c r="B19" s="73"/>
      <c r="D19" s="76">
        <v>15984000</v>
      </c>
      <c r="E19" s="76"/>
      <c r="F19" s="41"/>
      <c r="G19" s="42">
        <v>230248638955</v>
      </c>
      <c r="H19" s="41"/>
      <c r="I19" s="42">
        <v>288644986080</v>
      </c>
      <c r="J19" s="41"/>
      <c r="K19" s="42">
        <v>0</v>
      </c>
      <c r="L19" s="41"/>
      <c r="M19" s="42">
        <v>0</v>
      </c>
      <c r="N19" s="41"/>
      <c r="O19" s="42">
        <v>-11200000</v>
      </c>
      <c r="P19" s="41"/>
      <c r="Q19" s="42">
        <v>220378000000</v>
      </c>
      <c r="R19" s="41"/>
      <c r="S19" s="42">
        <v>4784000</v>
      </c>
      <c r="T19" s="41"/>
      <c r="U19" s="42">
        <v>20045</v>
      </c>
      <c r="V19" s="41"/>
      <c r="W19" s="42">
        <v>68913256305</v>
      </c>
      <c r="X19" s="41"/>
      <c r="Y19" s="42">
        <v>95674720856</v>
      </c>
      <c r="Z19" s="41"/>
      <c r="AA19" s="38">
        <f>Y19/سهام!$AF$8</f>
        <v>7.0283223889865847E-4</v>
      </c>
    </row>
    <row r="20" spans="1:27" ht="21.75" customHeight="1" x14ac:dyDescent="0.2">
      <c r="A20" s="73" t="s">
        <v>71</v>
      </c>
      <c r="B20" s="73"/>
      <c r="D20" s="76">
        <v>5000000</v>
      </c>
      <c r="E20" s="76"/>
      <c r="F20" s="41"/>
      <c r="G20" s="42">
        <v>50112250000</v>
      </c>
      <c r="H20" s="41"/>
      <c r="I20" s="42">
        <v>49885000000</v>
      </c>
      <c r="J20" s="41"/>
      <c r="K20" s="42">
        <v>0</v>
      </c>
      <c r="L20" s="41"/>
      <c r="M20" s="42">
        <v>0</v>
      </c>
      <c r="N20" s="41"/>
      <c r="O20" s="42">
        <v>0</v>
      </c>
      <c r="P20" s="41"/>
      <c r="Q20" s="42">
        <v>0</v>
      </c>
      <c r="R20" s="41"/>
      <c r="S20" s="42">
        <v>5000000</v>
      </c>
      <c r="T20" s="41"/>
      <c r="U20" s="42">
        <v>10579</v>
      </c>
      <c r="V20" s="41"/>
      <c r="W20" s="42">
        <v>50112250000</v>
      </c>
      <c r="X20" s="41"/>
      <c r="Y20" s="42">
        <v>52773341500</v>
      </c>
      <c r="Z20" s="41"/>
      <c r="AA20" s="38">
        <f>Y20/سهام!$AF$8</f>
        <v>3.8767613251188736E-4</v>
      </c>
    </row>
    <row r="21" spans="1:27" ht="21.75" customHeight="1" x14ac:dyDescent="0.2">
      <c r="A21" s="73" t="s">
        <v>72</v>
      </c>
      <c r="B21" s="73"/>
      <c r="D21" s="76">
        <v>5250000</v>
      </c>
      <c r="E21" s="76"/>
      <c r="F21" s="41"/>
      <c r="G21" s="42">
        <v>200260029375</v>
      </c>
      <c r="H21" s="41"/>
      <c r="I21" s="42">
        <v>200008420171.875</v>
      </c>
      <c r="J21" s="41"/>
      <c r="K21" s="42">
        <v>0</v>
      </c>
      <c r="L21" s="41"/>
      <c r="M21" s="42">
        <v>0</v>
      </c>
      <c r="N21" s="41"/>
      <c r="O21" s="42">
        <v>0</v>
      </c>
      <c r="P21" s="41"/>
      <c r="Q21" s="42">
        <v>0</v>
      </c>
      <c r="R21" s="41"/>
      <c r="S21" s="42">
        <v>5250000</v>
      </c>
      <c r="T21" s="41"/>
      <c r="U21" s="42">
        <v>39210</v>
      </c>
      <c r="V21" s="41"/>
      <c r="W21" s="42">
        <v>200260029375</v>
      </c>
      <c r="X21" s="41"/>
      <c r="Y21" s="42">
        <v>205592611218.75</v>
      </c>
      <c r="Z21" s="41"/>
      <c r="AA21" s="38">
        <f>Y21/سهام!$AF$8</f>
        <v>1.5102956554362786E-3</v>
      </c>
    </row>
    <row r="22" spans="1:27" ht="21.75" customHeight="1" x14ac:dyDescent="0.2">
      <c r="A22" s="73" t="s">
        <v>73</v>
      </c>
      <c r="B22" s="73"/>
      <c r="D22" s="76">
        <v>10000000</v>
      </c>
      <c r="E22" s="76"/>
      <c r="F22" s="41"/>
      <c r="G22" s="42">
        <v>129000000000</v>
      </c>
      <c r="H22" s="41"/>
      <c r="I22" s="42">
        <v>177590600000</v>
      </c>
      <c r="J22" s="41"/>
      <c r="K22" s="42">
        <v>0</v>
      </c>
      <c r="L22" s="41"/>
      <c r="M22" s="42">
        <v>0</v>
      </c>
      <c r="N22" s="41"/>
      <c r="O22" s="42">
        <v>0</v>
      </c>
      <c r="P22" s="41"/>
      <c r="Q22" s="42">
        <v>0</v>
      </c>
      <c r="R22" s="41"/>
      <c r="S22" s="42">
        <v>10000000</v>
      </c>
      <c r="T22" s="41"/>
      <c r="U22" s="42">
        <v>19040</v>
      </c>
      <c r="V22" s="41"/>
      <c r="W22" s="42">
        <v>129000000000</v>
      </c>
      <c r="X22" s="41"/>
      <c r="Y22" s="42">
        <v>189962080000</v>
      </c>
      <c r="Z22" s="41"/>
      <c r="AA22" s="38">
        <f>Y22/سهام!$AF$8</f>
        <v>1.3954728354336583E-3</v>
      </c>
    </row>
    <row r="23" spans="1:27" ht="21.75" customHeight="1" x14ac:dyDescent="0.2">
      <c r="A23" s="73" t="s">
        <v>74</v>
      </c>
      <c r="B23" s="73"/>
      <c r="D23" s="76">
        <v>8625600</v>
      </c>
      <c r="E23" s="76"/>
      <c r="F23" s="41"/>
      <c r="G23" s="42">
        <v>39363658557</v>
      </c>
      <c r="H23" s="41"/>
      <c r="I23" s="42">
        <v>121810723200</v>
      </c>
      <c r="J23" s="41"/>
      <c r="K23" s="42">
        <v>0</v>
      </c>
      <c r="L23" s="41"/>
      <c r="M23" s="42">
        <v>0</v>
      </c>
      <c r="N23" s="41"/>
      <c r="O23" s="42">
        <v>-8625600</v>
      </c>
      <c r="P23" s="41"/>
      <c r="Q23" s="42">
        <v>122638780800</v>
      </c>
      <c r="R23" s="41"/>
      <c r="S23" s="42">
        <v>0</v>
      </c>
      <c r="T23" s="41"/>
      <c r="U23" s="42">
        <v>0</v>
      </c>
      <c r="V23" s="41"/>
      <c r="W23" s="42">
        <v>0</v>
      </c>
      <c r="X23" s="41"/>
      <c r="Y23" s="42">
        <v>0</v>
      </c>
      <c r="Z23" s="41"/>
      <c r="AA23" s="38">
        <f>Y23/سهام!$AF$8</f>
        <v>0</v>
      </c>
    </row>
    <row r="24" spans="1:27" ht="21.75" customHeight="1" x14ac:dyDescent="0.2">
      <c r="A24" s="73" t="s">
        <v>75</v>
      </c>
      <c r="B24" s="73"/>
      <c r="D24" s="76">
        <v>10680000</v>
      </c>
      <c r="E24" s="76"/>
      <c r="F24" s="41"/>
      <c r="G24" s="42">
        <v>290433689455</v>
      </c>
      <c r="H24" s="41"/>
      <c r="I24" s="42">
        <v>419862840000</v>
      </c>
      <c r="J24" s="41"/>
      <c r="K24" s="42">
        <v>0</v>
      </c>
      <c r="L24" s="41"/>
      <c r="M24" s="42">
        <v>0</v>
      </c>
      <c r="N24" s="41"/>
      <c r="O24" s="42">
        <v>0</v>
      </c>
      <c r="P24" s="41"/>
      <c r="Q24" s="42">
        <v>0</v>
      </c>
      <c r="R24" s="41"/>
      <c r="S24" s="42">
        <v>10680000</v>
      </c>
      <c r="T24" s="41"/>
      <c r="U24" s="42">
        <v>42841</v>
      </c>
      <c r="V24" s="41"/>
      <c r="W24" s="42">
        <v>290433689455</v>
      </c>
      <c r="X24" s="41"/>
      <c r="Y24" s="42">
        <v>457541880000</v>
      </c>
      <c r="Z24" s="41"/>
      <c r="AA24" s="38">
        <f>Y24/سهام!$AF$8</f>
        <v>3.361130098245116E-3</v>
      </c>
    </row>
    <row r="25" spans="1:27" ht="21.75" customHeight="1" x14ac:dyDescent="0.2">
      <c r="A25" s="73" t="s">
        <v>76</v>
      </c>
      <c r="B25" s="73"/>
      <c r="D25" s="76">
        <v>67248</v>
      </c>
      <c r="E25" s="76"/>
      <c r="F25" s="41"/>
      <c r="G25" s="42">
        <v>189996470306</v>
      </c>
      <c r="H25" s="41"/>
      <c r="I25" s="42">
        <v>256260924880</v>
      </c>
      <c r="J25" s="41"/>
      <c r="K25" s="42">
        <v>0</v>
      </c>
      <c r="L25" s="41"/>
      <c r="M25" s="42">
        <v>0</v>
      </c>
      <c r="N25" s="41"/>
      <c r="O25" s="42">
        <v>0</v>
      </c>
      <c r="P25" s="41"/>
      <c r="Q25" s="42">
        <v>0</v>
      </c>
      <c r="R25" s="41"/>
      <c r="S25" s="42">
        <v>67248</v>
      </c>
      <c r="T25" s="41"/>
      <c r="U25" s="42">
        <v>4333975</v>
      </c>
      <c r="V25" s="41"/>
      <c r="W25" s="42">
        <v>189996470306</v>
      </c>
      <c r="X25" s="41"/>
      <c r="Y25" s="42">
        <v>291451130800</v>
      </c>
      <c r="Z25" s="41"/>
      <c r="AA25" s="38">
        <f>Y25/سهام!$AF$8</f>
        <v>2.1410174909004048E-3</v>
      </c>
    </row>
    <row r="26" spans="1:27" ht="21.75" customHeight="1" x14ac:dyDescent="0.2">
      <c r="A26" s="73" t="s">
        <v>77</v>
      </c>
      <c r="B26" s="73"/>
      <c r="D26" s="76">
        <v>15185000</v>
      </c>
      <c r="E26" s="76"/>
      <c r="F26" s="41"/>
      <c r="G26" s="42">
        <v>228468586928</v>
      </c>
      <c r="H26" s="41"/>
      <c r="I26" s="42">
        <v>301637983292</v>
      </c>
      <c r="J26" s="41"/>
      <c r="K26" s="42">
        <v>0</v>
      </c>
      <c r="L26" s="41"/>
      <c r="M26" s="42">
        <v>0</v>
      </c>
      <c r="N26" s="41"/>
      <c r="O26" s="42">
        <v>0</v>
      </c>
      <c r="P26" s="41"/>
      <c r="Q26" s="42">
        <v>0</v>
      </c>
      <c r="R26" s="41"/>
      <c r="S26" s="42">
        <v>15185000</v>
      </c>
      <c r="T26" s="41"/>
      <c r="U26" s="42">
        <v>23550</v>
      </c>
      <c r="V26" s="41"/>
      <c r="W26" s="42">
        <v>228468586928</v>
      </c>
      <c r="X26" s="41"/>
      <c r="Y26" s="42">
        <v>356784254475</v>
      </c>
      <c r="Z26" s="41"/>
      <c r="AA26" s="38">
        <f>Y26/سهام!$AF$8</f>
        <v>2.6209585367264463E-3</v>
      </c>
    </row>
    <row r="27" spans="1:27" ht="21.75" customHeight="1" x14ac:dyDescent="0.2">
      <c r="A27" s="73" t="s">
        <v>78</v>
      </c>
      <c r="B27" s="73"/>
      <c r="D27" s="76">
        <v>130571</v>
      </c>
      <c r="E27" s="76"/>
      <c r="F27" s="41"/>
      <c r="G27" s="42">
        <v>99999758915</v>
      </c>
      <c r="H27" s="41"/>
      <c r="I27" s="42">
        <v>168175036287</v>
      </c>
      <c r="J27" s="41"/>
      <c r="K27" s="42">
        <v>0</v>
      </c>
      <c r="L27" s="41"/>
      <c r="M27" s="42">
        <v>0</v>
      </c>
      <c r="N27" s="41"/>
      <c r="O27" s="42">
        <v>0</v>
      </c>
      <c r="P27" s="41"/>
      <c r="Q27" s="42">
        <v>0</v>
      </c>
      <c r="R27" s="41"/>
      <c r="S27" s="42">
        <v>130571</v>
      </c>
      <c r="T27" s="41"/>
      <c r="U27" s="42">
        <v>1465879</v>
      </c>
      <c r="V27" s="41"/>
      <c r="W27" s="42">
        <v>99999758915</v>
      </c>
      <c r="X27" s="41"/>
      <c r="Y27" s="42">
        <v>191401266909</v>
      </c>
      <c r="Z27" s="41"/>
      <c r="AA27" s="38">
        <f>Y27/سهام!$AF$8</f>
        <v>1.406045188803453E-3</v>
      </c>
    </row>
    <row r="28" spans="1:27" ht="21.75" customHeight="1" x14ac:dyDescent="0.2">
      <c r="A28" s="73" t="s">
        <v>79</v>
      </c>
      <c r="B28" s="73"/>
      <c r="D28" s="76">
        <v>10000</v>
      </c>
      <c r="E28" s="76"/>
      <c r="F28" s="41"/>
      <c r="G28" s="42">
        <v>10000000000</v>
      </c>
      <c r="H28" s="41"/>
      <c r="I28" s="42">
        <v>18102520000</v>
      </c>
      <c r="J28" s="41"/>
      <c r="K28" s="42">
        <v>0</v>
      </c>
      <c r="L28" s="41"/>
      <c r="M28" s="42">
        <v>0</v>
      </c>
      <c r="N28" s="41"/>
      <c r="O28" s="42">
        <v>0</v>
      </c>
      <c r="P28" s="41"/>
      <c r="Q28" s="42">
        <v>0</v>
      </c>
      <c r="R28" s="41"/>
      <c r="S28" s="42">
        <v>10000</v>
      </c>
      <c r="T28" s="41"/>
      <c r="U28" s="42">
        <v>2086480</v>
      </c>
      <c r="V28" s="41"/>
      <c r="W28" s="42">
        <v>10000000000</v>
      </c>
      <c r="X28" s="41"/>
      <c r="Y28" s="42">
        <v>20864800000</v>
      </c>
      <c r="Z28" s="41"/>
      <c r="AA28" s="38">
        <f>Y28/سهام!$AF$8</f>
        <v>1.5327407247149637E-4</v>
      </c>
    </row>
    <row r="29" spans="1:27" ht="21.75" customHeight="1" x14ac:dyDescent="0.2">
      <c r="A29" s="73" t="s">
        <v>80</v>
      </c>
      <c r="B29" s="73"/>
      <c r="D29" s="76">
        <v>0</v>
      </c>
      <c r="E29" s="76"/>
      <c r="F29" s="41"/>
      <c r="G29" s="42">
        <v>0</v>
      </c>
      <c r="H29" s="41"/>
      <c r="I29" s="42">
        <v>0</v>
      </c>
      <c r="J29" s="41"/>
      <c r="K29" s="42">
        <v>5000000</v>
      </c>
      <c r="L29" s="41"/>
      <c r="M29" s="42">
        <v>50112250000</v>
      </c>
      <c r="N29" s="41"/>
      <c r="O29" s="42">
        <v>0</v>
      </c>
      <c r="P29" s="41"/>
      <c r="Q29" s="42">
        <v>0</v>
      </c>
      <c r="R29" s="41"/>
      <c r="S29" s="42">
        <v>5000000</v>
      </c>
      <c r="T29" s="41"/>
      <c r="U29" s="42">
        <v>10000</v>
      </c>
      <c r="V29" s="41"/>
      <c r="W29" s="42">
        <v>50112250000</v>
      </c>
      <c r="X29" s="41"/>
      <c r="Y29" s="42">
        <v>49885000000</v>
      </c>
      <c r="Z29" s="41"/>
      <c r="AA29" s="38">
        <f>Y29/سهام!$AF$8</f>
        <v>3.6645820258236826E-4</v>
      </c>
    </row>
    <row r="30" spans="1:27" ht="21.75" customHeight="1" x14ac:dyDescent="0.2">
      <c r="A30" s="77" t="s">
        <v>81</v>
      </c>
      <c r="B30" s="77"/>
      <c r="D30" s="91">
        <v>0</v>
      </c>
      <c r="E30" s="91"/>
      <c r="F30" s="41"/>
      <c r="G30" s="24">
        <v>0</v>
      </c>
      <c r="H30" s="41"/>
      <c r="I30" s="24">
        <v>0</v>
      </c>
      <c r="J30" s="41"/>
      <c r="K30" s="24">
        <v>3000000</v>
      </c>
      <c r="L30" s="41"/>
      <c r="M30" s="24">
        <v>30067350000</v>
      </c>
      <c r="N30" s="41"/>
      <c r="O30" s="24">
        <v>0</v>
      </c>
      <c r="P30" s="41"/>
      <c r="Q30" s="24">
        <v>0</v>
      </c>
      <c r="R30" s="41"/>
      <c r="S30" s="24">
        <v>3000000</v>
      </c>
      <c r="T30" s="41"/>
      <c r="U30" s="24">
        <v>10000</v>
      </c>
      <c r="V30" s="41"/>
      <c r="W30" s="24">
        <v>30067350000</v>
      </c>
      <c r="X30" s="41"/>
      <c r="Y30" s="24">
        <v>29931000000</v>
      </c>
      <c r="Z30" s="41"/>
      <c r="AA30" s="38">
        <f>Y30/سهام!$AF$8</f>
        <v>2.1987492154942095E-4</v>
      </c>
    </row>
    <row r="31" spans="1:27" ht="21.75" customHeight="1" x14ac:dyDescent="0.2">
      <c r="A31" s="75" t="s">
        <v>30</v>
      </c>
      <c r="B31" s="75"/>
      <c r="D31" s="92">
        <f>SUM(D10:E30)</f>
        <v>148334705</v>
      </c>
      <c r="E31" s="92"/>
      <c r="F31" s="41"/>
      <c r="G31" s="44">
        <f>SUM(G10:G30)</f>
        <v>3953237086686</v>
      </c>
      <c r="H31" s="41"/>
      <c r="I31" s="44">
        <f>SUM(I10:I30)</f>
        <v>5069345635226.5176</v>
      </c>
      <c r="J31" s="41"/>
      <c r="K31" s="44">
        <v>47636065</v>
      </c>
      <c r="L31" s="41"/>
      <c r="M31" s="44">
        <v>1957205734951</v>
      </c>
      <c r="N31" s="41"/>
      <c r="O31" s="44">
        <v>-34682210</v>
      </c>
      <c r="P31" s="41"/>
      <c r="Q31" s="44">
        <f>SUM(Q10:Q30)</f>
        <v>1148250851262</v>
      </c>
      <c r="R31" s="41"/>
      <c r="S31" s="44">
        <v>161288560</v>
      </c>
      <c r="T31" s="41"/>
      <c r="U31" s="44"/>
      <c r="V31" s="41"/>
      <c r="W31" s="44">
        <f>SUM(W10:W30)</f>
        <v>5098862424754</v>
      </c>
      <c r="X31" s="41"/>
      <c r="Y31" s="44">
        <f>SUM(Y10:Y30)</f>
        <v>6463749456799.584</v>
      </c>
      <c r="Z31" s="41"/>
      <c r="AA31" s="50">
        <f>SUM(AA10:AA30)</f>
        <v>4.7483091267546046E-2</v>
      </c>
    </row>
  </sheetData>
  <mergeCells count="55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37"/>
  <sheetViews>
    <sheetView rightToLeft="1" zoomScale="70" zoomScaleNormal="70" workbookViewId="0">
      <selection activeCell="N4" sqref="N1:O1048576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8.5703125" customWidth="1"/>
    <col min="5" max="5" width="1.28515625" customWidth="1"/>
    <col min="6" max="6" width="27.85546875" customWidth="1"/>
    <col min="7" max="7" width="1.28515625" customWidth="1"/>
    <col min="8" max="8" width="16.140625" customWidth="1"/>
    <col min="9" max="9" width="1.28515625" customWidth="1"/>
    <col min="10" max="10" width="16.140625" customWidth="1"/>
    <col min="11" max="11" width="1.28515625" customWidth="1"/>
    <col min="12" max="12" width="12.85546875" customWidth="1"/>
    <col min="13" max="13" width="1.28515625" customWidth="1"/>
    <col min="14" max="14" width="12.140625" customWidth="1"/>
    <col min="15" max="15" width="1.28515625" customWidth="1"/>
    <col min="16" max="16" width="18.85546875" customWidth="1"/>
    <col min="17" max="17" width="1.28515625" customWidth="1"/>
    <col min="18" max="18" width="18.85546875" customWidth="1"/>
    <col min="19" max="19" width="1.28515625" customWidth="1"/>
    <col min="20" max="20" width="9.7109375" bestFit="1" customWidth="1"/>
    <col min="21" max="21" width="1.28515625" customWidth="1"/>
    <col min="22" max="22" width="17.7109375" bestFit="1" customWidth="1"/>
    <col min="23" max="23" width="1.28515625" customWidth="1"/>
    <col min="24" max="24" width="16.140625" bestFit="1" customWidth="1"/>
    <col min="25" max="25" width="1.28515625" customWidth="1"/>
    <col min="26" max="26" width="17.85546875" bestFit="1" customWidth="1"/>
    <col min="27" max="27" width="1.28515625" customWidth="1"/>
    <col min="28" max="28" width="12.140625" bestFit="1" customWidth="1"/>
    <col min="29" max="29" width="1.28515625" customWidth="1"/>
    <col min="30" max="30" width="16.140625" bestFit="1" customWidth="1"/>
    <col min="31" max="31" width="1.28515625" customWidth="1"/>
    <col min="32" max="32" width="18.85546875" bestFit="1" customWidth="1"/>
    <col min="33" max="33" width="1.28515625" customWidth="1"/>
    <col min="34" max="34" width="18.85546875" bestFit="1" customWidth="1"/>
    <col min="35" max="35" width="1.28515625" customWidth="1"/>
    <col min="36" max="36" width="18.28515625" bestFit="1" customWidth="1"/>
    <col min="37" max="37" width="0.28515625" customWidth="1"/>
  </cols>
  <sheetData>
    <row r="1" spans="1:36" ht="29.1" customHeight="1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</row>
    <row r="2" spans="1:36" ht="21.75" customHeight="1" x14ac:dyDescent="0.2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</row>
    <row r="3" spans="1:36" ht="21.75" customHeight="1" x14ac:dyDescent="0.2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</row>
    <row r="4" spans="1:36" ht="14.45" customHeight="1" x14ac:dyDescent="0.2"/>
    <row r="5" spans="1:36" ht="14.45" customHeight="1" x14ac:dyDescent="0.2">
      <c r="A5" s="1" t="s">
        <v>82</v>
      </c>
      <c r="B5" s="84" t="s">
        <v>83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</row>
    <row r="6" spans="1:36" ht="14.45" customHeight="1" x14ac:dyDescent="0.2">
      <c r="A6" s="79" t="s">
        <v>84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 t="s">
        <v>7</v>
      </c>
      <c r="O6" s="79"/>
      <c r="P6" s="79"/>
      <c r="Q6" s="79"/>
      <c r="R6" s="79"/>
      <c r="T6" s="79" t="s">
        <v>8</v>
      </c>
      <c r="U6" s="79"/>
      <c r="V6" s="79"/>
      <c r="W6" s="79"/>
      <c r="X6" s="79"/>
      <c r="Y6" s="79"/>
      <c r="Z6" s="79"/>
      <c r="AB6" s="79" t="s">
        <v>9</v>
      </c>
      <c r="AC6" s="79"/>
      <c r="AD6" s="79"/>
      <c r="AE6" s="79"/>
      <c r="AF6" s="79"/>
      <c r="AG6" s="79"/>
      <c r="AH6" s="79"/>
      <c r="AI6" s="79"/>
      <c r="AJ6" s="79"/>
    </row>
    <row r="7" spans="1:36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T7" s="81" t="s">
        <v>10</v>
      </c>
      <c r="U7" s="81"/>
      <c r="V7" s="81"/>
      <c r="W7" s="3"/>
      <c r="X7" s="81" t="s">
        <v>11</v>
      </c>
      <c r="Y7" s="81"/>
      <c r="Z7" s="81"/>
      <c r="AB7" s="3"/>
      <c r="AC7" s="3"/>
      <c r="AD7" s="3"/>
      <c r="AE7" s="3"/>
      <c r="AF7" s="3"/>
      <c r="AG7" s="3"/>
      <c r="AH7" s="3"/>
      <c r="AI7" s="3"/>
      <c r="AJ7" s="3"/>
    </row>
    <row r="8" spans="1:36" ht="14.45" customHeight="1" x14ac:dyDescent="0.2">
      <c r="A8" s="79" t="s">
        <v>85</v>
      </c>
      <c r="B8" s="79"/>
      <c r="D8" s="2" t="s">
        <v>86</v>
      </c>
      <c r="F8" s="2" t="s">
        <v>87</v>
      </c>
      <c r="H8" s="2" t="s">
        <v>88</v>
      </c>
      <c r="J8" s="2" t="s">
        <v>89</v>
      </c>
      <c r="L8" s="2" t="s">
        <v>90</v>
      </c>
      <c r="N8" s="2" t="s">
        <v>13</v>
      </c>
      <c r="P8" s="2" t="s">
        <v>14</v>
      </c>
      <c r="R8" s="2" t="s">
        <v>15</v>
      </c>
      <c r="T8" s="4" t="s">
        <v>13</v>
      </c>
      <c r="U8" s="3"/>
      <c r="V8" s="4" t="s">
        <v>14</v>
      </c>
      <c r="X8" s="4" t="s">
        <v>13</v>
      </c>
      <c r="Y8" s="3"/>
      <c r="Z8" s="4" t="s">
        <v>16</v>
      </c>
      <c r="AB8" s="2" t="s">
        <v>13</v>
      </c>
      <c r="AD8" s="2" t="s">
        <v>17</v>
      </c>
      <c r="AF8" s="2" t="s">
        <v>14</v>
      </c>
      <c r="AH8" s="2" t="s">
        <v>15</v>
      </c>
      <c r="AJ8" s="2" t="s">
        <v>18</v>
      </c>
    </row>
    <row r="9" spans="1:36" ht="14.45" customHeight="1" x14ac:dyDescent="0.2">
      <c r="A9" s="56"/>
      <c r="B9" s="56"/>
      <c r="D9" s="56"/>
      <c r="F9" s="56"/>
      <c r="H9" s="56"/>
      <c r="J9" s="56"/>
      <c r="L9" s="56" t="s">
        <v>327</v>
      </c>
      <c r="N9" s="56"/>
      <c r="P9" s="56" t="s">
        <v>327</v>
      </c>
      <c r="R9" s="56" t="s">
        <v>327</v>
      </c>
      <c r="T9" s="57"/>
      <c r="V9" s="56" t="s">
        <v>327</v>
      </c>
      <c r="X9" s="57"/>
      <c r="Z9" s="56" t="s">
        <v>327</v>
      </c>
      <c r="AB9" s="56"/>
      <c r="AD9" s="56" t="s">
        <v>327</v>
      </c>
      <c r="AF9" s="56" t="s">
        <v>327</v>
      </c>
      <c r="AH9" s="56" t="s">
        <v>327</v>
      </c>
      <c r="AJ9" s="56" t="s">
        <v>332</v>
      </c>
    </row>
    <row r="10" spans="1:36" ht="21.75" customHeight="1" x14ac:dyDescent="0.2">
      <c r="A10" s="73" t="s">
        <v>91</v>
      </c>
      <c r="B10" s="73"/>
      <c r="D10" s="47" t="s">
        <v>92</v>
      </c>
      <c r="E10" s="41"/>
      <c r="F10" s="47" t="s">
        <v>92</v>
      </c>
      <c r="G10" s="41"/>
      <c r="H10" s="47" t="s">
        <v>93</v>
      </c>
      <c r="I10" s="41"/>
      <c r="J10" s="47" t="s">
        <v>94</v>
      </c>
      <c r="K10" s="41"/>
      <c r="L10" s="46">
        <v>24.16</v>
      </c>
      <c r="M10" s="41"/>
      <c r="N10" s="42">
        <v>766100</v>
      </c>
      <c r="O10" s="41"/>
      <c r="P10" s="40">
        <v>3001257612300</v>
      </c>
      <c r="Q10" s="41"/>
      <c r="R10" s="40">
        <v>3449246945540</v>
      </c>
      <c r="S10" s="41"/>
      <c r="T10" s="42">
        <v>0</v>
      </c>
      <c r="U10" s="41"/>
      <c r="V10" s="40">
        <v>0</v>
      </c>
      <c r="W10" s="41"/>
      <c r="X10" s="42">
        <v>0</v>
      </c>
      <c r="Y10" s="41"/>
      <c r="Z10" s="40">
        <v>0</v>
      </c>
      <c r="AA10" s="41"/>
      <c r="AB10" s="42">
        <v>766100</v>
      </c>
      <c r="AC10" s="41"/>
      <c r="AD10" s="40">
        <v>4582729</v>
      </c>
      <c r="AE10" s="41"/>
      <c r="AF10" s="40">
        <v>3001257612300</v>
      </c>
      <c r="AG10" s="41"/>
      <c r="AH10" s="40">
        <v>3508283732500</v>
      </c>
      <c r="AI10" s="41"/>
      <c r="AJ10" s="37">
        <f>AH10/سهام!$AF$8</f>
        <v>2.5772062759565239E-2</v>
      </c>
    </row>
    <row r="11" spans="1:36" ht="21.75" customHeight="1" x14ac:dyDescent="0.2">
      <c r="A11" s="73" t="s">
        <v>95</v>
      </c>
      <c r="B11" s="73"/>
      <c r="D11" s="47" t="s">
        <v>92</v>
      </c>
      <c r="E11" s="41"/>
      <c r="F11" s="47" t="s">
        <v>92</v>
      </c>
      <c r="G11" s="41"/>
      <c r="H11" s="47" t="s">
        <v>96</v>
      </c>
      <c r="I11" s="41"/>
      <c r="J11" s="47" t="s">
        <v>97</v>
      </c>
      <c r="K11" s="41"/>
      <c r="L11" s="48">
        <v>23</v>
      </c>
      <c r="M11" s="41"/>
      <c r="N11" s="42">
        <v>1000000</v>
      </c>
      <c r="O11" s="41"/>
      <c r="P11" s="42">
        <v>1000000000000</v>
      </c>
      <c r="Q11" s="41"/>
      <c r="R11" s="42">
        <v>999456250000</v>
      </c>
      <c r="S11" s="41"/>
      <c r="T11" s="42">
        <v>0</v>
      </c>
      <c r="U11" s="41"/>
      <c r="V11" s="42">
        <v>0</v>
      </c>
      <c r="W11" s="41"/>
      <c r="X11" s="42">
        <v>0</v>
      </c>
      <c r="Y11" s="41"/>
      <c r="Z11" s="42">
        <v>0</v>
      </c>
      <c r="AA11" s="41"/>
      <c r="AB11" s="42">
        <v>1000000</v>
      </c>
      <c r="AC11" s="41"/>
      <c r="AD11" s="42">
        <v>1000000</v>
      </c>
      <c r="AE11" s="41"/>
      <c r="AF11" s="42">
        <v>1000000000000</v>
      </c>
      <c r="AG11" s="41"/>
      <c r="AH11" s="42">
        <v>999456250000</v>
      </c>
      <c r="AI11" s="41"/>
      <c r="AJ11" s="38">
        <f>AH11/سهام!$AF$8</f>
        <v>7.3420655695041409E-3</v>
      </c>
    </row>
    <row r="12" spans="1:36" ht="21.75" customHeight="1" x14ac:dyDescent="0.2">
      <c r="A12" s="73" t="s">
        <v>98</v>
      </c>
      <c r="B12" s="73"/>
      <c r="D12" s="47" t="s">
        <v>92</v>
      </c>
      <c r="E12" s="41"/>
      <c r="F12" s="47" t="s">
        <v>92</v>
      </c>
      <c r="G12" s="41"/>
      <c r="H12" s="47" t="s">
        <v>99</v>
      </c>
      <c r="I12" s="41"/>
      <c r="J12" s="47" t="s">
        <v>100</v>
      </c>
      <c r="K12" s="41"/>
      <c r="L12" s="48">
        <v>0</v>
      </c>
      <c r="M12" s="41"/>
      <c r="N12" s="42">
        <v>50614</v>
      </c>
      <c r="O12" s="41"/>
      <c r="P12" s="42">
        <v>27267185070</v>
      </c>
      <c r="Q12" s="41"/>
      <c r="R12" s="42">
        <v>32305182882</v>
      </c>
      <c r="S12" s="41"/>
      <c r="T12" s="42">
        <v>0</v>
      </c>
      <c r="U12" s="41"/>
      <c r="V12" s="42">
        <v>0</v>
      </c>
      <c r="W12" s="41"/>
      <c r="X12" s="42">
        <v>0</v>
      </c>
      <c r="Y12" s="41"/>
      <c r="Z12" s="42">
        <v>0</v>
      </c>
      <c r="AA12" s="41"/>
      <c r="AB12" s="42">
        <v>50614</v>
      </c>
      <c r="AC12" s="41"/>
      <c r="AD12" s="42">
        <v>720000</v>
      </c>
      <c r="AE12" s="41"/>
      <c r="AF12" s="42">
        <v>27267185070</v>
      </c>
      <c r="AG12" s="41"/>
      <c r="AH12" s="42">
        <v>36422264619</v>
      </c>
      <c r="AI12" s="41"/>
      <c r="AJ12" s="38">
        <f>AH12/سهام!$AF$8</f>
        <v>2.6756014084911549E-4</v>
      </c>
    </row>
    <row r="13" spans="1:36" ht="21.75" customHeight="1" x14ac:dyDescent="0.2">
      <c r="A13" s="73" t="s">
        <v>101</v>
      </c>
      <c r="B13" s="73"/>
      <c r="D13" s="47" t="s">
        <v>92</v>
      </c>
      <c r="E13" s="41"/>
      <c r="F13" s="47" t="s">
        <v>92</v>
      </c>
      <c r="G13" s="41"/>
      <c r="H13" s="47" t="s">
        <v>102</v>
      </c>
      <c r="I13" s="41"/>
      <c r="J13" s="47" t="s">
        <v>103</v>
      </c>
      <c r="K13" s="41"/>
      <c r="L13" s="48">
        <v>26</v>
      </c>
      <c r="M13" s="41"/>
      <c r="N13" s="42">
        <v>1000000</v>
      </c>
      <c r="O13" s="41"/>
      <c r="P13" s="42">
        <v>1000000000000</v>
      </c>
      <c r="Q13" s="41"/>
      <c r="R13" s="42">
        <v>999456250000</v>
      </c>
      <c r="S13" s="41"/>
      <c r="T13" s="42">
        <v>0</v>
      </c>
      <c r="U13" s="41"/>
      <c r="V13" s="42">
        <v>0</v>
      </c>
      <c r="W13" s="41"/>
      <c r="X13" s="42">
        <v>1000000</v>
      </c>
      <c r="Y13" s="41"/>
      <c r="Z13" s="42">
        <v>1000000000000</v>
      </c>
      <c r="AA13" s="41"/>
      <c r="AB13" s="42">
        <v>0</v>
      </c>
      <c r="AC13" s="41"/>
      <c r="AD13" s="42">
        <v>0</v>
      </c>
      <c r="AE13" s="41"/>
      <c r="AF13" s="42">
        <v>0</v>
      </c>
      <c r="AG13" s="41"/>
      <c r="AH13" s="42">
        <v>0</v>
      </c>
      <c r="AI13" s="41"/>
      <c r="AJ13" s="38">
        <f>AH13/سهام!$AF$8</f>
        <v>0</v>
      </c>
    </row>
    <row r="14" spans="1:36" ht="21.75" customHeight="1" x14ac:dyDescent="0.2">
      <c r="A14" s="73" t="s">
        <v>104</v>
      </c>
      <c r="B14" s="73"/>
      <c r="D14" s="47" t="s">
        <v>92</v>
      </c>
      <c r="E14" s="41"/>
      <c r="F14" s="47" t="s">
        <v>92</v>
      </c>
      <c r="G14" s="41"/>
      <c r="H14" s="47" t="s">
        <v>105</v>
      </c>
      <c r="I14" s="41"/>
      <c r="J14" s="47" t="s">
        <v>106</v>
      </c>
      <c r="K14" s="41"/>
      <c r="L14" s="48">
        <v>23</v>
      </c>
      <c r="M14" s="41"/>
      <c r="N14" s="42">
        <v>5000</v>
      </c>
      <c r="O14" s="41"/>
      <c r="P14" s="42">
        <v>4500815625</v>
      </c>
      <c r="Q14" s="41"/>
      <c r="R14" s="42">
        <v>4487558562</v>
      </c>
      <c r="S14" s="41"/>
      <c r="T14" s="42">
        <v>0</v>
      </c>
      <c r="U14" s="41"/>
      <c r="V14" s="42">
        <v>0</v>
      </c>
      <c r="W14" s="41"/>
      <c r="X14" s="42">
        <v>0</v>
      </c>
      <c r="Y14" s="41"/>
      <c r="Z14" s="42">
        <v>0</v>
      </c>
      <c r="AA14" s="41"/>
      <c r="AB14" s="42">
        <v>5000</v>
      </c>
      <c r="AC14" s="41"/>
      <c r="AD14" s="42">
        <v>898000</v>
      </c>
      <c r="AE14" s="41"/>
      <c r="AF14" s="42">
        <v>4500815625</v>
      </c>
      <c r="AG14" s="41"/>
      <c r="AH14" s="42">
        <v>4487558562</v>
      </c>
      <c r="AI14" s="41"/>
      <c r="AJ14" s="38">
        <f>AH14/سهام!$AF$8</f>
        <v>3.2965874403400564E-5</v>
      </c>
    </row>
    <row r="15" spans="1:36" ht="21.75" customHeight="1" x14ac:dyDescent="0.2">
      <c r="A15" s="73" t="s">
        <v>107</v>
      </c>
      <c r="B15" s="73"/>
      <c r="D15" s="47" t="s">
        <v>92</v>
      </c>
      <c r="E15" s="41"/>
      <c r="F15" s="47" t="s">
        <v>92</v>
      </c>
      <c r="G15" s="41"/>
      <c r="H15" s="47" t="s">
        <v>108</v>
      </c>
      <c r="I15" s="41"/>
      <c r="J15" s="47" t="s">
        <v>109</v>
      </c>
      <c r="K15" s="41"/>
      <c r="L15" s="48">
        <v>18</v>
      </c>
      <c r="M15" s="41"/>
      <c r="N15" s="42">
        <v>225000</v>
      </c>
      <c r="O15" s="41"/>
      <c r="P15" s="42">
        <v>169126661999</v>
      </c>
      <c r="Q15" s="41"/>
      <c r="R15" s="42">
        <v>187062229575</v>
      </c>
      <c r="S15" s="41"/>
      <c r="T15" s="42">
        <v>0</v>
      </c>
      <c r="U15" s="41"/>
      <c r="V15" s="42">
        <v>0</v>
      </c>
      <c r="W15" s="41"/>
      <c r="X15" s="42">
        <v>0</v>
      </c>
      <c r="Y15" s="41"/>
      <c r="Z15" s="42">
        <v>0</v>
      </c>
      <c r="AA15" s="41"/>
      <c r="AB15" s="42">
        <v>225000</v>
      </c>
      <c r="AC15" s="41"/>
      <c r="AD15" s="42">
        <v>831840</v>
      </c>
      <c r="AE15" s="41"/>
      <c r="AF15" s="42">
        <v>169126661999</v>
      </c>
      <c r="AG15" s="41"/>
      <c r="AH15" s="42">
        <v>187062229575</v>
      </c>
      <c r="AI15" s="41"/>
      <c r="AJ15" s="38">
        <f>AH15/سهام!$AF$8</f>
        <v>1.3741703602506731E-3</v>
      </c>
    </row>
    <row r="16" spans="1:36" ht="21.75" customHeight="1" x14ac:dyDescent="0.2">
      <c r="A16" s="73" t="s">
        <v>110</v>
      </c>
      <c r="B16" s="73"/>
      <c r="D16" s="47" t="s">
        <v>92</v>
      </c>
      <c r="E16" s="41"/>
      <c r="F16" s="47" t="s">
        <v>92</v>
      </c>
      <c r="G16" s="41"/>
      <c r="H16" s="47" t="s">
        <v>111</v>
      </c>
      <c r="I16" s="41"/>
      <c r="J16" s="47" t="s">
        <v>112</v>
      </c>
      <c r="K16" s="41"/>
      <c r="L16" s="48">
        <v>23</v>
      </c>
      <c r="M16" s="41"/>
      <c r="N16" s="42">
        <v>1579612</v>
      </c>
      <c r="O16" s="41"/>
      <c r="P16" s="42">
        <v>1499999555200</v>
      </c>
      <c r="Q16" s="41"/>
      <c r="R16" s="42">
        <v>1393249598372</v>
      </c>
      <c r="S16" s="41"/>
      <c r="T16" s="42">
        <v>0</v>
      </c>
      <c r="U16" s="41"/>
      <c r="V16" s="42">
        <v>0</v>
      </c>
      <c r="W16" s="41"/>
      <c r="X16" s="42">
        <v>0</v>
      </c>
      <c r="Y16" s="41"/>
      <c r="Z16" s="42">
        <v>0</v>
      </c>
      <c r="AA16" s="41"/>
      <c r="AB16" s="42">
        <v>1579612</v>
      </c>
      <c r="AC16" s="41"/>
      <c r="AD16" s="42">
        <v>870800</v>
      </c>
      <c r="AE16" s="41"/>
      <c r="AF16" s="42">
        <v>1499999555200</v>
      </c>
      <c r="AG16" s="41"/>
      <c r="AH16" s="42">
        <v>1374778187267</v>
      </c>
      <c r="AI16" s="41"/>
      <c r="AJ16" s="38">
        <f>AH16/سهام!$AF$8</f>
        <v>1.009920303608923E-2</v>
      </c>
    </row>
    <row r="17" spans="1:36" ht="21.75" customHeight="1" x14ac:dyDescent="0.2">
      <c r="A17" s="73" t="s">
        <v>113</v>
      </c>
      <c r="B17" s="73"/>
      <c r="D17" s="47" t="s">
        <v>92</v>
      </c>
      <c r="E17" s="41"/>
      <c r="F17" s="47" t="s">
        <v>92</v>
      </c>
      <c r="G17" s="41"/>
      <c r="H17" s="47" t="s">
        <v>114</v>
      </c>
      <c r="I17" s="41"/>
      <c r="J17" s="47" t="s">
        <v>115</v>
      </c>
      <c r="K17" s="41"/>
      <c r="L17" s="48">
        <v>23</v>
      </c>
      <c r="M17" s="41"/>
      <c r="N17" s="42">
        <v>10979221</v>
      </c>
      <c r="O17" s="41"/>
      <c r="P17" s="42">
        <v>10571782108690</v>
      </c>
      <c r="Q17" s="41"/>
      <c r="R17" s="42">
        <v>10509817737046</v>
      </c>
      <c r="S17" s="41"/>
      <c r="T17" s="42">
        <v>0</v>
      </c>
      <c r="U17" s="41"/>
      <c r="V17" s="42">
        <v>0</v>
      </c>
      <c r="W17" s="41"/>
      <c r="X17" s="42">
        <v>1105000</v>
      </c>
      <c r="Y17" s="41"/>
      <c r="Z17" s="42">
        <v>1000030000000</v>
      </c>
      <c r="AA17" s="41"/>
      <c r="AB17" s="42">
        <v>9874221</v>
      </c>
      <c r="AC17" s="41"/>
      <c r="AD17" s="42">
        <v>988531</v>
      </c>
      <c r="AE17" s="41"/>
      <c r="AF17" s="42">
        <v>9507788658690</v>
      </c>
      <c r="AG17" s="41"/>
      <c r="AH17" s="42">
        <v>9755666029978</v>
      </c>
      <c r="AI17" s="41"/>
      <c r="AJ17" s="38">
        <f>AH17/سهام!$AF$8</f>
        <v>7.1665707894950512E-2</v>
      </c>
    </row>
    <row r="18" spans="1:36" ht="21.75" customHeight="1" x14ac:dyDescent="0.2">
      <c r="A18" s="73" t="s">
        <v>116</v>
      </c>
      <c r="B18" s="73"/>
      <c r="D18" s="47" t="s">
        <v>92</v>
      </c>
      <c r="E18" s="41"/>
      <c r="F18" s="47" t="s">
        <v>92</v>
      </c>
      <c r="G18" s="41"/>
      <c r="H18" s="47" t="s">
        <v>117</v>
      </c>
      <c r="I18" s="41"/>
      <c r="J18" s="47" t="s">
        <v>118</v>
      </c>
      <c r="K18" s="41"/>
      <c r="L18" s="48">
        <v>23</v>
      </c>
      <c r="M18" s="41"/>
      <c r="N18" s="42">
        <v>5602152</v>
      </c>
      <c r="O18" s="41"/>
      <c r="P18" s="42">
        <v>4730005705920</v>
      </c>
      <c r="Q18" s="41"/>
      <c r="R18" s="42">
        <v>4473853531225</v>
      </c>
      <c r="S18" s="41"/>
      <c r="T18" s="42">
        <v>0</v>
      </c>
      <c r="U18" s="41"/>
      <c r="V18" s="42">
        <v>0</v>
      </c>
      <c r="W18" s="41"/>
      <c r="X18" s="42">
        <v>0</v>
      </c>
      <c r="Y18" s="41"/>
      <c r="Z18" s="42">
        <v>0</v>
      </c>
      <c r="AA18" s="41"/>
      <c r="AB18" s="42">
        <v>5602152</v>
      </c>
      <c r="AC18" s="41"/>
      <c r="AD18" s="42">
        <v>802000</v>
      </c>
      <c r="AE18" s="41"/>
      <c r="AF18" s="42">
        <v>4730005705920</v>
      </c>
      <c r="AG18" s="41"/>
      <c r="AH18" s="42">
        <v>4490482875539</v>
      </c>
      <c r="AI18" s="41"/>
      <c r="AJ18" s="38">
        <f>AH18/سهام!$AF$8</f>
        <v>3.2987356586086522E-2</v>
      </c>
    </row>
    <row r="19" spans="1:36" ht="21.75" customHeight="1" x14ac:dyDescent="0.2">
      <c r="A19" s="73" t="s">
        <v>119</v>
      </c>
      <c r="B19" s="73"/>
      <c r="D19" s="47" t="s">
        <v>92</v>
      </c>
      <c r="E19" s="41"/>
      <c r="F19" s="47" t="s">
        <v>92</v>
      </c>
      <c r="G19" s="41"/>
      <c r="H19" s="47" t="s">
        <v>120</v>
      </c>
      <c r="I19" s="41"/>
      <c r="J19" s="47" t="s">
        <v>121</v>
      </c>
      <c r="K19" s="41"/>
      <c r="L19" s="48">
        <v>23</v>
      </c>
      <c r="M19" s="41"/>
      <c r="N19" s="42">
        <v>583960</v>
      </c>
      <c r="O19" s="41"/>
      <c r="P19" s="42">
        <v>553010120000</v>
      </c>
      <c r="Q19" s="41"/>
      <c r="R19" s="42">
        <v>485181986765</v>
      </c>
      <c r="S19" s="41"/>
      <c r="T19" s="42">
        <v>0</v>
      </c>
      <c r="U19" s="41"/>
      <c r="V19" s="42">
        <v>0</v>
      </c>
      <c r="W19" s="41"/>
      <c r="X19" s="42">
        <v>0</v>
      </c>
      <c r="Y19" s="41"/>
      <c r="Z19" s="42">
        <v>0</v>
      </c>
      <c r="AA19" s="41"/>
      <c r="AB19" s="42">
        <v>583960</v>
      </c>
      <c r="AC19" s="41"/>
      <c r="AD19" s="42">
        <v>817000</v>
      </c>
      <c r="AE19" s="41"/>
      <c r="AF19" s="42">
        <v>553010120000</v>
      </c>
      <c r="AG19" s="41"/>
      <c r="AH19" s="42">
        <v>476835899419</v>
      </c>
      <c r="AI19" s="41"/>
      <c r="AJ19" s="38">
        <f>AH19/سهام!$AF$8</f>
        <v>3.5028651223380507E-3</v>
      </c>
    </row>
    <row r="20" spans="1:36" ht="21.75" customHeight="1" x14ac:dyDescent="0.2">
      <c r="A20" s="73" t="s">
        <v>122</v>
      </c>
      <c r="B20" s="73"/>
      <c r="D20" s="47" t="s">
        <v>92</v>
      </c>
      <c r="E20" s="41"/>
      <c r="F20" s="47" t="s">
        <v>92</v>
      </c>
      <c r="G20" s="41"/>
      <c r="H20" s="47" t="s">
        <v>123</v>
      </c>
      <c r="I20" s="41"/>
      <c r="J20" s="47" t="s">
        <v>124</v>
      </c>
      <c r="K20" s="41"/>
      <c r="L20" s="48">
        <v>23</v>
      </c>
      <c r="M20" s="41"/>
      <c r="N20" s="42">
        <v>123150</v>
      </c>
      <c r="O20" s="41"/>
      <c r="P20" s="42">
        <v>117004815000</v>
      </c>
      <c r="Q20" s="41"/>
      <c r="R20" s="42">
        <v>100128050752</v>
      </c>
      <c r="S20" s="41"/>
      <c r="T20" s="42">
        <v>0</v>
      </c>
      <c r="U20" s="41"/>
      <c r="V20" s="42">
        <v>0</v>
      </c>
      <c r="W20" s="41"/>
      <c r="X20" s="42">
        <v>0</v>
      </c>
      <c r="Y20" s="41"/>
      <c r="Z20" s="42">
        <v>0</v>
      </c>
      <c r="AA20" s="41"/>
      <c r="AB20" s="42">
        <v>123150</v>
      </c>
      <c r="AC20" s="41"/>
      <c r="AD20" s="42">
        <v>810800</v>
      </c>
      <c r="AE20" s="41"/>
      <c r="AF20" s="42">
        <v>117004815000</v>
      </c>
      <c r="AG20" s="41"/>
      <c r="AH20" s="42">
        <v>99795726551</v>
      </c>
      <c r="AI20" s="41"/>
      <c r="AJ20" s="38">
        <f>AH20/سهام!$AF$8</f>
        <v>7.3310539395170856E-4</v>
      </c>
    </row>
    <row r="21" spans="1:36" ht="21.75" customHeight="1" x14ac:dyDescent="0.2">
      <c r="A21" s="73" t="s">
        <v>125</v>
      </c>
      <c r="B21" s="73"/>
      <c r="D21" s="47" t="s">
        <v>92</v>
      </c>
      <c r="E21" s="41"/>
      <c r="F21" s="47" t="s">
        <v>92</v>
      </c>
      <c r="G21" s="41"/>
      <c r="H21" s="47" t="s">
        <v>123</v>
      </c>
      <c r="I21" s="41"/>
      <c r="J21" s="47" t="s">
        <v>126</v>
      </c>
      <c r="K21" s="41"/>
      <c r="L21" s="48">
        <v>23</v>
      </c>
      <c r="M21" s="41"/>
      <c r="N21" s="42">
        <v>108332</v>
      </c>
      <c r="O21" s="41"/>
      <c r="P21" s="42">
        <v>100000185880</v>
      </c>
      <c r="Q21" s="41"/>
      <c r="R21" s="42">
        <v>86997431410</v>
      </c>
      <c r="S21" s="41"/>
      <c r="T21" s="42">
        <v>0</v>
      </c>
      <c r="U21" s="41"/>
      <c r="V21" s="42">
        <v>0</v>
      </c>
      <c r="W21" s="41"/>
      <c r="X21" s="42">
        <v>0</v>
      </c>
      <c r="Y21" s="41"/>
      <c r="Z21" s="42">
        <v>0</v>
      </c>
      <c r="AA21" s="41"/>
      <c r="AB21" s="42">
        <v>108332</v>
      </c>
      <c r="AC21" s="41"/>
      <c r="AD21" s="42">
        <v>789200</v>
      </c>
      <c r="AE21" s="41"/>
      <c r="AF21" s="42">
        <v>100000185880</v>
      </c>
      <c r="AG21" s="41"/>
      <c r="AH21" s="42">
        <v>85449126159</v>
      </c>
      <c r="AI21" s="41"/>
      <c r="AJ21" s="38">
        <f>AH21/سهام!$AF$8</f>
        <v>6.2771440682492057E-4</v>
      </c>
    </row>
    <row r="22" spans="1:36" ht="21.75" customHeight="1" x14ac:dyDescent="0.2">
      <c r="A22" s="73" t="s">
        <v>127</v>
      </c>
      <c r="B22" s="73"/>
      <c r="D22" s="47" t="s">
        <v>92</v>
      </c>
      <c r="E22" s="41"/>
      <c r="F22" s="47" t="s">
        <v>92</v>
      </c>
      <c r="G22" s="41"/>
      <c r="H22" s="47" t="s">
        <v>128</v>
      </c>
      <c r="I22" s="41"/>
      <c r="J22" s="47" t="s">
        <v>129</v>
      </c>
      <c r="K22" s="41"/>
      <c r="L22" s="48">
        <v>23</v>
      </c>
      <c r="M22" s="41"/>
      <c r="N22" s="42">
        <v>862970</v>
      </c>
      <c r="O22" s="41"/>
      <c r="P22" s="42">
        <v>820061497495</v>
      </c>
      <c r="Q22" s="41"/>
      <c r="R22" s="42">
        <v>697763114890</v>
      </c>
      <c r="S22" s="41"/>
      <c r="T22" s="42">
        <v>0</v>
      </c>
      <c r="U22" s="41"/>
      <c r="V22" s="42">
        <v>0</v>
      </c>
      <c r="W22" s="41"/>
      <c r="X22" s="42">
        <v>0</v>
      </c>
      <c r="Y22" s="41"/>
      <c r="Z22" s="42">
        <v>0</v>
      </c>
      <c r="AA22" s="41"/>
      <c r="AB22" s="42">
        <v>862970</v>
      </c>
      <c r="AC22" s="41"/>
      <c r="AD22" s="42">
        <v>808300</v>
      </c>
      <c r="AE22" s="41"/>
      <c r="AF22" s="42">
        <v>820061497495</v>
      </c>
      <c r="AG22" s="41"/>
      <c r="AH22" s="42">
        <v>697159364358</v>
      </c>
      <c r="AI22" s="41"/>
      <c r="AJ22" s="38">
        <f>AH22/سهام!$AF$8</f>
        <v>5.1213745129016549E-3</v>
      </c>
    </row>
    <row r="23" spans="1:36" ht="21.75" customHeight="1" x14ac:dyDescent="0.2">
      <c r="A23" s="73" t="s">
        <v>130</v>
      </c>
      <c r="B23" s="73"/>
      <c r="D23" s="47" t="s">
        <v>92</v>
      </c>
      <c r="E23" s="41"/>
      <c r="F23" s="47" t="s">
        <v>92</v>
      </c>
      <c r="G23" s="41"/>
      <c r="H23" s="47" t="s">
        <v>131</v>
      </c>
      <c r="I23" s="41"/>
      <c r="J23" s="47" t="s">
        <v>132</v>
      </c>
      <c r="K23" s="41"/>
      <c r="L23" s="48">
        <v>23</v>
      </c>
      <c r="M23" s="41"/>
      <c r="N23" s="42">
        <v>595000</v>
      </c>
      <c r="O23" s="41"/>
      <c r="P23" s="42">
        <v>595000000000</v>
      </c>
      <c r="Q23" s="41"/>
      <c r="R23" s="42">
        <v>594676468750</v>
      </c>
      <c r="S23" s="41"/>
      <c r="T23" s="42">
        <v>0</v>
      </c>
      <c r="U23" s="41"/>
      <c r="V23" s="42">
        <v>0</v>
      </c>
      <c r="W23" s="41"/>
      <c r="X23" s="42">
        <v>0</v>
      </c>
      <c r="Y23" s="41"/>
      <c r="Z23" s="42">
        <v>0</v>
      </c>
      <c r="AA23" s="41"/>
      <c r="AB23" s="42">
        <v>595000</v>
      </c>
      <c r="AC23" s="41"/>
      <c r="AD23" s="42">
        <v>1000000</v>
      </c>
      <c r="AE23" s="41"/>
      <c r="AF23" s="42">
        <v>595000000000</v>
      </c>
      <c r="AG23" s="41"/>
      <c r="AH23" s="42">
        <v>594676468750</v>
      </c>
      <c r="AI23" s="41"/>
      <c r="AJ23" s="38">
        <f>AH23/سهام!$AF$8</f>
        <v>4.3685290138549635E-3</v>
      </c>
    </row>
    <row r="24" spans="1:36" ht="21.75" customHeight="1" x14ac:dyDescent="0.2">
      <c r="A24" s="73" t="s">
        <v>133</v>
      </c>
      <c r="B24" s="73"/>
      <c r="D24" s="47" t="s">
        <v>92</v>
      </c>
      <c r="E24" s="41"/>
      <c r="F24" s="47" t="s">
        <v>92</v>
      </c>
      <c r="G24" s="41"/>
      <c r="H24" s="47" t="s">
        <v>9</v>
      </c>
      <c r="I24" s="41"/>
      <c r="J24" s="47" t="s">
        <v>134</v>
      </c>
      <c r="K24" s="41"/>
      <c r="L24" s="48">
        <v>23</v>
      </c>
      <c r="M24" s="41"/>
      <c r="N24" s="42">
        <v>0</v>
      </c>
      <c r="O24" s="41"/>
      <c r="P24" s="42">
        <v>0</v>
      </c>
      <c r="Q24" s="41"/>
      <c r="R24" s="42">
        <v>0</v>
      </c>
      <c r="S24" s="41"/>
      <c r="T24" s="42">
        <v>256590</v>
      </c>
      <c r="U24" s="41"/>
      <c r="V24" s="42">
        <v>240001456500</v>
      </c>
      <c r="W24" s="41"/>
      <c r="X24" s="42">
        <v>0</v>
      </c>
      <c r="Y24" s="41"/>
      <c r="Z24" s="42">
        <v>0</v>
      </c>
      <c r="AA24" s="41"/>
      <c r="AB24" s="42">
        <v>256590</v>
      </c>
      <c r="AC24" s="41"/>
      <c r="AD24" s="42">
        <v>906840</v>
      </c>
      <c r="AE24" s="41"/>
      <c r="AF24" s="42">
        <v>240001456500</v>
      </c>
      <c r="AG24" s="41"/>
      <c r="AH24" s="42">
        <v>232559552546</v>
      </c>
      <c r="AI24" s="41"/>
      <c r="AJ24" s="38">
        <f>AH24/سهام!$AF$8</f>
        <v>1.7083964241629143E-3</v>
      </c>
    </row>
    <row r="25" spans="1:36" ht="21.75" customHeight="1" x14ac:dyDescent="0.2">
      <c r="A25" s="73" t="s">
        <v>135</v>
      </c>
      <c r="B25" s="73"/>
      <c r="D25" s="47" t="s">
        <v>92</v>
      </c>
      <c r="E25" s="41"/>
      <c r="F25" s="47" t="s">
        <v>92</v>
      </c>
      <c r="G25" s="41"/>
      <c r="H25" s="47" t="s">
        <v>136</v>
      </c>
      <c r="I25" s="41"/>
      <c r="J25" s="47" t="s">
        <v>137</v>
      </c>
      <c r="K25" s="41"/>
      <c r="L25" s="48">
        <v>0</v>
      </c>
      <c r="M25" s="41"/>
      <c r="N25" s="42">
        <v>0</v>
      </c>
      <c r="O25" s="41"/>
      <c r="P25" s="42">
        <v>0</v>
      </c>
      <c r="Q25" s="41"/>
      <c r="R25" s="42">
        <v>0</v>
      </c>
      <c r="S25" s="41"/>
      <c r="T25" s="42">
        <v>60000</v>
      </c>
      <c r="U25" s="41"/>
      <c r="V25" s="42">
        <v>52006263037</v>
      </c>
      <c r="W25" s="41"/>
      <c r="X25" s="42">
        <v>0</v>
      </c>
      <c r="Y25" s="41"/>
      <c r="Z25" s="42">
        <v>0</v>
      </c>
      <c r="AA25" s="41"/>
      <c r="AB25" s="42">
        <v>60000</v>
      </c>
      <c r="AC25" s="41"/>
      <c r="AD25" s="42">
        <v>866300</v>
      </c>
      <c r="AE25" s="41"/>
      <c r="AF25" s="42">
        <v>52006263037</v>
      </c>
      <c r="AG25" s="41"/>
      <c r="AH25" s="42">
        <v>51949736962</v>
      </c>
      <c r="AI25" s="41"/>
      <c r="AJ25" s="38">
        <f>AH25/سهام!$AF$8</f>
        <v>3.8162588416801324E-4</v>
      </c>
    </row>
    <row r="26" spans="1:36" ht="21.75" customHeight="1" x14ac:dyDescent="0.2">
      <c r="A26" s="73" t="s">
        <v>138</v>
      </c>
      <c r="B26" s="73"/>
      <c r="D26" s="47" t="s">
        <v>92</v>
      </c>
      <c r="E26" s="41"/>
      <c r="F26" s="47" t="s">
        <v>92</v>
      </c>
      <c r="G26" s="41"/>
      <c r="H26" s="47" t="s">
        <v>136</v>
      </c>
      <c r="I26" s="41"/>
      <c r="J26" s="47" t="s">
        <v>137</v>
      </c>
      <c r="K26" s="41"/>
      <c r="L26" s="48">
        <v>0</v>
      </c>
      <c r="M26" s="41"/>
      <c r="N26" s="42">
        <v>0</v>
      </c>
      <c r="O26" s="41"/>
      <c r="P26" s="42">
        <v>0</v>
      </c>
      <c r="Q26" s="41"/>
      <c r="R26" s="42">
        <v>0</v>
      </c>
      <c r="S26" s="41"/>
      <c r="T26" s="42">
        <v>60000</v>
      </c>
      <c r="U26" s="41"/>
      <c r="V26" s="42">
        <v>50565480037</v>
      </c>
      <c r="W26" s="41"/>
      <c r="X26" s="42">
        <v>0</v>
      </c>
      <c r="Y26" s="41"/>
      <c r="Z26" s="42">
        <v>0</v>
      </c>
      <c r="AA26" s="41"/>
      <c r="AB26" s="42">
        <v>60000</v>
      </c>
      <c r="AC26" s="41"/>
      <c r="AD26" s="42">
        <v>842300</v>
      </c>
      <c r="AE26" s="41"/>
      <c r="AF26" s="42">
        <v>50565480037</v>
      </c>
      <c r="AG26" s="41"/>
      <c r="AH26" s="42">
        <v>50510519962</v>
      </c>
      <c r="AI26" s="41"/>
      <c r="AJ26" s="38">
        <f>AH26/سهام!$AF$8</f>
        <v>3.7105330974792727E-4</v>
      </c>
    </row>
    <row r="27" spans="1:36" ht="21.75" customHeight="1" x14ac:dyDescent="0.2">
      <c r="A27" s="73" t="s">
        <v>139</v>
      </c>
      <c r="B27" s="73"/>
      <c r="D27" s="47" t="s">
        <v>92</v>
      </c>
      <c r="E27" s="41"/>
      <c r="F27" s="47" t="s">
        <v>92</v>
      </c>
      <c r="G27" s="41"/>
      <c r="H27" s="47" t="s">
        <v>136</v>
      </c>
      <c r="I27" s="41"/>
      <c r="J27" s="47" t="s">
        <v>140</v>
      </c>
      <c r="K27" s="41"/>
      <c r="L27" s="48">
        <v>0</v>
      </c>
      <c r="M27" s="41"/>
      <c r="N27" s="42">
        <v>0</v>
      </c>
      <c r="O27" s="41"/>
      <c r="P27" s="42">
        <v>0</v>
      </c>
      <c r="Q27" s="41"/>
      <c r="R27" s="42">
        <v>0</v>
      </c>
      <c r="S27" s="41"/>
      <c r="T27" s="42">
        <v>60000</v>
      </c>
      <c r="U27" s="41"/>
      <c r="V27" s="42">
        <v>53429036250</v>
      </c>
      <c r="W27" s="41"/>
      <c r="X27" s="42">
        <v>0</v>
      </c>
      <c r="Y27" s="41"/>
      <c r="Z27" s="42">
        <v>0</v>
      </c>
      <c r="AA27" s="41"/>
      <c r="AB27" s="42">
        <v>60000</v>
      </c>
      <c r="AC27" s="41"/>
      <c r="AD27" s="42">
        <v>890000</v>
      </c>
      <c r="AE27" s="41"/>
      <c r="AF27" s="42">
        <v>53429036250</v>
      </c>
      <c r="AG27" s="41"/>
      <c r="AH27" s="42">
        <v>53370963750</v>
      </c>
      <c r="AI27" s="41"/>
      <c r="AJ27" s="38">
        <f>AH27/سهام!$AF$8</f>
        <v>3.9206630141152112E-4</v>
      </c>
    </row>
    <row r="28" spans="1:36" ht="21.75" customHeight="1" x14ac:dyDescent="0.2">
      <c r="A28" s="73" t="s">
        <v>141</v>
      </c>
      <c r="B28" s="73"/>
      <c r="D28" s="47" t="s">
        <v>92</v>
      </c>
      <c r="E28" s="41"/>
      <c r="F28" s="47" t="s">
        <v>92</v>
      </c>
      <c r="G28" s="41"/>
      <c r="H28" s="47" t="s">
        <v>142</v>
      </c>
      <c r="I28" s="41"/>
      <c r="J28" s="47" t="s">
        <v>143</v>
      </c>
      <c r="K28" s="41"/>
      <c r="L28" s="48">
        <v>23</v>
      </c>
      <c r="M28" s="41"/>
      <c r="N28" s="42">
        <v>0</v>
      </c>
      <c r="O28" s="41"/>
      <c r="P28" s="42">
        <v>0</v>
      </c>
      <c r="Q28" s="41"/>
      <c r="R28" s="42">
        <v>0</v>
      </c>
      <c r="S28" s="41"/>
      <c r="T28" s="42">
        <v>2614489</v>
      </c>
      <c r="U28" s="41"/>
      <c r="V28" s="42">
        <v>2416049284900</v>
      </c>
      <c r="W28" s="41"/>
      <c r="X28" s="42">
        <v>0</v>
      </c>
      <c r="Y28" s="41"/>
      <c r="Z28" s="42">
        <v>0</v>
      </c>
      <c r="AA28" s="41"/>
      <c r="AB28" s="42">
        <v>2614489</v>
      </c>
      <c r="AC28" s="41"/>
      <c r="AD28" s="42">
        <v>893650</v>
      </c>
      <c r="AE28" s="41"/>
      <c r="AF28" s="42">
        <v>2416049284900</v>
      </c>
      <c r="AG28" s="41"/>
      <c r="AH28" s="42">
        <v>2335167656635</v>
      </c>
      <c r="AI28" s="41"/>
      <c r="AJ28" s="38">
        <f>AH28/سهام!$AF$8</f>
        <v>1.7154281691469236E-2</v>
      </c>
    </row>
    <row r="29" spans="1:36" ht="21.75" customHeight="1" x14ac:dyDescent="0.2">
      <c r="A29" s="73" t="s">
        <v>144</v>
      </c>
      <c r="B29" s="73"/>
      <c r="D29" s="47" t="s">
        <v>92</v>
      </c>
      <c r="E29" s="41"/>
      <c r="F29" s="47" t="s">
        <v>92</v>
      </c>
      <c r="G29" s="41"/>
      <c r="H29" s="47" t="s">
        <v>145</v>
      </c>
      <c r="I29" s="41"/>
      <c r="J29" s="47" t="s">
        <v>146</v>
      </c>
      <c r="K29" s="41"/>
      <c r="L29" s="48">
        <v>23</v>
      </c>
      <c r="M29" s="41"/>
      <c r="N29" s="42">
        <v>0</v>
      </c>
      <c r="O29" s="41"/>
      <c r="P29" s="42">
        <v>0</v>
      </c>
      <c r="Q29" s="41"/>
      <c r="R29" s="42">
        <v>0</v>
      </c>
      <c r="S29" s="41"/>
      <c r="T29" s="42">
        <v>1002556</v>
      </c>
      <c r="U29" s="41"/>
      <c r="V29" s="42">
        <v>933951092920</v>
      </c>
      <c r="W29" s="41"/>
      <c r="X29" s="42">
        <v>0</v>
      </c>
      <c r="Y29" s="41"/>
      <c r="Z29" s="42">
        <v>0</v>
      </c>
      <c r="AA29" s="41"/>
      <c r="AB29" s="42">
        <v>1002556</v>
      </c>
      <c r="AC29" s="41"/>
      <c r="AD29" s="42">
        <v>791400</v>
      </c>
      <c r="AE29" s="41"/>
      <c r="AF29" s="42">
        <v>933951092920</v>
      </c>
      <c r="AG29" s="41"/>
      <c r="AH29" s="42">
        <v>792991394742</v>
      </c>
      <c r="AI29" s="41"/>
      <c r="AJ29" s="38">
        <f>AH29/سهام!$AF$8</f>
        <v>5.8253623570299401E-3</v>
      </c>
    </row>
    <row r="30" spans="1:36" ht="21.75" customHeight="1" x14ac:dyDescent="0.2">
      <c r="A30" s="73" t="s">
        <v>147</v>
      </c>
      <c r="B30" s="73"/>
      <c r="D30" s="47" t="s">
        <v>92</v>
      </c>
      <c r="E30" s="41"/>
      <c r="F30" s="47" t="s">
        <v>92</v>
      </c>
      <c r="G30" s="41"/>
      <c r="H30" s="47" t="s">
        <v>142</v>
      </c>
      <c r="I30" s="41"/>
      <c r="J30" s="47" t="s">
        <v>148</v>
      </c>
      <c r="K30" s="41"/>
      <c r="L30" s="48">
        <v>23</v>
      </c>
      <c r="M30" s="41"/>
      <c r="N30" s="42">
        <v>0</v>
      </c>
      <c r="O30" s="41"/>
      <c r="P30" s="42">
        <v>0</v>
      </c>
      <c r="Q30" s="41"/>
      <c r="R30" s="42">
        <v>0</v>
      </c>
      <c r="S30" s="41"/>
      <c r="T30" s="42">
        <v>1575465</v>
      </c>
      <c r="U30" s="41"/>
      <c r="V30" s="42">
        <v>1500000226500</v>
      </c>
      <c r="W30" s="41"/>
      <c r="X30" s="42">
        <v>0</v>
      </c>
      <c r="Y30" s="41"/>
      <c r="Z30" s="42">
        <v>0</v>
      </c>
      <c r="AA30" s="41"/>
      <c r="AB30" s="42">
        <v>1575465</v>
      </c>
      <c r="AC30" s="41"/>
      <c r="AD30" s="42">
        <v>811500</v>
      </c>
      <c r="AE30" s="41"/>
      <c r="AF30" s="42">
        <v>1500000226500</v>
      </c>
      <c r="AG30" s="41"/>
      <c r="AH30" s="42">
        <v>1277794668645</v>
      </c>
      <c r="AI30" s="41"/>
      <c r="AJ30" s="38">
        <f>AH30/سهام!$AF$8</f>
        <v>9.3867562902872504E-3</v>
      </c>
    </row>
    <row r="31" spans="1:36" ht="21.75" customHeight="1" x14ac:dyDescent="0.2">
      <c r="A31" s="73" t="s">
        <v>320</v>
      </c>
      <c r="B31" s="73"/>
      <c r="D31" s="47" t="s">
        <v>149</v>
      </c>
      <c r="E31" s="41"/>
      <c r="F31" s="47" t="s">
        <v>149</v>
      </c>
      <c r="G31" s="41"/>
      <c r="H31" s="47" t="s">
        <v>150</v>
      </c>
      <c r="I31" s="41"/>
      <c r="J31" s="47" t="s">
        <v>151</v>
      </c>
      <c r="K31" s="41"/>
      <c r="L31" s="48">
        <v>23</v>
      </c>
      <c r="M31" s="41"/>
      <c r="N31" s="42">
        <v>8000000</v>
      </c>
      <c r="O31" s="41"/>
      <c r="P31" s="42">
        <v>8000000000000</v>
      </c>
      <c r="Q31" s="41"/>
      <c r="R31" s="42">
        <v>8000000000000</v>
      </c>
      <c r="S31" s="41"/>
      <c r="T31" s="42">
        <v>0</v>
      </c>
      <c r="U31" s="41"/>
      <c r="V31" s="42">
        <v>0</v>
      </c>
      <c r="W31" s="41"/>
      <c r="X31" s="42">
        <v>0</v>
      </c>
      <c r="Y31" s="41"/>
      <c r="Z31" s="42">
        <v>0</v>
      </c>
      <c r="AA31" s="41"/>
      <c r="AB31" s="42">
        <v>8000000</v>
      </c>
      <c r="AC31" s="41"/>
      <c r="AD31" s="42">
        <v>1000000</v>
      </c>
      <c r="AE31" s="41"/>
      <c r="AF31" s="42">
        <v>8000000000000</v>
      </c>
      <c r="AG31" s="41"/>
      <c r="AH31" s="42">
        <v>8000000000000</v>
      </c>
      <c r="AI31" s="41"/>
      <c r="AJ31" s="38">
        <f>AH31/سهام!$AF$8</f>
        <v>5.8768479916987991E-2</v>
      </c>
    </row>
    <row r="32" spans="1:36" ht="21.75" customHeight="1" x14ac:dyDescent="0.2">
      <c r="A32" s="73" t="s">
        <v>321</v>
      </c>
      <c r="B32" s="73"/>
      <c r="D32" s="47" t="s">
        <v>149</v>
      </c>
      <c r="E32" s="41"/>
      <c r="F32" s="47" t="s">
        <v>149</v>
      </c>
      <c r="G32" s="41"/>
      <c r="H32" s="47" t="s">
        <v>150</v>
      </c>
      <c r="I32" s="41"/>
      <c r="J32" s="47" t="s">
        <v>151</v>
      </c>
      <c r="K32" s="41"/>
      <c r="L32" s="48">
        <v>23</v>
      </c>
      <c r="M32" s="41"/>
      <c r="N32" s="42">
        <v>7000000</v>
      </c>
      <c r="O32" s="41"/>
      <c r="P32" s="42">
        <v>7000000000000</v>
      </c>
      <c r="Q32" s="41"/>
      <c r="R32" s="42">
        <v>7000000000000</v>
      </c>
      <c r="S32" s="41"/>
      <c r="T32" s="42">
        <v>0</v>
      </c>
      <c r="U32" s="41"/>
      <c r="V32" s="42">
        <v>0</v>
      </c>
      <c r="W32" s="41"/>
      <c r="X32" s="42">
        <v>0</v>
      </c>
      <c r="Y32" s="41"/>
      <c r="Z32" s="42">
        <v>0</v>
      </c>
      <c r="AA32" s="41"/>
      <c r="AB32" s="42">
        <v>7000000</v>
      </c>
      <c r="AC32" s="41"/>
      <c r="AD32" s="42">
        <v>1000000</v>
      </c>
      <c r="AE32" s="41"/>
      <c r="AF32" s="42">
        <v>7000000000000</v>
      </c>
      <c r="AG32" s="41"/>
      <c r="AH32" s="42">
        <v>7000000000000</v>
      </c>
      <c r="AI32" s="41"/>
      <c r="AJ32" s="38">
        <f>AH32/سهام!$AF$8</f>
        <v>5.1422419927364495E-2</v>
      </c>
    </row>
    <row r="33" spans="1:36" ht="21.75" customHeight="1" x14ac:dyDescent="0.2">
      <c r="A33" s="73" t="s">
        <v>20</v>
      </c>
      <c r="B33" s="73"/>
      <c r="C33" s="73"/>
      <c r="D33" s="47">
        <v>0</v>
      </c>
      <c r="E33" s="41"/>
      <c r="F33" s="47">
        <v>0</v>
      </c>
      <c r="G33" s="41"/>
      <c r="H33" s="47">
        <v>0</v>
      </c>
      <c r="I33" s="41"/>
      <c r="J33" s="47">
        <v>0</v>
      </c>
      <c r="K33" s="41"/>
      <c r="L33" s="47">
        <v>0</v>
      </c>
      <c r="M33" s="41"/>
      <c r="N33" s="42">
        <v>211000000</v>
      </c>
      <c r="O33" s="42"/>
      <c r="P33" s="42">
        <v>501711702939</v>
      </c>
      <c r="Q33" s="41"/>
      <c r="R33" s="42">
        <v>528237911310</v>
      </c>
      <c r="S33" s="41"/>
      <c r="T33" s="42">
        <v>0</v>
      </c>
      <c r="U33" s="41"/>
      <c r="V33" s="42">
        <v>0</v>
      </c>
      <c r="W33" s="41"/>
      <c r="X33" s="42">
        <v>0</v>
      </c>
      <c r="Y33" s="41"/>
      <c r="Z33" s="42">
        <v>0</v>
      </c>
      <c r="AA33" s="41"/>
      <c r="AB33" s="42">
        <v>211000000</v>
      </c>
      <c r="AC33" s="41"/>
      <c r="AD33" s="42">
        <v>2570</v>
      </c>
      <c r="AE33" s="41"/>
      <c r="AF33" s="42">
        <v>501711702939</v>
      </c>
      <c r="AG33" s="41"/>
      <c r="AH33" s="42">
        <v>538078252900</v>
      </c>
      <c r="AI33" s="41"/>
      <c r="AJ33" s="38">
        <f>AH33/سهام!$AF$8</f>
        <v>3.9527551249152046E-3</v>
      </c>
    </row>
    <row r="34" spans="1:36" ht="21.75" customHeight="1" x14ac:dyDescent="0.2">
      <c r="A34" s="73" t="s">
        <v>22</v>
      </c>
      <c r="B34" s="73"/>
      <c r="C34" s="73"/>
      <c r="D34" s="47">
        <v>0</v>
      </c>
      <c r="E34" s="41"/>
      <c r="F34" s="47">
        <v>0</v>
      </c>
      <c r="G34" s="41"/>
      <c r="H34" s="47">
        <v>0</v>
      </c>
      <c r="I34" s="41"/>
      <c r="J34" s="47">
        <v>0</v>
      </c>
      <c r="K34" s="41"/>
      <c r="L34" s="47">
        <v>0</v>
      </c>
      <c r="M34" s="41"/>
      <c r="N34" s="42">
        <v>104000000</v>
      </c>
      <c r="O34" s="42"/>
      <c r="P34" s="42">
        <v>500823264016</v>
      </c>
      <c r="Q34" s="41"/>
      <c r="R34" s="42">
        <v>545081694560</v>
      </c>
      <c r="S34" s="41"/>
      <c r="T34" s="42">
        <v>0</v>
      </c>
      <c r="U34" s="41"/>
      <c r="V34" s="42">
        <v>0</v>
      </c>
      <c r="W34" s="41"/>
      <c r="X34" s="42">
        <v>0</v>
      </c>
      <c r="Y34" s="41"/>
      <c r="Z34" s="42">
        <v>0</v>
      </c>
      <c r="AA34" s="41"/>
      <c r="AB34" s="42">
        <v>104000000</v>
      </c>
      <c r="AC34" s="41"/>
      <c r="AD34" s="42">
        <v>5381</v>
      </c>
      <c r="AE34" s="41"/>
      <c r="AF34" s="42">
        <v>500823264016</v>
      </c>
      <c r="AG34" s="41"/>
      <c r="AH34" s="42">
        <v>555298106480</v>
      </c>
      <c r="AI34" s="41"/>
      <c r="AJ34" s="38">
        <f>AH34/سهام!$AF$8</f>
        <v>4.0792532023264175E-3</v>
      </c>
    </row>
    <row r="35" spans="1:36" ht="21.75" customHeight="1" thickBot="1" x14ac:dyDescent="0.25">
      <c r="A35" s="75" t="s">
        <v>30</v>
      </c>
      <c r="B35" s="75"/>
      <c r="D35" s="42"/>
      <c r="E35" s="41"/>
      <c r="F35" s="42"/>
      <c r="G35" s="41"/>
      <c r="H35" s="42"/>
      <c r="I35" s="41"/>
      <c r="J35" s="42"/>
      <c r="K35" s="41"/>
      <c r="L35" s="42"/>
      <c r="M35" s="41"/>
      <c r="N35" s="44">
        <f>SUM(N10:N34)</f>
        <v>353481111</v>
      </c>
      <c r="O35" s="41"/>
      <c r="P35" s="44">
        <f>SUM(P10:P34)</f>
        <v>40191551230134</v>
      </c>
      <c r="Q35" s="41"/>
      <c r="R35" s="44">
        <f>SUM(R10:R34)</f>
        <v>40087001941639</v>
      </c>
      <c r="S35" s="41"/>
      <c r="T35" s="44">
        <f>SUM(T10:T34)</f>
        <v>5629100</v>
      </c>
      <c r="U35" s="41"/>
      <c r="V35" s="44">
        <f>SUM(V10:V34)</f>
        <v>5246002840144</v>
      </c>
      <c r="W35" s="41"/>
      <c r="X35" s="44">
        <f>SUM(X10:X34)</f>
        <v>2105000</v>
      </c>
      <c r="Y35" s="41"/>
      <c r="Z35" s="44">
        <f>SUM(Z10:Z34)</f>
        <v>2000030000000</v>
      </c>
      <c r="AA35" s="41"/>
      <c r="AB35" s="44">
        <f>SUM(AB10:AB34)</f>
        <v>357005211</v>
      </c>
      <c r="AC35" s="41"/>
      <c r="AD35" s="42"/>
      <c r="AE35" s="41"/>
      <c r="AF35" s="44">
        <f>SUM(AF10:AF34)</f>
        <v>43373560620278</v>
      </c>
      <c r="AG35" s="41"/>
      <c r="AH35" s="44">
        <f>SUM(AH10:AH34)</f>
        <v>43198276565899</v>
      </c>
      <c r="AI35" s="41"/>
      <c r="AJ35" s="50">
        <f>SUM(AJ10:AJ34)</f>
        <v>0.31733713110144107</v>
      </c>
    </row>
    <row r="36" spans="1:36" ht="13.5" thickTop="1" x14ac:dyDescent="0.2"/>
    <row r="37" spans="1:36" x14ac:dyDescent="0.2">
      <c r="P37" s="17"/>
      <c r="Q37" s="17">
        <f>Q35+'واحدهای صندوق'!X31+سهام!Y19</f>
        <v>0</v>
      </c>
      <c r="R37" s="17"/>
    </row>
  </sheetData>
  <mergeCells count="37">
    <mergeCell ref="A1:AJ1"/>
    <mergeCell ref="A2:AJ2"/>
    <mergeCell ref="A3:AJ3"/>
    <mergeCell ref="B5:AJ5"/>
    <mergeCell ref="A6:M6"/>
    <mergeCell ref="N6:R6"/>
    <mergeCell ref="T6:Z6"/>
    <mergeCell ref="AB6:AJ6"/>
    <mergeCell ref="T7:V7"/>
    <mergeCell ref="X7:Z7"/>
    <mergeCell ref="A8:B8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2:B32"/>
    <mergeCell ref="A35:B35"/>
    <mergeCell ref="A33:C33"/>
    <mergeCell ref="A34:C34"/>
    <mergeCell ref="A27:B27"/>
    <mergeCell ref="A28:B28"/>
    <mergeCell ref="A29:B29"/>
    <mergeCell ref="A30:B30"/>
    <mergeCell ref="A31:B31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rightToLeft="1" workbookViewId="0">
      <selection activeCell="C10" sqref="C10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21.75" customHeight="1" x14ac:dyDescent="0.2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21.75" customHeight="1" x14ac:dyDescent="0.2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ht="14.45" customHeight="1" x14ac:dyDescent="0.2">
      <c r="A4" s="84" t="s">
        <v>153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3" ht="14.45" customHeight="1" x14ac:dyDescent="0.2">
      <c r="A5" s="84" t="s">
        <v>154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1:13" ht="14.45" customHeight="1" x14ac:dyDescent="0.2"/>
    <row r="7" spans="1:13" ht="14.45" customHeight="1" x14ac:dyDescent="0.2">
      <c r="C7" s="79" t="s">
        <v>9</v>
      </c>
      <c r="D7" s="79"/>
      <c r="E7" s="79"/>
      <c r="F7" s="79"/>
      <c r="G7" s="79"/>
      <c r="H7" s="79"/>
      <c r="I7" s="79"/>
      <c r="J7" s="79"/>
      <c r="K7" s="79"/>
      <c r="L7" s="79"/>
      <c r="M7" s="79"/>
    </row>
    <row r="8" spans="1:13" ht="14.45" customHeight="1" x14ac:dyDescent="0.2">
      <c r="A8" s="2" t="s">
        <v>155</v>
      </c>
      <c r="C8" s="4" t="s">
        <v>13</v>
      </c>
      <c r="D8" s="3"/>
      <c r="E8" s="4" t="s">
        <v>156</v>
      </c>
      <c r="F8" s="3"/>
      <c r="G8" s="4" t="s">
        <v>157</v>
      </c>
      <c r="H8" s="3"/>
      <c r="I8" s="4" t="s">
        <v>158</v>
      </c>
      <c r="J8" s="3"/>
      <c r="K8" s="4" t="s">
        <v>159</v>
      </c>
      <c r="L8" s="3"/>
      <c r="M8" s="4" t="s">
        <v>160</v>
      </c>
    </row>
    <row r="9" spans="1:13" ht="14.45" customHeight="1" x14ac:dyDescent="0.2">
      <c r="A9" s="20"/>
      <c r="C9" s="57"/>
      <c r="E9" s="58" t="s">
        <v>327</v>
      </c>
      <c r="G9" s="57"/>
      <c r="I9" s="58" t="s">
        <v>332</v>
      </c>
      <c r="K9" s="58" t="s">
        <v>327</v>
      </c>
      <c r="M9" s="58"/>
    </row>
    <row r="10" spans="1:13" ht="21.75" customHeight="1" x14ac:dyDescent="0.2">
      <c r="A10" s="13" t="s">
        <v>113</v>
      </c>
      <c r="C10" s="42">
        <v>9874221</v>
      </c>
      <c r="D10" s="41"/>
      <c r="E10" s="51">
        <v>950000</v>
      </c>
      <c r="F10" s="41"/>
      <c r="G10" s="42">
        <v>988531</v>
      </c>
      <c r="H10" s="41"/>
      <c r="I10" s="52" t="s">
        <v>161</v>
      </c>
      <c r="J10" s="41"/>
      <c r="K10" s="51">
        <f>C10*G10</f>
        <v>9760973559351</v>
      </c>
      <c r="L10" s="41"/>
      <c r="M10" s="53" t="s">
        <v>162</v>
      </c>
    </row>
    <row r="11" spans="1:13" ht="21.75" customHeight="1" x14ac:dyDescent="0.2">
      <c r="A11" s="11" t="s">
        <v>30</v>
      </c>
      <c r="C11" s="59">
        <v>9874221</v>
      </c>
      <c r="D11" s="41"/>
      <c r="E11" s="44"/>
      <c r="F11" s="41"/>
      <c r="G11" s="59"/>
      <c r="H11" s="41"/>
      <c r="I11" s="44"/>
      <c r="J11" s="41"/>
      <c r="K11" s="44">
        <v>9755666029978</v>
      </c>
      <c r="L11" s="41"/>
      <c r="M11" s="44"/>
    </row>
    <row r="12" spans="1:13" x14ac:dyDescent="0.2">
      <c r="K12" s="18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3"/>
  <sheetViews>
    <sheetView rightToLeft="1" workbookViewId="0">
      <selection activeCell="F27" sqref="F27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21.42578125" bestFit="1" customWidth="1"/>
    <col min="5" max="5" width="1.28515625" customWidth="1"/>
    <col min="6" max="6" width="21.42578125" bestFit="1" customWidth="1"/>
    <col min="7" max="7" width="1.28515625" customWidth="1"/>
    <col min="8" max="8" width="21.42578125" bestFit="1" customWidth="1"/>
    <col min="9" max="9" width="1.28515625" customWidth="1"/>
    <col min="10" max="10" width="21.425781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21.75" customHeight="1" x14ac:dyDescent="0.2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ht="21.75" customHeight="1" x14ac:dyDescent="0.2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ht="14.45" customHeight="1" x14ac:dyDescent="0.2"/>
    <row r="5" spans="1:12" ht="24" x14ac:dyDescent="0.2">
      <c r="A5" s="1" t="s">
        <v>163</v>
      </c>
      <c r="B5" s="84" t="s">
        <v>164</v>
      </c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2" ht="14.45" customHeight="1" x14ac:dyDescent="0.2">
      <c r="D6" s="2" t="s">
        <v>7</v>
      </c>
      <c r="F6" s="79" t="s">
        <v>8</v>
      </c>
      <c r="G6" s="79"/>
      <c r="H6" s="79"/>
      <c r="J6" s="82" t="s">
        <v>9</v>
      </c>
      <c r="K6" s="82"/>
      <c r="L6" s="82"/>
    </row>
    <row r="7" spans="1:12" ht="14.45" customHeight="1" x14ac:dyDescent="0.2">
      <c r="D7" s="2" t="s">
        <v>166</v>
      </c>
      <c r="F7" s="2" t="s">
        <v>167</v>
      </c>
      <c r="H7" s="2" t="s">
        <v>168</v>
      </c>
      <c r="J7" s="2" t="s">
        <v>166</v>
      </c>
      <c r="L7" s="2" t="s">
        <v>18</v>
      </c>
    </row>
    <row r="8" spans="1:12" ht="14.45" customHeight="1" x14ac:dyDescent="0.2">
      <c r="A8" s="79" t="s">
        <v>165</v>
      </c>
      <c r="B8" s="79"/>
      <c r="D8" s="54" t="s">
        <v>327</v>
      </c>
      <c r="F8" s="54" t="s">
        <v>327</v>
      </c>
      <c r="H8" s="54" t="s">
        <v>327</v>
      </c>
      <c r="J8" s="54" t="s">
        <v>327</v>
      </c>
      <c r="L8" s="55" t="s">
        <v>332</v>
      </c>
    </row>
    <row r="9" spans="1:12" ht="21.75" customHeight="1" x14ac:dyDescent="0.2">
      <c r="A9" s="80" t="s">
        <v>169</v>
      </c>
      <c r="B9" s="80"/>
      <c r="D9" s="40">
        <v>16047208266761</v>
      </c>
      <c r="E9" s="41"/>
      <c r="F9" s="40">
        <v>12191812393585</v>
      </c>
      <c r="G9" s="41"/>
      <c r="H9" s="40">
        <v>17730028630000</v>
      </c>
      <c r="I9" s="41"/>
      <c r="J9" s="40">
        <v>10508992030346</v>
      </c>
      <c r="K9" s="41"/>
      <c r="L9" s="37">
        <f>J9/سهام!$AF$8</f>
        <v>7.7199685885396968E-2</v>
      </c>
    </row>
    <row r="10" spans="1:12" ht="21.75" customHeight="1" x14ac:dyDescent="0.2">
      <c r="A10" s="73" t="s">
        <v>170</v>
      </c>
      <c r="B10" s="73"/>
      <c r="D10" s="42">
        <v>35378</v>
      </c>
      <c r="E10" s="41"/>
      <c r="F10" s="42">
        <v>0</v>
      </c>
      <c r="G10" s="41"/>
      <c r="H10" s="42">
        <v>0</v>
      </c>
      <c r="I10" s="41"/>
      <c r="J10" s="42">
        <v>35378</v>
      </c>
      <c r="K10" s="41"/>
      <c r="L10" s="38">
        <f>J10/سهام!$AF$8</f>
        <v>2.5988891031290012E-10</v>
      </c>
    </row>
    <row r="11" spans="1:12" ht="21.75" customHeight="1" x14ac:dyDescent="0.2">
      <c r="A11" s="73" t="s">
        <v>171</v>
      </c>
      <c r="B11" s="73"/>
      <c r="D11" s="42">
        <v>24070685677918</v>
      </c>
      <c r="E11" s="41"/>
      <c r="F11" s="42">
        <v>16226972371964</v>
      </c>
      <c r="G11" s="41"/>
      <c r="H11" s="42">
        <v>10385162835000</v>
      </c>
      <c r="I11" s="41"/>
      <c r="J11" s="42">
        <v>29912495214882</v>
      </c>
      <c r="K11" s="41"/>
      <c r="L11" s="38">
        <f>J11/سهام!$AF$8</f>
        <v>0.21973898428784902</v>
      </c>
    </row>
    <row r="12" spans="1:12" ht="21.75" customHeight="1" x14ac:dyDescent="0.2">
      <c r="A12" s="73" t="s">
        <v>172</v>
      </c>
      <c r="B12" s="73"/>
      <c r="D12" s="42">
        <v>24727211954466</v>
      </c>
      <c r="E12" s="41"/>
      <c r="F12" s="42">
        <v>21365483470324</v>
      </c>
      <c r="G12" s="41"/>
      <c r="H12" s="42">
        <v>17783975255000</v>
      </c>
      <c r="I12" s="41"/>
      <c r="J12" s="42">
        <v>28308720169790</v>
      </c>
      <c r="K12" s="41"/>
      <c r="L12" s="38">
        <f>J12/سهام!$AF$8</f>
        <v>0.20795755659674206</v>
      </c>
    </row>
    <row r="13" spans="1:12" ht="21.75" customHeight="1" x14ac:dyDescent="0.2">
      <c r="A13" s="73" t="s">
        <v>173</v>
      </c>
      <c r="B13" s="73"/>
      <c r="D13" s="42">
        <v>643714</v>
      </c>
      <c r="E13" s="41"/>
      <c r="F13" s="42">
        <v>2645</v>
      </c>
      <c r="G13" s="41"/>
      <c r="H13" s="42">
        <v>0</v>
      </c>
      <c r="I13" s="41"/>
      <c r="J13" s="42">
        <v>646359</v>
      </c>
      <c r="K13" s="41"/>
      <c r="L13" s="38">
        <f>J13/سهام!$AF$8</f>
        <v>4.7481919888330548E-9</v>
      </c>
    </row>
    <row r="14" spans="1:12" ht="21.75" customHeight="1" x14ac:dyDescent="0.2">
      <c r="A14" s="73" t="s">
        <v>174</v>
      </c>
      <c r="B14" s="73"/>
      <c r="D14" s="42">
        <v>17014747</v>
      </c>
      <c r="E14" s="41"/>
      <c r="F14" s="42">
        <v>64433</v>
      </c>
      <c r="G14" s="41"/>
      <c r="H14" s="42">
        <v>1335000</v>
      </c>
      <c r="I14" s="41"/>
      <c r="J14" s="42">
        <v>15744180</v>
      </c>
      <c r="K14" s="41"/>
      <c r="L14" s="38">
        <f>J14/سهام!$AF$8</f>
        <v>1.156576907674305E-7</v>
      </c>
    </row>
    <row r="15" spans="1:12" ht="21.75" customHeight="1" x14ac:dyDescent="0.2">
      <c r="A15" s="73" t="s">
        <v>175</v>
      </c>
      <c r="B15" s="73"/>
      <c r="D15" s="42">
        <v>480538</v>
      </c>
      <c r="E15" s="41"/>
      <c r="F15" s="42">
        <v>1966</v>
      </c>
      <c r="G15" s="41"/>
      <c r="H15" s="42">
        <v>0</v>
      </c>
      <c r="I15" s="41"/>
      <c r="J15" s="42">
        <v>482504</v>
      </c>
      <c r="K15" s="41"/>
      <c r="L15" s="38">
        <f>J15/سهام!$AF$8</f>
        <v>3.5445033292332967E-9</v>
      </c>
    </row>
    <row r="16" spans="1:12" ht="21.75" customHeight="1" x14ac:dyDescent="0.2">
      <c r="A16" s="73" t="s">
        <v>176</v>
      </c>
      <c r="B16" s="73"/>
      <c r="D16" s="42">
        <v>3289166205</v>
      </c>
      <c r="E16" s="41"/>
      <c r="F16" s="42">
        <v>21863109433621</v>
      </c>
      <c r="G16" s="41"/>
      <c r="H16" s="42">
        <v>21834153474529</v>
      </c>
      <c r="I16" s="41"/>
      <c r="J16" s="42">
        <v>32245125297</v>
      </c>
      <c r="K16" s="41"/>
      <c r="L16" s="38">
        <f>J16/سهام!$AF$8</f>
        <v>2.3687462480468825E-4</v>
      </c>
    </row>
    <row r="17" spans="1:12" ht="21.75" customHeight="1" x14ac:dyDescent="0.2">
      <c r="A17" s="73" t="s">
        <v>177</v>
      </c>
      <c r="B17" s="73"/>
      <c r="D17" s="42">
        <v>152062144</v>
      </c>
      <c r="E17" s="41"/>
      <c r="F17" s="42">
        <v>0</v>
      </c>
      <c r="G17" s="41"/>
      <c r="H17" s="42">
        <v>630000</v>
      </c>
      <c r="I17" s="41"/>
      <c r="J17" s="42">
        <v>151432144</v>
      </c>
      <c r="K17" s="41"/>
      <c r="L17" s="38">
        <f>J17/سهام!$AF$8</f>
        <v>1.1124296141813042E-6</v>
      </c>
    </row>
    <row r="18" spans="1:12" ht="21.75" customHeight="1" x14ac:dyDescent="0.2">
      <c r="A18" s="73" t="s">
        <v>178</v>
      </c>
      <c r="B18" s="73"/>
      <c r="D18" s="42">
        <v>12526815268404</v>
      </c>
      <c r="E18" s="41"/>
      <c r="F18" s="42">
        <v>5190794329774</v>
      </c>
      <c r="G18" s="41"/>
      <c r="H18" s="42">
        <v>9808862611943</v>
      </c>
      <c r="I18" s="41"/>
      <c r="J18" s="42">
        <v>7908746986235</v>
      </c>
      <c r="K18" s="41"/>
      <c r="L18" s="38">
        <f>J18/سهام!$AF$8</f>
        <v>5.8098129803636364E-2</v>
      </c>
    </row>
    <row r="19" spans="1:12" ht="21.75" customHeight="1" x14ac:dyDescent="0.2">
      <c r="A19" s="73" t="s">
        <v>179</v>
      </c>
      <c r="B19" s="73"/>
      <c r="D19" s="42">
        <v>1406546</v>
      </c>
      <c r="E19" s="41"/>
      <c r="F19" s="42">
        <v>6936</v>
      </c>
      <c r="G19" s="41"/>
      <c r="H19" s="42">
        <v>0</v>
      </c>
      <c r="I19" s="41"/>
      <c r="J19" s="42">
        <v>1413482</v>
      </c>
      <c r="K19" s="41"/>
      <c r="L19" s="38">
        <f>J19/سهام!$AF$8</f>
        <v>1.0383523566253002E-8</v>
      </c>
    </row>
    <row r="20" spans="1:12" ht="21.75" customHeight="1" x14ac:dyDescent="0.2">
      <c r="A20" s="73" t="s">
        <v>180</v>
      </c>
      <c r="B20" s="73"/>
      <c r="D20" s="42">
        <v>5543077</v>
      </c>
      <c r="E20" s="41"/>
      <c r="F20" s="42">
        <v>20190</v>
      </c>
      <c r="G20" s="41"/>
      <c r="H20" s="42">
        <v>630000</v>
      </c>
      <c r="I20" s="41"/>
      <c r="J20" s="42">
        <v>4933267</v>
      </c>
      <c r="K20" s="41"/>
      <c r="L20" s="38">
        <f>J20/سهام!$AF$8</f>
        <v>3.6240075326829952E-8</v>
      </c>
    </row>
    <row r="21" spans="1:12" ht="21.75" customHeight="1" x14ac:dyDescent="0.2">
      <c r="A21" s="73" t="s">
        <v>181</v>
      </c>
      <c r="B21" s="73"/>
      <c r="D21" s="42">
        <v>359724</v>
      </c>
      <c r="E21" s="41"/>
      <c r="F21" s="42">
        <v>5000000</v>
      </c>
      <c r="G21" s="41"/>
      <c r="H21" s="42">
        <v>2816536</v>
      </c>
      <c r="I21" s="41"/>
      <c r="J21" s="42">
        <v>2543188</v>
      </c>
      <c r="K21" s="41"/>
      <c r="L21" s="38">
        <f>J21/سهام!$AF$8</f>
        <v>1.8682411612890608E-8</v>
      </c>
    </row>
    <row r="22" spans="1:12" ht="21.75" customHeight="1" thickBot="1" x14ac:dyDescent="0.25">
      <c r="A22" s="75" t="s">
        <v>30</v>
      </c>
      <c r="B22" s="75"/>
      <c r="D22" s="12">
        <f>SUM(D9:D21)</f>
        <v>77375387879622</v>
      </c>
      <c r="F22" s="12">
        <f>SUM(F9:F21)</f>
        <v>76838177095438</v>
      </c>
      <c r="H22" s="12">
        <f>SUM(H9:H21)</f>
        <v>77542188218008</v>
      </c>
      <c r="J22" s="12">
        <f>SUM(J9:J21)</f>
        <v>76671376757052</v>
      </c>
      <c r="L22" s="50">
        <f>SUM(L9:L21)</f>
        <v>0.56323253314432886</v>
      </c>
    </row>
    <row r="23" spans="1:12" ht="13.5" thickTop="1" x14ac:dyDescent="0.2">
      <c r="D23" s="18"/>
      <c r="F23" s="18"/>
      <c r="H23" s="18"/>
      <c r="J23" s="18"/>
      <c r="L23" s="18"/>
    </row>
  </sheetData>
  <mergeCells count="21">
    <mergeCell ref="A1:L1"/>
    <mergeCell ref="A2:L2"/>
    <mergeCell ref="A3:L3"/>
    <mergeCell ref="B5:L5"/>
    <mergeCell ref="F6:H6"/>
    <mergeCell ref="J6:L6"/>
    <mergeCell ref="A13:B13"/>
    <mergeCell ref="A14:B14"/>
    <mergeCell ref="A15:B15"/>
    <mergeCell ref="A8:B8"/>
    <mergeCell ref="A9:B9"/>
    <mergeCell ref="A10:B10"/>
    <mergeCell ref="A11:B11"/>
    <mergeCell ref="A12:B12"/>
    <mergeCell ref="A22:B22"/>
    <mergeCell ref="A21:B21"/>
    <mergeCell ref="A20:B20"/>
    <mergeCell ref="A16:B16"/>
    <mergeCell ref="A17:B17"/>
    <mergeCell ref="A18:B18"/>
    <mergeCell ref="A19:B19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5"/>
  <sheetViews>
    <sheetView rightToLeft="1" workbookViewId="0">
      <selection activeCell="F23" sqref="F23"/>
    </sheetView>
  </sheetViews>
  <sheetFormatPr defaultRowHeight="12.75" x14ac:dyDescent="0.2"/>
  <cols>
    <col min="1" max="1" width="2.5703125" customWidth="1"/>
    <col min="2" max="2" width="49.42578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7.7109375" bestFit="1" customWidth="1"/>
    <col min="9" max="9" width="1.28515625" customWidth="1"/>
    <col min="10" max="10" width="19.42578125" customWidth="1"/>
    <col min="11" max="11" width="0.28515625" customWidth="1"/>
    <col min="13" max="13" width="20.28515625" bestFit="1" customWidth="1"/>
  </cols>
  <sheetData>
    <row r="1" spans="1:10" ht="29.1" customHeight="1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21.75" customHeight="1" x14ac:dyDescent="0.2">
      <c r="A2" s="71" t="s">
        <v>182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21.75" customHeight="1" x14ac:dyDescent="0.2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4.45" customHeight="1" x14ac:dyDescent="0.2"/>
    <row r="5" spans="1:10" ht="29.1" customHeight="1" x14ac:dyDescent="0.2">
      <c r="A5" s="1" t="s">
        <v>183</v>
      </c>
      <c r="B5" s="84" t="s">
        <v>184</v>
      </c>
      <c r="C5" s="84"/>
      <c r="D5" s="84"/>
      <c r="E5" s="84"/>
      <c r="F5" s="84"/>
      <c r="G5" s="84"/>
      <c r="H5" s="84"/>
      <c r="I5" s="84"/>
      <c r="J5" s="84"/>
    </row>
    <row r="6" spans="1:10" ht="14.45" customHeight="1" x14ac:dyDescent="0.2"/>
    <row r="7" spans="1:10" ht="14.45" customHeight="1" x14ac:dyDescent="0.2">
      <c r="A7" s="79" t="s">
        <v>185</v>
      </c>
      <c r="B7" s="79"/>
      <c r="D7" s="2" t="s">
        <v>186</v>
      </c>
      <c r="F7" s="2" t="s">
        <v>166</v>
      </c>
      <c r="H7" s="2" t="s">
        <v>187</v>
      </c>
      <c r="J7" s="2" t="s">
        <v>188</v>
      </c>
    </row>
    <row r="8" spans="1:10" ht="14.45" customHeight="1" x14ac:dyDescent="0.2">
      <c r="A8" s="56"/>
      <c r="B8" s="56"/>
      <c r="D8" s="56"/>
      <c r="F8" s="56" t="s">
        <v>327</v>
      </c>
      <c r="H8" s="56" t="s">
        <v>332</v>
      </c>
      <c r="J8" s="56" t="s">
        <v>332</v>
      </c>
    </row>
    <row r="9" spans="1:10" ht="21.75" customHeight="1" x14ac:dyDescent="0.2">
      <c r="A9" s="73" t="s">
        <v>189</v>
      </c>
      <c r="B9" s="73"/>
      <c r="D9" s="47" t="s">
        <v>190</v>
      </c>
      <c r="F9" s="40">
        <f>'درآمد سرمایه گذاری در سهام'!U34</f>
        <v>354015599999</v>
      </c>
      <c r="G9" s="41"/>
      <c r="H9" s="37">
        <f>F9/$F$14</f>
        <v>1.7380950060187694E-2</v>
      </c>
      <c r="I9" s="41"/>
      <c r="J9" s="37">
        <f>F9/سهام!$AF$8</f>
        <v>2.6006198348552108E-3</v>
      </c>
    </row>
    <row r="10" spans="1:10" ht="21.75" customHeight="1" x14ac:dyDescent="0.2">
      <c r="A10" s="73" t="s">
        <v>191</v>
      </c>
      <c r="B10" s="73"/>
      <c r="D10" s="47" t="s">
        <v>192</v>
      </c>
      <c r="F10" s="42">
        <f>'درآمد سرمایه گذاری در صندوق'!U48</f>
        <v>2153445499306</v>
      </c>
      <c r="G10" s="41"/>
      <c r="H10" s="38">
        <f t="shared" ref="H10:H13" si="0">F10/$F$14</f>
        <v>0.10572677780549578</v>
      </c>
      <c r="I10" s="41"/>
      <c r="J10" s="38">
        <f>F10/سهام!$AF$8</f>
        <v>1.5819339822286605E-2</v>
      </c>
    </row>
    <row r="11" spans="1:10" ht="21.75" customHeight="1" x14ac:dyDescent="0.2">
      <c r="A11" s="73" t="s">
        <v>193</v>
      </c>
      <c r="B11" s="73"/>
      <c r="D11" s="47" t="s">
        <v>194</v>
      </c>
      <c r="F11" s="42">
        <f>'درآمد سرمایه گذاری در اوراق به'!T48</f>
        <v>7715041406103</v>
      </c>
      <c r="G11" s="41"/>
      <c r="H11" s="38">
        <f t="shared" si="0"/>
        <v>0.37878203500674906</v>
      </c>
      <c r="I11" s="41"/>
      <c r="J11" s="38">
        <f>F11/سهام!$AF$8</f>
        <v>5.6675156991661868E-2</v>
      </c>
    </row>
    <row r="12" spans="1:10" ht="21.75" customHeight="1" x14ac:dyDescent="0.2">
      <c r="A12" s="73" t="s">
        <v>195</v>
      </c>
      <c r="B12" s="73"/>
      <c r="D12" s="47" t="s">
        <v>196</v>
      </c>
      <c r="F12" s="42">
        <f>'درآمد سپرده بانکی'!F22</f>
        <v>10137936057269</v>
      </c>
      <c r="G12" s="41"/>
      <c r="H12" s="38">
        <f t="shared" si="0"/>
        <v>0.49773784072020094</v>
      </c>
      <c r="I12" s="41"/>
      <c r="J12" s="38">
        <f>F12/سهام!$AF$8</f>
        <v>7.44738864476652E-2</v>
      </c>
    </row>
    <row r="13" spans="1:10" ht="21.75" customHeight="1" x14ac:dyDescent="0.2">
      <c r="A13" s="77" t="s">
        <v>197</v>
      </c>
      <c r="B13" s="77"/>
      <c r="D13" s="60" t="s">
        <v>198</v>
      </c>
      <c r="F13" s="24">
        <v>7584978792</v>
      </c>
      <c r="G13" s="41"/>
      <c r="H13" s="38">
        <f t="shared" si="0"/>
        <v>3.7239640736653183E-4</v>
      </c>
      <c r="I13" s="41"/>
      <c r="J13" s="38">
        <f>F13/سهام!$AF$8</f>
        <v>5.5719709226053977E-5</v>
      </c>
    </row>
    <row r="14" spans="1:10" ht="21.75" customHeight="1" thickBot="1" x14ac:dyDescent="0.25">
      <c r="A14" s="75" t="s">
        <v>30</v>
      </c>
      <c r="B14" s="75"/>
      <c r="D14" s="12"/>
      <c r="F14" s="44">
        <f>SUM(F9:F13)</f>
        <v>20368023541469</v>
      </c>
      <c r="G14" s="41"/>
      <c r="H14" s="49">
        <f>SUM(H9:H13)</f>
        <v>1</v>
      </c>
      <c r="I14" s="41"/>
      <c r="J14" s="50">
        <f>SUM(J9:J13)</f>
        <v>0.14962472280569492</v>
      </c>
    </row>
    <row r="15" spans="1:10" ht="13.5" thickTop="1" x14ac:dyDescent="0.2"/>
  </sheetData>
  <mergeCells count="11">
    <mergeCell ref="A1:J1"/>
    <mergeCell ref="A2:J2"/>
    <mergeCell ref="A3:J3"/>
    <mergeCell ref="B5:J5"/>
    <mergeCell ref="A7:B7"/>
    <mergeCell ref="A14:B14"/>
    <mergeCell ref="A9:B9"/>
    <mergeCell ref="A10:B10"/>
    <mergeCell ref="A11:B11"/>
    <mergeCell ref="A12:B12"/>
    <mergeCell ref="A13:B13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1"/>
  <sheetViews>
    <sheetView rightToLeft="1" workbookViewId="0">
      <selection activeCell="S14" sqref="S14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5" customWidth="1"/>
    <col min="5" max="5" width="1.28515625" customWidth="1"/>
    <col min="6" max="6" width="15.7109375" customWidth="1"/>
    <col min="7" max="7" width="1.28515625" customWidth="1"/>
    <col min="8" max="8" width="11.140625" customWidth="1"/>
    <col min="9" max="9" width="1.28515625" customWidth="1"/>
    <col min="10" max="10" width="15.7109375" customWidth="1"/>
    <col min="11" max="11" width="1.28515625" customWidth="1"/>
    <col min="12" max="12" width="17.28515625" customWidth="1"/>
    <col min="13" max="13" width="1.28515625" customWidth="1"/>
    <col min="14" max="14" width="16" customWidth="1"/>
    <col min="15" max="16" width="1.28515625" customWidth="1"/>
    <col min="17" max="17" width="16.42578125" customWidth="1"/>
    <col min="18" max="18" width="1.28515625" customWidth="1"/>
    <col min="19" max="19" width="16.140625" bestFit="1" customWidth="1"/>
    <col min="20" max="20" width="1.28515625" customWidth="1"/>
    <col min="21" max="21" width="16.1406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ht="21.75" customHeight="1" x14ac:dyDescent="0.2">
      <c r="A2" s="71" t="s">
        <v>182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</row>
    <row r="3" spans="1:23" ht="21.75" customHeight="1" x14ac:dyDescent="0.2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 ht="14.45" customHeight="1" x14ac:dyDescent="0.2"/>
    <row r="5" spans="1:23" ht="14.45" customHeight="1" x14ac:dyDescent="0.2">
      <c r="A5" s="1" t="s">
        <v>199</v>
      </c>
      <c r="B5" s="84" t="s">
        <v>200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</row>
    <row r="6" spans="1:23" ht="14.45" customHeight="1" x14ac:dyDescent="0.2">
      <c r="D6" s="79" t="s">
        <v>201</v>
      </c>
      <c r="E6" s="79"/>
      <c r="F6" s="79"/>
      <c r="G6" s="79"/>
      <c r="H6" s="79"/>
      <c r="I6" s="79"/>
      <c r="J6" s="79"/>
      <c r="K6" s="79"/>
      <c r="L6" s="79"/>
      <c r="N6" s="79" t="s">
        <v>202</v>
      </c>
      <c r="O6" s="79"/>
      <c r="P6" s="79"/>
      <c r="Q6" s="79"/>
      <c r="R6" s="79"/>
      <c r="S6" s="79"/>
      <c r="T6" s="79"/>
      <c r="U6" s="79"/>
      <c r="V6" s="79"/>
      <c r="W6" s="79"/>
    </row>
    <row r="7" spans="1:23" ht="14.45" customHeight="1" x14ac:dyDescent="0.2">
      <c r="D7" s="3"/>
      <c r="E7" s="3"/>
      <c r="F7" s="3"/>
      <c r="G7" s="3"/>
      <c r="H7" s="3"/>
      <c r="I7" s="3"/>
      <c r="J7" s="81" t="s">
        <v>30</v>
      </c>
      <c r="K7" s="81"/>
      <c r="L7" s="81"/>
      <c r="N7" s="3"/>
      <c r="O7" s="3"/>
      <c r="P7" s="3"/>
      <c r="Q7" s="3"/>
      <c r="R7" s="3"/>
      <c r="S7" s="3"/>
      <c r="T7" s="3"/>
      <c r="U7" s="81" t="s">
        <v>30</v>
      </c>
      <c r="V7" s="81"/>
      <c r="W7" s="81"/>
    </row>
    <row r="8" spans="1:23" ht="21" x14ac:dyDescent="0.2">
      <c r="A8" s="79" t="s">
        <v>203</v>
      </c>
      <c r="B8" s="79"/>
      <c r="D8" s="2" t="s">
        <v>204</v>
      </c>
      <c r="F8" s="2" t="s">
        <v>205</v>
      </c>
      <c r="H8" s="2" t="s">
        <v>206</v>
      </c>
      <c r="J8" s="4" t="s">
        <v>166</v>
      </c>
      <c r="K8" s="3"/>
      <c r="L8" s="4" t="s">
        <v>187</v>
      </c>
      <c r="N8" s="2" t="s">
        <v>204</v>
      </c>
      <c r="P8" s="79" t="s">
        <v>205</v>
      </c>
      <c r="Q8" s="79"/>
      <c r="S8" s="2" t="s">
        <v>206</v>
      </c>
      <c r="U8" s="4" t="s">
        <v>166</v>
      </c>
      <c r="V8" s="3"/>
      <c r="W8" s="4" t="s">
        <v>187</v>
      </c>
    </row>
    <row r="9" spans="1:23" ht="14.45" customHeight="1" x14ac:dyDescent="0.2">
      <c r="A9" s="56"/>
      <c r="B9" s="56"/>
      <c r="D9" s="56" t="s">
        <v>327</v>
      </c>
      <c r="F9" s="56" t="s">
        <v>327</v>
      </c>
      <c r="H9" s="56" t="s">
        <v>327</v>
      </c>
      <c r="J9" s="56" t="s">
        <v>327</v>
      </c>
      <c r="L9" s="57" t="s">
        <v>332</v>
      </c>
      <c r="N9" s="56" t="s">
        <v>327</v>
      </c>
      <c r="P9" s="93" t="s">
        <v>327</v>
      </c>
      <c r="Q9" s="93"/>
      <c r="S9" s="56" t="s">
        <v>327</v>
      </c>
      <c r="U9" s="56" t="s">
        <v>327</v>
      </c>
      <c r="W9" s="57" t="s">
        <v>332</v>
      </c>
    </row>
    <row r="10" spans="1:23" ht="21.75" customHeight="1" x14ac:dyDescent="0.2">
      <c r="A10" s="73" t="s">
        <v>207</v>
      </c>
      <c r="B10" s="73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37">
        <v>0</v>
      </c>
      <c r="M10" s="41"/>
      <c r="N10" s="40">
        <v>12865453600</v>
      </c>
      <c r="O10" s="41"/>
      <c r="P10" s="85">
        <v>0</v>
      </c>
      <c r="Q10" s="85"/>
      <c r="R10" s="41"/>
      <c r="S10" s="40">
        <v>35341551325</v>
      </c>
      <c r="T10" s="41"/>
      <c r="U10" s="40">
        <f>N10+P10+S10</f>
        <v>48207004925</v>
      </c>
      <c r="V10" s="41"/>
      <c r="W10" s="37">
        <f>U10/درآمد!$F$14</f>
        <v>2.3667983703402166E-3</v>
      </c>
    </row>
    <row r="11" spans="1:23" ht="21.75" customHeight="1" x14ac:dyDescent="0.2">
      <c r="A11" s="73" t="s">
        <v>208</v>
      </c>
      <c r="B11" s="73"/>
      <c r="D11" s="42">
        <v>0</v>
      </c>
      <c r="E11" s="41"/>
      <c r="F11" s="42">
        <v>0</v>
      </c>
      <c r="G11" s="41"/>
      <c r="H11" s="42">
        <v>0</v>
      </c>
      <c r="I11" s="41"/>
      <c r="J11" s="42">
        <v>0</v>
      </c>
      <c r="K11" s="41"/>
      <c r="L11" s="61">
        <v>0</v>
      </c>
      <c r="M11" s="41"/>
      <c r="N11" s="42">
        <v>0</v>
      </c>
      <c r="O11" s="41"/>
      <c r="P11" s="76">
        <v>0</v>
      </c>
      <c r="Q11" s="76"/>
      <c r="R11" s="41"/>
      <c r="S11" s="42">
        <v>7666220</v>
      </c>
      <c r="T11" s="41"/>
      <c r="U11" s="42">
        <f>N11+P11+S11</f>
        <v>7666220</v>
      </c>
      <c r="V11" s="41"/>
      <c r="W11" s="38">
        <f>U11/درآمد!$F$14</f>
        <v>3.7638507164878749E-7</v>
      </c>
    </row>
    <row r="12" spans="1:23" ht="21.75" customHeight="1" x14ac:dyDescent="0.2">
      <c r="A12" s="73" t="s">
        <v>209</v>
      </c>
      <c r="B12" s="73"/>
      <c r="D12" s="42">
        <v>0</v>
      </c>
      <c r="E12" s="41"/>
      <c r="F12" s="42">
        <v>0</v>
      </c>
      <c r="G12" s="41"/>
      <c r="H12" s="42">
        <v>0</v>
      </c>
      <c r="I12" s="41"/>
      <c r="J12" s="42">
        <v>0</v>
      </c>
      <c r="K12" s="41"/>
      <c r="L12" s="61">
        <v>0</v>
      </c>
      <c r="M12" s="41"/>
      <c r="N12" s="42">
        <v>0</v>
      </c>
      <c r="O12" s="41"/>
      <c r="P12" s="76">
        <v>0</v>
      </c>
      <c r="Q12" s="76"/>
      <c r="R12" s="41"/>
      <c r="S12" s="42">
        <v>71945675</v>
      </c>
      <c r="T12" s="41"/>
      <c r="U12" s="42">
        <f t="shared" ref="U12:U32" si="0">N12+P12+S12</f>
        <v>71945675</v>
      </c>
      <c r="V12" s="41"/>
      <c r="W12" s="38">
        <f>U12/درآمد!$F$14</f>
        <v>3.532285538335109E-6</v>
      </c>
    </row>
    <row r="13" spans="1:23" ht="21.75" customHeight="1" x14ac:dyDescent="0.2">
      <c r="A13" s="73" t="s">
        <v>210</v>
      </c>
      <c r="B13" s="73"/>
      <c r="D13" s="42">
        <v>0</v>
      </c>
      <c r="E13" s="41"/>
      <c r="F13" s="42">
        <v>0</v>
      </c>
      <c r="G13" s="41"/>
      <c r="H13" s="42">
        <v>0</v>
      </c>
      <c r="I13" s="41"/>
      <c r="J13" s="42">
        <v>0</v>
      </c>
      <c r="K13" s="41"/>
      <c r="L13" s="61">
        <v>0</v>
      </c>
      <c r="M13" s="41"/>
      <c r="N13" s="42">
        <v>19726122480</v>
      </c>
      <c r="O13" s="41"/>
      <c r="P13" s="76">
        <v>0</v>
      </c>
      <c r="Q13" s="76"/>
      <c r="R13" s="41"/>
      <c r="S13" s="42">
        <v>-20105002416</v>
      </c>
      <c r="T13" s="41"/>
      <c r="U13" s="42">
        <f>N13+P13+S13</f>
        <v>-378879936</v>
      </c>
      <c r="V13" s="41"/>
      <c r="W13" s="38">
        <f>U13/درآمد!$F$14</f>
        <v>-1.8601703558944045E-5</v>
      </c>
    </row>
    <row r="14" spans="1:23" ht="21.75" customHeight="1" x14ac:dyDescent="0.2">
      <c r="A14" s="73" t="s">
        <v>211</v>
      </c>
      <c r="B14" s="73"/>
      <c r="D14" s="42">
        <v>0</v>
      </c>
      <c r="E14" s="41"/>
      <c r="F14" s="42">
        <v>0</v>
      </c>
      <c r="G14" s="41"/>
      <c r="H14" s="42">
        <v>0</v>
      </c>
      <c r="I14" s="41"/>
      <c r="J14" s="42">
        <v>0</v>
      </c>
      <c r="K14" s="41"/>
      <c r="L14" s="61">
        <v>0</v>
      </c>
      <c r="M14" s="41"/>
      <c r="N14" s="42">
        <v>0</v>
      </c>
      <c r="O14" s="41"/>
      <c r="P14" s="76">
        <v>0</v>
      </c>
      <c r="Q14" s="76"/>
      <c r="R14" s="41"/>
      <c r="S14" s="42">
        <v>180886056</v>
      </c>
      <c r="T14" s="41"/>
      <c r="U14" s="42">
        <f>N14+P14+S14</f>
        <v>180886056</v>
      </c>
      <c r="V14" s="41"/>
      <c r="W14" s="38">
        <f>U14/درآمد!$F$14</f>
        <v>8.8808840794846209E-6</v>
      </c>
    </row>
    <row r="15" spans="1:23" ht="21.75" customHeight="1" x14ac:dyDescent="0.2">
      <c r="A15" s="73" t="s">
        <v>212</v>
      </c>
      <c r="B15" s="73"/>
      <c r="D15" s="42">
        <v>0</v>
      </c>
      <c r="E15" s="41"/>
      <c r="F15" s="42">
        <v>0</v>
      </c>
      <c r="G15" s="41"/>
      <c r="H15" s="42">
        <v>0</v>
      </c>
      <c r="I15" s="41"/>
      <c r="J15" s="42">
        <v>0</v>
      </c>
      <c r="K15" s="41"/>
      <c r="L15" s="61">
        <v>0</v>
      </c>
      <c r="M15" s="41"/>
      <c r="N15" s="42">
        <v>0</v>
      </c>
      <c r="O15" s="41"/>
      <c r="P15" s="76">
        <v>0</v>
      </c>
      <c r="Q15" s="76"/>
      <c r="R15" s="41"/>
      <c r="S15" s="42">
        <v>10401470116</v>
      </c>
      <c r="T15" s="41"/>
      <c r="U15" s="42">
        <f t="shared" si="0"/>
        <v>10401470116</v>
      </c>
      <c r="V15" s="41"/>
      <c r="W15" s="38">
        <f>U15/درآمد!$F$14</f>
        <v>5.1067645787146497E-4</v>
      </c>
    </row>
    <row r="16" spans="1:23" ht="21.75" customHeight="1" x14ac:dyDescent="0.2">
      <c r="A16" s="73" t="s">
        <v>213</v>
      </c>
      <c r="B16" s="73"/>
      <c r="D16" s="42">
        <v>0</v>
      </c>
      <c r="E16" s="41"/>
      <c r="F16" s="42">
        <v>0</v>
      </c>
      <c r="G16" s="41"/>
      <c r="H16" s="42">
        <v>0</v>
      </c>
      <c r="I16" s="41"/>
      <c r="J16" s="42">
        <v>0</v>
      </c>
      <c r="K16" s="41"/>
      <c r="L16" s="61">
        <v>0</v>
      </c>
      <c r="M16" s="41"/>
      <c r="N16" s="42">
        <v>38805208744</v>
      </c>
      <c r="O16" s="41"/>
      <c r="P16" s="76">
        <v>0</v>
      </c>
      <c r="Q16" s="76"/>
      <c r="R16" s="41"/>
      <c r="S16" s="42">
        <v>25159212993</v>
      </c>
      <c r="T16" s="41"/>
      <c r="U16" s="42">
        <f>N16+P16+S16</f>
        <v>63964421737</v>
      </c>
      <c r="V16" s="41"/>
      <c r="W16" s="38">
        <f>U16/درآمد!$F$14</f>
        <v>3.1404334154842943E-3</v>
      </c>
    </row>
    <row r="17" spans="1:23" ht="21.75" customHeight="1" x14ac:dyDescent="0.2">
      <c r="A17" s="73" t="s">
        <v>214</v>
      </c>
      <c r="B17" s="73"/>
      <c r="D17" s="42">
        <v>0</v>
      </c>
      <c r="E17" s="41"/>
      <c r="F17" s="42">
        <v>0</v>
      </c>
      <c r="G17" s="41"/>
      <c r="H17" s="42">
        <v>0</v>
      </c>
      <c r="I17" s="41"/>
      <c r="J17" s="42">
        <v>0</v>
      </c>
      <c r="K17" s="41"/>
      <c r="L17" s="61">
        <v>0</v>
      </c>
      <c r="M17" s="41"/>
      <c r="N17" s="42">
        <v>0</v>
      </c>
      <c r="O17" s="41"/>
      <c r="P17" s="76">
        <v>0</v>
      </c>
      <c r="Q17" s="76"/>
      <c r="R17" s="41"/>
      <c r="S17" s="42">
        <v>63793483000</v>
      </c>
      <c r="T17" s="41"/>
      <c r="U17" s="42">
        <f>N17+P17+S17</f>
        <v>63793483000</v>
      </c>
      <c r="V17" s="41"/>
      <c r="W17" s="38">
        <f>U17/درآمد!$F$14</f>
        <v>3.13204091060271E-3</v>
      </c>
    </row>
    <row r="18" spans="1:23" ht="21.75" customHeight="1" x14ac:dyDescent="0.2">
      <c r="A18" s="73" t="s">
        <v>215</v>
      </c>
      <c r="B18" s="73"/>
      <c r="D18" s="42">
        <v>0</v>
      </c>
      <c r="E18" s="41"/>
      <c r="F18" s="42">
        <v>0</v>
      </c>
      <c r="G18" s="41"/>
      <c r="H18" s="42">
        <v>0</v>
      </c>
      <c r="I18" s="41"/>
      <c r="J18" s="42">
        <v>0</v>
      </c>
      <c r="K18" s="41"/>
      <c r="L18" s="61">
        <v>0</v>
      </c>
      <c r="M18" s="41"/>
      <c r="N18" s="42">
        <v>6875000000</v>
      </c>
      <c r="O18" s="41"/>
      <c r="P18" s="76">
        <v>0</v>
      </c>
      <c r="Q18" s="76"/>
      <c r="R18" s="41"/>
      <c r="S18" s="42">
        <v>-780954474</v>
      </c>
      <c r="T18" s="41"/>
      <c r="U18" s="42">
        <f>N18+P18+S18</f>
        <v>6094045526</v>
      </c>
      <c r="V18" s="41"/>
      <c r="W18" s="38">
        <f>U18/درآمد!$F$14</f>
        <v>2.9919670475599223E-4</v>
      </c>
    </row>
    <row r="19" spans="1:23" ht="21.75" customHeight="1" x14ac:dyDescent="0.2">
      <c r="A19" s="73" t="s">
        <v>216</v>
      </c>
      <c r="B19" s="73"/>
      <c r="D19" s="42">
        <v>0</v>
      </c>
      <c r="E19" s="41"/>
      <c r="F19" s="42">
        <v>0</v>
      </c>
      <c r="G19" s="41"/>
      <c r="H19" s="42">
        <v>0</v>
      </c>
      <c r="I19" s="41"/>
      <c r="J19" s="42">
        <v>0</v>
      </c>
      <c r="K19" s="41"/>
      <c r="L19" s="61">
        <v>0</v>
      </c>
      <c r="M19" s="41"/>
      <c r="N19" s="42">
        <v>0</v>
      </c>
      <c r="O19" s="41"/>
      <c r="P19" s="76">
        <v>0</v>
      </c>
      <c r="Q19" s="76"/>
      <c r="R19" s="41"/>
      <c r="S19" s="42">
        <v>14694205207</v>
      </c>
      <c r="T19" s="41"/>
      <c r="U19" s="42">
        <f t="shared" si="0"/>
        <v>14694205207</v>
      </c>
      <c r="V19" s="41"/>
      <c r="W19" s="38">
        <f>U19/درآمد!$F$14</f>
        <v>7.2143500703849889E-4</v>
      </c>
    </row>
    <row r="20" spans="1:23" ht="21.75" customHeight="1" x14ac:dyDescent="0.2">
      <c r="A20" s="73" t="s">
        <v>217</v>
      </c>
      <c r="B20" s="73"/>
      <c r="D20" s="42">
        <v>0</v>
      </c>
      <c r="E20" s="41"/>
      <c r="F20" s="42">
        <v>0</v>
      </c>
      <c r="G20" s="41"/>
      <c r="H20" s="42">
        <v>0</v>
      </c>
      <c r="I20" s="41"/>
      <c r="J20" s="42">
        <v>0</v>
      </c>
      <c r="K20" s="41"/>
      <c r="L20" s="61">
        <v>0</v>
      </c>
      <c r="M20" s="41"/>
      <c r="N20" s="42">
        <v>0</v>
      </c>
      <c r="O20" s="41"/>
      <c r="P20" s="76">
        <v>0</v>
      </c>
      <c r="Q20" s="76"/>
      <c r="R20" s="41"/>
      <c r="S20" s="42">
        <v>42908987603</v>
      </c>
      <c r="T20" s="41"/>
      <c r="U20" s="42">
        <f t="shared" si="0"/>
        <v>42908987603</v>
      </c>
      <c r="V20" s="41"/>
      <c r="W20" s="38">
        <f>U20/درآمد!$F$14</f>
        <v>2.1066839163671391E-3</v>
      </c>
    </row>
    <row r="21" spans="1:23" ht="21.75" customHeight="1" x14ac:dyDescent="0.2">
      <c r="A21" s="73" t="s">
        <v>24</v>
      </c>
      <c r="B21" s="73"/>
      <c r="D21" s="42">
        <v>0</v>
      </c>
      <c r="E21" s="41"/>
      <c r="F21" s="42">
        <v>27046322469</v>
      </c>
      <c r="G21" s="41"/>
      <c r="H21" s="42">
        <v>0</v>
      </c>
      <c r="I21" s="41"/>
      <c r="J21" s="42">
        <v>27046322468</v>
      </c>
      <c r="K21" s="41"/>
      <c r="L21" s="61">
        <f>J21/درآمد!F14</f>
        <v>1.3278815400489931E-3</v>
      </c>
      <c r="M21" s="41"/>
      <c r="N21" s="42">
        <v>0</v>
      </c>
      <c r="O21" s="41"/>
      <c r="P21" s="76">
        <v>27046322469</v>
      </c>
      <c r="Q21" s="76"/>
      <c r="R21" s="41"/>
      <c r="S21" s="42">
        <v>589991919</v>
      </c>
      <c r="T21" s="41"/>
      <c r="U21" s="42">
        <f t="shared" si="0"/>
        <v>27636314388</v>
      </c>
      <c r="V21" s="41"/>
      <c r="W21" s="38">
        <f>U21/درآمد!$F$14</f>
        <v>1.3568481169384387E-3</v>
      </c>
    </row>
    <row r="22" spans="1:23" ht="21.75" customHeight="1" x14ac:dyDescent="0.2">
      <c r="A22" s="73" t="s">
        <v>218</v>
      </c>
      <c r="B22" s="73"/>
      <c r="D22" s="42">
        <v>0</v>
      </c>
      <c r="E22" s="41"/>
      <c r="F22" s="42">
        <v>0</v>
      </c>
      <c r="G22" s="41"/>
      <c r="H22" s="42">
        <v>0</v>
      </c>
      <c r="I22" s="41"/>
      <c r="J22" s="42">
        <v>0</v>
      </c>
      <c r="K22" s="41"/>
      <c r="L22" s="61">
        <v>0</v>
      </c>
      <c r="M22" s="41"/>
      <c r="N22" s="42">
        <v>8068000000</v>
      </c>
      <c r="O22" s="41"/>
      <c r="P22" s="76">
        <v>0</v>
      </c>
      <c r="Q22" s="76"/>
      <c r="R22" s="41"/>
      <c r="S22" s="42">
        <v>-469688000</v>
      </c>
      <c r="T22" s="41"/>
      <c r="U22" s="42">
        <f t="shared" si="0"/>
        <v>7598312000</v>
      </c>
      <c r="V22" s="41"/>
      <c r="W22" s="38">
        <f>U22/درآمد!$F$14</f>
        <v>3.7305102208517912E-4</v>
      </c>
    </row>
    <row r="23" spans="1:23" ht="21.75" customHeight="1" x14ac:dyDescent="0.2">
      <c r="A23" s="73" t="s">
        <v>219</v>
      </c>
      <c r="B23" s="73"/>
      <c r="D23" s="42">
        <v>0</v>
      </c>
      <c r="E23" s="41"/>
      <c r="F23" s="42">
        <v>0</v>
      </c>
      <c r="G23" s="41"/>
      <c r="H23" s="42">
        <v>0</v>
      </c>
      <c r="I23" s="41"/>
      <c r="J23" s="42">
        <v>0</v>
      </c>
      <c r="K23" s="41"/>
      <c r="L23" s="61">
        <v>0</v>
      </c>
      <c r="M23" s="41"/>
      <c r="N23" s="42">
        <v>3780000000</v>
      </c>
      <c r="O23" s="41"/>
      <c r="P23" s="76">
        <v>0</v>
      </c>
      <c r="Q23" s="76"/>
      <c r="R23" s="41"/>
      <c r="S23" s="42">
        <v>2299474962</v>
      </c>
      <c r="T23" s="41"/>
      <c r="U23" s="42">
        <f t="shared" si="0"/>
        <v>6079474962</v>
      </c>
      <c r="V23" s="41"/>
      <c r="W23" s="38">
        <f>U23/درآمد!$F$14</f>
        <v>2.9848134010756013E-4</v>
      </c>
    </row>
    <row r="24" spans="1:23" ht="21.75" customHeight="1" x14ac:dyDescent="0.2">
      <c r="A24" s="73" t="s">
        <v>220</v>
      </c>
      <c r="B24" s="73"/>
      <c r="D24" s="42">
        <v>0</v>
      </c>
      <c r="E24" s="41"/>
      <c r="F24" s="42">
        <v>0</v>
      </c>
      <c r="G24" s="41"/>
      <c r="H24" s="42">
        <v>0</v>
      </c>
      <c r="I24" s="41"/>
      <c r="J24" s="42">
        <v>0</v>
      </c>
      <c r="K24" s="41"/>
      <c r="L24" s="61">
        <v>0</v>
      </c>
      <c r="M24" s="41"/>
      <c r="N24" s="42">
        <v>0</v>
      </c>
      <c r="O24" s="41"/>
      <c r="P24" s="76">
        <v>0</v>
      </c>
      <c r="Q24" s="76"/>
      <c r="R24" s="41"/>
      <c r="S24" s="42">
        <v>49912677472</v>
      </c>
      <c r="T24" s="41"/>
      <c r="U24" s="42">
        <f t="shared" si="0"/>
        <v>49912677472</v>
      </c>
      <c r="V24" s="41"/>
      <c r="W24" s="38">
        <f>U24/درآمد!$F$14</f>
        <v>2.4505410341056663E-3</v>
      </c>
    </row>
    <row r="25" spans="1:23" ht="21.75" customHeight="1" x14ac:dyDescent="0.2">
      <c r="A25" s="73" t="s">
        <v>221</v>
      </c>
      <c r="B25" s="73"/>
      <c r="D25" s="42">
        <v>0</v>
      </c>
      <c r="E25" s="41"/>
      <c r="F25" s="42">
        <v>0</v>
      </c>
      <c r="G25" s="41"/>
      <c r="H25" s="42">
        <v>0</v>
      </c>
      <c r="I25" s="41"/>
      <c r="J25" s="42">
        <v>0</v>
      </c>
      <c r="K25" s="41"/>
      <c r="L25" s="61">
        <v>0</v>
      </c>
      <c r="M25" s="41"/>
      <c r="N25" s="42">
        <v>0</v>
      </c>
      <c r="O25" s="41"/>
      <c r="P25" s="76">
        <v>0</v>
      </c>
      <c r="Q25" s="76"/>
      <c r="R25" s="41"/>
      <c r="S25" s="42">
        <v>-2367535715</v>
      </c>
      <c r="T25" s="41"/>
      <c r="U25" s="42">
        <f t="shared" si="0"/>
        <v>-2367535715</v>
      </c>
      <c r="V25" s="41"/>
      <c r="W25" s="38">
        <f>U25/درآمد!$F$14</f>
        <v>-1.1623787208315681E-4</v>
      </c>
    </row>
    <row r="26" spans="1:23" ht="21.75" customHeight="1" x14ac:dyDescent="0.2">
      <c r="A26" s="73" t="s">
        <v>23</v>
      </c>
      <c r="B26" s="73"/>
      <c r="D26" s="42">
        <v>0</v>
      </c>
      <c r="E26" s="41"/>
      <c r="F26" s="42">
        <v>247833129</v>
      </c>
      <c r="G26" s="41"/>
      <c r="H26" s="42">
        <v>0</v>
      </c>
      <c r="I26" s="41"/>
      <c r="J26" s="42">
        <v>247833128</v>
      </c>
      <c r="K26" s="41"/>
      <c r="L26" s="61">
        <f>J26/درآمد!$F$14</f>
        <v>1.2167755378690297E-5</v>
      </c>
      <c r="M26" s="41"/>
      <c r="N26" s="42">
        <v>0</v>
      </c>
      <c r="O26" s="41"/>
      <c r="P26" s="76">
        <v>247833129</v>
      </c>
      <c r="Q26" s="76"/>
      <c r="R26" s="41"/>
      <c r="S26" s="42">
        <v>28059168600</v>
      </c>
      <c r="T26" s="41"/>
      <c r="U26" s="42">
        <f t="shared" si="0"/>
        <v>28307001729</v>
      </c>
      <c r="V26" s="41"/>
      <c r="W26" s="38">
        <f>U26/درآمد!$F$14</f>
        <v>1.3897765618429965E-3</v>
      </c>
    </row>
    <row r="27" spans="1:23" ht="21.75" customHeight="1" x14ac:dyDescent="0.2">
      <c r="A27" s="73" t="s">
        <v>26</v>
      </c>
      <c r="B27" s="73"/>
      <c r="D27" s="42">
        <v>27445239703</v>
      </c>
      <c r="E27" s="41"/>
      <c r="F27" s="42">
        <v>17462691602</v>
      </c>
      <c r="G27" s="41"/>
      <c r="H27" s="42">
        <v>0</v>
      </c>
      <c r="I27" s="41"/>
      <c r="J27" s="42">
        <v>44907931304</v>
      </c>
      <c r="K27" s="41"/>
      <c r="L27" s="61">
        <f>J27/درآمد!$F$14</f>
        <v>2.2048251865267195E-3</v>
      </c>
      <c r="M27" s="41"/>
      <c r="N27" s="42">
        <v>27840000000</v>
      </c>
      <c r="O27" s="41"/>
      <c r="P27" s="76">
        <v>17462691602</v>
      </c>
      <c r="Q27" s="76"/>
      <c r="R27" s="41"/>
      <c r="S27" s="42">
        <v>0</v>
      </c>
      <c r="T27" s="41"/>
      <c r="U27" s="42">
        <f t="shared" si="0"/>
        <v>45302691602</v>
      </c>
      <c r="V27" s="41"/>
      <c r="W27" s="38">
        <f>U27/درآمد!$F$14</f>
        <v>2.2242065613172716E-3</v>
      </c>
    </row>
    <row r="28" spans="1:23" ht="21.75" customHeight="1" x14ac:dyDescent="0.2">
      <c r="A28" s="73" t="s">
        <v>21</v>
      </c>
      <c r="B28" s="73"/>
      <c r="D28" s="42">
        <v>0</v>
      </c>
      <c r="E28" s="41"/>
      <c r="F28" s="42">
        <v>-20609447900</v>
      </c>
      <c r="G28" s="41"/>
      <c r="H28" s="42">
        <v>0</v>
      </c>
      <c r="I28" s="41"/>
      <c r="J28" s="42">
        <v>-20609447900</v>
      </c>
      <c r="K28" s="41"/>
      <c r="L28" s="61">
        <f>J28/درآمد!$F$14</f>
        <v>-1.011853106809282E-3</v>
      </c>
      <c r="M28" s="41"/>
      <c r="N28" s="42">
        <v>0</v>
      </c>
      <c r="O28" s="41"/>
      <c r="P28" s="76">
        <v>-25707043646</v>
      </c>
      <c r="Q28" s="76"/>
      <c r="R28" s="41"/>
      <c r="S28" s="42">
        <v>0</v>
      </c>
      <c r="T28" s="41"/>
      <c r="U28" s="42">
        <f t="shared" si="0"/>
        <v>-25707043646</v>
      </c>
      <c r="V28" s="41"/>
      <c r="W28" s="38">
        <f>U28/درآمد!$F$14</f>
        <v>-1.2621275497674495E-3</v>
      </c>
    </row>
    <row r="29" spans="1:23" ht="21.75" customHeight="1" x14ac:dyDescent="0.2">
      <c r="A29" s="73" t="s">
        <v>28</v>
      </c>
      <c r="B29" s="73"/>
      <c r="D29" s="42">
        <v>0</v>
      </c>
      <c r="E29" s="41"/>
      <c r="F29" s="42">
        <v>-6629542506</v>
      </c>
      <c r="G29" s="41"/>
      <c r="H29" s="42">
        <v>0</v>
      </c>
      <c r="I29" s="41"/>
      <c r="J29" s="42">
        <v>-6629542506</v>
      </c>
      <c r="K29" s="41"/>
      <c r="L29" s="61">
        <f>J29/درآمد!$F$14</f>
        <v>-3.2548776725941758E-4</v>
      </c>
      <c r="M29" s="41"/>
      <c r="N29" s="42">
        <v>0</v>
      </c>
      <c r="O29" s="41"/>
      <c r="P29" s="76">
        <v>-6629542506</v>
      </c>
      <c r="Q29" s="76"/>
      <c r="R29" s="41"/>
      <c r="S29" s="42">
        <v>0</v>
      </c>
      <c r="T29" s="41"/>
      <c r="U29" s="42">
        <f t="shared" si="0"/>
        <v>-6629542506</v>
      </c>
      <c r="V29" s="41"/>
      <c r="W29" s="38">
        <f>U29/درآمد!$F$14</f>
        <v>-3.2548776725941758E-4</v>
      </c>
    </row>
    <row r="30" spans="1:23" ht="21.75" customHeight="1" x14ac:dyDescent="0.2">
      <c r="A30" s="73" t="s">
        <v>27</v>
      </c>
      <c r="B30" s="73"/>
      <c r="D30" s="42">
        <v>0</v>
      </c>
      <c r="E30" s="41"/>
      <c r="F30" s="42">
        <v>-8177363002</v>
      </c>
      <c r="G30" s="41"/>
      <c r="H30" s="42">
        <v>0</v>
      </c>
      <c r="I30" s="41"/>
      <c r="J30" s="42">
        <v>-8177363002</v>
      </c>
      <c r="K30" s="41"/>
      <c r="L30" s="61">
        <f>J30/درآمد!$F$14</f>
        <v>-4.0148043747843316E-4</v>
      </c>
      <c r="M30" s="41"/>
      <c r="N30" s="42">
        <v>0</v>
      </c>
      <c r="O30" s="41"/>
      <c r="P30" s="76">
        <v>-8177363002</v>
      </c>
      <c r="Q30" s="76"/>
      <c r="R30" s="41"/>
      <c r="S30" s="42">
        <v>0</v>
      </c>
      <c r="T30" s="41"/>
      <c r="U30" s="42">
        <f t="shared" si="0"/>
        <v>-8177363002</v>
      </c>
      <c r="V30" s="41"/>
      <c r="W30" s="38">
        <f>U30/درآمد!$F$14</f>
        <v>-4.0148043747843316E-4</v>
      </c>
    </row>
    <row r="31" spans="1:23" ht="21.75" customHeight="1" x14ac:dyDescent="0.2">
      <c r="A31" s="73" t="s">
        <v>29</v>
      </c>
      <c r="B31" s="73"/>
      <c r="D31" s="42">
        <v>0</v>
      </c>
      <c r="E31" s="41"/>
      <c r="F31" s="42">
        <v>-3590753465</v>
      </c>
      <c r="G31" s="41"/>
      <c r="H31" s="42">
        <v>0</v>
      </c>
      <c r="I31" s="41"/>
      <c r="J31" s="42">
        <v>-3590753465</v>
      </c>
      <c r="K31" s="41"/>
      <c r="L31" s="61">
        <f>J31/درآمد!$F$14</f>
        <v>-1.7629366235213142E-4</v>
      </c>
      <c r="M31" s="41"/>
      <c r="N31" s="42">
        <v>0</v>
      </c>
      <c r="O31" s="41"/>
      <c r="P31" s="76">
        <v>-3590753465</v>
      </c>
      <c r="Q31" s="76"/>
      <c r="R31" s="41"/>
      <c r="S31" s="42">
        <v>0</v>
      </c>
      <c r="T31" s="41"/>
      <c r="U31" s="42">
        <f t="shared" si="0"/>
        <v>-3590753465</v>
      </c>
      <c r="V31" s="41"/>
      <c r="W31" s="38">
        <f>U31/درآمد!$F$14</f>
        <v>-1.7629366235213142E-4</v>
      </c>
    </row>
    <row r="32" spans="1:23" ht="21.75" customHeight="1" x14ac:dyDescent="0.2">
      <c r="A32" s="73" t="s">
        <v>19</v>
      </c>
      <c r="B32" s="73"/>
      <c r="D32" s="42">
        <v>0</v>
      </c>
      <c r="E32" s="41"/>
      <c r="F32" s="42">
        <v>1637245499</v>
      </c>
      <c r="G32" s="41"/>
      <c r="H32" s="42">
        <v>0</v>
      </c>
      <c r="I32" s="41"/>
      <c r="J32" s="42">
        <v>1637245499</v>
      </c>
      <c r="K32" s="41"/>
      <c r="L32" s="61">
        <f>J32/درآمد!$F$14</f>
        <v>8.0383130727760207E-5</v>
      </c>
      <c r="M32" s="41"/>
      <c r="N32" s="42">
        <v>0</v>
      </c>
      <c r="O32" s="41"/>
      <c r="P32" s="76">
        <v>1456394755</v>
      </c>
      <c r="Q32" s="76"/>
      <c r="R32" s="41"/>
      <c r="S32" s="42">
        <v>0</v>
      </c>
      <c r="T32" s="41"/>
      <c r="U32" s="42">
        <f t="shared" si="0"/>
        <v>1456394755</v>
      </c>
      <c r="V32" s="41"/>
      <c r="W32" s="38">
        <f>U32/درآمد!$F$14</f>
        <v>7.1503980346193205E-5</v>
      </c>
    </row>
    <row r="33" spans="1:23" ht="21.75" customHeight="1" x14ac:dyDescent="0.2">
      <c r="A33" s="77" t="s">
        <v>25</v>
      </c>
      <c r="B33" s="77"/>
      <c r="D33" s="24">
        <v>0</v>
      </c>
      <c r="E33" s="41"/>
      <c r="F33" s="24">
        <v>-15750264704</v>
      </c>
      <c r="G33" s="41"/>
      <c r="H33" s="24">
        <v>0</v>
      </c>
      <c r="I33" s="41"/>
      <c r="J33" s="24">
        <v>-15750264704</v>
      </c>
      <c r="K33" s="41"/>
      <c r="L33" s="61">
        <f>J33/درآمد!$F$14</f>
        <v>-7.7328390120586269E-4</v>
      </c>
      <c r="M33" s="41"/>
      <c r="N33" s="24">
        <v>0</v>
      </c>
      <c r="O33" s="41"/>
      <c r="P33" s="76">
        <v>-15750264704</v>
      </c>
      <c r="Q33" s="76"/>
      <c r="R33" s="41"/>
      <c r="S33" s="24">
        <v>0</v>
      </c>
      <c r="T33" s="41"/>
      <c r="U33" s="42">
        <f>N33+P33+S33</f>
        <v>-15750264704</v>
      </c>
      <c r="V33" s="41"/>
      <c r="W33" s="38">
        <f>U33/درآمد!$F$14</f>
        <v>-7.7328390120586269E-4</v>
      </c>
    </row>
    <row r="34" spans="1:23" ht="21.75" customHeight="1" thickBot="1" x14ac:dyDescent="0.25">
      <c r="A34" s="75" t="s">
        <v>30</v>
      </c>
      <c r="B34" s="75"/>
      <c r="D34" s="44">
        <f>SUM(D10:D33)</f>
        <v>27445239703</v>
      </c>
      <c r="E34" s="41"/>
      <c r="F34" s="44">
        <f>SUM(F10:F33)</f>
        <v>-8363278878</v>
      </c>
      <c r="G34" s="41"/>
      <c r="H34" s="44">
        <f>SUM(H10:H33)</f>
        <v>0</v>
      </c>
      <c r="I34" s="41"/>
      <c r="J34" s="44">
        <f>SUM(J10:J33)</f>
        <v>19081960822</v>
      </c>
      <c r="K34" s="41"/>
      <c r="L34" s="50">
        <f>SUM(L10:L33)</f>
        <v>9.368587375770365E-4</v>
      </c>
      <c r="M34" s="41"/>
      <c r="N34" s="44">
        <f>SUM(N10:N33)</f>
        <v>117959784824</v>
      </c>
      <c r="O34" s="41"/>
      <c r="P34" s="74">
        <f>SUM(P10:Q33)</f>
        <v>-13641725368</v>
      </c>
      <c r="Q34" s="74">
        <f>SUM(Q10:Q33)</f>
        <v>0</v>
      </c>
      <c r="R34" s="41"/>
      <c r="S34" s="44">
        <f>SUM(S10:S33)</f>
        <v>249697540543</v>
      </c>
      <c r="T34" s="41"/>
      <c r="U34" s="44">
        <f>SUM(U10:U33)</f>
        <v>354015599999</v>
      </c>
      <c r="V34" s="41"/>
      <c r="W34" s="50">
        <f>SUM(W10:W33)</f>
        <v>1.7380950060187691E-2</v>
      </c>
    </row>
    <row r="35" spans="1:23" ht="13.5" thickTop="1" x14ac:dyDescent="0.2"/>
    <row r="36" spans="1:23" x14ac:dyDescent="0.2">
      <c r="U36" s="17"/>
    </row>
    <row r="37" spans="1:23" x14ac:dyDescent="0.2">
      <c r="N37" s="17"/>
      <c r="U37" s="17"/>
    </row>
    <row r="38" spans="1:23" x14ac:dyDescent="0.2">
      <c r="N38" s="17"/>
      <c r="Q38" s="17"/>
      <c r="U38" s="17"/>
    </row>
    <row r="39" spans="1:23" x14ac:dyDescent="0.2">
      <c r="N39" s="17"/>
      <c r="Q39" s="17"/>
      <c r="U39" s="17"/>
    </row>
    <row r="40" spans="1:23" x14ac:dyDescent="0.2">
      <c r="Q40" s="17"/>
      <c r="U40" s="17"/>
    </row>
    <row r="41" spans="1:23" x14ac:dyDescent="0.2">
      <c r="Q41" s="17"/>
    </row>
  </sheetData>
  <mergeCells count="61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10:B10"/>
    <mergeCell ref="P10:Q10"/>
    <mergeCell ref="P9:Q9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3:B33"/>
    <mergeCell ref="P33:Q33"/>
    <mergeCell ref="A34:B34"/>
    <mergeCell ref="P34:Q34"/>
    <mergeCell ref="A30:B30"/>
    <mergeCell ref="P30:Q30"/>
    <mergeCell ref="A31:B31"/>
    <mergeCell ref="P31:Q31"/>
    <mergeCell ref="A32:B32"/>
    <mergeCell ref="P32:Q32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1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'1'!Print_Area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AliReaz KhanMohammadi</cp:lastModifiedBy>
  <dcterms:created xsi:type="dcterms:W3CDTF">2026-01-21T06:37:14Z</dcterms:created>
  <dcterms:modified xsi:type="dcterms:W3CDTF">2026-01-27T08:13:12Z</dcterms:modified>
</cp:coreProperties>
</file>