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بیگدلی\علیرضا خان محمدی\فردا\"/>
    </mc:Choice>
  </mc:AlternateContent>
  <xr:revisionPtr revIDLastSave="0" documentId="13_ncr:1_{306764B4-F382-4B6E-843E-5927AD400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_FilterDatabase" localSheetId="12" hidden="1">'درآمد سپرده بانکی'!$A$7:$H$70</definedName>
    <definedName name="_xlnm._FilterDatabase" localSheetId="18" hidden="1">'درآمد ناشی از فروش'!$A$6:$R$68</definedName>
    <definedName name="_xlnm._FilterDatabase" localSheetId="6" hidden="1">سپرده!$A$8:$L$22</definedName>
    <definedName name="_xlnm._FilterDatabase" localSheetId="17" hidden="1">'سود سپرده بانکی'!$A$7:$M$21</definedName>
    <definedName name="_xlnm.Print_Area" localSheetId="4">اوراق!$A$1:$AM$36</definedName>
    <definedName name="_xlnm.Print_Area" localSheetId="2">'اوراق مشتقه'!$A$1:$AX$31</definedName>
    <definedName name="_xlnm.Print_Area" localSheetId="5">'تعدیل قیمت'!$A$1:$N$17</definedName>
    <definedName name="_xlnm.Print_Area" localSheetId="7">درآمد!$A$1:$K$13</definedName>
    <definedName name="_xlnm.Print_Area" localSheetId="12">'درآمد سپرده بانکی'!$A$1:$I$70</definedName>
    <definedName name="_xlnm.Print_Area" localSheetId="10">'درآمد سرمایه گذاری در اوراق به'!$A$1:$U$50</definedName>
    <definedName name="_xlnm.Print_Area" localSheetId="8">'درآمد سرمایه گذاری در سهام'!$A$1:$V$35</definedName>
    <definedName name="_xlnm.Print_Area" localSheetId="9">'درآمد سرمایه گذاری در صندوق'!$A$1:$X$48</definedName>
    <definedName name="_xlnm.Print_Area" localSheetId="14">'درآمد سود سهام'!$A$1:$T$17</definedName>
    <definedName name="_xlnm.Print_Area" localSheetId="15">'درآمد سود صندوق'!$A$1:$L$7</definedName>
    <definedName name="_xlnm.Print_Area" localSheetId="19">'درآمد ناشی از تغییر قیمت اوراق'!$A$1:$S$65</definedName>
    <definedName name="_xlnm.Print_Area" localSheetId="18">'درآمد ناشی از فروش'!$A$1:$S$68</definedName>
    <definedName name="_xlnm.Print_Area" localSheetId="13">'سایر درآمدها'!$A$1:$G$11</definedName>
    <definedName name="_xlnm.Print_Area" localSheetId="6">سپرده!$A$1:$M$22</definedName>
    <definedName name="_xlnm.Print_Area" localSheetId="1">سهام!$A$1:$AC$20</definedName>
    <definedName name="_xlnm.Print_Area" localSheetId="16">'سود اوراق بهادار'!$A$1:$U$36</definedName>
    <definedName name="_xlnm.Print_Area" localSheetId="17">'سود سپرده بانکی'!$A$1:$N$21</definedName>
    <definedName name="_xlnm.Print_Area" localSheetId="0">'صورت وضعیت'!$A$5:$C$23</definedName>
    <definedName name="_xlnm.Print_Area" localSheetId="11">'مبالغ تخصیصی اوراق'!$A$1:$R$31</definedName>
    <definedName name="_xlnm.Print_Area" localSheetId="3">'واحدهای صندوق'!$A$1:$AB$30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2" l="1"/>
  <c r="AB20" i="2"/>
  <c r="AB19" i="2"/>
  <c r="Q68" i="19"/>
  <c r="M68" i="19"/>
  <c r="K68" i="19"/>
  <c r="Q65" i="21" l="1"/>
  <c r="S48" i="10"/>
  <c r="Q39" i="9"/>
  <c r="Q35" i="9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9" i="11"/>
  <c r="L50" i="11"/>
  <c r="N48" i="10"/>
  <c r="M35" i="9"/>
  <c r="O35" i="9"/>
  <c r="P48" i="10"/>
  <c r="L22" i="7"/>
  <c r="L10" i="7"/>
  <c r="L11" i="7"/>
  <c r="L12" i="7"/>
  <c r="L13" i="7"/>
  <c r="L14" i="7"/>
  <c r="L15" i="7"/>
  <c r="L16" i="7"/>
  <c r="L17" i="7"/>
  <c r="L18" i="7"/>
  <c r="L19" i="7"/>
  <c r="L20" i="7"/>
  <c r="L21" i="7"/>
  <c r="L9" i="7"/>
  <c r="X20" i="2"/>
  <c r="I68" i="19"/>
  <c r="E68" i="19"/>
  <c r="C6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8" i="19"/>
  <c r="M21" i="18"/>
  <c r="K21" i="18"/>
  <c r="I21" i="18"/>
  <c r="G21" i="18"/>
  <c r="E21" i="18"/>
  <c r="C21" i="18"/>
  <c r="D21" i="13"/>
  <c r="G21" i="13"/>
  <c r="F11" i="8"/>
  <c r="T36" i="17"/>
  <c r="R36" i="17"/>
  <c r="P36" i="17"/>
  <c r="L36" i="17"/>
  <c r="N36" i="17"/>
  <c r="J36" i="17"/>
  <c r="O17" i="15"/>
  <c r="Q17" i="15"/>
  <c r="S17" i="15"/>
  <c r="F11" i="14"/>
  <c r="D11" i="14"/>
  <c r="H50" i="11"/>
  <c r="J50" i="11" s="1"/>
  <c r="J49" i="11"/>
  <c r="R50" i="11"/>
  <c r="N50" i="11"/>
  <c r="P50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H48" i="10"/>
  <c r="F48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9" i="10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9" i="9"/>
  <c r="O68" i="19" l="1"/>
  <c r="G68" i="19"/>
  <c r="S35" i="9"/>
  <c r="U48" i="10"/>
  <c r="J48" i="10"/>
  <c r="F8" i="8" l="1"/>
  <c r="F12" i="8"/>
  <c r="J12" i="8" s="1"/>
  <c r="J11" i="8"/>
  <c r="F10" i="8"/>
  <c r="J10" i="8" s="1"/>
  <c r="F9" i="8"/>
  <c r="E35" i="9"/>
  <c r="I35" i="9" s="1"/>
  <c r="I30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1" i="9"/>
  <c r="I32" i="9"/>
  <c r="I33" i="9"/>
  <c r="I34" i="9"/>
  <c r="I9" i="9"/>
  <c r="K17" i="6"/>
  <c r="C17" i="6"/>
  <c r="AL36" i="5"/>
  <c r="AH36" i="5"/>
  <c r="AJ36" i="5"/>
  <c r="W30" i="4"/>
  <c r="Y30" i="4"/>
  <c r="AA30" i="4"/>
  <c r="AA9" i="4"/>
  <c r="AA12" i="4"/>
  <c r="J9" i="8" l="1"/>
  <c r="F13" i="8"/>
  <c r="J8" i="8"/>
  <c r="AA10" i="4"/>
  <c r="AA11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S30" i="4"/>
  <c r="Q30" i="4"/>
  <c r="O30" i="4"/>
  <c r="M30" i="4"/>
  <c r="K30" i="4"/>
  <c r="J13" i="8" l="1"/>
  <c r="W10" i="10"/>
  <c r="W14" i="10"/>
  <c r="W18" i="10"/>
  <c r="W22" i="10"/>
  <c r="W26" i="10"/>
  <c r="W30" i="10"/>
  <c r="W34" i="10"/>
  <c r="W42" i="10"/>
  <c r="W46" i="10"/>
  <c r="W44" i="10"/>
  <c r="W37" i="10"/>
  <c r="W11" i="10"/>
  <c r="W15" i="10"/>
  <c r="W19" i="10"/>
  <c r="W23" i="10"/>
  <c r="W27" i="10"/>
  <c r="W31" i="10"/>
  <c r="W35" i="10"/>
  <c r="W39" i="10"/>
  <c r="W43" i="10"/>
  <c r="W47" i="10"/>
  <c r="W45" i="10"/>
  <c r="W12" i="10"/>
  <c r="W16" i="10"/>
  <c r="W20" i="10"/>
  <c r="W24" i="10"/>
  <c r="W28" i="10"/>
  <c r="W32" i="10"/>
  <c r="W36" i="10"/>
  <c r="W40" i="10"/>
  <c r="W9" i="10"/>
  <c r="W13" i="10"/>
  <c r="W17" i="10"/>
  <c r="W21" i="10"/>
  <c r="W25" i="10"/>
  <c r="W29" i="10"/>
  <c r="W33" i="10"/>
  <c r="W41" i="10"/>
  <c r="W38" i="10"/>
  <c r="L17" i="10"/>
  <c r="L25" i="10"/>
  <c r="L33" i="10"/>
  <c r="L37" i="10"/>
  <c r="L45" i="10"/>
  <c r="L14" i="10"/>
  <c r="L22" i="10"/>
  <c r="L30" i="10"/>
  <c r="L38" i="10"/>
  <c r="L46" i="10"/>
  <c r="L16" i="10"/>
  <c r="L20" i="10"/>
  <c r="L24" i="10"/>
  <c r="L28" i="10"/>
  <c r="L32" i="10"/>
  <c r="L36" i="10"/>
  <c r="L40" i="10"/>
  <c r="L44" i="10"/>
  <c r="L13" i="10"/>
  <c r="L21" i="10"/>
  <c r="L29" i="10"/>
  <c r="L41" i="10"/>
  <c r="L18" i="10"/>
  <c r="L26" i="10"/>
  <c r="L34" i="10"/>
  <c r="L42" i="10"/>
  <c r="L47" i="10"/>
  <c r="L31" i="10"/>
  <c r="L15" i="10"/>
  <c r="L12" i="10"/>
  <c r="L19" i="10"/>
  <c r="L43" i="10"/>
  <c r="L27" i="10"/>
  <c r="L10" i="10"/>
  <c r="L39" i="10"/>
  <c r="L23" i="10"/>
  <c r="L11" i="10"/>
  <c r="L35" i="10"/>
  <c r="L9" i="10"/>
  <c r="K32" i="9"/>
  <c r="K25" i="9"/>
  <c r="K28" i="9"/>
  <c r="K22" i="9"/>
  <c r="K9" i="9"/>
  <c r="K14" i="9"/>
  <c r="H8" i="8"/>
  <c r="K21" i="9"/>
  <c r="K10" i="9"/>
  <c r="K17" i="9"/>
  <c r="K31" i="9"/>
  <c r="K18" i="9"/>
  <c r="U10" i="9"/>
  <c r="U12" i="9"/>
  <c r="U16" i="9"/>
  <c r="U20" i="9"/>
  <c r="U24" i="9"/>
  <c r="U27" i="9"/>
  <c r="U30" i="9"/>
  <c r="U34" i="9"/>
  <c r="H11" i="8"/>
  <c r="K16" i="9"/>
  <c r="K24" i="9"/>
  <c r="K30" i="9"/>
  <c r="K13" i="9"/>
  <c r="K15" i="9"/>
  <c r="K23" i="9"/>
  <c r="U9" i="9"/>
  <c r="U13" i="9"/>
  <c r="U17" i="9"/>
  <c r="U21" i="9"/>
  <c r="U25" i="9"/>
  <c r="U28" i="9"/>
  <c r="U31" i="9"/>
  <c r="H12" i="8"/>
  <c r="K11" i="9"/>
  <c r="K19" i="9"/>
  <c r="K26" i="9"/>
  <c r="K33" i="9"/>
  <c r="U11" i="9"/>
  <c r="U15" i="9"/>
  <c r="U19" i="9"/>
  <c r="U23" i="9"/>
  <c r="U26" i="9"/>
  <c r="U29" i="9"/>
  <c r="U33" i="9"/>
  <c r="H10" i="8"/>
  <c r="K29" i="9"/>
  <c r="U14" i="9"/>
  <c r="U18" i="9"/>
  <c r="U22" i="9"/>
  <c r="U32" i="9"/>
  <c r="H9" i="8"/>
  <c r="K12" i="9"/>
  <c r="K20" i="9"/>
  <c r="K27" i="9"/>
  <c r="K34" i="9"/>
  <c r="Z20" i="2"/>
  <c r="W48" i="10" l="1"/>
  <c r="U35" i="9"/>
  <c r="H13" i="8"/>
  <c r="K35" i="9"/>
  <c r="T20" i="2"/>
  <c r="N20" i="2"/>
  <c r="L20" i="2"/>
  <c r="J20" i="2"/>
  <c r="H20" i="2"/>
  <c r="F20" i="2"/>
  <c r="AB10" i="2"/>
  <c r="AB11" i="2"/>
  <c r="AB12" i="2"/>
  <c r="AB13" i="2"/>
  <c r="AB14" i="2"/>
  <c r="AB15" i="2"/>
  <c r="AB16" i="2"/>
  <c r="AB17" i="2"/>
  <c r="AB18" i="2"/>
  <c r="AL10" i="5"/>
  <c r="AL9" i="5"/>
  <c r="AL31" i="5"/>
  <c r="AL32" i="5"/>
  <c r="AL33" i="5"/>
  <c r="AL34" i="5"/>
  <c r="AL35" i="5"/>
  <c r="AL28" i="5"/>
  <c r="AL29" i="5"/>
  <c r="AL30" i="5"/>
  <c r="AL22" i="5"/>
  <c r="AL23" i="5"/>
  <c r="AL24" i="5"/>
  <c r="AL25" i="5"/>
  <c r="AL26" i="5"/>
  <c r="AL27" i="5"/>
  <c r="AL21" i="5"/>
  <c r="AL20" i="5"/>
  <c r="AL19" i="5"/>
  <c r="AL18" i="5"/>
  <c r="AL17" i="5"/>
  <c r="AL16" i="5"/>
  <c r="AL15" i="5"/>
  <c r="AL14" i="5"/>
  <c r="AL13" i="5"/>
  <c r="AL12" i="5"/>
  <c r="AL11" i="5"/>
  <c r="AD36" i="5"/>
  <c r="AB36" i="5"/>
  <c r="Z36" i="5"/>
  <c r="X36" i="5"/>
  <c r="V36" i="5"/>
  <c r="T36" i="5"/>
  <c r="R36" i="5"/>
  <c r="P36" i="5"/>
  <c r="J22" i="7"/>
  <c r="H22" i="7"/>
  <c r="F22" i="7"/>
  <c r="D22" i="7"/>
  <c r="M23" i="7"/>
</calcChain>
</file>

<file path=xl/sharedStrings.xml><?xml version="1.0" encoding="utf-8"?>
<sst xmlns="http://schemas.openxmlformats.org/spreadsheetml/2006/main" count="987" uniqueCount="363">
  <si>
    <t>صندوق سرمایه گذاری آوای فردای زاگرس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</si>
  <si>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</si>
  <si>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</si>
  <si>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</si>
  <si>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</si>
  <si>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</si>
  <si>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</si>
  <si>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</si>
  <si>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</si>
  <si>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</si>
  <si>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</si>
  <si>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</si>
  <si>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</si>
  <si>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</si>
  <si>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</si>
  <si>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</si>
  <si>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</si>
  <si>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</si>
  <si>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</si>
  <si>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</si>
  <si>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</si>
  <si>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بورس کالای ایران</t>
  </si>
  <si>
    <t>پالایش نفت بندرعباس</t>
  </si>
  <si>
    <t>پالایش نفت تهران</t>
  </si>
  <si>
    <t>تولیدی کوچین</t>
  </si>
  <si>
    <t>زامیاد</t>
  </si>
  <si>
    <t>سیمان‌ تهران‌</t>
  </si>
  <si>
    <t>گروه مالی نماد غدیر(سهامی عام)</t>
  </si>
  <si>
    <t>گسترش‌سرمایه‌گذاری‌ایران‌خودرو</t>
  </si>
  <si>
    <t>نیان باتری خاوران</t>
  </si>
  <si>
    <t>سیمان‌ صوفیان‌</t>
  </si>
  <si>
    <t>ح . سرمایه‌گذاری‌ایران‌خودرو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</si>
  <si>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</si>
  <si>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</si>
  <si>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</si>
  <si>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</si>
  <si>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</si>
  <si>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</si>
  <si>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</si>
  <si>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</si>
  <si>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</si>
  <si>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</si>
  <si>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</si>
  <si>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</si>
  <si>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</si>
  <si>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</si>
  <si>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</si>
  <si>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</si>
  <si>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</si>
  <si>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</si>
  <si>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</si>
  <si>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</si>
  <si>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</si>
  <si>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</si>
  <si>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</si>
  <si>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</si>
  <si>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</si>
  <si>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</si>
  <si>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</si>
  <si>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</si>
  <si>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</si>
  <si>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</si>
  <si>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</si>
  <si>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</si>
  <si>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</si>
  <si>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</si>
  <si>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سینا1-بخشی</t>
  </si>
  <si>
    <t>صندوق س. ثروت آفرین پارسیان-س</t>
  </si>
  <si>
    <t>صندوق س.اعتبارسهام-سهام</t>
  </si>
  <si>
    <t>صندوق س.امتیاز اول-س</t>
  </si>
  <si>
    <t>صندوق س.بخشی شایسته فردا-ب</t>
  </si>
  <si>
    <t>صندوق س.پشتوانه طلا دنای زاگرس</t>
  </si>
  <si>
    <t>صندوق س.سرزمین بزرگ بازار-س</t>
  </si>
  <si>
    <t>صندوق س.سهامی تیام-س</t>
  </si>
  <si>
    <t>صندوق س.سهم نگر جام جم-س</t>
  </si>
  <si>
    <t>صندوق س.مختلط کاریزما-م</t>
  </si>
  <si>
    <t>صندوق س.مشترک سبحان-سهام</t>
  </si>
  <si>
    <t>صندوق س.موج گستر ثروت-س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</si>
  <si>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</si>
  <si>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</si>
  <si>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</si>
  <si>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</si>
  <si>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</si>
  <si>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س.کالای کوروش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</si>
  <si>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</si>
  <si>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</si>
  <si>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</si>
  <si>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</si>
  <si>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</si>
  <si>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</si>
  <si>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</si>
  <si>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</si>
  <si>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</si>
  <si>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</si>
  <si>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</si>
  <si>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</si>
  <si>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</si>
  <si>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</si>
  <si>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</si>
  <si>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</si>
  <si>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اسنادخزانه-م10بودجه02-051112</t>
  </si>
  <si>
    <t>1402/12/21</t>
  </si>
  <si>
    <t>1405/11/12</t>
  </si>
  <si>
    <t>گواهی اعتبارمولد ملی14050231</t>
  </si>
  <si>
    <t>1404/03/01</t>
  </si>
  <si>
    <t>1405/02/31</t>
  </si>
  <si>
    <t>گواهی اعتبارمولد ملی14050331</t>
  </si>
  <si>
    <t>1405/03/31</t>
  </si>
  <si>
    <t>گواهی اعتبارمولد ملی14050431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</si>
  <si>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</si>
  <si>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</si>
  <si>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</si>
  <si>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</si>
  <si>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</si>
  <si>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</si>
  <si>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</si>
  <si>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</si>
  <si>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</si>
  <si>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</si>
  <si>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</si>
  <si>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</si>
  <si>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عام دولت228-ش.خ070521</t>
  </si>
  <si>
    <t>1404/05/21</t>
  </si>
  <si>
    <t>1407/05/21</t>
  </si>
  <si>
    <t>مرابحه عام دولت250-ش.خ070205</t>
  </si>
  <si>
    <t>1404/09/05</t>
  </si>
  <si>
    <t>1407/02/05</t>
  </si>
  <si>
    <t>مرابحه عام دولت253-ش.خ070311</t>
  </si>
  <si>
    <t>1404/09/11</t>
  </si>
  <si>
    <t>1407/03/11</t>
  </si>
  <si>
    <t>مرابحه عام دولت254-ش.خ070911</t>
  </si>
  <si>
    <t>1407/09/11</t>
  </si>
  <si>
    <t>مرابحه عام دولت256-ش.خ070318</t>
  </si>
  <si>
    <t>1404/09/18</t>
  </si>
  <si>
    <t>1407/03/18</t>
  </si>
  <si>
    <t>مرابحه عام دولت258-ش.خ070302</t>
  </si>
  <si>
    <t>1404/10/02</t>
  </si>
  <si>
    <t>1407/03/02</t>
  </si>
  <si>
    <t>مرابحه عام دولت260-ش.خ071002</t>
  </si>
  <si>
    <t>1407/10/02</t>
  </si>
  <si>
    <t>مرابحه عام دولت262-ش.خ070716</t>
  </si>
  <si>
    <t>1404/10/16</t>
  </si>
  <si>
    <t>1407/07/16</t>
  </si>
  <si>
    <t>مرابحه عام دولت265-ش.خ070430</t>
  </si>
  <si>
    <t>1407/04/30</t>
  </si>
  <si>
    <t>مرابحه کلور-آوای زاگرس14080208</t>
  </si>
  <si>
    <t>1404/02/08</t>
  </si>
  <si>
    <t>1408/02/08</t>
  </si>
  <si>
    <t>مرابحه عام دولت273-ش.خ071128</t>
  </si>
  <si>
    <t>1404/11/28</t>
  </si>
  <si>
    <t>1407/11/28</t>
  </si>
  <si>
    <t>مرابحه عام دولت271-ش.خ070628</t>
  </si>
  <si>
    <t>1407/06/28</t>
  </si>
  <si>
    <t>مرابحه عام دولت270-ش.خ071121</t>
  </si>
  <si>
    <t>1404/11/21</t>
  </si>
  <si>
    <t>1407/11/21</t>
  </si>
  <si>
    <t xml:space="preserve"> شهرداری مشهد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</si>
  <si>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</si>
  <si>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</si>
  <si>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</si>
  <si>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</si>
  <si>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</si>
  <si>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</si>
  <si>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</si>
  <si>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</si>
  <si>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</si>
  <si>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</si>
  <si>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</si>
  <si>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</si>
  <si>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</si>
  <si>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</si>
  <si>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</si>
  <si>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</si>
  <si>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</si>
  <si>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</si>
  <si>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</si>
  <si>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</si>
  <si>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</si>
  <si>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بانک دی فرشته</t>
  </si>
  <si>
    <t>سپرده کوتاه مدت بانک گردشگری میدان سرو</t>
  </si>
  <si>
    <t>سپرده کوتاه مدت موسسه اعتباری ملل جنت آباد</t>
  </si>
  <si>
    <t>سپرده کوتاه مدت بانک اقتصاد نوین غدیر</t>
  </si>
  <si>
    <t>سپرده کوتاه مدت بانک گردشگری قیطریه</t>
  </si>
  <si>
    <t>سپرده کوتاه مدت بانک سامان جام جم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</si>
  <si>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</si>
  <si>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</si>
  <si>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</si>
  <si>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</si>
  <si>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</si>
  <si>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سپرده کوتاه مدت بانک شهر میدان شهدای مشهد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</si>
  <si>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</si>
  <si>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</si>
  <si>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</si>
  <si>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</si>
  <si>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</si>
  <si>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</si>
  <si>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</si>
  <si>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</si>
  <si>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</si>
  <si>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</si>
  <si>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</si>
  <si>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</si>
  <si>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</si>
  <si>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</si>
  <si>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</si>
  <si>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</si>
  <si>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</si>
  <si>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</si>
  <si>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</si>
  <si>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</si>
  <si>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</si>
  <si>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</si>
  <si>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</si>
  <si>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</si>
  <si>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بیمه کوثر</t>
  </si>
  <si>
    <t>دارویی و نهاده های زاگرس دارو</t>
  </si>
  <si>
    <t>بیمه پارسیان</t>
  </si>
  <si>
    <t>پالایش نفت شیراز</t>
  </si>
  <si>
    <t>امتیاز تسهیلات مسکن سال1404</t>
  </si>
  <si>
    <t>سرمایه گذاری پارس آریان</t>
  </si>
  <si>
    <t>پالایش نفت تبریز</t>
  </si>
  <si>
    <t>گروه مدیریت سرمایه گذاری امید</t>
  </si>
  <si>
    <t>بانک‌پارسیان‌</t>
  </si>
  <si>
    <t>پالایش نفت اصفهان</t>
  </si>
  <si>
    <t>ایران‌ خودرو</t>
  </si>
  <si>
    <t>ایمن خودرو شرق</t>
  </si>
  <si>
    <t>امتیاز تسهیلات مسکن سال1403</t>
  </si>
  <si>
    <t>مدیریت سرمایه گذاری کوثربهمن</t>
  </si>
  <si>
    <t>سرمایه گذاری تامین اجتماعی</t>
  </si>
  <si>
    <t>-2-2</t>
  </si>
  <si>
    <t>درآمد حاصل از سرمایه­گذاری در واحدهای صندوق</t>
  </si>
  <si>
    <t>درآمد سود صندوق</t>
  </si>
  <si>
    <t>صندوق س.سپند کاریزما-س</t>
  </si>
  <si>
    <t>صندوق سبحان</t>
  </si>
  <si>
    <t>صندوق س.بخشی صنایع آبان2-ب</t>
  </si>
  <si>
    <t>صندوق سرمایه گذاری اعتبار سهام ایرانیان</t>
  </si>
  <si>
    <t>صندوق س.پشتوانه طلای جام زرین</t>
  </si>
  <si>
    <t>صندوق س. بازده سهام-س</t>
  </si>
  <si>
    <t>صندوق س صنایع دایا1-بخشی</t>
  </si>
  <si>
    <t>صندوق س. پرتو پایش پیشرو-س</t>
  </si>
  <si>
    <t>صندوق اهرمی موج-واحدهای عادی</t>
  </si>
  <si>
    <t>صندوق س.كالاي زرگر كارآمد</t>
  </si>
  <si>
    <t>صندوق س. ثروت هیوا-س</t>
  </si>
  <si>
    <t>صندوق س.آرمان آتیه درخشان مس-س</t>
  </si>
  <si>
    <t>صندوق س.زرین نهال ثنا-س</t>
  </si>
  <si>
    <t>صندوق س صنایع دایا3-بخشی</t>
  </si>
  <si>
    <t>صندوق س.پشتوانه طلا آرمان آتی</t>
  </si>
  <si>
    <t>صندوق س صنایع دایا2-بخشی</t>
  </si>
  <si>
    <t>صندوق سرمایه گذاری زرین پارسیان</t>
  </si>
  <si>
    <t>صندوق س. اهرمی کاریزما-واحد عادی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</si>
  <si>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</si>
  <si>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</si>
  <si>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</si>
  <si>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</si>
  <si>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</si>
  <si>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فولاد005-بدون ضامن</t>
  </si>
  <si>
    <t>اسنادخزانه-م5بودجه01-041015</t>
  </si>
  <si>
    <t>اسنادخزانه-م9بودجه01-040826</t>
  </si>
  <si>
    <t>مرابحه عام دولت139-ش.خ040804</t>
  </si>
  <si>
    <t>مرابحه عام دولت140-ش.خ050504</t>
  </si>
  <si>
    <t>مرابحه عام دولت141-ش.خ040302</t>
  </si>
  <si>
    <t>مرابحه عام دولت143-ش.خ041009</t>
  </si>
  <si>
    <t>مرابحه انتخاب الکترونیک041006</t>
  </si>
  <si>
    <t>اسناد خزانه-م7بودجه02-040910</t>
  </si>
  <si>
    <t>صکوک اجاره معادن407-3ماهه18%</t>
  </si>
  <si>
    <t>صکوک اجاره غدیر408-بدون ضامن</t>
  </si>
  <si>
    <t>اسناد خزانه-م3بودجه01-040520</t>
  </si>
  <si>
    <t>اسناد خزانه-م13بودجه02-051021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</si>
  <si>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</si>
  <si>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</si>
  <si>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</si>
  <si>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</si>
  <si>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</si>
  <si>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</si>
  <si>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</si>
  <si>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</si>
  <si>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</si>
  <si>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رفاه بازار</t>
  </si>
  <si>
    <t>سپرده کوتاه مدت بانک پارسیان یوسف آباد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</si>
  <si>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</si>
  <si>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</si>
  <si>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</si>
  <si>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</si>
  <si>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</si>
  <si>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</si>
  <si>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</si>
  <si>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</si>
  <si>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</si>
  <si>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</si>
  <si>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</si>
  <si>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</si>
  <si>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</si>
  <si>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</si>
  <si>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</si>
  <si>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</si>
  <si>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1404/10/23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</si>
  <si>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</si>
  <si>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</si>
  <si>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</si>
  <si>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</si>
  <si>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</si>
  <si>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</si>
  <si>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</si>
  <si>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</si>
  <si>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</si>
  <si>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</si>
  <si>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1404/10/06</t>
  </si>
  <si>
    <t>1404/10/09</t>
  </si>
  <si>
    <t>1404/03/02</t>
  </si>
  <si>
    <t>1405/05/04</t>
  </si>
  <si>
    <t>1404/08/04</t>
  </si>
  <si>
    <t>1405/12/24</t>
  </si>
  <si>
    <t>1404/08/26</t>
  </si>
  <si>
    <t>1404/07/19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</si>
  <si>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</si>
  <si>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</si>
  <si>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</si>
  <si>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</si>
  <si>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</si>
  <si>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</si>
  <si>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</si>
  <si>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ظگستر561</t>
  </si>
  <si>
    <t>ظزامیا561</t>
  </si>
  <si>
    <t>اوراق مشارکت شهرداری مشهد خط3 فاز3</t>
  </si>
  <si>
    <t>اوراق مشارکت شهرداری مشهد خط2 فاز7</t>
  </si>
  <si>
    <t>داروسازی امین</t>
  </si>
  <si>
    <t>نماد</t>
  </si>
  <si>
    <t>بهای تمام شده  ریال</t>
  </si>
  <si>
    <t xml:space="preserve">نرخ اسمی </t>
  </si>
  <si>
    <t>میانگین بازدهی تا سررسید</t>
  </si>
  <si>
    <t>ریال</t>
  </si>
  <si>
    <t>درصد</t>
  </si>
  <si>
    <t>صندوق سرمایه گذاری اختصاصی بازارگردانی آوای زاگرس</t>
  </si>
  <si>
    <t>صندوق تحت مدیریت مشترک</t>
  </si>
  <si>
    <t>اوراق اجاره شرکت گروه پتروشیمی تابان فردا زاکرس</t>
  </si>
  <si>
    <t>تابان25</t>
  </si>
  <si>
    <t>اوراق مرابحه شرکت کلور ایرانیان شرق</t>
  </si>
  <si>
    <t>کلور083</t>
  </si>
  <si>
    <t>اوراق مشارکت شهرداری مشهد (تامین مالی قطار شهری فاز7 خط2) - تعهد پذیره نویسی مبلغ 70 میلیارد ریال می باشد  که در تاریخ 1404/11/01 شناسایی و دریافت خواهد شد</t>
  </si>
  <si>
    <t>اوراق مشارکت شهرداری مشهد (تامین مالی قطار شهری فاز3 خط3)- تعهد پذیره نویسی مبلغ 80 میلیارد ریال می باشد  که در تاریخ 1404/11/01 شناسایی و دریافت خواهد شد</t>
  </si>
  <si>
    <t>پیمانکاران طرف حساب دولت</t>
  </si>
  <si>
    <t>مرابحه عام دولت</t>
  </si>
  <si>
    <t>اراد206</t>
  </si>
  <si>
    <t>شرکت تامین سرمایه کاردان</t>
  </si>
  <si>
    <t>سهیدرو0611</t>
  </si>
  <si>
    <t>شرکت داروسازی کوثر</t>
  </si>
  <si>
    <t>اختیار فروش تبعی داروسازی کوثر</t>
  </si>
  <si>
    <t>دامین</t>
  </si>
  <si>
    <t>اراد250</t>
  </si>
  <si>
    <t>اراد253</t>
  </si>
  <si>
    <t>اراد254</t>
  </si>
  <si>
    <t>اراد256</t>
  </si>
  <si>
    <t>سود تقسیمی صندوق سهامی ذوب آهن نوویرا (صندوق سهامی ذوب آهن نوویرا)</t>
  </si>
  <si>
    <t>1404/05/26</t>
  </si>
  <si>
    <t>درآمد پذیره نویسی</t>
  </si>
  <si>
    <t>سهیدرو</t>
  </si>
  <si>
    <t>اراد258</t>
  </si>
  <si>
    <t>اراد260</t>
  </si>
  <si>
    <t>اراد262</t>
  </si>
  <si>
    <t>اراد265</t>
  </si>
  <si>
    <t>اراد270</t>
  </si>
  <si>
    <t>اراد271</t>
  </si>
  <si>
    <t>اراد273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</si>
</sst>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b/>
      <sz val="10"/>
      <color rgb="FF000000"/>
      <name val="B Nazanin"/>
      <charset val="178"/>
    </font>
    <font>
      <sz val="8"/>
      <name val="Arial"/>
      <family val="2"/>
    </font>
    <font>
      <sz val="10"/>
      <color rgb="FF8E8E93"/>
      <name val="IRANSans"/>
    </font>
    <font>
      <b/>
      <sz val="2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4" fillId="0" borderId="0" xfId="1" applyNumberFormat="1" applyFont="1" applyBorder="1" applyAlignment="1">
      <alignment horizontal="right" vertical="top"/>
    </xf>
    <xf numFmtId="10" fontId="4" fillId="0" borderId="6" xfId="1" applyNumberFormat="1" applyFont="1" applyBorder="1" applyAlignment="1">
      <alignment horizontal="right" vertical="top"/>
    </xf>
    <xf numFmtId="10" fontId="4" fillId="0" borderId="7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10" fontId="0" fillId="0" borderId="0" xfId="1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center" vertical="center"/>
    </xf>
    <xf numFmtId="9" fontId="7" fillId="0" borderId="10" xfId="1" applyFont="1" applyFill="1" applyBorder="1" applyAlignment="1">
      <alignment horizontal="center" vertical="center"/>
    </xf>
    <xf numFmtId="10" fontId="7" fillId="0" borderId="10" xfId="1" applyNumberFormat="1" applyFont="1" applyFill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0" fillId="0" borderId="4" xfId="0" applyBorder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right" vertical="top"/>
    </xf>
    <xf numFmtId="9" fontId="4" fillId="0" borderId="7" xfId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10" fontId="4" fillId="0" borderId="0" xfId="1" applyNumberFormat="1" applyFont="1" applyFill="1" applyBorder="1" applyAlignment="1">
      <alignment horizontal="right" vertical="top"/>
    </xf>
    <xf numFmtId="10" fontId="4" fillId="0" borderId="6" xfId="1" applyNumberFormat="1" applyFont="1" applyFill="1" applyBorder="1" applyAlignment="1">
      <alignment horizontal="right" vertical="top"/>
    </xf>
    <xf numFmtId="10" fontId="4" fillId="0" borderId="7" xfId="1" applyNumberFormat="1" applyFont="1" applyFill="1" applyBorder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9" fontId="0" fillId="0" borderId="0" xfId="1" applyFont="1" applyFill="1" applyAlignment="1">
      <alignment horizontal="left"/>
    </xf>
    <xf numFmtId="9" fontId="0" fillId="0" borderId="2" xfId="1" applyFont="1" applyFill="1" applyBorder="1" applyAlignment="1">
      <alignment horizontal="left"/>
    </xf>
    <xf numFmtId="9" fontId="3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164" fontId="4" fillId="0" borderId="0" xfId="2" applyNumberFormat="1" applyFont="1" applyFill="1" applyAlignment="1">
      <alignment vertical="top"/>
    </xf>
    <xf numFmtId="9" fontId="4" fillId="0" borderId="0" xfId="1" applyFont="1" applyFill="1" applyAlignment="1">
      <alignment vertical="top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3" fillId="0" borderId="5" xfId="0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top"/>
    </xf>
    <xf numFmtId="3" fontId="4" fillId="0" borderId="7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vertical="top"/>
    </xf>
    <xf numFmtId="0" fontId="5" fillId="0" borderId="0" xfId="0" applyFont="1" applyAlignment="1">
      <alignment horizontal="left"/>
    </xf>
    <xf numFmtId="164" fontId="0" fillId="0" borderId="0" xfId="2" applyNumberFormat="1" applyFont="1" applyAlignment="1">
      <alignment horizontal="left"/>
    </xf>
    <xf numFmtId="10" fontId="4" fillId="0" borderId="2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10" fontId="4" fillId="0" borderId="5" xfId="1" applyNumberFormat="1" applyFont="1" applyBorder="1" applyAlignment="1">
      <alignment horizontal="center" vertical="center"/>
    </xf>
    <xf numFmtId="164" fontId="10" fillId="0" borderId="0" xfId="2" applyNumberFormat="1" applyFont="1" applyAlignment="1">
      <alignment horizontal="left"/>
    </xf>
    <xf numFmtId="10" fontId="4" fillId="0" borderId="9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4317366</xdr:colOff>
      <xdr:row>8</xdr:row>
      <xdr:rowOff>357186</xdr:rowOff>
    </xdr:from>
    <xdr:to>
      <xdr:col>2</xdr:col>
      <xdr:colOff>1204473</xdr:colOff>
      <xdr:row>13</xdr:row>
      <xdr:rowOff>357187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67CFAE-3D9D-CC06-070A-9916696A6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6124433" y="5691186"/>
          <a:ext cx="5161951" cy="3333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47625</xdr:rowOff>
    </xdr:from>
    <xdr:to>
      <xdr:col>3</xdr:col>
      <xdr:colOff>6510</xdr:colOff>
      <xdr:row>22</xdr:row>
      <xdr:rowOff>635001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682970-F3B5-0712-E1D3-496AB1AB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831740" y="2714625"/>
          <a:ext cx="12992260" cy="12588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"/>
  <sheetViews>
    <sheetView rightToLeft="1" tabSelected="1" zoomScaleNormal="100" zoomScalePageLayoutView="80" workbookViewId="0">
      <selection activeCell="E21" sqref="E21"/>
    </sheetView>
  </sheetViews>
  <sheetFormatPr defaultRowHeight="52.5" customHeight="1"/>
  <cols>
    <col min="1" max="1" width="72.7109375" customWidth="1"/>
    <col min="2" max="2" width="45.42578125" customWidth="1"/>
    <col min="3" max="3" width="76.5703125" customWidth="1"/>
  </cols>
  <sheetData>
    <row r="1" spans="1:4" ht="52.5" customHeight="1">
      <c r="A1" s="110"/>
      <c r="B1" s="110"/>
      <c r="C1" s="110"/>
    </row>
    <row r="2" spans="1:4" ht="52.5" customHeight="1">
      <c r="A2" s="110"/>
      <c r="B2" s="110"/>
      <c r="C2" s="110"/>
    </row>
    <row r="3" spans="1:4" ht="52.5" customHeight="1">
      <c r="A3" s="110"/>
      <c r="B3" s="110"/>
      <c r="C3" s="110"/>
    </row>
    <row r="4" spans="1:4" ht="52.5" customHeight="1">
      <c r="A4" s="110"/>
      <c r="B4" s="110"/>
      <c r="C4" s="110"/>
    </row>
    <row r="5" spans="1:4" ht="52.5" customHeight="1">
      <c r="A5" s="111" t="s">
        <v>0</v>
      </c>
      <c r="B5" s="111"/>
      <c r="C5" s="111"/>
      <c r="D5" s="108"/>
    </row>
    <row r="6" spans="1:4" ht="52.5" customHeight="1">
      <c r="A6" s="111" t="s">
        <v>1</v>
      </c>
      <c r="B6" s="111"/>
      <c r="C6" s="111"/>
      <c r="D6" s="108"/>
    </row>
    <row r="7" spans="1:4" ht="52.5" customHeight="1">
      <c r="A7" s="111" t="s">
        <v>2</v>
      </c>
      <c r="B7" s="111"/>
      <c r="C7" s="111"/>
      <c r="D7" s="108"/>
    </row>
    <row r="8" spans="1:4" ht="52.5" customHeight="1">
      <c r="A8" s="109"/>
      <c r="B8" s="109"/>
      <c r="C8" s="109"/>
    </row>
    <row r="9" spans="1:4" ht="52.5" customHeight="1">
      <c r="A9" s="109"/>
      <c r="B9" s="109"/>
      <c r="C9" s="109"/>
    </row>
    <row r="10" spans="1:4" ht="52.5" customHeight="1">
      <c r="A10" s="109"/>
      <c r="B10" s="109"/>
      <c r="C10" s="109"/>
    </row>
    <row r="11" spans="1:4" ht="52.5" customHeight="1">
      <c r="A11" s="109"/>
      <c r="B11" s="109"/>
      <c r="C11" s="109"/>
    </row>
    <row r="12" spans="1:4" ht="52.5" customHeight="1">
      <c r="A12" s="110"/>
      <c r="B12" s="110"/>
      <c r="C12" s="110"/>
    </row>
    <row r="13" spans="1:4" ht="52.5" customHeight="1">
      <c r="A13" s="110"/>
      <c r="B13" s="110"/>
      <c r="C13" s="110"/>
    </row>
    <row r="14" spans="1:4" ht="52.5" customHeight="1">
      <c r="A14" s="110"/>
      <c r="B14" s="110"/>
      <c r="C14" s="110"/>
    </row>
    <row r="15" spans="1:4" ht="52.5" customHeight="1">
      <c r="A15" s="110"/>
      <c r="B15" s="110"/>
      <c r="C15" s="110"/>
    </row>
  </sheetData>
  <mergeCells count="4">
    <mergeCell ref="A8:C11"/>
    <mergeCell ref="A5:C5"/>
    <mergeCell ref="A6:C6"/>
    <mergeCell ref="A7:C7"/>
  </mergeCells>
  <printOptions horizontalCentered="1" verticalCentered="1"/>
  <pageMargins left="0.39" right="0.39" top="1.64" bottom="0.39" header="0" footer="0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52"/>
  <sheetViews>
    <sheetView rightToLeft="1" topLeftCell="A4" workbookViewId="0">
      <selection activeCell="H10" sqref="H10:H11"/>
    </sheetView>
  </sheetViews>
  <sheetFormatPr defaultRowHeight="12.75"/>
  <cols>
    <col min="1" max="1" width="6.42578125" customWidth="1"/>
    <col min="2" max="2" width="24.28515625" customWidth="1"/>
    <col min="3" max="3" width="1.28515625" customWidth="1"/>
    <col min="4" max="4" width="16.28515625" customWidth="1"/>
    <col min="5" max="5" width="1.28515625" customWidth="1"/>
    <col min="6" max="6" width="16.140625" customWidth="1"/>
    <col min="7" max="7" width="1.28515625" customWidth="1"/>
    <col min="8" max="8" width="16" customWidth="1"/>
    <col min="9" max="9" width="1.28515625" customWidth="1"/>
    <col min="10" max="10" width="16" customWidth="1"/>
    <col min="11" max="11" width="1.28515625" customWidth="1"/>
    <col min="12" max="12" width="17.28515625" customWidth="1"/>
    <col min="13" max="13" width="1.28515625" customWidth="1"/>
    <col min="14" max="14" width="16.28515625" customWidth="1"/>
    <col min="15" max="16" width="1.28515625" customWidth="1"/>
    <col min="17" max="17" width="17.7109375" customWidth="1"/>
    <col min="18" max="18" width="1.28515625" customWidth="1"/>
    <col min="19" max="19" width="17.7109375" bestFit="1" customWidth="1"/>
    <col min="20" max="20" width="1.28515625" customWidth="1"/>
    <col min="21" max="21" width="17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23" ht="14.45" customHeight="1"/>
    <row r="5" spans="1:23" ht="14.45" customHeight="1">
      <c r="A5" s="1" t="s">
        <v>229</v>
      </c>
      <c r="B5" s="88" t="s">
        <v>230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ht="14.45" customHeight="1">
      <c r="D6" s="89" t="s">
        <v>208</v>
      </c>
      <c r="E6" s="89"/>
      <c r="F6" s="89"/>
      <c r="G6" s="89"/>
      <c r="H6" s="89"/>
      <c r="I6" s="89"/>
      <c r="J6" s="89"/>
      <c r="K6" s="89"/>
      <c r="L6" s="89"/>
      <c r="N6" s="89" t="s">
        <v>209</v>
      </c>
      <c r="O6" s="89"/>
      <c r="P6" s="89"/>
      <c r="Q6" s="89"/>
      <c r="R6" s="89"/>
      <c r="S6" s="89"/>
      <c r="T6" s="89"/>
      <c r="U6" s="89"/>
      <c r="V6" s="89"/>
      <c r="W6" s="89"/>
    </row>
    <row r="7" spans="1:23" ht="14.45" customHeight="1">
      <c r="D7" s="3"/>
      <c r="E7" s="3"/>
      <c r="F7" s="3"/>
      <c r="G7" s="3"/>
      <c r="H7" s="3"/>
      <c r="I7" s="3"/>
      <c r="J7" s="90" t="s">
        <v>32</v>
      </c>
      <c r="K7" s="90"/>
      <c r="L7" s="90"/>
      <c r="N7" s="3"/>
      <c r="O7" s="3"/>
      <c r="P7" s="3"/>
      <c r="Q7" s="3"/>
      <c r="R7" s="3"/>
      <c r="S7" s="3"/>
      <c r="T7" s="3"/>
      <c r="U7" s="90" t="s">
        <v>32</v>
      </c>
      <c r="V7" s="90"/>
      <c r="W7" s="90"/>
    </row>
    <row r="8" spans="1:23" ht="14.45" customHeight="1">
      <c r="A8" s="89" t="s">
        <v>60</v>
      </c>
      <c r="B8" s="89"/>
      <c r="D8" s="2" t="s">
        <v>231</v>
      </c>
      <c r="F8" s="2" t="s">
        <v>212</v>
      </c>
      <c r="H8" s="2" t="s">
        <v>213</v>
      </c>
      <c r="J8" s="71" t="s">
        <v>173</v>
      </c>
      <c r="K8" s="3"/>
      <c r="L8" s="71" t="s">
        <v>195</v>
      </c>
      <c r="N8" s="2" t="s">
        <v>231</v>
      </c>
      <c r="P8" s="89" t="s">
        <v>212</v>
      </c>
      <c r="Q8" s="89"/>
      <c r="S8" s="2" t="s">
        <v>213</v>
      </c>
      <c r="U8" s="71" t="s">
        <v>173</v>
      </c>
      <c r="V8" s="3"/>
      <c r="W8" s="71" t="s">
        <v>195</v>
      </c>
    </row>
    <row r="9" spans="1:23" ht="21.75" customHeight="1">
      <c r="A9" s="91" t="s">
        <v>66</v>
      </c>
      <c r="B9" s="91"/>
      <c r="D9" s="6">
        <v>0</v>
      </c>
      <c r="F9" s="8">
        <v>-7273872000</v>
      </c>
      <c r="H9" s="6">
        <v>5896800000</v>
      </c>
      <c r="J9" s="8">
        <f>H9+F9+D9</f>
        <v>-1377072000</v>
      </c>
      <c r="L9" s="57">
        <f>J9/درآمد!$F$13</f>
        <v>-5.7249175168282975E-5</v>
      </c>
      <c r="N9" s="6">
        <v>0</v>
      </c>
      <c r="P9" s="92">
        <v>0</v>
      </c>
      <c r="Q9" s="92"/>
      <c r="S9" s="8">
        <v>5896800000</v>
      </c>
      <c r="U9" s="8">
        <f>S9+P9+N9</f>
        <v>5896800000</v>
      </c>
      <c r="W9" s="57">
        <f>U9/درآمد!$F$13</f>
        <v>2.4514835544715965E-4</v>
      </c>
    </row>
    <row r="10" spans="1:23" ht="21.75" customHeight="1">
      <c r="A10" s="93" t="s">
        <v>78</v>
      </c>
      <c r="B10" s="93"/>
      <c r="D10" s="8">
        <v>0</v>
      </c>
      <c r="F10" s="8">
        <v>-75797622467</v>
      </c>
      <c r="H10" s="8">
        <v>15336362467</v>
      </c>
      <c r="J10" s="8">
        <f t="shared" ref="J10:J47" si="0">H10+F10+D10</f>
        <v>-60461260000</v>
      </c>
      <c r="L10" s="57">
        <f>J10/درآمد!$F$13</f>
        <v>-2.5135630269405669E-3</v>
      </c>
      <c r="N10" s="8">
        <v>0</v>
      </c>
      <c r="P10" s="94">
        <v>74561382563</v>
      </c>
      <c r="Q10" s="94"/>
      <c r="S10" s="8">
        <v>13855540826</v>
      </c>
      <c r="U10" s="8">
        <f>S10+P10+N10</f>
        <v>88416923389</v>
      </c>
      <c r="W10" s="57">
        <f>U10/درآمد!$F$13</f>
        <v>3.6757670876595536E-3</v>
      </c>
    </row>
    <row r="11" spans="1:23" ht="21.75" customHeight="1">
      <c r="A11" s="93" t="s">
        <v>71</v>
      </c>
      <c r="B11" s="93"/>
      <c r="D11" s="8">
        <v>0</v>
      </c>
      <c r="F11" s="8">
        <v>398284887597</v>
      </c>
      <c r="H11" s="8">
        <v>249865811856</v>
      </c>
      <c r="J11" s="8">
        <f t="shared" si="0"/>
        <v>648150699453</v>
      </c>
      <c r="L11" s="57">
        <f>J11/درآمد!$F$13</f>
        <v>2.6945644765437048E-2</v>
      </c>
      <c r="N11" s="8">
        <v>0</v>
      </c>
      <c r="P11" s="94">
        <v>901935254775</v>
      </c>
      <c r="Q11" s="94"/>
      <c r="S11" s="8">
        <v>909793379798</v>
      </c>
      <c r="U11" s="8">
        <f t="shared" ref="U11:U47" si="1">S11+P11+N11</f>
        <v>1811728634573</v>
      </c>
      <c r="W11" s="57">
        <f>U11/درآمد!$F$13</f>
        <v>7.5319206227462188E-2</v>
      </c>
    </row>
    <row r="12" spans="1:23" ht="21.75" customHeight="1">
      <c r="A12" s="93" t="s">
        <v>65</v>
      </c>
      <c r="B12" s="93"/>
      <c r="D12" s="8">
        <v>0</v>
      </c>
      <c r="F12" s="8">
        <v>-92062214346</v>
      </c>
      <c r="H12" s="8">
        <v>83565128836</v>
      </c>
      <c r="J12" s="8">
        <f t="shared" si="0"/>
        <v>-8497085510</v>
      </c>
      <c r="L12" s="57">
        <f>J12/درآمد!$F$13</f>
        <v>-3.532503288004324E-4</v>
      </c>
      <c r="N12" s="8">
        <v>0</v>
      </c>
      <c r="P12" s="94">
        <v>0</v>
      </c>
      <c r="Q12" s="94"/>
      <c r="S12" s="8">
        <v>101538324658</v>
      </c>
      <c r="U12" s="8">
        <f t="shared" si="1"/>
        <v>101538324658</v>
      </c>
      <c r="W12" s="57">
        <f>U12/درآمد!$F$13</f>
        <v>4.2212646358649568E-3</v>
      </c>
    </row>
    <row r="13" spans="1:23" ht="21.75" customHeight="1">
      <c r="A13" s="93" t="s">
        <v>232</v>
      </c>
      <c r="B13" s="93"/>
      <c r="D13" s="8">
        <v>0</v>
      </c>
      <c r="F13" s="8">
        <v>0</v>
      </c>
      <c r="H13" s="8">
        <v>0</v>
      </c>
      <c r="J13" s="8">
        <f t="shared" si="0"/>
        <v>0</v>
      </c>
      <c r="L13" s="57">
        <f>J13/درآمد!$F$13</f>
        <v>0</v>
      </c>
      <c r="N13" s="8">
        <v>0</v>
      </c>
      <c r="P13" s="94">
        <v>0</v>
      </c>
      <c r="Q13" s="94"/>
      <c r="S13" s="8">
        <v>-17131409407</v>
      </c>
      <c r="U13" s="8">
        <f t="shared" si="1"/>
        <v>-17131409407</v>
      </c>
      <c r="W13" s="57">
        <f>U13/درآمد!$F$13</f>
        <v>-7.122060851000628E-4</v>
      </c>
    </row>
    <row r="14" spans="1:23" ht="21.75" customHeight="1">
      <c r="A14" s="93" t="s">
        <v>233</v>
      </c>
      <c r="B14" s="93"/>
      <c r="D14" s="8">
        <v>0</v>
      </c>
      <c r="F14" s="8">
        <v>0</v>
      </c>
      <c r="H14" s="8">
        <v>0</v>
      </c>
      <c r="J14" s="8">
        <f t="shared" si="0"/>
        <v>0</v>
      </c>
      <c r="L14" s="57">
        <f>J14/درآمد!$F$13</f>
        <v>0</v>
      </c>
      <c r="N14" s="8">
        <v>0</v>
      </c>
      <c r="P14" s="94">
        <v>0</v>
      </c>
      <c r="Q14" s="94"/>
      <c r="S14" s="8">
        <v>-21490000000</v>
      </c>
      <c r="U14" s="8">
        <f t="shared" si="1"/>
        <v>-21490000000</v>
      </c>
      <c r="W14" s="57">
        <f>U14/درآمد!$F$13</f>
        <v>-8.934062811286564E-4</v>
      </c>
    </row>
    <row r="15" spans="1:23" ht="21.75" customHeight="1">
      <c r="A15" s="93" t="s">
        <v>234</v>
      </c>
      <c r="B15" s="93"/>
      <c r="D15" s="8">
        <v>0</v>
      </c>
      <c r="F15" s="8">
        <v>0</v>
      </c>
      <c r="H15" s="8">
        <v>0</v>
      </c>
      <c r="J15" s="8">
        <f t="shared" si="0"/>
        <v>0</v>
      </c>
      <c r="L15" s="57">
        <f>J15/درآمد!$F$13</f>
        <v>0</v>
      </c>
      <c r="N15" s="8">
        <v>0</v>
      </c>
      <c r="P15" s="94">
        <v>0</v>
      </c>
      <c r="Q15" s="94"/>
      <c r="S15" s="8">
        <v>642799995</v>
      </c>
      <c r="U15" s="8">
        <f t="shared" si="1"/>
        <v>642799995</v>
      </c>
      <c r="W15" s="57">
        <f>U15/درآمد!$F$13</f>
        <v>2.6723199303977149E-5</v>
      </c>
    </row>
    <row r="16" spans="1:23" ht="21.75" customHeight="1">
      <c r="A16" s="93" t="s">
        <v>235</v>
      </c>
      <c r="B16" s="93"/>
      <c r="D16" s="8">
        <v>0</v>
      </c>
      <c r="F16" s="8">
        <v>0</v>
      </c>
      <c r="H16" s="8">
        <v>0</v>
      </c>
      <c r="J16" s="8">
        <f t="shared" si="0"/>
        <v>0</v>
      </c>
      <c r="L16" s="57">
        <f>J16/درآمد!$F$13</f>
        <v>0</v>
      </c>
      <c r="N16" s="8">
        <v>0</v>
      </c>
      <c r="P16" s="94">
        <v>0</v>
      </c>
      <c r="Q16" s="94"/>
      <c r="S16" s="8">
        <v>0</v>
      </c>
      <c r="U16" s="8">
        <f t="shared" si="1"/>
        <v>0</v>
      </c>
      <c r="W16" s="57">
        <f>U16/درآمد!$F$13</f>
        <v>0</v>
      </c>
    </row>
    <row r="17" spans="1:23" ht="21.75" customHeight="1">
      <c r="A17" s="93" t="s">
        <v>236</v>
      </c>
      <c r="B17" s="93"/>
      <c r="D17" s="8">
        <v>0</v>
      </c>
      <c r="F17" s="8">
        <v>0</v>
      </c>
      <c r="H17" s="8">
        <v>0</v>
      </c>
      <c r="J17" s="8">
        <f t="shared" si="0"/>
        <v>0</v>
      </c>
      <c r="L17" s="57">
        <f>J17/درآمد!$F$13</f>
        <v>0</v>
      </c>
      <c r="N17" s="8">
        <v>0</v>
      </c>
      <c r="P17" s="94">
        <v>0</v>
      </c>
      <c r="Q17" s="94"/>
      <c r="S17" s="8">
        <v>3134510744</v>
      </c>
      <c r="U17" s="8">
        <f t="shared" si="1"/>
        <v>3134510744</v>
      </c>
      <c r="W17" s="57">
        <f>U17/درآمد!$F$13</f>
        <v>1.3031138143112413E-4</v>
      </c>
    </row>
    <row r="18" spans="1:23" ht="21.75" customHeight="1">
      <c r="A18" s="93" t="s">
        <v>237</v>
      </c>
      <c r="B18" s="93"/>
      <c r="D18" s="8">
        <v>0</v>
      </c>
      <c r="F18" s="8">
        <v>0</v>
      </c>
      <c r="H18" s="8">
        <v>0</v>
      </c>
      <c r="J18" s="8">
        <f t="shared" si="0"/>
        <v>0</v>
      </c>
      <c r="L18" s="57">
        <f>J18/درآمد!$F$13</f>
        <v>0</v>
      </c>
      <c r="N18" s="8">
        <v>0</v>
      </c>
      <c r="P18" s="94">
        <v>0</v>
      </c>
      <c r="Q18" s="94"/>
      <c r="S18" s="8">
        <v>-285625000</v>
      </c>
      <c r="U18" s="8">
        <f t="shared" si="1"/>
        <v>-285625000</v>
      </c>
      <c r="W18" s="57">
        <f>U18/درآمد!$F$13</f>
        <v>-1.1874321500575731E-5</v>
      </c>
    </row>
    <row r="19" spans="1:23" ht="21.75" customHeight="1">
      <c r="A19" s="93" t="s">
        <v>238</v>
      </c>
      <c r="B19" s="93"/>
      <c r="D19" s="8">
        <v>0</v>
      </c>
      <c r="F19" s="8">
        <v>0</v>
      </c>
      <c r="H19" s="8">
        <v>0</v>
      </c>
      <c r="J19" s="8">
        <f t="shared" si="0"/>
        <v>0</v>
      </c>
      <c r="L19" s="57">
        <f>J19/درآمد!$F$13</f>
        <v>0</v>
      </c>
      <c r="N19" s="8">
        <v>0</v>
      </c>
      <c r="P19" s="94">
        <v>0</v>
      </c>
      <c r="Q19" s="94"/>
      <c r="S19" s="8">
        <v>-2968222500</v>
      </c>
      <c r="U19" s="8">
        <f t="shared" si="1"/>
        <v>-2968222500</v>
      </c>
      <c r="W19" s="57">
        <f>U19/درآمد!$F$13</f>
        <v>-1.2339826083235939E-4</v>
      </c>
    </row>
    <row r="20" spans="1:23" ht="21.75" customHeight="1">
      <c r="A20" s="93" t="s">
        <v>239</v>
      </c>
      <c r="B20" s="93"/>
      <c r="D20" s="8">
        <v>0</v>
      </c>
      <c r="F20" s="8">
        <v>0</v>
      </c>
      <c r="H20" s="8">
        <v>0</v>
      </c>
      <c r="J20" s="8">
        <f t="shared" si="0"/>
        <v>0</v>
      </c>
      <c r="L20" s="57">
        <f>J20/درآمد!$F$13</f>
        <v>0</v>
      </c>
      <c r="N20" s="8">
        <v>0</v>
      </c>
      <c r="P20" s="94">
        <v>0</v>
      </c>
      <c r="Q20" s="94"/>
      <c r="S20" s="8">
        <v>2731021875</v>
      </c>
      <c r="U20" s="8">
        <f t="shared" si="1"/>
        <v>2731021875</v>
      </c>
      <c r="W20" s="57">
        <f>U20/درآمد!$F$13</f>
        <v>1.135370915320968E-4</v>
      </c>
    </row>
    <row r="21" spans="1:23" ht="21.75" customHeight="1">
      <c r="A21" s="93" t="s">
        <v>68</v>
      </c>
      <c r="B21" s="93"/>
      <c r="D21" s="8">
        <v>0</v>
      </c>
      <c r="F21" s="8">
        <v>-30939198528</v>
      </c>
      <c r="H21" s="8">
        <v>0</v>
      </c>
      <c r="J21" s="8">
        <f t="shared" si="0"/>
        <v>-30939198528</v>
      </c>
      <c r="L21" s="57">
        <f>J21/درآمد!$F$13</f>
        <v>-1.2862389156817905E-3</v>
      </c>
      <c r="N21" s="8">
        <v>0</v>
      </c>
      <c r="P21" s="94">
        <v>23138214760</v>
      </c>
      <c r="Q21" s="94"/>
      <c r="S21" s="8">
        <v>41055000</v>
      </c>
      <c r="U21" s="8">
        <f t="shared" si="1"/>
        <v>23179269760</v>
      </c>
      <c r="W21" s="57">
        <f>U21/درآمد!$F$13</f>
        <v>9.6363449025404948E-4</v>
      </c>
    </row>
    <row r="22" spans="1:23" ht="21.75" customHeight="1">
      <c r="A22" s="93" t="s">
        <v>240</v>
      </c>
      <c r="B22" s="93"/>
      <c r="D22" s="8">
        <v>0</v>
      </c>
      <c r="F22" s="8">
        <v>0</v>
      </c>
      <c r="H22" s="8">
        <v>0</v>
      </c>
      <c r="J22" s="8">
        <f t="shared" si="0"/>
        <v>0</v>
      </c>
      <c r="L22" s="57">
        <f>J22/درآمد!$F$13</f>
        <v>0</v>
      </c>
      <c r="N22" s="8">
        <v>0</v>
      </c>
      <c r="P22" s="94">
        <v>0</v>
      </c>
      <c r="Q22" s="94"/>
      <c r="S22" s="8">
        <v>38260155410</v>
      </c>
      <c r="U22" s="8">
        <f t="shared" si="1"/>
        <v>38260155410</v>
      </c>
      <c r="W22" s="57">
        <f>U22/درآمد!$F$13</f>
        <v>1.5905939115985362E-3</v>
      </c>
    </row>
    <row r="23" spans="1:23" ht="21.75" customHeight="1">
      <c r="A23" s="93" t="s">
        <v>80</v>
      </c>
      <c r="B23" s="93"/>
      <c r="D23" s="8">
        <v>0</v>
      </c>
      <c r="F23" s="8">
        <v>-46359227970</v>
      </c>
      <c r="H23" s="8">
        <v>0</v>
      </c>
      <c r="J23" s="8">
        <f t="shared" si="0"/>
        <v>-46359227970</v>
      </c>
      <c r="L23" s="57">
        <f>J23/درآمد!$F$13</f>
        <v>-1.927297601520395E-3</v>
      </c>
      <c r="N23" s="8">
        <v>0</v>
      </c>
      <c r="P23" s="94">
        <v>81956439577</v>
      </c>
      <c r="Q23" s="94"/>
      <c r="S23" s="8">
        <v>-1841601916</v>
      </c>
      <c r="U23" s="8">
        <f t="shared" si="1"/>
        <v>80114837661</v>
      </c>
      <c r="W23" s="57">
        <f>U23/درآمد!$F$13</f>
        <v>3.3306235075821326E-3</v>
      </c>
    </row>
    <row r="24" spans="1:23" ht="21.75" customHeight="1">
      <c r="A24" s="93" t="s">
        <v>241</v>
      </c>
      <c r="B24" s="93"/>
      <c r="D24" s="8">
        <v>0</v>
      </c>
      <c r="F24" s="8">
        <v>0</v>
      </c>
      <c r="H24" s="8">
        <v>0</v>
      </c>
      <c r="J24" s="8">
        <f t="shared" si="0"/>
        <v>0</v>
      </c>
      <c r="L24" s="57">
        <f>J24/درآمد!$F$13</f>
        <v>0</v>
      </c>
      <c r="N24" s="8">
        <v>0</v>
      </c>
      <c r="P24" s="94">
        <v>0</v>
      </c>
      <c r="Q24" s="94"/>
      <c r="S24" s="8">
        <v>1345442000</v>
      </c>
      <c r="U24" s="8">
        <f t="shared" si="1"/>
        <v>1345442000</v>
      </c>
      <c r="W24" s="57">
        <f>U24/درآمد!$F$13</f>
        <v>5.5934217482284863E-5</v>
      </c>
    </row>
    <row r="25" spans="1:23" ht="21.75" customHeight="1">
      <c r="A25" s="93" t="s">
        <v>242</v>
      </c>
      <c r="B25" s="93"/>
      <c r="D25" s="8">
        <v>0</v>
      </c>
      <c r="F25" s="8">
        <v>0</v>
      </c>
      <c r="H25" s="8">
        <v>0</v>
      </c>
      <c r="J25" s="8">
        <f t="shared" si="0"/>
        <v>0</v>
      </c>
      <c r="L25" s="57">
        <f>J25/درآمد!$F$13</f>
        <v>0</v>
      </c>
      <c r="N25" s="8">
        <v>0</v>
      </c>
      <c r="P25" s="94">
        <v>0</v>
      </c>
      <c r="Q25" s="94"/>
      <c r="S25" s="8">
        <v>-12136773053</v>
      </c>
      <c r="U25" s="8">
        <f t="shared" si="1"/>
        <v>-12136773053</v>
      </c>
      <c r="W25" s="57">
        <f>U25/درآمد!$F$13</f>
        <v>-5.0456348432681333E-4</v>
      </c>
    </row>
    <row r="26" spans="1:23" ht="21.75" customHeight="1">
      <c r="A26" s="93" t="s">
        <v>243</v>
      </c>
      <c r="B26" s="93"/>
      <c r="D26" s="8">
        <v>0</v>
      </c>
      <c r="F26" s="8">
        <v>0</v>
      </c>
      <c r="H26" s="8">
        <v>0</v>
      </c>
      <c r="J26" s="8">
        <f t="shared" si="0"/>
        <v>0</v>
      </c>
      <c r="L26" s="57">
        <f>J26/درآمد!$F$13</f>
        <v>0</v>
      </c>
      <c r="N26" s="8">
        <v>0</v>
      </c>
      <c r="P26" s="94">
        <v>0</v>
      </c>
      <c r="Q26" s="94"/>
      <c r="S26" s="8">
        <v>22321851536</v>
      </c>
      <c r="U26" s="8">
        <f t="shared" si="1"/>
        <v>22321851536</v>
      </c>
      <c r="W26" s="57">
        <f>U26/درآمد!$F$13</f>
        <v>9.2798894223749401E-4</v>
      </c>
    </row>
    <row r="27" spans="1:23" ht="21.75" customHeight="1">
      <c r="A27" s="93" t="s">
        <v>244</v>
      </c>
      <c r="B27" s="93"/>
      <c r="D27" s="8">
        <v>0</v>
      </c>
      <c r="F27" s="8">
        <v>0</v>
      </c>
      <c r="H27" s="8">
        <v>0</v>
      </c>
      <c r="J27" s="8">
        <f t="shared" si="0"/>
        <v>0</v>
      </c>
      <c r="L27" s="57">
        <f>J27/درآمد!$F$13</f>
        <v>0</v>
      </c>
      <c r="N27" s="8">
        <v>0</v>
      </c>
      <c r="P27" s="94">
        <v>0</v>
      </c>
      <c r="Q27" s="94"/>
      <c r="S27" s="8">
        <v>1650302507</v>
      </c>
      <c r="U27" s="8">
        <f t="shared" si="1"/>
        <v>1650302507</v>
      </c>
      <c r="W27" s="57">
        <f>U27/درآمد!$F$13</f>
        <v>6.8608218963060416E-5</v>
      </c>
    </row>
    <row r="28" spans="1:23" ht="21.75" customHeight="1">
      <c r="A28" s="93" t="s">
        <v>245</v>
      </c>
      <c r="B28" s="93"/>
      <c r="D28" s="8">
        <v>0</v>
      </c>
      <c r="F28" s="8">
        <v>0</v>
      </c>
      <c r="H28" s="8">
        <v>0</v>
      </c>
      <c r="J28" s="8">
        <f t="shared" si="0"/>
        <v>0</v>
      </c>
      <c r="L28" s="57">
        <f>J28/درآمد!$F$13</f>
        <v>0</v>
      </c>
      <c r="N28" s="8">
        <v>0</v>
      </c>
      <c r="P28" s="94">
        <v>0</v>
      </c>
      <c r="Q28" s="94"/>
      <c r="S28" s="8">
        <v>-2166400000</v>
      </c>
      <c r="U28" s="8">
        <f t="shared" si="1"/>
        <v>-2166400000</v>
      </c>
      <c r="W28" s="57">
        <f>U28/درآمد!$F$13</f>
        <v>-9.0064000346073576E-5</v>
      </c>
    </row>
    <row r="29" spans="1:23" ht="21.75" customHeight="1">
      <c r="A29" s="93" t="s">
        <v>246</v>
      </c>
      <c r="B29" s="93"/>
      <c r="D29" s="8">
        <v>0</v>
      </c>
      <c r="F29" s="8">
        <v>0</v>
      </c>
      <c r="H29" s="8">
        <v>0</v>
      </c>
      <c r="J29" s="8">
        <f t="shared" si="0"/>
        <v>0</v>
      </c>
      <c r="L29" s="57">
        <f>J29/درآمد!$F$13</f>
        <v>0</v>
      </c>
      <c r="N29" s="8">
        <v>0</v>
      </c>
      <c r="P29" s="94">
        <v>0</v>
      </c>
      <c r="Q29" s="94"/>
      <c r="S29" s="8">
        <v>393906131</v>
      </c>
      <c r="U29" s="8">
        <f t="shared" si="1"/>
        <v>393906131</v>
      </c>
      <c r="W29" s="57">
        <f>U29/درآمد!$F$13</f>
        <v>1.6375905612400529E-5</v>
      </c>
    </row>
    <row r="30" spans="1:23" ht="21.75" customHeight="1">
      <c r="A30" s="93" t="s">
        <v>247</v>
      </c>
      <c r="B30" s="93"/>
      <c r="D30" s="8">
        <v>0</v>
      </c>
      <c r="F30" s="8">
        <v>0</v>
      </c>
      <c r="H30" s="8">
        <v>0</v>
      </c>
      <c r="J30" s="8">
        <f t="shared" si="0"/>
        <v>0</v>
      </c>
      <c r="L30" s="57">
        <f>J30/درآمد!$F$13</f>
        <v>0</v>
      </c>
      <c r="N30" s="8">
        <v>0</v>
      </c>
      <c r="P30" s="94">
        <v>0</v>
      </c>
      <c r="Q30" s="94"/>
      <c r="S30" s="8">
        <v>4018453750</v>
      </c>
      <c r="U30" s="8">
        <f t="shared" si="1"/>
        <v>4018453750</v>
      </c>
      <c r="W30" s="57">
        <f>U30/درآمد!$F$13</f>
        <v>1.6705964730921375E-4</v>
      </c>
    </row>
    <row r="31" spans="1:23" ht="21.75" customHeight="1">
      <c r="A31" s="93" t="s">
        <v>248</v>
      </c>
      <c r="B31" s="93"/>
      <c r="D31" s="8">
        <v>0</v>
      </c>
      <c r="F31" s="8">
        <v>0</v>
      </c>
      <c r="H31" s="8">
        <v>0</v>
      </c>
      <c r="J31" s="8">
        <f t="shared" si="0"/>
        <v>0</v>
      </c>
      <c r="L31" s="57">
        <f>J31/درآمد!$F$13</f>
        <v>0</v>
      </c>
      <c r="N31" s="8">
        <v>0</v>
      </c>
      <c r="P31" s="94">
        <v>0</v>
      </c>
      <c r="Q31" s="94"/>
      <c r="S31" s="8">
        <v>39094233912</v>
      </c>
      <c r="U31" s="8">
        <f t="shared" si="1"/>
        <v>39094233912</v>
      </c>
      <c r="W31" s="57">
        <f>U31/درآمد!$F$13</f>
        <v>1.6252691546251152E-3</v>
      </c>
    </row>
    <row r="32" spans="1:23" ht="21.75" customHeight="1">
      <c r="A32" s="93" t="s">
        <v>73</v>
      </c>
      <c r="B32" s="93"/>
      <c r="D32" s="8">
        <v>0</v>
      </c>
      <c r="F32" s="8">
        <v>-12748674453</v>
      </c>
      <c r="H32" s="8">
        <v>0</v>
      </c>
      <c r="J32" s="8">
        <f t="shared" si="0"/>
        <v>-12748674453</v>
      </c>
      <c r="L32" s="57">
        <f>J32/درآمد!$F$13</f>
        <v>-5.3000213273032284E-4</v>
      </c>
      <c r="N32" s="8">
        <v>0</v>
      </c>
      <c r="P32" s="94">
        <v>14964753839</v>
      </c>
      <c r="Q32" s="94"/>
      <c r="S32" s="8">
        <v>61271295007</v>
      </c>
      <c r="U32" s="8">
        <f t="shared" si="1"/>
        <v>76236048846</v>
      </c>
      <c r="W32" s="57">
        <f>U32/درآمد!$F$13</f>
        <v>3.1693701669356657E-3</v>
      </c>
    </row>
    <row r="33" spans="1:23" ht="21.75" customHeight="1">
      <c r="A33" s="93" t="s">
        <v>249</v>
      </c>
      <c r="B33" s="93"/>
      <c r="D33" s="8">
        <v>0</v>
      </c>
      <c r="F33" s="8">
        <v>0</v>
      </c>
      <c r="H33" s="8">
        <v>0</v>
      </c>
      <c r="J33" s="8">
        <f t="shared" si="0"/>
        <v>0</v>
      </c>
      <c r="L33" s="57">
        <f>J33/درآمد!$F$13</f>
        <v>0</v>
      </c>
      <c r="N33" s="8">
        <v>0</v>
      </c>
      <c r="P33" s="94">
        <v>0</v>
      </c>
      <c r="Q33" s="94"/>
      <c r="S33" s="8">
        <v>38203215582</v>
      </c>
      <c r="U33" s="8">
        <f t="shared" si="1"/>
        <v>38203215582</v>
      </c>
      <c r="W33" s="57">
        <f>U33/درآمد!$F$13</f>
        <v>1.5882267454756145E-3</v>
      </c>
    </row>
    <row r="34" spans="1:23" ht="21.75" customHeight="1">
      <c r="A34" s="93" t="s">
        <v>64</v>
      </c>
      <c r="B34" s="93"/>
      <c r="D34" s="8">
        <v>0</v>
      </c>
      <c r="F34" s="8">
        <v>-38977414401</v>
      </c>
      <c r="H34" s="8">
        <v>0</v>
      </c>
      <c r="J34" s="8">
        <f t="shared" si="0"/>
        <v>-38977414401</v>
      </c>
      <c r="L34" s="57">
        <f>J34/درآمد!$F$13</f>
        <v>-1.6204126034438317E-3</v>
      </c>
      <c r="N34" s="8">
        <v>0</v>
      </c>
      <c r="P34" s="94">
        <v>-23940304618</v>
      </c>
      <c r="Q34" s="94"/>
      <c r="S34" s="8">
        <v>26631157627</v>
      </c>
      <c r="U34" s="8">
        <f t="shared" si="1"/>
        <v>2690853009</v>
      </c>
      <c r="W34" s="57">
        <f>U34/درآمد!$F$13</f>
        <v>1.118671465721054E-4</v>
      </c>
    </row>
    <row r="35" spans="1:23" ht="21.75" customHeight="1">
      <c r="A35" s="93" t="s">
        <v>81</v>
      </c>
      <c r="B35" s="93"/>
      <c r="D35" s="8">
        <v>0</v>
      </c>
      <c r="F35" s="8">
        <v>-25012180760</v>
      </c>
      <c r="H35" s="8">
        <v>0</v>
      </c>
      <c r="J35" s="8">
        <f t="shared" si="0"/>
        <v>-25012180760</v>
      </c>
      <c r="L35" s="57">
        <f>J35/درآمد!$F$13</f>
        <v>-1.0398343134345896E-3</v>
      </c>
      <c r="N35" s="8">
        <v>0</v>
      </c>
      <c r="P35" s="94">
        <v>45047647855</v>
      </c>
      <c r="Q35" s="94"/>
      <c r="S35" s="8">
        <v>0</v>
      </c>
      <c r="U35" s="8">
        <f t="shared" si="1"/>
        <v>45047647855</v>
      </c>
      <c r="W35" s="57">
        <f>U35/درآمد!$F$13</f>
        <v>1.8727711281400113E-3</v>
      </c>
    </row>
    <row r="36" spans="1:23" ht="21.75" customHeight="1">
      <c r="A36" s="93" t="s">
        <v>67</v>
      </c>
      <c r="B36" s="93"/>
      <c r="D36" s="8">
        <v>0</v>
      </c>
      <c r="F36" s="8">
        <v>-15874000531</v>
      </c>
      <c r="H36" s="8">
        <v>0</v>
      </c>
      <c r="J36" s="8">
        <f t="shared" si="0"/>
        <v>-15874000531</v>
      </c>
      <c r="L36" s="57">
        <f>J36/درآمد!$F$13</f>
        <v>-6.5993167896859131E-4</v>
      </c>
      <c r="N36" s="8">
        <v>0</v>
      </c>
      <c r="P36" s="94">
        <v>1567553829</v>
      </c>
      <c r="Q36" s="94"/>
      <c r="S36" s="8">
        <v>0</v>
      </c>
      <c r="U36" s="8">
        <f t="shared" si="1"/>
        <v>1567553829</v>
      </c>
      <c r="W36" s="57">
        <f>U36/درآمد!$F$13</f>
        <v>6.5168098503298085E-5</v>
      </c>
    </row>
    <row r="37" spans="1:23" ht="21.75" customHeight="1">
      <c r="A37" s="93" t="s">
        <v>250</v>
      </c>
      <c r="B37" s="93"/>
      <c r="D37" s="8">
        <v>0</v>
      </c>
      <c r="F37" s="8">
        <v>-2167730000</v>
      </c>
      <c r="H37" s="8">
        <v>0</v>
      </c>
      <c r="J37" s="8">
        <f t="shared" si="0"/>
        <v>-2167730000</v>
      </c>
      <c r="L37" s="57">
        <f>J37/درآمد!$F$13</f>
        <v>-9.0119292591485446E-5</v>
      </c>
      <c r="N37" s="8">
        <v>0</v>
      </c>
      <c r="P37" s="94">
        <v>5593760000</v>
      </c>
      <c r="Q37" s="94"/>
      <c r="S37" s="8">
        <v>0</v>
      </c>
      <c r="U37" s="8">
        <f t="shared" si="1"/>
        <v>5593760000</v>
      </c>
      <c r="W37" s="57">
        <f>U37/درآمد!$F$13</f>
        <v>2.3255003811662321E-4</v>
      </c>
    </row>
    <row r="38" spans="1:23" ht="21.75" customHeight="1">
      <c r="A38" s="93" t="s">
        <v>79</v>
      </c>
      <c r="B38" s="93"/>
      <c r="D38" s="8">
        <v>0</v>
      </c>
      <c r="F38" s="8">
        <v>-33673629024</v>
      </c>
      <c r="H38" s="8">
        <v>0</v>
      </c>
      <c r="J38" s="8">
        <f t="shared" si="0"/>
        <v>-33673629024</v>
      </c>
      <c r="L38" s="57">
        <f>J38/درآمد!$F$13</f>
        <v>-1.3999177142130213E-3</v>
      </c>
      <c r="N38" s="8">
        <v>11781715104</v>
      </c>
      <c r="P38" s="94">
        <v>64635213456</v>
      </c>
      <c r="Q38" s="94"/>
      <c r="S38" s="8">
        <v>0</v>
      </c>
      <c r="U38" s="8">
        <f t="shared" si="1"/>
        <v>76416928560</v>
      </c>
      <c r="W38" s="57">
        <f>U38/درآمد!$F$13</f>
        <v>3.1768899004217688E-3</v>
      </c>
    </row>
    <row r="39" spans="1:23" ht="21.75" customHeight="1">
      <c r="A39" s="93" t="s">
        <v>63</v>
      </c>
      <c r="B39" s="93"/>
      <c r="D39" s="8">
        <v>0</v>
      </c>
      <c r="F39" s="8">
        <v>-18793674900</v>
      </c>
      <c r="H39" s="8">
        <v>0</v>
      </c>
      <c r="J39" s="8">
        <f t="shared" si="0"/>
        <v>-18793674900</v>
      </c>
      <c r="L39" s="57">
        <f>J39/درآمد!$F$13</f>
        <v>-7.8131164267798855E-4</v>
      </c>
      <c r="N39" s="8">
        <v>0</v>
      </c>
      <c r="P39" s="94">
        <v>16261498503</v>
      </c>
      <c r="Q39" s="94"/>
      <c r="S39" s="8">
        <v>0</v>
      </c>
      <c r="U39" s="8">
        <f t="shared" si="1"/>
        <v>16261498503</v>
      </c>
      <c r="W39" s="57">
        <f>U39/درآمد!$F$13</f>
        <v>6.7604117743808479E-4</v>
      </c>
    </row>
    <row r="40" spans="1:23" ht="21.75" customHeight="1">
      <c r="A40" s="93" t="s">
        <v>70</v>
      </c>
      <c r="B40" s="93"/>
      <c r="D40" s="8">
        <v>0</v>
      </c>
      <c r="F40" s="8">
        <v>-384254178</v>
      </c>
      <c r="H40" s="8">
        <v>0</v>
      </c>
      <c r="J40" s="8">
        <f t="shared" si="0"/>
        <v>-384254178</v>
      </c>
      <c r="L40" s="57">
        <f>J40/درآمد!$F$13</f>
        <v>-1.5974643842490867E-5</v>
      </c>
      <c r="N40" s="8">
        <v>0</v>
      </c>
      <c r="P40" s="94">
        <v>3125426035</v>
      </c>
      <c r="Q40" s="94"/>
      <c r="S40" s="8">
        <v>0</v>
      </c>
      <c r="U40" s="8">
        <f t="shared" si="1"/>
        <v>3125426035</v>
      </c>
      <c r="W40" s="57">
        <f>U40/درآمد!$F$13</f>
        <v>1.2993370176230952E-4</v>
      </c>
    </row>
    <row r="41" spans="1:23" ht="21.75" customHeight="1">
      <c r="A41" s="93" t="s">
        <v>76</v>
      </c>
      <c r="B41" s="93"/>
      <c r="D41" s="8">
        <v>0</v>
      </c>
      <c r="F41" s="8">
        <v>-20253310000</v>
      </c>
      <c r="H41" s="8">
        <v>0</v>
      </c>
      <c r="J41" s="8">
        <f t="shared" si="0"/>
        <v>-20253310000</v>
      </c>
      <c r="L41" s="57">
        <f>J41/درآمد!$F$13</f>
        <v>-8.4199322325015488E-4</v>
      </c>
      <c r="N41" s="8">
        <v>0</v>
      </c>
      <c r="P41" s="94">
        <v>40708770000</v>
      </c>
      <c r="Q41" s="94"/>
      <c r="S41" s="8">
        <v>0</v>
      </c>
      <c r="U41" s="8">
        <f t="shared" si="1"/>
        <v>40708770000</v>
      </c>
      <c r="W41" s="57">
        <f>U41/درآمد!$F$13</f>
        <v>1.6923904520717455E-3</v>
      </c>
    </row>
    <row r="42" spans="1:23" ht="21.75" customHeight="1">
      <c r="A42" s="93" t="s">
        <v>72</v>
      </c>
      <c r="B42" s="93"/>
      <c r="D42" s="8">
        <v>0</v>
      </c>
      <c r="F42" s="8">
        <v>-4729098000</v>
      </c>
      <c r="H42" s="8">
        <v>0</v>
      </c>
      <c r="J42" s="8">
        <f t="shared" si="0"/>
        <v>-4729098000</v>
      </c>
      <c r="L42" s="57">
        <f>J42/درآمد!$F$13</f>
        <v>-1.9660334375397703E-4</v>
      </c>
      <c r="N42" s="8">
        <v>0</v>
      </c>
      <c r="P42" s="94">
        <v>-422425000</v>
      </c>
      <c r="Q42" s="94"/>
      <c r="S42" s="8">
        <v>0</v>
      </c>
      <c r="U42" s="8">
        <f t="shared" si="1"/>
        <v>-422425000</v>
      </c>
      <c r="W42" s="57">
        <f>U42/درآمد!$F$13</f>
        <v>-1.7561523885796774E-5</v>
      </c>
    </row>
    <row r="43" spans="1:23" ht="21.75" customHeight="1">
      <c r="A43" s="93" t="s">
        <v>74</v>
      </c>
      <c r="B43" s="93"/>
      <c r="D43" s="8">
        <v>0</v>
      </c>
      <c r="F43" s="8">
        <v>-5068316000</v>
      </c>
      <c r="H43" s="8">
        <v>0</v>
      </c>
      <c r="J43" s="8">
        <f t="shared" si="0"/>
        <v>-5068316000</v>
      </c>
      <c r="L43" s="57">
        <f>J43/درآمد!$F$13</f>
        <v>-2.1070569330595008E-4</v>
      </c>
      <c r="N43" s="8">
        <v>0</v>
      </c>
      <c r="P43" s="94">
        <v>-2407224500</v>
      </c>
      <c r="Q43" s="94"/>
      <c r="S43" s="8">
        <v>0</v>
      </c>
      <c r="U43" s="8">
        <f t="shared" si="1"/>
        <v>-2407224500</v>
      </c>
      <c r="W43" s="57">
        <f>U43/درآمد!$F$13</f>
        <v>-1.0007582542516469E-4</v>
      </c>
    </row>
    <row r="44" spans="1:23" ht="21.75" customHeight="1">
      <c r="A44" s="93" t="s">
        <v>75</v>
      </c>
      <c r="B44" s="93"/>
      <c r="D44" s="8">
        <v>0</v>
      </c>
      <c r="F44" s="8">
        <v>5573704303</v>
      </c>
      <c r="H44" s="8">
        <v>0</v>
      </c>
      <c r="J44" s="8">
        <f t="shared" si="0"/>
        <v>5573704303</v>
      </c>
      <c r="L44" s="57">
        <f>J44/درآمد!$F$13</f>
        <v>2.3171626028171334E-4</v>
      </c>
      <c r="N44" s="8">
        <v>0</v>
      </c>
      <c r="P44" s="94">
        <v>10906286146</v>
      </c>
      <c r="Q44" s="94"/>
      <c r="S44" s="8">
        <v>0</v>
      </c>
      <c r="U44" s="8">
        <f t="shared" si="1"/>
        <v>10906286146</v>
      </c>
      <c r="W44" s="57">
        <f>U44/درآمد!$F$13</f>
        <v>4.5340830835843864E-4</v>
      </c>
    </row>
    <row r="45" spans="1:23" ht="21.75" customHeight="1">
      <c r="A45" s="93" t="s">
        <v>77</v>
      </c>
      <c r="B45" s="93"/>
      <c r="D45" s="8">
        <v>0</v>
      </c>
      <c r="F45" s="8">
        <v>0</v>
      </c>
      <c r="H45" s="8">
        <v>0</v>
      </c>
      <c r="J45" s="8">
        <f t="shared" si="0"/>
        <v>0</v>
      </c>
      <c r="L45" s="57">
        <f>J45/درآمد!$F$13</f>
        <v>0</v>
      </c>
      <c r="N45" s="8">
        <v>0</v>
      </c>
      <c r="P45" s="94">
        <v>-136350000</v>
      </c>
      <c r="Q45" s="94"/>
      <c r="S45" s="8">
        <v>0</v>
      </c>
      <c r="U45" s="8">
        <f t="shared" si="1"/>
        <v>-136350000</v>
      </c>
      <c r="W45" s="57">
        <f>U45/درآمد!$F$13</f>
        <v>-5.6684944826380777E-6</v>
      </c>
    </row>
    <row r="46" spans="1:23" ht="21.75" customHeight="1">
      <c r="A46" s="93" t="s">
        <v>69</v>
      </c>
      <c r="B46" s="93"/>
      <c r="D46" s="8">
        <v>0</v>
      </c>
      <c r="F46" s="8">
        <v>0</v>
      </c>
      <c r="H46" s="8">
        <v>0</v>
      </c>
      <c r="J46" s="8">
        <f t="shared" si="0"/>
        <v>0</v>
      </c>
      <c r="L46" s="57">
        <f>J46/درآمد!$F$13</f>
        <v>0</v>
      </c>
      <c r="N46" s="8">
        <v>0</v>
      </c>
      <c r="P46" s="94">
        <v>-227250000</v>
      </c>
      <c r="Q46" s="94"/>
      <c r="S46" s="8">
        <v>0</v>
      </c>
      <c r="U46" s="8">
        <f t="shared" si="1"/>
        <v>-227250000</v>
      </c>
      <c r="W46" s="57">
        <f>U46/درآمد!$F$13</f>
        <v>-9.4474908043967967E-6</v>
      </c>
    </row>
    <row r="47" spans="1:23" ht="21.75" customHeight="1">
      <c r="A47" s="95" t="s">
        <v>83</v>
      </c>
      <c r="B47" s="95"/>
      <c r="D47" s="12">
        <v>0</v>
      </c>
      <c r="F47" s="12">
        <v>-207879934</v>
      </c>
      <c r="H47" s="12">
        <v>0</v>
      </c>
      <c r="J47" s="25">
        <f t="shared" si="0"/>
        <v>-207879934</v>
      </c>
      <c r="L47" s="57">
        <f>J47/درآمد!$F$13</f>
        <v>-8.642216787166614E-6</v>
      </c>
      <c r="N47" s="12">
        <v>0</v>
      </c>
      <c r="P47" s="94">
        <v>-207879934</v>
      </c>
      <c r="Q47" s="94"/>
      <c r="S47" s="12">
        <v>0</v>
      </c>
      <c r="U47" s="25">
        <f t="shared" si="1"/>
        <v>-207879934</v>
      </c>
      <c r="W47" s="58">
        <f>U47/درآمد!$F$13</f>
        <v>-8.642216787166614E-6</v>
      </c>
    </row>
    <row r="48" spans="1:23" ht="21.75" customHeight="1" thickBot="1">
      <c r="A48" s="97" t="s">
        <v>32</v>
      </c>
      <c r="B48" s="97"/>
      <c r="D48" s="14">
        <v>0</v>
      </c>
      <c r="F48" s="14">
        <f>SUM(F9:F47)</f>
        <v>-26463705592</v>
      </c>
      <c r="H48" s="14">
        <f>SUM(H9:H47)</f>
        <v>354664103159</v>
      </c>
      <c r="J48" s="77">
        <f>SUM(J9:J47)</f>
        <v>328200397567</v>
      </c>
      <c r="L48" s="15">
        <v>11.53</v>
      </c>
      <c r="N48" s="14">
        <f>SUM(N9:N47)</f>
        <v>11781715104</v>
      </c>
      <c r="P48" s="102">
        <f>SUM(P9:Q47)</f>
        <v>1257060767286</v>
      </c>
      <c r="Q48" s="102"/>
      <c r="S48" s="14">
        <f>SUM(S9:S47)</f>
        <v>1212803414482</v>
      </c>
      <c r="U48" s="77">
        <f>SUM(U9:U47)</f>
        <v>2481645896872</v>
      </c>
      <c r="W48" s="59">
        <f>SUM(W9:W47)</f>
        <v>0.10316975485354132</v>
      </c>
    </row>
    <row r="49" spans="19:19" ht="13.5" thickTop="1"/>
    <row r="51" spans="19:19">
      <c r="S51" s="18"/>
    </row>
    <row r="52" spans="19:19">
      <c r="S52" s="18"/>
    </row>
  </sheetData>
  <mergeCells count="90"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1"/>
  <sheetViews>
    <sheetView rightToLeft="1" topLeftCell="F35" workbookViewId="0">
      <selection activeCell="R50" sqref="R50"/>
    </sheetView>
  </sheetViews>
  <sheetFormatPr defaultRowHeight="12.75"/>
  <cols>
    <col min="1" max="1" width="6.7109375" bestFit="1" customWidth="1"/>
    <col min="2" max="2" width="24.7109375" customWidth="1"/>
    <col min="3" max="3" width="1.28515625" customWidth="1"/>
    <col min="4" max="4" width="17.42578125" customWidth="1"/>
    <col min="5" max="5" width="1.28515625" customWidth="1"/>
    <col min="6" max="6" width="16.85546875" customWidth="1"/>
    <col min="7" max="7" width="1.28515625" customWidth="1"/>
    <col min="8" max="8" width="14.7109375" customWidth="1"/>
    <col min="9" max="9" width="1.28515625" customWidth="1"/>
    <col min="10" max="10" width="17.7109375" customWidth="1"/>
    <col min="11" max="11" width="1.28515625" customWidth="1"/>
    <col min="12" max="12" width="16.42578125" bestFit="1" customWidth="1"/>
    <col min="13" max="13" width="1.42578125" customWidth="1"/>
    <col min="14" max="14" width="17.7109375" bestFit="1" customWidth="1"/>
    <col min="15" max="15" width="1.28515625" customWidth="1"/>
    <col min="16" max="16" width="16.85546875" bestFit="1" customWidth="1"/>
    <col min="17" max="17" width="1.28515625" customWidth="1"/>
    <col min="18" max="18" width="16.85546875" bestFit="1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4.45" customHeight="1"/>
    <row r="5" spans="1:20" ht="14.45" customHeight="1">
      <c r="A5" s="1" t="s">
        <v>251</v>
      </c>
      <c r="B5" s="88" t="s">
        <v>252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0" ht="14.45" customHeight="1">
      <c r="D6" s="89" t="s">
        <v>208</v>
      </c>
      <c r="E6" s="89"/>
      <c r="F6" s="89"/>
      <c r="G6" s="89"/>
      <c r="H6" s="89"/>
      <c r="I6" s="89"/>
      <c r="J6" s="89"/>
      <c r="N6" s="89" t="s">
        <v>209</v>
      </c>
      <c r="O6" s="89"/>
      <c r="P6" s="89"/>
      <c r="Q6" s="89"/>
      <c r="R6" s="89"/>
      <c r="S6" s="89"/>
      <c r="T6" s="89"/>
    </row>
    <row r="7" spans="1:20" ht="14.45" customHeight="1">
      <c r="D7" s="3"/>
      <c r="E7" s="3"/>
      <c r="F7" s="3"/>
      <c r="G7" s="3"/>
      <c r="H7" s="3"/>
      <c r="I7" s="3"/>
      <c r="J7" s="3"/>
      <c r="N7" s="3"/>
      <c r="O7" s="3"/>
      <c r="P7" s="3"/>
      <c r="Q7" s="3"/>
      <c r="R7" s="3"/>
      <c r="S7" s="3"/>
      <c r="T7" s="3"/>
    </row>
    <row r="8" spans="1:20" ht="14.45" customHeight="1">
      <c r="A8" s="89" t="s">
        <v>253</v>
      </c>
      <c r="B8" s="89"/>
      <c r="D8" s="2" t="s">
        <v>254</v>
      </c>
      <c r="F8" s="2" t="s">
        <v>212</v>
      </c>
      <c r="H8" s="2" t="s">
        <v>213</v>
      </c>
      <c r="J8" s="22" t="s">
        <v>32</v>
      </c>
      <c r="L8" s="2" t="s">
        <v>354</v>
      </c>
      <c r="N8" s="2" t="s">
        <v>254</v>
      </c>
      <c r="P8" s="2" t="s">
        <v>212</v>
      </c>
      <c r="R8" s="2" t="s">
        <v>213</v>
      </c>
      <c r="T8" s="22" t="s">
        <v>32</v>
      </c>
    </row>
    <row r="9" spans="1:20" ht="21.75" customHeight="1">
      <c r="A9" s="91" t="s">
        <v>121</v>
      </c>
      <c r="B9" s="91"/>
      <c r="D9" s="6">
        <v>50399670727</v>
      </c>
      <c r="F9" s="6">
        <v>239262927956</v>
      </c>
      <c r="H9" s="6">
        <v>46808901561</v>
      </c>
      <c r="J9" s="8">
        <f>H9+F9+D9</f>
        <v>336471500244</v>
      </c>
      <c r="L9" s="8"/>
      <c r="N9" s="6">
        <v>336595923132</v>
      </c>
      <c r="P9" s="6">
        <v>-259902425</v>
      </c>
      <c r="R9" s="6">
        <v>46808901561</v>
      </c>
      <c r="T9" s="8">
        <f>L9+N9+P9+R9</f>
        <v>383144922268</v>
      </c>
    </row>
    <row r="10" spans="1:20" ht="21.75" customHeight="1">
      <c r="A10" s="93" t="s">
        <v>255</v>
      </c>
      <c r="B10" s="93"/>
      <c r="D10" s="8">
        <v>0</v>
      </c>
      <c r="F10" s="8">
        <v>0</v>
      </c>
      <c r="H10" s="8">
        <v>0</v>
      </c>
      <c r="J10" s="8">
        <f t="shared" ref="J10:J49" si="0">H10+F10+D10</f>
        <v>0</v>
      </c>
      <c r="L10" s="8"/>
      <c r="N10" s="8">
        <v>11689983445</v>
      </c>
      <c r="P10" s="8">
        <v>0</v>
      </c>
      <c r="R10" s="8">
        <v>63437500</v>
      </c>
      <c r="T10" s="8">
        <f t="shared" ref="T10:T50" si="1">L10+N10+P10+R10</f>
        <v>11753420945</v>
      </c>
    </row>
    <row r="11" spans="1:20" ht="21.75" customHeight="1">
      <c r="A11" s="93" t="s">
        <v>256</v>
      </c>
      <c r="B11" s="93"/>
      <c r="D11" s="8">
        <v>0</v>
      </c>
      <c r="F11" s="8">
        <v>0</v>
      </c>
      <c r="H11" s="8">
        <v>0</v>
      </c>
      <c r="J11" s="8">
        <f t="shared" si="0"/>
        <v>0</v>
      </c>
      <c r="L11" s="8"/>
      <c r="N11" s="8">
        <v>0</v>
      </c>
      <c r="P11" s="8">
        <v>0</v>
      </c>
      <c r="R11" s="8">
        <v>123019378125</v>
      </c>
      <c r="T11" s="8">
        <f t="shared" si="1"/>
        <v>123019378125</v>
      </c>
    </row>
    <row r="12" spans="1:20" ht="21.75" customHeight="1">
      <c r="A12" s="93" t="s">
        <v>257</v>
      </c>
      <c r="B12" s="93"/>
      <c r="D12" s="8">
        <v>0</v>
      </c>
      <c r="F12" s="8">
        <v>0</v>
      </c>
      <c r="H12" s="8">
        <v>0</v>
      </c>
      <c r="J12" s="8">
        <f t="shared" si="0"/>
        <v>0</v>
      </c>
      <c r="L12" s="8"/>
      <c r="N12" s="8">
        <v>0</v>
      </c>
      <c r="P12" s="8">
        <v>0</v>
      </c>
      <c r="R12" s="8">
        <v>262664616693</v>
      </c>
      <c r="T12" s="8">
        <f t="shared" si="1"/>
        <v>262664616693</v>
      </c>
    </row>
    <row r="13" spans="1:20" ht="21.75" customHeight="1">
      <c r="A13" s="93" t="s">
        <v>258</v>
      </c>
      <c r="B13" s="93"/>
      <c r="D13" s="8">
        <v>0</v>
      </c>
      <c r="F13" s="8">
        <v>0</v>
      </c>
      <c r="H13" s="8">
        <v>0</v>
      </c>
      <c r="J13" s="8">
        <f t="shared" si="0"/>
        <v>0</v>
      </c>
      <c r="L13" s="8"/>
      <c r="N13" s="8">
        <v>51868267977</v>
      </c>
      <c r="P13" s="8">
        <v>0</v>
      </c>
      <c r="R13" s="8">
        <v>7790126584</v>
      </c>
      <c r="T13" s="8">
        <f t="shared" si="1"/>
        <v>59658394561</v>
      </c>
    </row>
    <row r="14" spans="1:20" ht="21.75" customHeight="1">
      <c r="A14" s="93" t="s">
        <v>259</v>
      </c>
      <c r="B14" s="93"/>
      <c r="D14" s="8">
        <v>0</v>
      </c>
      <c r="F14" s="8">
        <v>0</v>
      </c>
      <c r="H14" s="8">
        <v>0</v>
      </c>
      <c r="J14" s="8">
        <f t="shared" si="0"/>
        <v>0</v>
      </c>
      <c r="L14" s="8"/>
      <c r="N14" s="8">
        <v>17506126473</v>
      </c>
      <c r="P14" s="8">
        <v>0</v>
      </c>
      <c r="R14" s="8">
        <v>-49267345062</v>
      </c>
      <c r="T14" s="8">
        <f t="shared" si="1"/>
        <v>-31761218589</v>
      </c>
    </row>
    <row r="15" spans="1:20" ht="21.75" customHeight="1">
      <c r="A15" s="93" t="s">
        <v>260</v>
      </c>
      <c r="B15" s="93"/>
      <c r="D15" s="8">
        <v>0</v>
      </c>
      <c r="F15" s="8">
        <v>0</v>
      </c>
      <c r="H15" s="8">
        <v>0</v>
      </c>
      <c r="J15" s="8">
        <f t="shared" si="0"/>
        <v>0</v>
      </c>
      <c r="L15" s="8"/>
      <c r="N15" s="8">
        <v>37404751821</v>
      </c>
      <c r="P15" s="8">
        <v>0</v>
      </c>
      <c r="R15" s="8">
        <v>14278694375</v>
      </c>
      <c r="T15" s="8">
        <f t="shared" si="1"/>
        <v>51683446196</v>
      </c>
    </row>
    <row r="16" spans="1:20" ht="21.75" customHeight="1">
      <c r="A16" s="93" t="s">
        <v>261</v>
      </c>
      <c r="B16" s="93"/>
      <c r="D16" s="8">
        <v>0</v>
      </c>
      <c r="F16" s="8">
        <v>0</v>
      </c>
      <c r="H16" s="8">
        <v>0</v>
      </c>
      <c r="J16" s="8">
        <f t="shared" si="0"/>
        <v>0</v>
      </c>
      <c r="L16" s="8"/>
      <c r="N16" s="8">
        <v>126195632528</v>
      </c>
      <c r="P16" s="8">
        <v>0</v>
      </c>
      <c r="R16" s="8">
        <v>64161849577</v>
      </c>
      <c r="T16" s="8">
        <f t="shared" si="1"/>
        <v>190357482105</v>
      </c>
    </row>
    <row r="17" spans="1:20" ht="21.75" customHeight="1">
      <c r="A17" s="93" t="s">
        <v>262</v>
      </c>
      <c r="B17" s="93"/>
      <c r="D17" s="8">
        <v>0</v>
      </c>
      <c r="F17" s="8">
        <v>0</v>
      </c>
      <c r="H17" s="8">
        <v>0</v>
      </c>
      <c r="J17" s="8">
        <f t="shared" si="0"/>
        <v>0</v>
      </c>
      <c r="L17" s="8"/>
      <c r="N17" s="8">
        <v>200647270207</v>
      </c>
      <c r="P17" s="8">
        <v>0</v>
      </c>
      <c r="R17" s="8">
        <v>181250000</v>
      </c>
      <c r="T17" s="8">
        <f t="shared" si="1"/>
        <v>200828520207</v>
      </c>
    </row>
    <row r="18" spans="1:20" ht="21.75" customHeight="1">
      <c r="A18" s="93" t="s">
        <v>263</v>
      </c>
      <c r="B18" s="93"/>
      <c r="D18" s="8">
        <v>0</v>
      </c>
      <c r="F18" s="8">
        <v>0</v>
      </c>
      <c r="H18" s="8">
        <v>0</v>
      </c>
      <c r="J18" s="8">
        <f t="shared" si="0"/>
        <v>0</v>
      </c>
      <c r="L18" s="8"/>
      <c r="N18" s="8">
        <v>0</v>
      </c>
      <c r="P18" s="8">
        <v>0</v>
      </c>
      <c r="R18" s="8">
        <v>29047761302</v>
      </c>
      <c r="T18" s="8">
        <f t="shared" si="1"/>
        <v>29047761302</v>
      </c>
    </row>
    <row r="19" spans="1:20" ht="21.75" customHeight="1">
      <c r="A19" s="93" t="s">
        <v>264</v>
      </c>
      <c r="B19" s="93"/>
      <c r="D19" s="8">
        <v>0</v>
      </c>
      <c r="F19" s="8">
        <v>0</v>
      </c>
      <c r="H19" s="8">
        <v>0</v>
      </c>
      <c r="J19" s="8">
        <f t="shared" si="0"/>
        <v>0</v>
      </c>
      <c r="L19" s="8"/>
      <c r="N19" s="8">
        <v>189529133803</v>
      </c>
      <c r="P19" s="8">
        <v>0</v>
      </c>
      <c r="R19" s="8">
        <v>94593612554</v>
      </c>
      <c r="T19" s="8">
        <f t="shared" si="1"/>
        <v>284122746357</v>
      </c>
    </row>
    <row r="20" spans="1:20" ht="21.75" customHeight="1">
      <c r="A20" s="93" t="s">
        <v>265</v>
      </c>
      <c r="B20" s="93"/>
      <c r="D20" s="8">
        <v>0</v>
      </c>
      <c r="F20" s="8">
        <v>0</v>
      </c>
      <c r="H20" s="8">
        <v>0</v>
      </c>
      <c r="J20" s="8">
        <f t="shared" si="0"/>
        <v>0</v>
      </c>
      <c r="L20" s="8"/>
      <c r="N20" s="8">
        <v>144905312993</v>
      </c>
      <c r="P20" s="8">
        <v>0</v>
      </c>
      <c r="R20" s="8">
        <v>217500000</v>
      </c>
      <c r="T20" s="8">
        <f t="shared" si="1"/>
        <v>145122812993</v>
      </c>
    </row>
    <row r="21" spans="1:20" ht="21.75" customHeight="1">
      <c r="A21" s="93" t="s">
        <v>266</v>
      </c>
      <c r="B21" s="93"/>
      <c r="D21" s="8">
        <v>0</v>
      </c>
      <c r="F21" s="8">
        <v>0</v>
      </c>
      <c r="H21" s="8">
        <v>0</v>
      </c>
      <c r="J21" s="8">
        <f t="shared" si="0"/>
        <v>0</v>
      </c>
      <c r="L21" s="8"/>
      <c r="N21" s="8">
        <v>0</v>
      </c>
      <c r="P21" s="8">
        <v>0</v>
      </c>
      <c r="R21" s="8">
        <v>97029939050</v>
      </c>
      <c r="T21" s="8">
        <f t="shared" si="1"/>
        <v>97029939050</v>
      </c>
    </row>
    <row r="22" spans="1:20" ht="21.75" customHeight="1">
      <c r="A22" s="93" t="s">
        <v>145</v>
      </c>
      <c r="B22" s="93"/>
      <c r="D22" s="8">
        <v>13649832943</v>
      </c>
      <c r="F22" s="8">
        <v>0</v>
      </c>
      <c r="H22" s="8">
        <v>0</v>
      </c>
      <c r="J22" s="8">
        <f t="shared" si="0"/>
        <v>13649832943</v>
      </c>
      <c r="L22" s="67">
        <v>10000000000</v>
      </c>
      <c r="N22" s="8">
        <v>224595038399</v>
      </c>
      <c r="P22" s="8">
        <v>-323531250</v>
      </c>
      <c r="R22" s="8">
        <v>-18720000000</v>
      </c>
      <c r="T22" s="8">
        <f t="shared" si="1"/>
        <v>215551507149</v>
      </c>
    </row>
    <row r="23" spans="1:20" ht="21.75" customHeight="1">
      <c r="A23" s="93" t="s">
        <v>267</v>
      </c>
      <c r="B23" s="93"/>
      <c r="D23" s="8">
        <v>0</v>
      </c>
      <c r="F23" s="8">
        <v>0</v>
      </c>
      <c r="H23" s="8">
        <v>0</v>
      </c>
      <c r="J23" s="8">
        <f t="shared" si="0"/>
        <v>0</v>
      </c>
      <c r="L23" s="8"/>
      <c r="N23" s="8">
        <v>0</v>
      </c>
      <c r="P23" s="8">
        <v>0</v>
      </c>
      <c r="R23" s="8">
        <v>39552562500</v>
      </c>
      <c r="T23" s="8">
        <f t="shared" si="1"/>
        <v>39552562500</v>
      </c>
    </row>
    <row r="24" spans="1:20" ht="21.75" customHeight="1">
      <c r="A24" s="93" t="s">
        <v>118</v>
      </c>
      <c r="B24" s="93"/>
      <c r="D24" s="8">
        <v>251392148404</v>
      </c>
      <c r="F24" s="8">
        <v>346566414783</v>
      </c>
      <c r="H24" s="8">
        <v>0</v>
      </c>
      <c r="J24" s="8">
        <f t="shared" si="0"/>
        <v>597958563187</v>
      </c>
      <c r="L24" s="8"/>
      <c r="N24" s="8">
        <v>3599952776589</v>
      </c>
      <c r="P24" s="8">
        <v>321348202739</v>
      </c>
      <c r="R24" s="8">
        <v>-101604862967</v>
      </c>
      <c r="T24" s="8">
        <f t="shared" si="1"/>
        <v>3819696116361</v>
      </c>
    </row>
    <row r="25" spans="1:20" ht="21.75" customHeight="1">
      <c r="A25" s="93" t="s">
        <v>148</v>
      </c>
      <c r="B25" s="93"/>
      <c r="D25" s="8">
        <v>2542262829</v>
      </c>
      <c r="F25" s="8">
        <v>-1103591789</v>
      </c>
      <c r="H25" s="8">
        <v>0</v>
      </c>
      <c r="J25" s="8">
        <f t="shared" si="0"/>
        <v>1438671040</v>
      </c>
      <c r="L25" s="8"/>
      <c r="N25" s="8">
        <v>2542262829</v>
      </c>
      <c r="P25" s="8">
        <v>-1103591789</v>
      </c>
      <c r="R25" s="8">
        <v>0</v>
      </c>
      <c r="T25" s="8">
        <f t="shared" si="1"/>
        <v>1438671040</v>
      </c>
    </row>
    <row r="26" spans="1:20" ht="21.75" customHeight="1">
      <c r="A26" s="93" t="s">
        <v>151</v>
      </c>
      <c r="B26" s="93"/>
      <c r="D26" s="8">
        <v>5339005304</v>
      </c>
      <c r="F26" s="8">
        <v>183230260924</v>
      </c>
      <c r="H26" s="8">
        <v>0</v>
      </c>
      <c r="J26" s="8">
        <f t="shared" si="0"/>
        <v>188569266228</v>
      </c>
      <c r="L26" s="8"/>
      <c r="N26" s="8">
        <v>5339005304</v>
      </c>
      <c r="P26" s="8">
        <v>183230260924</v>
      </c>
      <c r="R26" s="8">
        <v>0</v>
      </c>
      <c r="T26" s="8">
        <f t="shared" si="1"/>
        <v>188569266228</v>
      </c>
    </row>
    <row r="27" spans="1:20" ht="21.75" customHeight="1">
      <c r="A27" s="93" t="s">
        <v>153</v>
      </c>
      <c r="B27" s="93"/>
      <c r="D27" s="8">
        <v>7021924007</v>
      </c>
      <c r="F27" s="8">
        <v>-133507592497</v>
      </c>
      <c r="H27" s="8">
        <v>0</v>
      </c>
      <c r="J27" s="8">
        <f t="shared" si="0"/>
        <v>-126485668490</v>
      </c>
      <c r="L27" s="8"/>
      <c r="N27" s="8">
        <v>7021924007</v>
      </c>
      <c r="P27" s="8">
        <v>-133507592497</v>
      </c>
      <c r="R27" s="8">
        <v>0</v>
      </c>
      <c r="T27" s="8">
        <f t="shared" si="1"/>
        <v>-126485668490</v>
      </c>
    </row>
    <row r="28" spans="1:20" ht="21.75" customHeight="1">
      <c r="A28" s="93" t="s">
        <v>143</v>
      </c>
      <c r="B28" s="93"/>
      <c r="D28" s="8">
        <v>5144918725</v>
      </c>
      <c r="F28" s="8">
        <v>-28617308973</v>
      </c>
      <c r="H28" s="8">
        <v>0</v>
      </c>
      <c r="J28" s="8">
        <f t="shared" si="0"/>
        <v>-23472390248</v>
      </c>
      <c r="L28" s="8"/>
      <c r="N28" s="8">
        <v>5144918725</v>
      </c>
      <c r="P28" s="8">
        <v>-36059212927</v>
      </c>
      <c r="R28" s="8">
        <v>0</v>
      </c>
      <c r="T28" s="8">
        <f t="shared" si="1"/>
        <v>-30914294202</v>
      </c>
    </row>
    <row r="29" spans="1:20" ht="21.75" customHeight="1">
      <c r="A29" s="93" t="s">
        <v>140</v>
      </c>
      <c r="B29" s="93"/>
      <c r="D29" s="8">
        <v>21811804106</v>
      </c>
      <c r="F29" s="8">
        <v>-24151467763</v>
      </c>
      <c r="H29" s="8">
        <v>0</v>
      </c>
      <c r="J29" s="8">
        <f t="shared" si="0"/>
        <v>-2339663657</v>
      </c>
      <c r="L29" s="8"/>
      <c r="N29" s="8">
        <v>29712209459</v>
      </c>
      <c r="P29" s="8">
        <v>-165111165941</v>
      </c>
      <c r="R29" s="8">
        <v>0</v>
      </c>
      <c r="T29" s="8">
        <f t="shared" si="1"/>
        <v>-135398956482</v>
      </c>
    </row>
    <row r="30" spans="1:20" ht="21.75" customHeight="1">
      <c r="A30" s="93" t="s">
        <v>135</v>
      </c>
      <c r="B30" s="93"/>
      <c r="D30" s="8">
        <v>35363716513</v>
      </c>
      <c r="F30" s="8">
        <v>126755971443</v>
      </c>
      <c r="H30" s="8">
        <v>0</v>
      </c>
      <c r="J30" s="8">
        <f t="shared" si="0"/>
        <v>162119687956</v>
      </c>
      <c r="L30" s="8"/>
      <c r="N30" s="8">
        <v>63778327953</v>
      </c>
      <c r="P30" s="8">
        <v>-95449586412</v>
      </c>
      <c r="R30" s="8">
        <v>0</v>
      </c>
      <c r="T30" s="8">
        <f t="shared" si="1"/>
        <v>-31671258459</v>
      </c>
    </row>
    <row r="31" spans="1:20" ht="21.75" customHeight="1">
      <c r="A31" s="93" t="s">
        <v>138</v>
      </c>
      <c r="B31" s="93"/>
      <c r="D31" s="8">
        <v>226869803932</v>
      </c>
      <c r="F31" s="8">
        <v>-834279690238</v>
      </c>
      <c r="H31" s="8">
        <v>0</v>
      </c>
      <c r="J31" s="8">
        <f t="shared" si="0"/>
        <v>-607409886306</v>
      </c>
      <c r="L31" s="8"/>
      <c r="N31" s="8">
        <v>247882990088</v>
      </c>
      <c r="P31" s="8">
        <v>-915161318503</v>
      </c>
      <c r="R31" s="8">
        <v>0</v>
      </c>
      <c r="T31" s="8">
        <f t="shared" si="1"/>
        <v>-667278328415</v>
      </c>
    </row>
    <row r="32" spans="1:20" ht="21.75" customHeight="1">
      <c r="A32" s="93" t="s">
        <v>132</v>
      </c>
      <c r="B32" s="93"/>
      <c r="D32" s="8">
        <v>19762270927</v>
      </c>
      <c r="F32" s="8">
        <v>45855715410</v>
      </c>
      <c r="H32" s="8">
        <v>0</v>
      </c>
      <c r="J32" s="8">
        <f t="shared" si="0"/>
        <v>65617986337</v>
      </c>
      <c r="L32" s="8"/>
      <c r="N32" s="8">
        <v>45562379435</v>
      </c>
      <c r="P32" s="8">
        <v>-77046417727</v>
      </c>
      <c r="R32" s="8">
        <v>0</v>
      </c>
      <c r="T32" s="8">
        <f t="shared" si="1"/>
        <v>-31484038292</v>
      </c>
    </row>
    <row r="33" spans="1:22" ht="21.75" customHeight="1">
      <c r="A33" s="93" t="s">
        <v>130</v>
      </c>
      <c r="B33" s="93"/>
      <c r="D33" s="8">
        <v>2359794208</v>
      </c>
      <c r="F33" s="8">
        <v>922486765</v>
      </c>
      <c r="H33" s="8">
        <v>0</v>
      </c>
      <c r="J33" s="8">
        <f t="shared" si="0"/>
        <v>3282280973</v>
      </c>
      <c r="L33" s="8"/>
      <c r="N33" s="8">
        <v>6094771768</v>
      </c>
      <c r="P33" s="8">
        <v>-13628572956</v>
      </c>
      <c r="R33" s="8">
        <v>0</v>
      </c>
      <c r="T33" s="8">
        <f t="shared" si="1"/>
        <v>-7533801188</v>
      </c>
    </row>
    <row r="34" spans="1:22" ht="21.75" customHeight="1">
      <c r="A34" s="93" t="s">
        <v>127</v>
      </c>
      <c r="B34" s="93"/>
      <c r="D34" s="8">
        <v>2800400330</v>
      </c>
      <c r="F34" s="8">
        <v>-1206213764</v>
      </c>
      <c r="H34" s="8">
        <v>0</v>
      </c>
      <c r="J34" s="8">
        <f t="shared" si="0"/>
        <v>1594186566</v>
      </c>
      <c r="L34" s="8"/>
      <c r="N34" s="8">
        <v>7222998956</v>
      </c>
      <c r="P34" s="8">
        <v>-18415302213</v>
      </c>
      <c r="R34" s="8">
        <v>0</v>
      </c>
      <c r="T34" s="8">
        <f t="shared" si="1"/>
        <v>-11192303257</v>
      </c>
    </row>
    <row r="35" spans="1:22" ht="21.75" customHeight="1">
      <c r="A35" s="93" t="s">
        <v>124</v>
      </c>
      <c r="B35" s="93"/>
      <c r="D35" s="8">
        <v>13220963283</v>
      </c>
      <c r="F35" s="8">
        <v>45524112797</v>
      </c>
      <c r="H35" s="8">
        <v>0</v>
      </c>
      <c r="J35" s="8">
        <f t="shared" si="0"/>
        <v>58745076080</v>
      </c>
      <c r="L35" s="8"/>
      <c r="N35" s="8">
        <v>36051976894</v>
      </c>
      <c r="P35" s="8">
        <v>-30650107784</v>
      </c>
      <c r="R35" s="8">
        <v>0</v>
      </c>
      <c r="T35" s="8">
        <f t="shared" si="1"/>
        <v>5401869110</v>
      </c>
    </row>
    <row r="36" spans="1:22" ht="21.75" customHeight="1">
      <c r="A36" s="93" t="s">
        <v>323</v>
      </c>
      <c r="B36" s="93"/>
      <c r="D36" s="8">
        <v>1066507939611</v>
      </c>
      <c r="F36" s="8">
        <v>0</v>
      </c>
      <c r="H36" s="8">
        <v>0</v>
      </c>
      <c r="J36" s="8">
        <f t="shared" si="0"/>
        <v>1066507939611</v>
      </c>
      <c r="L36" s="8"/>
      <c r="N36" s="8">
        <v>1066507939611</v>
      </c>
      <c r="P36" s="8">
        <v>0</v>
      </c>
      <c r="R36" s="8">
        <v>0</v>
      </c>
      <c r="T36" s="8">
        <f t="shared" si="1"/>
        <v>1066507939611</v>
      </c>
    </row>
    <row r="37" spans="1:22" ht="21.75" customHeight="1">
      <c r="A37" s="93" t="s">
        <v>324</v>
      </c>
      <c r="B37" s="93"/>
      <c r="D37" s="8">
        <v>1013637649313</v>
      </c>
      <c r="F37" s="8">
        <v>0</v>
      </c>
      <c r="H37" s="8">
        <v>0</v>
      </c>
      <c r="J37" s="8">
        <f t="shared" si="0"/>
        <v>1013637649313</v>
      </c>
      <c r="L37" s="8"/>
      <c r="N37" s="8">
        <v>1013637649313</v>
      </c>
      <c r="P37" s="8">
        <v>0</v>
      </c>
      <c r="R37" s="8">
        <v>0</v>
      </c>
      <c r="T37" s="8">
        <f t="shared" si="1"/>
        <v>1013637649313</v>
      </c>
    </row>
    <row r="38" spans="1:22" ht="21.75" customHeight="1">
      <c r="A38" s="93" t="s">
        <v>97</v>
      </c>
      <c r="B38" s="93"/>
      <c r="D38" s="8">
        <v>24819393550</v>
      </c>
      <c r="F38" s="8">
        <v>0</v>
      </c>
      <c r="H38" s="8">
        <v>0</v>
      </c>
      <c r="J38" s="8">
        <f t="shared" si="0"/>
        <v>24819393550</v>
      </c>
      <c r="L38" s="8">
        <v>10000000000</v>
      </c>
      <c r="N38" s="8">
        <v>145712777690</v>
      </c>
      <c r="P38" s="8">
        <v>-543750000</v>
      </c>
      <c r="R38" s="8">
        <v>0</v>
      </c>
      <c r="T38" s="8">
        <f t="shared" si="1"/>
        <v>155169027690</v>
      </c>
    </row>
    <row r="39" spans="1:22" ht="21.75" customHeight="1">
      <c r="A39" s="93" t="s">
        <v>115</v>
      </c>
      <c r="B39" s="93"/>
      <c r="D39" s="8">
        <v>27247975124</v>
      </c>
      <c r="F39" s="8">
        <v>132931009839</v>
      </c>
      <c r="H39" s="8">
        <v>0</v>
      </c>
      <c r="J39" s="8">
        <f t="shared" si="0"/>
        <v>160178984963</v>
      </c>
      <c r="L39" s="8"/>
      <c r="N39" s="8">
        <v>517322852685</v>
      </c>
      <c r="P39" s="8">
        <v>1822146614</v>
      </c>
      <c r="R39" s="8">
        <v>0</v>
      </c>
      <c r="T39" s="8">
        <f t="shared" si="1"/>
        <v>519144999299</v>
      </c>
    </row>
    <row r="40" spans="1:22" ht="21.75" customHeight="1">
      <c r="A40" s="93" t="s">
        <v>109</v>
      </c>
      <c r="B40" s="93"/>
      <c r="D40" s="8">
        <v>84593715</v>
      </c>
      <c r="F40" s="8">
        <v>-12443230</v>
      </c>
      <c r="H40" s="8">
        <v>0</v>
      </c>
      <c r="J40" s="8">
        <f t="shared" si="0"/>
        <v>72150485</v>
      </c>
      <c r="L40" s="8"/>
      <c r="N40" s="8">
        <v>623681520</v>
      </c>
      <c r="P40" s="8">
        <v>-25700292</v>
      </c>
      <c r="R40" s="8">
        <v>0</v>
      </c>
      <c r="T40" s="8">
        <f t="shared" si="1"/>
        <v>597981228</v>
      </c>
    </row>
    <row r="41" spans="1:22" ht="21.75" customHeight="1">
      <c r="A41" s="93" t="s">
        <v>112</v>
      </c>
      <c r="B41" s="93"/>
      <c r="D41" s="8">
        <v>3365484100</v>
      </c>
      <c r="F41" s="8">
        <v>0</v>
      </c>
      <c r="H41" s="8">
        <v>0</v>
      </c>
      <c r="J41" s="8">
        <f t="shared" si="0"/>
        <v>3365484100</v>
      </c>
      <c r="L41" s="8"/>
      <c r="N41" s="8">
        <v>36864543197</v>
      </c>
      <c r="P41" s="8">
        <v>12043957388</v>
      </c>
      <c r="R41" s="8">
        <v>0</v>
      </c>
      <c r="T41" s="8">
        <f t="shared" si="1"/>
        <v>48908500585</v>
      </c>
    </row>
    <row r="42" spans="1:22" ht="21.75" customHeight="1">
      <c r="A42" s="93" t="s">
        <v>100</v>
      </c>
      <c r="B42" s="93"/>
      <c r="D42" s="8">
        <v>0</v>
      </c>
      <c r="F42" s="8">
        <v>459325226</v>
      </c>
      <c r="H42" s="8">
        <v>0</v>
      </c>
      <c r="J42" s="8">
        <f t="shared" si="0"/>
        <v>459325226</v>
      </c>
      <c r="L42" s="8"/>
      <c r="N42" s="8">
        <v>0</v>
      </c>
      <c r="P42" s="8">
        <v>7786851063</v>
      </c>
      <c r="R42" s="8">
        <v>0</v>
      </c>
      <c r="T42" s="8">
        <f t="shared" si="1"/>
        <v>7786851063</v>
      </c>
    </row>
    <row r="43" spans="1:22" ht="21.75" customHeight="1">
      <c r="A43" s="93" t="s">
        <v>93</v>
      </c>
      <c r="B43" s="93"/>
      <c r="D43" s="8">
        <v>0</v>
      </c>
      <c r="F43" s="8">
        <v>55100978366</v>
      </c>
      <c r="H43" s="8">
        <v>0</v>
      </c>
      <c r="J43" s="8">
        <f t="shared" si="0"/>
        <v>55100978366</v>
      </c>
      <c r="L43" s="8"/>
      <c r="N43" s="8">
        <v>468211623356</v>
      </c>
      <c r="P43" s="8">
        <v>562127098566</v>
      </c>
      <c r="R43" s="8">
        <v>0</v>
      </c>
      <c r="T43" s="8">
        <f t="shared" si="1"/>
        <v>1030338721922</v>
      </c>
    </row>
    <row r="44" spans="1:22" ht="21.75" customHeight="1">
      <c r="A44" s="93" t="s">
        <v>106</v>
      </c>
      <c r="B44" s="93"/>
      <c r="D44" s="8">
        <v>0</v>
      </c>
      <c r="F44" s="8">
        <v>0</v>
      </c>
      <c r="H44" s="8">
        <v>0</v>
      </c>
      <c r="J44" s="8">
        <f t="shared" si="0"/>
        <v>0</v>
      </c>
      <c r="L44" s="8"/>
      <c r="N44" s="8">
        <v>0</v>
      </c>
      <c r="P44" s="8">
        <v>-56526075</v>
      </c>
      <c r="R44" s="8">
        <v>0</v>
      </c>
      <c r="T44" s="8">
        <f t="shared" si="1"/>
        <v>-56526075</v>
      </c>
    </row>
    <row r="45" spans="1:22" ht="21.75" customHeight="1">
      <c r="A45" s="93" t="s">
        <v>103</v>
      </c>
      <c r="B45" s="93"/>
      <c r="D45" s="8">
        <v>0</v>
      </c>
      <c r="F45" s="8">
        <v>0</v>
      </c>
      <c r="H45" s="8">
        <v>0</v>
      </c>
      <c r="J45" s="8">
        <f t="shared" si="0"/>
        <v>0</v>
      </c>
      <c r="L45" s="8"/>
      <c r="N45" s="8">
        <v>0</v>
      </c>
      <c r="P45" s="8">
        <v>-58072500</v>
      </c>
      <c r="R45" s="8">
        <v>0</v>
      </c>
      <c r="T45" s="8">
        <f t="shared" si="1"/>
        <v>-58072500</v>
      </c>
    </row>
    <row r="46" spans="1:22" ht="21.75" customHeight="1">
      <c r="A46" s="93" t="s">
        <v>108</v>
      </c>
      <c r="B46" s="93"/>
      <c r="D46" s="8">
        <v>0</v>
      </c>
      <c r="F46" s="8">
        <v>0</v>
      </c>
      <c r="H46" s="8">
        <v>0</v>
      </c>
      <c r="J46" s="8">
        <f t="shared" si="0"/>
        <v>0</v>
      </c>
      <c r="L46" s="8"/>
      <c r="N46" s="8">
        <v>0</v>
      </c>
      <c r="P46" s="8">
        <v>-54960075</v>
      </c>
      <c r="R46" s="8">
        <v>0</v>
      </c>
      <c r="T46" s="8">
        <f t="shared" si="1"/>
        <v>-54960075</v>
      </c>
    </row>
    <row r="47" spans="1:22" ht="21.75" customHeight="1">
      <c r="A47" s="93" t="s">
        <v>25</v>
      </c>
      <c r="B47" s="93"/>
      <c r="D47" s="8">
        <v>0</v>
      </c>
      <c r="F47" s="8">
        <v>10049710560</v>
      </c>
      <c r="H47" s="8">
        <v>0</v>
      </c>
      <c r="J47" s="8">
        <f t="shared" si="0"/>
        <v>10049710560</v>
      </c>
      <c r="L47" s="8"/>
      <c r="N47" s="8">
        <v>24054000000</v>
      </c>
      <c r="O47" s="8">
        <v>24054000000</v>
      </c>
      <c r="P47" s="74">
        <v>46416260521</v>
      </c>
      <c r="Q47" s="74"/>
      <c r="R47" s="74">
        <v>0</v>
      </c>
      <c r="T47" s="8">
        <f t="shared" si="1"/>
        <v>70470260521</v>
      </c>
      <c r="V47" s="8"/>
    </row>
    <row r="48" spans="1:22" ht="21.75" customHeight="1">
      <c r="A48" s="93" t="s">
        <v>28</v>
      </c>
      <c r="B48" s="93"/>
      <c r="D48" s="8">
        <v>0</v>
      </c>
      <c r="F48" s="8">
        <v>50911327420</v>
      </c>
      <c r="H48" s="8">
        <v>0</v>
      </c>
      <c r="J48" s="8">
        <f t="shared" si="0"/>
        <v>50911327420</v>
      </c>
      <c r="L48" s="8"/>
      <c r="N48" s="8">
        <v>0</v>
      </c>
      <c r="O48" s="8">
        <v>0</v>
      </c>
      <c r="P48" s="74">
        <v>105386169884</v>
      </c>
      <c r="Q48" s="74"/>
      <c r="R48" s="74">
        <v>0</v>
      </c>
      <c r="T48" s="8">
        <f t="shared" si="1"/>
        <v>105386169884</v>
      </c>
      <c r="V48" s="8"/>
    </row>
    <row r="49" spans="1:22" ht="21.75" customHeight="1">
      <c r="A49" s="95" t="s">
        <v>325</v>
      </c>
      <c r="B49" s="95"/>
      <c r="D49" s="8">
        <v>0</v>
      </c>
      <c r="F49" s="8">
        <v>0</v>
      </c>
      <c r="H49" s="8">
        <v>0</v>
      </c>
      <c r="J49" s="8">
        <f t="shared" si="0"/>
        <v>0</v>
      </c>
      <c r="L49" s="8"/>
      <c r="N49" s="8">
        <v>9819209015</v>
      </c>
      <c r="O49" s="8"/>
      <c r="P49" s="74">
        <v>0</v>
      </c>
      <c r="Q49" s="74"/>
      <c r="R49" s="79">
        <v>40021169999</v>
      </c>
      <c r="T49" s="8">
        <f t="shared" si="1"/>
        <v>49840379014</v>
      </c>
      <c r="V49" s="8"/>
    </row>
    <row r="50" spans="1:22" ht="21.75" customHeight="1" thickBot="1">
      <c r="A50" s="97" t="s">
        <v>32</v>
      </c>
      <c r="B50" s="97"/>
      <c r="D50" s="14">
        <v>1106053545766</v>
      </c>
      <c r="F50" s="14">
        <v>153730895262</v>
      </c>
      <c r="H50" s="14">
        <f>SUM(H9:H49)</f>
        <v>46808901561</v>
      </c>
      <c r="J50" s="76">
        <f>H50+F50+D50</f>
        <v>1306593342589</v>
      </c>
      <c r="L50" s="14">
        <f>SUM(L9:L49)</f>
        <v>20000000000</v>
      </c>
      <c r="N50" s="14">
        <f>SUM(N9:N49)</f>
        <v>8679998259172</v>
      </c>
      <c r="P50" s="14">
        <f>SUM(P9:P49)</f>
        <v>-247294363667</v>
      </c>
      <c r="R50" s="14">
        <f>SUM(R9:R49)</f>
        <v>649838591791</v>
      </c>
      <c r="T50" s="25">
        <f t="shared" si="1"/>
        <v>9102542487296</v>
      </c>
    </row>
    <row r="51" spans="1:22" ht="13.5" thickTop="1"/>
  </sheetData>
  <mergeCells count="49">
    <mergeCell ref="A50:B50"/>
    <mergeCell ref="A47:B47"/>
    <mergeCell ref="A48:B48"/>
    <mergeCell ref="A38:B38"/>
    <mergeCell ref="A39:B39"/>
    <mergeCell ref="A40:B40"/>
    <mergeCell ref="A41:B41"/>
    <mergeCell ref="A42:B42"/>
    <mergeCell ref="A49:B49"/>
    <mergeCell ref="A43:B43"/>
    <mergeCell ref="A44:B44"/>
    <mergeCell ref="A45:B45"/>
    <mergeCell ref="A46:B46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T1"/>
    <mergeCell ref="A2:T2"/>
    <mergeCell ref="A3:T3"/>
    <mergeCell ref="B5:T5"/>
    <mergeCell ref="D6:J6"/>
    <mergeCell ref="N6:T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topLeftCell="A10" workbookViewId="0">
      <selection activeCell="C14" sqref="C14"/>
    </sheetView>
  </sheetViews>
  <sheetFormatPr defaultRowHeight="12.75"/>
  <cols>
    <col min="1" max="1" width="25" bestFit="1" customWidth="1"/>
    <col min="2" max="2" width="22.7109375" bestFit="1" customWidth="1"/>
    <col min="3" max="3" width="65.7109375" bestFit="1" customWidth="1"/>
    <col min="4" max="4" width="10.7109375" bestFit="1" customWidth="1"/>
    <col min="5" max="5" width="11" bestFit="1" customWidth="1"/>
    <col min="6" max="6" width="18.85546875" bestFit="1" customWidth="1"/>
    <col min="7" max="7" width="4.28515625" bestFit="1" customWidth="1"/>
    <col min="8" max="8" width="20.1406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25.5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25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5" spans="1:17" ht="24">
      <c r="A5" s="1" t="s">
        <v>268</v>
      </c>
      <c r="B5" s="88" t="s">
        <v>269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7">
      <c r="C6" s="30"/>
    </row>
    <row r="7" spans="1:17" ht="56.25">
      <c r="A7" s="31" t="s">
        <v>270</v>
      </c>
      <c r="B7" s="31" t="s">
        <v>271</v>
      </c>
      <c r="C7" s="31" t="s">
        <v>272</v>
      </c>
      <c r="D7" s="31" t="s">
        <v>326</v>
      </c>
      <c r="E7" s="31" t="s">
        <v>47</v>
      </c>
      <c r="F7" s="31" t="s">
        <v>327</v>
      </c>
      <c r="G7" s="31" t="s">
        <v>328</v>
      </c>
      <c r="H7" s="32" t="s">
        <v>329</v>
      </c>
    </row>
    <row r="8" spans="1:17" ht="37.5">
      <c r="A8" s="31"/>
      <c r="B8" s="31"/>
      <c r="C8" s="31"/>
      <c r="D8" s="31"/>
      <c r="E8" s="31"/>
      <c r="F8" s="31" t="s">
        <v>330</v>
      </c>
      <c r="G8" s="31" t="s">
        <v>331</v>
      </c>
      <c r="H8" s="31" t="s">
        <v>331</v>
      </c>
    </row>
    <row r="9" spans="1:17" ht="37.5">
      <c r="A9" s="33" t="s">
        <v>332</v>
      </c>
      <c r="B9" s="32" t="s">
        <v>333</v>
      </c>
      <c r="C9" s="31" t="s">
        <v>334</v>
      </c>
      <c r="D9" s="32" t="s">
        <v>335</v>
      </c>
      <c r="E9" s="34">
        <v>1000000</v>
      </c>
      <c r="F9" s="34">
        <v>1000000000000</v>
      </c>
      <c r="G9" s="35">
        <v>0.23</v>
      </c>
      <c r="H9" s="36">
        <v>0.35399999999999998</v>
      </c>
    </row>
    <row r="10" spans="1:17" ht="37.5">
      <c r="A10" s="33" t="s">
        <v>332</v>
      </c>
      <c r="B10" s="32" t="s">
        <v>333</v>
      </c>
      <c r="C10" s="31" t="s">
        <v>336</v>
      </c>
      <c r="D10" s="32" t="s">
        <v>337</v>
      </c>
      <c r="E10" s="34">
        <v>1000000</v>
      </c>
      <c r="F10" s="34">
        <v>1000000000000</v>
      </c>
      <c r="G10" s="35">
        <v>0.23</v>
      </c>
      <c r="H10" s="36">
        <v>0.35499999999999998</v>
      </c>
    </row>
    <row r="11" spans="1:17" ht="37.5">
      <c r="A11" s="33" t="s">
        <v>160</v>
      </c>
      <c r="B11" s="32" t="s">
        <v>333</v>
      </c>
      <c r="C11" s="31" t="s">
        <v>338</v>
      </c>
      <c r="D11" s="32" t="s">
        <v>51</v>
      </c>
      <c r="E11" s="34">
        <v>7000000</v>
      </c>
      <c r="F11" s="34">
        <v>7000000000000</v>
      </c>
      <c r="G11" s="35">
        <v>0.23</v>
      </c>
      <c r="H11" s="37">
        <v>0.375</v>
      </c>
    </row>
    <row r="12" spans="1:17" ht="37.5">
      <c r="A12" s="33" t="s">
        <v>160</v>
      </c>
      <c r="B12" s="32" t="s">
        <v>333</v>
      </c>
      <c r="C12" s="31" t="s">
        <v>339</v>
      </c>
      <c r="D12" s="32" t="s">
        <v>51</v>
      </c>
      <c r="E12" s="34">
        <v>8000000</v>
      </c>
      <c r="F12" s="34">
        <v>8000000000000</v>
      </c>
      <c r="G12" s="35">
        <v>0.23</v>
      </c>
      <c r="H12" s="37">
        <v>0.375</v>
      </c>
    </row>
    <row r="13" spans="1:17" ht="18.75">
      <c r="A13" s="33" t="s">
        <v>340</v>
      </c>
      <c r="B13" s="32" t="s">
        <v>169</v>
      </c>
      <c r="C13" s="31" t="s">
        <v>341</v>
      </c>
      <c r="D13" s="32" t="s">
        <v>342</v>
      </c>
      <c r="E13" s="34">
        <v>10979221</v>
      </c>
      <c r="F13" s="34">
        <v>13926400357030</v>
      </c>
      <c r="G13" s="35">
        <v>0.23</v>
      </c>
      <c r="H13" s="36">
        <v>0.38500000000000001</v>
      </c>
    </row>
    <row r="14" spans="1:17" ht="18.75">
      <c r="A14" s="33" t="s">
        <v>343</v>
      </c>
      <c r="B14" s="32" t="s">
        <v>169</v>
      </c>
      <c r="C14" s="31" t="s">
        <v>93</v>
      </c>
      <c r="D14" s="32" t="s">
        <v>344</v>
      </c>
      <c r="E14" s="34">
        <v>766100</v>
      </c>
      <c r="F14" s="34">
        <v>3001257612300</v>
      </c>
      <c r="G14" s="35">
        <v>0</v>
      </c>
      <c r="H14" s="38">
        <v>0.37</v>
      </c>
    </row>
    <row r="15" spans="1:17" ht="18.75">
      <c r="A15" s="33" t="s">
        <v>345</v>
      </c>
      <c r="B15" s="32" t="s">
        <v>169</v>
      </c>
      <c r="C15" s="31" t="s">
        <v>346</v>
      </c>
      <c r="D15" s="32" t="s">
        <v>347</v>
      </c>
      <c r="E15" s="34">
        <v>50000000</v>
      </c>
      <c r="F15" s="34">
        <v>499500000000</v>
      </c>
      <c r="G15" s="35">
        <v>0</v>
      </c>
      <c r="H15" s="38">
        <v>0.38269999999999998</v>
      </c>
    </row>
    <row r="16" spans="1:17" ht="18.75">
      <c r="A16" s="33" t="s">
        <v>340</v>
      </c>
      <c r="B16" s="32" t="s">
        <v>169</v>
      </c>
      <c r="C16" s="39" t="s">
        <v>341</v>
      </c>
      <c r="D16" s="34" t="s">
        <v>348</v>
      </c>
      <c r="E16" s="34">
        <v>583960</v>
      </c>
      <c r="F16" s="34">
        <v>553010120000</v>
      </c>
      <c r="G16" s="35">
        <v>0.23</v>
      </c>
      <c r="H16" s="35">
        <v>0.39</v>
      </c>
    </row>
    <row r="17" spans="1:10" ht="18.75">
      <c r="A17" s="33" t="s">
        <v>340</v>
      </c>
      <c r="B17" s="32" t="s">
        <v>169</v>
      </c>
      <c r="C17" s="39" t="s">
        <v>341</v>
      </c>
      <c r="D17" s="34" t="s">
        <v>349</v>
      </c>
      <c r="E17" s="34">
        <v>123150</v>
      </c>
      <c r="F17" s="34">
        <v>117004815000</v>
      </c>
      <c r="G17" s="35">
        <v>0.23</v>
      </c>
      <c r="H17" s="35">
        <v>0.39</v>
      </c>
    </row>
    <row r="18" spans="1:10" ht="18.75">
      <c r="A18" s="33" t="s">
        <v>340</v>
      </c>
      <c r="B18" s="32" t="s">
        <v>169</v>
      </c>
      <c r="C18" s="39" t="s">
        <v>341</v>
      </c>
      <c r="D18" s="34" t="s">
        <v>350</v>
      </c>
      <c r="E18" s="34">
        <v>108332</v>
      </c>
      <c r="F18" s="34">
        <v>100000185880</v>
      </c>
      <c r="G18" s="35">
        <v>0.23</v>
      </c>
      <c r="H18" s="35">
        <v>0.39</v>
      </c>
    </row>
    <row r="19" spans="1:10" ht="18.75">
      <c r="A19" s="33" t="s">
        <v>340</v>
      </c>
      <c r="B19" s="32" t="s">
        <v>169</v>
      </c>
      <c r="C19" s="39" t="s">
        <v>341</v>
      </c>
      <c r="D19" s="34" t="s">
        <v>351</v>
      </c>
      <c r="E19" s="34">
        <v>862970</v>
      </c>
      <c r="F19" s="34">
        <v>820061497492</v>
      </c>
      <c r="G19" s="35">
        <v>0.23</v>
      </c>
      <c r="H19" s="35">
        <v>0.39</v>
      </c>
    </row>
    <row r="20" spans="1:10" ht="18.75">
      <c r="A20" s="33" t="s">
        <v>340</v>
      </c>
      <c r="B20" s="32" t="s">
        <v>169</v>
      </c>
      <c r="C20" s="39" t="s">
        <v>341</v>
      </c>
      <c r="D20" s="32" t="s">
        <v>356</v>
      </c>
      <c r="E20" s="34">
        <v>1575465</v>
      </c>
      <c r="F20" s="34">
        <v>1500000226500</v>
      </c>
      <c r="G20" s="35">
        <v>0.23</v>
      </c>
      <c r="H20" s="35">
        <v>0.39</v>
      </c>
      <c r="J20" s="81"/>
    </row>
    <row r="21" spans="1:10" ht="18.75">
      <c r="A21" s="33" t="s">
        <v>340</v>
      </c>
      <c r="B21" s="32" t="s">
        <v>169</v>
      </c>
      <c r="C21" s="39" t="s">
        <v>341</v>
      </c>
      <c r="D21" s="32" t="s">
        <v>357</v>
      </c>
      <c r="E21" s="34">
        <v>18502081</v>
      </c>
      <c r="F21" s="34">
        <v>16633378737940</v>
      </c>
      <c r="G21" s="35">
        <v>0.23</v>
      </c>
      <c r="H21" s="35">
        <v>0.39</v>
      </c>
      <c r="J21" s="81"/>
    </row>
    <row r="22" spans="1:10" ht="18.75">
      <c r="A22" s="33" t="s">
        <v>340</v>
      </c>
      <c r="B22" s="32" t="s">
        <v>169</v>
      </c>
      <c r="C22" s="39" t="s">
        <v>341</v>
      </c>
      <c r="D22" s="32" t="s">
        <v>358</v>
      </c>
      <c r="E22" s="34">
        <v>1002556</v>
      </c>
      <c r="F22" s="34">
        <v>933951092920</v>
      </c>
      <c r="G22" s="35">
        <v>0.23</v>
      </c>
      <c r="H22" s="35">
        <v>0.39</v>
      </c>
      <c r="J22" s="81"/>
    </row>
    <row r="23" spans="1:10" ht="18.75">
      <c r="A23" s="33" t="s">
        <v>340</v>
      </c>
      <c r="B23" s="32" t="s">
        <v>169</v>
      </c>
      <c r="C23" s="39" t="s">
        <v>341</v>
      </c>
      <c r="D23" s="34" t="s">
        <v>359</v>
      </c>
      <c r="E23" s="34">
        <v>256590</v>
      </c>
      <c r="F23" s="34">
        <v>240001456500</v>
      </c>
      <c r="G23" s="35">
        <v>0.23</v>
      </c>
      <c r="H23" s="35">
        <v>0.39</v>
      </c>
      <c r="J23" s="81"/>
    </row>
    <row r="24" spans="1:10" ht="18.75">
      <c r="A24" s="33" t="s">
        <v>340</v>
      </c>
      <c r="B24" s="32" t="s">
        <v>169</v>
      </c>
      <c r="C24" s="39" t="s">
        <v>341</v>
      </c>
      <c r="D24" s="34" t="s">
        <v>360</v>
      </c>
      <c r="E24" s="34">
        <v>1565000</v>
      </c>
      <c r="F24" s="34">
        <v>1394508900000</v>
      </c>
      <c r="G24" s="35">
        <v>0.23</v>
      </c>
      <c r="H24" s="35">
        <v>0.39</v>
      </c>
      <c r="J24" s="81"/>
    </row>
    <row r="25" spans="1:10" ht="18.75">
      <c r="A25" s="33" t="s">
        <v>340</v>
      </c>
      <c r="B25" s="32" t="s">
        <v>169</v>
      </c>
      <c r="C25" s="39" t="s">
        <v>341</v>
      </c>
      <c r="D25" s="34" t="s">
        <v>361</v>
      </c>
      <c r="E25" s="34">
        <v>4783460</v>
      </c>
      <c r="F25" s="34">
        <v>4372928360000</v>
      </c>
      <c r="G25" s="35">
        <v>0.23</v>
      </c>
      <c r="H25" s="35">
        <v>0.39</v>
      </c>
      <c r="J25" s="81"/>
    </row>
    <row r="26" spans="1:10" ht="18.75">
      <c r="A26" s="33" t="s">
        <v>340</v>
      </c>
      <c r="B26" s="32" t="s">
        <v>169</v>
      </c>
      <c r="C26" s="39" t="s">
        <v>341</v>
      </c>
      <c r="D26" s="34" t="s">
        <v>362</v>
      </c>
      <c r="E26" s="34">
        <v>2277730</v>
      </c>
      <c r="F26" s="34">
        <v>2029594093800</v>
      </c>
      <c r="G26" s="35">
        <v>0.23</v>
      </c>
      <c r="H26" s="35">
        <v>0.39</v>
      </c>
      <c r="J26" s="81"/>
    </row>
  </sheetData>
  <mergeCells count="4">
    <mergeCell ref="A1:Q1"/>
    <mergeCell ref="A2:Q2"/>
    <mergeCell ref="A3:Q3"/>
    <mergeCell ref="B5:M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70"/>
  <sheetViews>
    <sheetView rightToLeft="1" workbookViewId="0">
      <selection activeCell="A11" sqref="A11:B1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87" t="s">
        <v>0</v>
      </c>
      <c r="B1" s="87"/>
      <c r="C1" s="87"/>
      <c r="D1" s="87"/>
      <c r="E1" s="87"/>
      <c r="F1" s="87"/>
      <c r="G1" s="87"/>
      <c r="H1" s="87"/>
    </row>
    <row r="2" spans="1:8" ht="21.75" customHeight="1">
      <c r="A2" s="87" t="s">
        <v>190</v>
      </c>
      <c r="B2" s="87"/>
      <c r="C2" s="87"/>
      <c r="D2" s="87"/>
      <c r="E2" s="87"/>
      <c r="F2" s="87"/>
      <c r="G2" s="87"/>
      <c r="H2" s="87"/>
    </row>
    <row r="3" spans="1:8" ht="21.75" customHeight="1">
      <c r="A3" s="87" t="s">
        <v>2</v>
      </c>
      <c r="B3" s="87"/>
      <c r="C3" s="87"/>
      <c r="D3" s="87"/>
      <c r="E3" s="87"/>
      <c r="F3" s="87"/>
      <c r="G3" s="87"/>
      <c r="H3" s="87"/>
    </row>
    <row r="4" spans="1:8" ht="14.45" customHeight="1"/>
    <row r="5" spans="1:8" ht="14.45" customHeight="1">
      <c r="A5" s="1" t="s">
        <v>273</v>
      </c>
      <c r="B5" s="88" t="s">
        <v>274</v>
      </c>
      <c r="C5" s="88"/>
      <c r="D5" s="88"/>
      <c r="E5" s="88"/>
      <c r="F5" s="88"/>
      <c r="G5" s="88"/>
      <c r="H5" s="88"/>
    </row>
    <row r="6" spans="1:8" ht="14.45" customHeight="1">
      <c r="D6" s="89" t="s">
        <v>208</v>
      </c>
      <c r="E6" s="89"/>
      <c r="G6" s="89" t="s">
        <v>209</v>
      </c>
      <c r="H6" s="89"/>
    </row>
    <row r="7" spans="1:8" ht="36.4" customHeight="1">
      <c r="A7" s="89" t="s">
        <v>275</v>
      </c>
      <c r="B7" s="89"/>
      <c r="D7" s="17" t="s">
        <v>276</v>
      </c>
      <c r="E7" s="3"/>
      <c r="G7" s="17" t="s">
        <v>276</v>
      </c>
      <c r="H7" s="3"/>
    </row>
    <row r="8" spans="1:8" ht="21.75" customHeight="1">
      <c r="A8" s="91" t="s">
        <v>176</v>
      </c>
      <c r="B8" s="91"/>
      <c r="D8" s="6">
        <v>296596483128</v>
      </c>
      <c r="G8" s="6">
        <v>2104684607031</v>
      </c>
    </row>
    <row r="9" spans="1:8" ht="21.75" customHeight="1">
      <c r="A9" s="93" t="s">
        <v>178</v>
      </c>
      <c r="B9" s="93"/>
      <c r="D9" s="8">
        <v>778770353378</v>
      </c>
      <c r="G9" s="8">
        <v>3178953529703</v>
      </c>
    </row>
    <row r="10" spans="1:8" ht="21.75" customHeight="1">
      <c r="A10" s="93" t="s">
        <v>180</v>
      </c>
      <c r="B10" s="93"/>
      <c r="D10" s="8">
        <v>2656</v>
      </c>
      <c r="G10" s="8">
        <v>1047484331418</v>
      </c>
    </row>
    <row r="11" spans="1:8" ht="21.75" customHeight="1">
      <c r="A11" s="93" t="s">
        <v>181</v>
      </c>
      <c r="B11" s="93"/>
      <c r="D11" s="8">
        <v>64433</v>
      </c>
      <c r="G11" s="8">
        <v>28800988053</v>
      </c>
    </row>
    <row r="12" spans="1:8" ht="21.75" customHeight="1">
      <c r="A12" s="93" t="s">
        <v>182</v>
      </c>
      <c r="B12" s="93"/>
      <c r="D12" s="8">
        <v>804366447575</v>
      </c>
      <c r="G12" s="8">
        <v>3374148753960</v>
      </c>
    </row>
    <row r="13" spans="1:8" ht="21.75" customHeight="1">
      <c r="A13" s="93" t="s">
        <v>277</v>
      </c>
      <c r="B13" s="93"/>
      <c r="D13" s="8">
        <v>0</v>
      </c>
      <c r="G13" s="8">
        <v>111083</v>
      </c>
    </row>
    <row r="14" spans="1:8" ht="21.75" customHeight="1">
      <c r="A14" s="93" t="s">
        <v>183</v>
      </c>
      <c r="B14" s="93"/>
      <c r="D14" s="8">
        <v>1974</v>
      </c>
      <c r="G14" s="8">
        <v>32910</v>
      </c>
    </row>
    <row r="15" spans="1:8" ht="21.75" customHeight="1">
      <c r="A15" s="93" t="s">
        <v>184</v>
      </c>
      <c r="B15" s="93"/>
      <c r="D15" s="8">
        <v>17779</v>
      </c>
      <c r="G15" s="8">
        <v>10891423</v>
      </c>
    </row>
    <row r="16" spans="1:8" ht="21.75" customHeight="1">
      <c r="A16" s="93" t="s">
        <v>186</v>
      </c>
      <c r="B16" s="93"/>
      <c r="D16" s="8">
        <v>227136932138</v>
      </c>
      <c r="G16" s="8">
        <v>2400127697029</v>
      </c>
    </row>
    <row r="17" spans="1:7" ht="21.75" customHeight="1">
      <c r="A17" s="93" t="s">
        <v>278</v>
      </c>
      <c r="B17" s="93"/>
      <c r="D17" s="8">
        <v>0</v>
      </c>
      <c r="G17" s="8">
        <v>632616</v>
      </c>
    </row>
    <row r="18" spans="1:7" ht="21.75" customHeight="1">
      <c r="A18" s="93" t="s">
        <v>187</v>
      </c>
      <c r="B18" s="93"/>
      <c r="D18" s="8">
        <v>13976</v>
      </c>
      <c r="G18" s="8">
        <v>110484954203</v>
      </c>
    </row>
    <row r="19" spans="1:7" ht="21.75" customHeight="1">
      <c r="A19" s="93" t="s">
        <v>188</v>
      </c>
      <c r="B19" s="93"/>
      <c r="D19" s="8">
        <v>20190</v>
      </c>
      <c r="G19" s="8">
        <v>269100</v>
      </c>
    </row>
    <row r="20" spans="1:7" ht="21.75" customHeight="1">
      <c r="A20" s="93" t="s">
        <v>189</v>
      </c>
      <c r="B20" s="93"/>
      <c r="D20" s="8">
        <v>35518950171</v>
      </c>
      <c r="G20" s="8">
        <v>35628546138</v>
      </c>
    </row>
    <row r="21" spans="1:7" ht="21.75" customHeight="1" thickBot="1">
      <c r="A21" s="97" t="s">
        <v>32</v>
      </c>
      <c r="B21" s="97"/>
      <c r="D21" s="14">
        <f>SUM(D8:D20)</f>
        <v>2142389287398</v>
      </c>
      <c r="G21" s="14">
        <f>SUM(G8:G20)</f>
        <v>12280325344667</v>
      </c>
    </row>
    <row r="22" spans="1:7" ht="21.75" customHeight="1" thickTop="1">
      <c r="G22" s="80"/>
    </row>
    <row r="23" spans="1:7" ht="21.75" customHeight="1">
      <c r="D23" s="18"/>
      <c r="G23" s="18"/>
    </row>
    <row r="24" spans="1:7" ht="21.75" customHeight="1"/>
    <row r="25" spans="1:7" ht="21.75" customHeight="1"/>
    <row r="26" spans="1:7" ht="21.75" customHeight="1"/>
    <row r="27" spans="1:7" ht="21.75" customHeight="1"/>
    <row r="28" spans="1:7" ht="21.75" customHeight="1"/>
    <row r="29" spans="1:7" ht="21.75" customHeight="1"/>
    <row r="30" spans="1:7" ht="21.75" customHeight="1"/>
    <row r="31" spans="1:7" ht="21.75" customHeight="1"/>
    <row r="32" spans="1:7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</sheetData>
  <mergeCells count="21">
    <mergeCell ref="A21:B21"/>
    <mergeCell ref="A20:B20"/>
    <mergeCell ref="A19:B1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  <mergeCell ref="A7:B7"/>
    <mergeCell ref="A8:B8"/>
    <mergeCell ref="A9:B9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2" sqref="F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7" t="s">
        <v>0</v>
      </c>
      <c r="B1" s="87"/>
      <c r="C1" s="87"/>
      <c r="D1" s="87"/>
      <c r="E1" s="87"/>
      <c r="F1" s="87"/>
    </row>
    <row r="2" spans="1:6" ht="21.75" customHeight="1">
      <c r="A2" s="87" t="s">
        <v>190</v>
      </c>
      <c r="B2" s="87"/>
      <c r="C2" s="87"/>
      <c r="D2" s="87"/>
      <c r="E2" s="87"/>
      <c r="F2" s="87"/>
    </row>
    <row r="3" spans="1:6" ht="21.75" customHeight="1">
      <c r="A3" s="87" t="s">
        <v>2</v>
      </c>
      <c r="B3" s="87"/>
      <c r="C3" s="87"/>
      <c r="D3" s="87"/>
      <c r="E3" s="87"/>
      <c r="F3" s="87"/>
    </row>
    <row r="4" spans="1:6" ht="14.45" customHeight="1"/>
    <row r="5" spans="1:6" ht="29.1" customHeight="1">
      <c r="A5" s="1" t="s">
        <v>279</v>
      </c>
      <c r="B5" s="88" t="s">
        <v>205</v>
      </c>
      <c r="C5" s="88"/>
      <c r="D5" s="88"/>
      <c r="E5" s="88"/>
      <c r="F5" s="88"/>
    </row>
    <row r="6" spans="1:6" ht="14.45" customHeight="1">
      <c r="D6" s="2" t="s">
        <v>208</v>
      </c>
      <c r="F6" s="2" t="s">
        <v>9</v>
      </c>
    </row>
    <row r="7" spans="1:6" ht="14.45" customHeight="1">
      <c r="A7" s="89" t="s">
        <v>205</v>
      </c>
      <c r="B7" s="89"/>
      <c r="D7" s="4" t="s">
        <v>173</v>
      </c>
      <c r="F7" s="4" t="s">
        <v>173</v>
      </c>
    </row>
    <row r="8" spans="1:6" ht="21.75" customHeight="1">
      <c r="A8" s="91" t="s">
        <v>205</v>
      </c>
      <c r="B8" s="91"/>
      <c r="D8" s="6">
        <v>29280462</v>
      </c>
      <c r="F8" s="6">
        <v>107070179</v>
      </c>
    </row>
    <row r="9" spans="1:6" ht="21.75" customHeight="1">
      <c r="A9" s="93" t="s">
        <v>280</v>
      </c>
      <c r="B9" s="93"/>
      <c r="D9" s="8">
        <v>0</v>
      </c>
      <c r="F9" s="8">
        <v>2515682067</v>
      </c>
    </row>
    <row r="10" spans="1:6" ht="21.75" customHeight="1">
      <c r="A10" s="95" t="s">
        <v>281</v>
      </c>
      <c r="B10" s="95"/>
      <c r="D10" s="12">
        <v>644622927</v>
      </c>
      <c r="F10" s="12">
        <v>5636129935</v>
      </c>
    </row>
    <row r="11" spans="1:6" ht="21.75" customHeight="1">
      <c r="A11" s="97" t="s">
        <v>32</v>
      </c>
      <c r="B11" s="97"/>
      <c r="D11" s="14">
        <f>SUM(D8:D10)</f>
        <v>673903389</v>
      </c>
      <c r="F11" s="14">
        <f>SUM(F8:F10)</f>
        <v>8258882181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workbookViewId="0">
      <selection activeCell="A21" sqref="A21"/>
    </sheetView>
  </sheetViews>
  <sheetFormatPr defaultRowHeight="12.75"/>
  <cols>
    <col min="1" max="1" width="24.7109375" bestFit="1" customWidth="1"/>
    <col min="2" max="2" width="1.28515625" customWidth="1"/>
    <col min="3" max="3" width="16.85546875" style="41" customWidth="1"/>
    <col min="4" max="4" width="1.28515625" style="41" customWidth="1"/>
    <col min="5" max="5" width="18.85546875" style="41" bestFit="1" customWidth="1"/>
    <col min="6" max="6" width="1.28515625" style="41" customWidth="1"/>
    <col min="7" max="7" width="15" style="41" bestFit="1" customWidth="1"/>
    <col min="8" max="8" width="1.28515625" style="41" customWidth="1"/>
    <col min="9" max="9" width="10.5703125" style="41" bestFit="1" customWidth="1"/>
    <col min="10" max="10" width="1.28515625" style="41" customWidth="1"/>
    <col min="11" max="11" width="6.28515625" style="41" bestFit="1" customWidth="1"/>
    <col min="12" max="12" width="1.28515625" style="41" customWidth="1"/>
    <col min="13" max="13" width="15.5703125" style="41" customWidth="1"/>
    <col min="14" max="14" width="1.28515625" style="41" customWidth="1"/>
    <col min="15" max="15" width="16.140625" style="41" bestFit="1" customWidth="1"/>
    <col min="16" max="16" width="1.28515625" style="41" customWidth="1"/>
    <col min="17" max="17" width="6.28515625" style="41" bestFit="1" customWidth="1"/>
    <col min="18" max="18" width="1.28515625" style="41" customWidth="1"/>
    <col min="19" max="19" width="16.140625" style="41" bestFit="1" customWidth="1"/>
    <col min="20" max="20" width="0.28515625" customWidth="1"/>
  </cols>
  <sheetData>
    <row r="1" spans="1:19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45" customHeight="1"/>
    <row r="5" spans="1:19" ht="14.45" customHeight="1">
      <c r="A5" s="88" t="s">
        <v>211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14.45" customHeight="1">
      <c r="A6" s="89" t="s">
        <v>34</v>
      </c>
      <c r="C6" s="89" t="s">
        <v>282</v>
      </c>
      <c r="D6" s="89"/>
      <c r="E6" s="89"/>
      <c r="F6" s="89"/>
      <c r="G6" s="89"/>
      <c r="I6" s="89" t="s">
        <v>208</v>
      </c>
      <c r="J6" s="89"/>
      <c r="K6" s="89"/>
      <c r="L6" s="89"/>
      <c r="M6" s="89"/>
      <c r="O6" s="89" t="s">
        <v>209</v>
      </c>
      <c r="P6" s="89"/>
      <c r="Q6" s="89"/>
      <c r="R6" s="89"/>
      <c r="S6" s="89"/>
    </row>
    <row r="7" spans="1:19" ht="42">
      <c r="A7" s="103"/>
      <c r="C7" s="40" t="s">
        <v>283</v>
      </c>
      <c r="D7" s="42"/>
      <c r="E7" s="40" t="s">
        <v>284</v>
      </c>
      <c r="F7" s="42"/>
      <c r="G7" s="40" t="s">
        <v>285</v>
      </c>
      <c r="I7" s="40" t="s">
        <v>286</v>
      </c>
      <c r="J7" s="42"/>
      <c r="K7" s="40" t="s">
        <v>287</v>
      </c>
      <c r="L7" s="42"/>
      <c r="M7" s="40" t="s">
        <v>288</v>
      </c>
      <c r="O7" s="40" t="s">
        <v>286</v>
      </c>
      <c r="P7" s="42"/>
      <c r="Q7" s="40" t="s">
        <v>287</v>
      </c>
      <c r="R7" s="42"/>
      <c r="S7" s="40" t="s">
        <v>288</v>
      </c>
    </row>
    <row r="8" spans="1:19" ht="21">
      <c r="A8" s="29"/>
      <c r="C8" s="23"/>
      <c r="E8" s="23"/>
      <c r="G8" s="40" t="s">
        <v>330</v>
      </c>
      <c r="I8" s="40" t="s">
        <v>330</v>
      </c>
      <c r="K8" s="40" t="s">
        <v>330</v>
      </c>
      <c r="M8" s="40" t="s">
        <v>330</v>
      </c>
      <c r="O8" s="40" t="s">
        <v>330</v>
      </c>
      <c r="Q8" s="40" t="s">
        <v>330</v>
      </c>
      <c r="S8" s="40" t="s">
        <v>330</v>
      </c>
    </row>
    <row r="9" spans="1:19" ht="21.75" customHeight="1">
      <c r="A9" s="7" t="s">
        <v>25</v>
      </c>
      <c r="C9" s="27" t="s">
        <v>289</v>
      </c>
      <c r="E9" s="43">
        <v>211000000</v>
      </c>
      <c r="G9" s="43">
        <v>114</v>
      </c>
      <c r="I9" s="43">
        <v>0</v>
      </c>
      <c r="K9" s="43">
        <v>0</v>
      </c>
      <c r="M9" s="43">
        <v>0</v>
      </c>
      <c r="O9" s="43">
        <v>24054000000</v>
      </c>
      <c r="Q9" s="43">
        <v>0</v>
      </c>
      <c r="S9" s="43">
        <v>24054000000</v>
      </c>
    </row>
    <row r="10" spans="1:19" ht="21.75" customHeight="1">
      <c r="A10" s="7" t="s">
        <v>221</v>
      </c>
      <c r="C10" s="27" t="s">
        <v>290</v>
      </c>
      <c r="E10" s="43">
        <v>8502639</v>
      </c>
      <c r="G10" s="43">
        <v>2320</v>
      </c>
      <c r="I10" s="43">
        <v>0</v>
      </c>
      <c r="K10" s="43">
        <v>0</v>
      </c>
      <c r="M10" s="43">
        <v>0</v>
      </c>
      <c r="O10" s="43">
        <v>19726122480</v>
      </c>
      <c r="Q10" s="43">
        <v>0</v>
      </c>
      <c r="S10" s="43">
        <v>19726122480</v>
      </c>
    </row>
    <row r="11" spans="1:19" ht="21.75" customHeight="1">
      <c r="A11" s="7" t="s">
        <v>220</v>
      </c>
      <c r="C11" s="27" t="s">
        <v>291</v>
      </c>
      <c r="E11" s="43">
        <v>19431752</v>
      </c>
      <c r="G11" s="43">
        <v>1997</v>
      </c>
      <c r="I11" s="43">
        <v>0</v>
      </c>
      <c r="K11" s="43">
        <v>0</v>
      </c>
      <c r="M11" s="43">
        <v>0</v>
      </c>
      <c r="O11" s="43">
        <v>38805208744</v>
      </c>
      <c r="Q11" s="43">
        <v>0</v>
      </c>
      <c r="S11" s="43">
        <v>38805208744</v>
      </c>
    </row>
    <row r="12" spans="1:19" ht="21.75" customHeight="1">
      <c r="A12" s="7" t="s">
        <v>223</v>
      </c>
      <c r="C12" s="27" t="s">
        <v>289</v>
      </c>
      <c r="E12" s="43">
        <v>10500000</v>
      </c>
      <c r="G12" s="43">
        <v>360</v>
      </c>
      <c r="I12" s="43">
        <v>0</v>
      </c>
      <c r="K12" s="43">
        <v>0</v>
      </c>
      <c r="M12" s="43">
        <v>0</v>
      </c>
      <c r="O12" s="43">
        <v>3780000000</v>
      </c>
      <c r="Q12" s="43">
        <v>0</v>
      </c>
      <c r="S12" s="43">
        <v>3780000000</v>
      </c>
    </row>
    <row r="13" spans="1:19" ht="21.75" customHeight="1">
      <c r="A13" s="7" t="s">
        <v>216</v>
      </c>
      <c r="C13" s="27" t="s">
        <v>292</v>
      </c>
      <c r="E13" s="43">
        <v>11000000</v>
      </c>
      <c r="G13" s="43">
        <v>625</v>
      </c>
      <c r="I13" s="43">
        <v>0</v>
      </c>
      <c r="K13" s="43">
        <v>0</v>
      </c>
      <c r="M13" s="43">
        <v>0</v>
      </c>
      <c r="O13" s="43">
        <v>6875000000</v>
      </c>
      <c r="Q13" s="43">
        <v>0</v>
      </c>
      <c r="S13" s="43">
        <v>6875000000</v>
      </c>
    </row>
    <row r="14" spans="1:19" ht="21.75" customHeight="1">
      <c r="A14" s="7" t="s">
        <v>225</v>
      </c>
      <c r="C14" s="27" t="s">
        <v>293</v>
      </c>
      <c r="E14" s="43">
        <v>32163634</v>
      </c>
      <c r="G14" s="43">
        <v>400</v>
      </c>
      <c r="I14" s="43">
        <v>0</v>
      </c>
      <c r="K14" s="43">
        <v>0</v>
      </c>
      <c r="M14" s="43">
        <v>0</v>
      </c>
      <c r="O14" s="43">
        <v>12865453600</v>
      </c>
      <c r="Q14" s="43">
        <v>0</v>
      </c>
      <c r="S14" s="43">
        <v>12865453600</v>
      </c>
    </row>
    <row r="15" spans="1:19" ht="21.75" customHeight="1">
      <c r="A15" s="7" t="s">
        <v>217</v>
      </c>
      <c r="C15" s="27" t="s">
        <v>294</v>
      </c>
      <c r="E15" s="43">
        <v>4000000</v>
      </c>
      <c r="G15" s="43">
        <v>2017</v>
      </c>
      <c r="I15" s="43">
        <v>0</v>
      </c>
      <c r="K15" s="43">
        <v>0</v>
      </c>
      <c r="M15" s="43">
        <v>0</v>
      </c>
      <c r="O15" s="43">
        <v>8068000000</v>
      </c>
      <c r="Q15" s="43">
        <v>0</v>
      </c>
      <c r="S15" s="43">
        <v>8068000000</v>
      </c>
    </row>
    <row r="16" spans="1:19" ht="21.75" customHeight="1">
      <c r="A16" s="10" t="s">
        <v>27</v>
      </c>
      <c r="C16" s="27" t="s">
        <v>295</v>
      </c>
      <c r="E16" s="43">
        <v>46400000</v>
      </c>
      <c r="G16" s="43">
        <v>600</v>
      </c>
      <c r="I16" s="43">
        <v>0</v>
      </c>
      <c r="K16" s="43">
        <v>0</v>
      </c>
      <c r="M16" s="43">
        <v>0</v>
      </c>
      <c r="O16" s="44">
        <v>27840000000</v>
      </c>
      <c r="Q16" s="44">
        <v>0</v>
      </c>
      <c r="S16" s="44">
        <v>27840000000</v>
      </c>
    </row>
    <row r="17" spans="1:19" ht="21.75" customHeight="1">
      <c r="A17" s="13" t="s">
        <v>32</v>
      </c>
      <c r="C17" s="43"/>
      <c r="E17" s="43"/>
      <c r="G17" s="43"/>
      <c r="I17" s="43"/>
      <c r="K17" s="43"/>
      <c r="M17" s="43"/>
      <c r="O17" s="45">
        <f>SUM(O9:O16)</f>
        <v>142013784824</v>
      </c>
      <c r="Q17" s="45">
        <f>SUM(Q9:Q16)</f>
        <v>0</v>
      </c>
      <c r="S17" s="45">
        <f>SUM(S9:S16)</f>
        <v>142013784824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activeCell="A17" sqref="A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4.45" customHeight="1"/>
    <row r="5" spans="1:11" ht="14.45" customHeight="1">
      <c r="A5" s="88" t="s">
        <v>231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45" customHeight="1">
      <c r="I6" s="2" t="s">
        <v>208</v>
      </c>
      <c r="K6" s="2" t="s">
        <v>209</v>
      </c>
    </row>
    <row r="7" spans="1:11" ht="45.75" customHeight="1">
      <c r="A7" s="2" t="s">
        <v>296</v>
      </c>
      <c r="C7" s="16" t="s">
        <v>297</v>
      </c>
      <c r="E7" s="16" t="s">
        <v>298</v>
      </c>
      <c r="G7" s="16" t="s">
        <v>299</v>
      </c>
      <c r="I7" s="17" t="s">
        <v>300</v>
      </c>
      <c r="K7" s="17" t="s">
        <v>300</v>
      </c>
    </row>
    <row r="8" spans="1:11" ht="21">
      <c r="E8" s="23"/>
      <c r="G8" s="17" t="s">
        <v>330</v>
      </c>
      <c r="I8" s="17" t="s">
        <v>330</v>
      </c>
      <c r="K8" s="17" t="s">
        <v>330</v>
      </c>
    </row>
    <row r="9" spans="1:11" ht="18.75">
      <c r="A9" s="52" t="s">
        <v>352</v>
      </c>
      <c r="B9" s="41"/>
      <c r="C9" s="53" t="s">
        <v>353</v>
      </c>
      <c r="D9" s="53"/>
      <c r="E9" s="53">
        <v>67248</v>
      </c>
      <c r="F9" s="53"/>
      <c r="G9" s="53">
        <v>175198</v>
      </c>
      <c r="H9" s="53"/>
      <c r="I9" s="53">
        <v>11781715104</v>
      </c>
      <c r="J9" s="53"/>
      <c r="K9" s="53">
        <v>11781715104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6"/>
  <sheetViews>
    <sheetView rightToLeft="1" topLeftCell="E12" workbookViewId="0">
      <selection activeCell="P38" sqref="P38"/>
    </sheetView>
  </sheetViews>
  <sheetFormatPr defaultRowHeight="22.5" customHeight="1"/>
  <cols>
    <col min="1" max="1" width="28.42578125" style="41" bestFit="1" customWidth="1"/>
    <col min="2" max="2" width="1.28515625" style="41" customWidth="1"/>
    <col min="3" max="3" width="15.7109375" style="41" bestFit="1" customWidth="1"/>
    <col min="4" max="4" width="1.28515625" style="41" customWidth="1"/>
    <col min="5" max="5" width="11" style="41" bestFit="1" customWidth="1"/>
    <col min="6" max="7" width="1.28515625" style="41" customWidth="1"/>
    <col min="8" max="8" width="18.7109375" style="41" bestFit="1" customWidth="1"/>
    <col min="9" max="9" width="1.28515625" style="41" customWidth="1"/>
    <col min="10" max="10" width="17.42578125" style="41" bestFit="1" customWidth="1"/>
    <col min="11" max="11" width="1.28515625" style="41" customWidth="1"/>
    <col min="12" max="12" width="10.7109375" style="41" bestFit="1" customWidth="1"/>
    <col min="13" max="13" width="1.28515625" style="41" customWidth="1"/>
    <col min="14" max="14" width="17.42578125" style="41" bestFit="1" customWidth="1"/>
    <col min="15" max="15" width="1.28515625" style="41" customWidth="1"/>
    <col min="16" max="16" width="17.7109375" style="41" bestFit="1" customWidth="1"/>
    <col min="17" max="17" width="1.28515625" style="41" customWidth="1"/>
    <col min="18" max="18" width="10.7109375" style="41" bestFit="1" customWidth="1"/>
    <col min="19" max="19" width="1.28515625" style="41" customWidth="1"/>
    <col min="20" max="20" width="17.7109375" style="41" bestFit="1" customWidth="1"/>
    <col min="21" max="21" width="0.28515625" style="41" customWidth="1"/>
    <col min="22" max="16384" width="9.140625" style="41"/>
  </cols>
  <sheetData>
    <row r="1" spans="1:20" ht="22.5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22.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2.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5" spans="1:20" ht="22.5" customHeight="1">
      <c r="A5" s="104" t="s">
        <v>301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0" ht="22.5" customHeight="1">
      <c r="A6" s="89" t="s">
        <v>193</v>
      </c>
      <c r="J6" s="89" t="s">
        <v>208</v>
      </c>
      <c r="K6" s="89"/>
      <c r="L6" s="89"/>
      <c r="M6" s="89"/>
      <c r="N6" s="89"/>
      <c r="P6" s="89" t="s">
        <v>209</v>
      </c>
      <c r="Q6" s="89"/>
      <c r="R6" s="89"/>
      <c r="S6" s="89"/>
      <c r="T6" s="89"/>
    </row>
    <row r="7" spans="1:20" ht="43.5" customHeight="1">
      <c r="A7" s="89"/>
      <c r="C7" s="16" t="s">
        <v>302</v>
      </c>
      <c r="E7" s="105" t="s">
        <v>91</v>
      </c>
      <c r="F7" s="105"/>
      <c r="H7" s="16" t="s">
        <v>303</v>
      </c>
      <c r="J7" s="17" t="s">
        <v>304</v>
      </c>
      <c r="K7" s="42"/>
      <c r="L7" s="17" t="s">
        <v>287</v>
      </c>
      <c r="M7" s="42"/>
      <c r="N7" s="17" t="s">
        <v>305</v>
      </c>
      <c r="P7" s="17" t="s">
        <v>304</v>
      </c>
      <c r="Q7" s="42"/>
      <c r="R7" s="17" t="s">
        <v>287</v>
      </c>
      <c r="S7" s="42"/>
      <c r="T7" s="17" t="s">
        <v>305</v>
      </c>
    </row>
    <row r="8" spans="1:20" ht="22.5" customHeight="1">
      <c r="A8" s="46" t="s">
        <v>148</v>
      </c>
      <c r="C8" s="42"/>
      <c r="E8" s="46" t="s">
        <v>150</v>
      </c>
      <c r="F8" s="42"/>
      <c r="H8" s="47">
        <v>23</v>
      </c>
      <c r="J8" s="48">
        <v>2542262829</v>
      </c>
      <c r="L8" s="48">
        <v>0</v>
      </c>
      <c r="N8" s="48">
        <v>2542262829</v>
      </c>
      <c r="P8" s="48">
        <v>2542262829</v>
      </c>
      <c r="R8" s="48">
        <v>0</v>
      </c>
      <c r="T8" s="48">
        <v>2542262829</v>
      </c>
    </row>
    <row r="9" spans="1:20" ht="22.5" customHeight="1">
      <c r="A9" s="27" t="s">
        <v>151</v>
      </c>
      <c r="E9" s="27" t="s">
        <v>152</v>
      </c>
      <c r="H9" s="49">
        <v>23</v>
      </c>
      <c r="J9" s="43">
        <v>5339005304</v>
      </c>
      <c r="L9" s="43">
        <v>0</v>
      </c>
      <c r="N9" s="43">
        <v>5339005304</v>
      </c>
      <c r="P9" s="43">
        <v>5339005304</v>
      </c>
      <c r="R9" s="43">
        <v>0</v>
      </c>
      <c r="T9" s="43">
        <v>5339005304</v>
      </c>
    </row>
    <row r="10" spans="1:20" ht="22.5" customHeight="1">
      <c r="A10" s="27" t="s">
        <v>153</v>
      </c>
      <c r="E10" s="27" t="s">
        <v>155</v>
      </c>
      <c r="H10" s="49">
        <v>23</v>
      </c>
      <c r="J10" s="43">
        <v>7021924007</v>
      </c>
      <c r="L10" s="43">
        <v>0</v>
      </c>
      <c r="N10" s="43">
        <v>7021924007</v>
      </c>
      <c r="P10" s="43">
        <v>7021924007</v>
      </c>
      <c r="R10" s="43">
        <v>0</v>
      </c>
      <c r="T10" s="43">
        <v>7021924007</v>
      </c>
    </row>
    <row r="11" spans="1:20" ht="22.5" customHeight="1">
      <c r="A11" s="27" t="s">
        <v>143</v>
      </c>
      <c r="E11" s="27" t="s">
        <v>144</v>
      </c>
      <c r="H11" s="49">
        <v>23</v>
      </c>
      <c r="J11" s="43">
        <v>5144918725</v>
      </c>
      <c r="L11" s="43">
        <v>0</v>
      </c>
      <c r="N11" s="43">
        <v>5144918725</v>
      </c>
      <c r="P11" s="43">
        <v>5144918725</v>
      </c>
      <c r="R11" s="43">
        <v>0</v>
      </c>
      <c r="T11" s="43">
        <v>5144918725</v>
      </c>
    </row>
    <row r="12" spans="1:20" ht="22.5" customHeight="1">
      <c r="A12" s="27" t="s">
        <v>140</v>
      </c>
      <c r="E12" s="27" t="s">
        <v>142</v>
      </c>
      <c r="H12" s="49">
        <v>23</v>
      </c>
      <c r="J12" s="43">
        <v>21811804106</v>
      </c>
      <c r="L12" s="43">
        <v>0</v>
      </c>
      <c r="N12" s="43">
        <v>21811804106</v>
      </c>
      <c r="P12" s="43">
        <v>29712209459</v>
      </c>
      <c r="R12" s="43">
        <v>0</v>
      </c>
      <c r="T12" s="43">
        <v>29712209459</v>
      </c>
    </row>
    <row r="13" spans="1:20" ht="22.5" customHeight="1">
      <c r="A13" s="27" t="s">
        <v>135</v>
      </c>
      <c r="E13" s="27" t="s">
        <v>137</v>
      </c>
      <c r="H13" s="49">
        <v>23</v>
      </c>
      <c r="J13" s="43">
        <v>35363716513</v>
      </c>
      <c r="L13" s="43">
        <v>0</v>
      </c>
      <c r="N13" s="43">
        <v>35363716513</v>
      </c>
      <c r="P13" s="43">
        <v>63778327953</v>
      </c>
      <c r="R13" s="43">
        <v>0</v>
      </c>
      <c r="T13" s="43">
        <v>63778327953</v>
      </c>
    </row>
    <row r="14" spans="1:20" ht="22.5" customHeight="1">
      <c r="A14" s="27" t="s">
        <v>138</v>
      </c>
      <c r="E14" s="27" t="s">
        <v>139</v>
      </c>
      <c r="H14" s="49">
        <v>23</v>
      </c>
      <c r="J14" s="43">
        <v>226869803932</v>
      </c>
      <c r="L14" s="43">
        <v>0</v>
      </c>
      <c r="N14" s="43">
        <v>226869803932</v>
      </c>
      <c r="P14" s="43">
        <v>247882990088</v>
      </c>
      <c r="R14" s="43">
        <v>0</v>
      </c>
      <c r="T14" s="43">
        <v>247882990088</v>
      </c>
    </row>
    <row r="15" spans="1:20" ht="22.5" customHeight="1">
      <c r="A15" s="27" t="s">
        <v>132</v>
      </c>
      <c r="E15" s="27" t="s">
        <v>134</v>
      </c>
      <c r="H15" s="49">
        <v>23</v>
      </c>
      <c r="J15" s="43">
        <v>19762270927</v>
      </c>
      <c r="L15" s="43">
        <v>0</v>
      </c>
      <c r="N15" s="43">
        <v>19762270927</v>
      </c>
      <c r="P15" s="43">
        <v>45562379435</v>
      </c>
      <c r="R15" s="43">
        <v>0</v>
      </c>
      <c r="T15" s="43">
        <v>45562379435</v>
      </c>
    </row>
    <row r="16" spans="1:20" ht="22.5" customHeight="1">
      <c r="A16" s="27" t="s">
        <v>130</v>
      </c>
      <c r="E16" s="27" t="s">
        <v>131</v>
      </c>
      <c r="H16" s="49">
        <v>23</v>
      </c>
      <c r="J16" s="43">
        <v>2359794208</v>
      </c>
      <c r="L16" s="43">
        <v>0</v>
      </c>
      <c r="N16" s="43">
        <v>2359794208</v>
      </c>
      <c r="P16" s="43">
        <v>6094771768</v>
      </c>
      <c r="R16" s="43">
        <v>0</v>
      </c>
      <c r="T16" s="43">
        <v>6094771768</v>
      </c>
    </row>
    <row r="17" spans="1:20" ht="22.5" customHeight="1">
      <c r="A17" s="27" t="s">
        <v>127</v>
      </c>
      <c r="E17" s="27" t="s">
        <v>129</v>
      </c>
      <c r="H17" s="49">
        <v>23</v>
      </c>
      <c r="J17" s="43">
        <v>2800400330</v>
      </c>
      <c r="L17" s="43">
        <v>0</v>
      </c>
      <c r="N17" s="43">
        <v>2800400330</v>
      </c>
      <c r="P17" s="43">
        <v>7222998956</v>
      </c>
      <c r="R17" s="43">
        <v>0</v>
      </c>
      <c r="T17" s="43">
        <v>7222998956</v>
      </c>
    </row>
    <row r="18" spans="1:20" ht="22.5" customHeight="1">
      <c r="A18" s="27" t="s">
        <v>124</v>
      </c>
      <c r="E18" s="27" t="s">
        <v>126</v>
      </c>
      <c r="H18" s="49">
        <v>23</v>
      </c>
      <c r="J18" s="43">
        <v>13220963283</v>
      </c>
      <c r="L18" s="43">
        <v>0</v>
      </c>
      <c r="N18" s="43">
        <v>13220963283</v>
      </c>
      <c r="P18" s="43">
        <v>36051976894</v>
      </c>
      <c r="R18" s="43">
        <v>0</v>
      </c>
      <c r="T18" s="43">
        <v>36051976894</v>
      </c>
    </row>
    <row r="19" spans="1:20" ht="22.5" customHeight="1">
      <c r="A19" s="27" t="s">
        <v>156</v>
      </c>
      <c r="E19" s="27" t="s">
        <v>159</v>
      </c>
      <c r="H19" s="49">
        <v>23</v>
      </c>
      <c r="J19" s="43">
        <v>213594942646</v>
      </c>
      <c r="L19" s="43">
        <v>0</v>
      </c>
      <c r="N19" s="43">
        <v>213594942646</v>
      </c>
      <c r="P19" s="43">
        <v>1066507939611</v>
      </c>
      <c r="R19" s="43">
        <v>0</v>
      </c>
      <c r="T19" s="43">
        <v>1066507939611</v>
      </c>
    </row>
    <row r="20" spans="1:20" ht="22.5" customHeight="1">
      <c r="A20" s="27" t="s">
        <v>160</v>
      </c>
      <c r="E20" s="27" t="s">
        <v>159</v>
      </c>
      <c r="H20" s="49">
        <v>23</v>
      </c>
      <c r="J20" s="43">
        <v>185179074943</v>
      </c>
      <c r="L20" s="43">
        <v>0</v>
      </c>
      <c r="N20" s="43">
        <v>185179074943</v>
      </c>
      <c r="P20" s="43">
        <v>1013637649313</v>
      </c>
      <c r="R20" s="43">
        <v>0</v>
      </c>
      <c r="T20" s="43">
        <v>1013637649313</v>
      </c>
    </row>
    <row r="21" spans="1:20" ht="22.5" customHeight="1">
      <c r="A21" s="27" t="s">
        <v>97</v>
      </c>
      <c r="E21" s="27" t="s">
        <v>99</v>
      </c>
      <c r="H21" s="49">
        <v>23</v>
      </c>
      <c r="J21" s="43">
        <v>18902959000</v>
      </c>
      <c r="L21" s="43">
        <v>0</v>
      </c>
      <c r="N21" s="43">
        <v>18902959000</v>
      </c>
      <c r="P21" s="43">
        <v>111397457300</v>
      </c>
      <c r="R21" s="43">
        <v>0</v>
      </c>
      <c r="T21" s="43">
        <v>111397457300</v>
      </c>
    </row>
    <row r="22" spans="1:20" ht="22.5" customHeight="1">
      <c r="A22" s="27" t="s">
        <v>121</v>
      </c>
      <c r="E22" s="27" t="s">
        <v>123</v>
      </c>
      <c r="H22" s="49">
        <v>23</v>
      </c>
      <c r="J22" s="43">
        <v>50399670727</v>
      </c>
      <c r="L22" s="43">
        <v>0</v>
      </c>
      <c r="N22" s="43">
        <v>50399670727</v>
      </c>
      <c r="P22" s="43">
        <v>336595923132</v>
      </c>
      <c r="R22" s="43">
        <v>0</v>
      </c>
      <c r="T22" s="43">
        <v>336595923132</v>
      </c>
    </row>
    <row r="23" spans="1:20" ht="22.5" customHeight="1">
      <c r="A23" s="27" t="s">
        <v>145</v>
      </c>
      <c r="E23" s="27" t="s">
        <v>147</v>
      </c>
      <c r="H23" s="49">
        <v>23</v>
      </c>
      <c r="J23" s="43">
        <v>13649832943</v>
      </c>
      <c r="L23" s="43">
        <v>0</v>
      </c>
      <c r="N23" s="43">
        <v>13649832943</v>
      </c>
      <c r="P23" s="43">
        <v>224595038399</v>
      </c>
      <c r="R23" s="43">
        <v>0</v>
      </c>
      <c r="T23" s="43">
        <v>224595038399</v>
      </c>
    </row>
    <row r="24" spans="1:20" ht="22.5" customHeight="1">
      <c r="A24" s="27" t="s">
        <v>118</v>
      </c>
      <c r="E24" s="27" t="s">
        <v>120</v>
      </c>
      <c r="H24" s="49">
        <v>23</v>
      </c>
      <c r="J24" s="43">
        <v>251392148404</v>
      </c>
      <c r="L24" s="43">
        <v>0</v>
      </c>
      <c r="N24" s="43">
        <v>251392148404</v>
      </c>
      <c r="P24" s="43">
        <v>3599952776589</v>
      </c>
      <c r="R24" s="43">
        <v>0</v>
      </c>
      <c r="T24" s="43">
        <v>3599952776589</v>
      </c>
    </row>
    <row r="25" spans="1:20" ht="22.5" customHeight="1">
      <c r="A25" s="27" t="s">
        <v>115</v>
      </c>
      <c r="E25" s="27" t="s">
        <v>117</v>
      </c>
      <c r="H25" s="49">
        <v>23</v>
      </c>
      <c r="J25" s="43">
        <v>27247975124</v>
      </c>
      <c r="L25" s="43">
        <v>0</v>
      </c>
      <c r="N25" s="43">
        <v>27247975124</v>
      </c>
      <c r="P25" s="43">
        <v>517322852685</v>
      </c>
      <c r="R25" s="43">
        <v>0</v>
      </c>
      <c r="T25" s="43">
        <v>517322852685</v>
      </c>
    </row>
    <row r="26" spans="1:20" ht="22.5" customHeight="1">
      <c r="A26" s="27" t="s">
        <v>109</v>
      </c>
      <c r="E26" s="27" t="s">
        <v>111</v>
      </c>
      <c r="H26" s="49">
        <v>23</v>
      </c>
      <c r="J26" s="43">
        <v>84593715</v>
      </c>
      <c r="L26" s="43">
        <v>0</v>
      </c>
      <c r="N26" s="43">
        <v>84593715</v>
      </c>
      <c r="P26" s="43">
        <v>623681520</v>
      </c>
      <c r="R26" s="43">
        <v>0</v>
      </c>
      <c r="T26" s="43">
        <v>623681520</v>
      </c>
    </row>
    <row r="27" spans="1:20" ht="22.5" customHeight="1">
      <c r="A27" s="27" t="s">
        <v>262</v>
      </c>
      <c r="E27" s="27" t="s">
        <v>306</v>
      </c>
      <c r="H27" s="49">
        <v>26</v>
      </c>
      <c r="J27" s="43">
        <v>0</v>
      </c>
      <c r="L27" s="43">
        <v>0</v>
      </c>
      <c r="N27" s="43">
        <v>0</v>
      </c>
      <c r="P27" s="43">
        <v>200647270207</v>
      </c>
      <c r="R27" s="43">
        <v>0</v>
      </c>
      <c r="T27" s="43">
        <v>200647270207</v>
      </c>
    </row>
    <row r="28" spans="1:20" ht="22.5" customHeight="1">
      <c r="A28" s="27" t="s">
        <v>261</v>
      </c>
      <c r="E28" s="27" t="s">
        <v>307</v>
      </c>
      <c r="H28" s="49">
        <v>20.5</v>
      </c>
      <c r="J28" s="43">
        <v>0</v>
      </c>
      <c r="L28" s="43">
        <v>0</v>
      </c>
      <c r="N28" s="43">
        <v>0</v>
      </c>
      <c r="P28" s="43">
        <v>126195632528</v>
      </c>
      <c r="R28" s="43">
        <v>0</v>
      </c>
      <c r="T28" s="43">
        <v>126195632528</v>
      </c>
    </row>
    <row r="29" spans="1:20" ht="22.5" customHeight="1">
      <c r="A29" s="27" t="s">
        <v>260</v>
      </c>
      <c r="E29" s="27" t="s">
        <v>308</v>
      </c>
      <c r="H29" s="49">
        <v>20.5</v>
      </c>
      <c r="J29" s="43">
        <v>0</v>
      </c>
      <c r="L29" s="43">
        <v>0</v>
      </c>
      <c r="N29" s="43">
        <v>0</v>
      </c>
      <c r="P29" s="43">
        <v>37404751821</v>
      </c>
      <c r="R29" s="43">
        <v>0</v>
      </c>
      <c r="T29" s="43">
        <v>37404751821</v>
      </c>
    </row>
    <row r="30" spans="1:20" ht="22.5" customHeight="1">
      <c r="A30" s="27" t="s">
        <v>259</v>
      </c>
      <c r="E30" s="27" t="s">
        <v>309</v>
      </c>
      <c r="H30" s="49">
        <v>20.5</v>
      </c>
      <c r="J30" s="43">
        <v>0</v>
      </c>
      <c r="L30" s="43">
        <v>0</v>
      </c>
      <c r="N30" s="43">
        <v>0</v>
      </c>
      <c r="P30" s="43">
        <v>17506126473</v>
      </c>
      <c r="R30" s="43">
        <v>0</v>
      </c>
      <c r="T30" s="43">
        <v>17506126473</v>
      </c>
    </row>
    <row r="31" spans="1:20" ht="22.5" customHeight="1">
      <c r="A31" s="27" t="s">
        <v>258</v>
      </c>
      <c r="E31" s="27" t="s">
        <v>310</v>
      </c>
      <c r="H31" s="49">
        <v>20.5</v>
      </c>
      <c r="J31" s="43">
        <v>0</v>
      </c>
      <c r="L31" s="43">
        <v>0</v>
      </c>
      <c r="N31" s="43">
        <v>0</v>
      </c>
      <c r="P31" s="43">
        <v>51868267977</v>
      </c>
      <c r="R31" s="43">
        <v>0</v>
      </c>
      <c r="T31" s="43">
        <v>51868267977</v>
      </c>
    </row>
    <row r="32" spans="1:20" ht="22.5" customHeight="1">
      <c r="A32" s="27" t="s">
        <v>255</v>
      </c>
      <c r="E32" s="27" t="s">
        <v>311</v>
      </c>
      <c r="H32" s="49">
        <v>21</v>
      </c>
      <c r="J32" s="43">
        <v>0</v>
      </c>
      <c r="L32" s="43">
        <v>0</v>
      </c>
      <c r="N32" s="43">
        <v>0</v>
      </c>
      <c r="P32" s="43">
        <v>11689983445</v>
      </c>
      <c r="R32" s="43">
        <v>0</v>
      </c>
      <c r="T32" s="43">
        <v>11689983445</v>
      </c>
    </row>
    <row r="33" spans="1:20" ht="22.5" customHeight="1">
      <c r="A33" s="27" t="s">
        <v>112</v>
      </c>
      <c r="E33" s="27" t="s">
        <v>114</v>
      </c>
      <c r="H33" s="49">
        <v>18</v>
      </c>
      <c r="J33" s="43">
        <v>3365484100</v>
      </c>
      <c r="L33" s="43">
        <v>0</v>
      </c>
      <c r="N33" s="43">
        <v>3365484100</v>
      </c>
      <c r="P33" s="43">
        <v>36864543197</v>
      </c>
      <c r="R33" s="43">
        <v>0</v>
      </c>
      <c r="T33" s="43">
        <v>36864543197</v>
      </c>
    </row>
    <row r="34" spans="1:20" ht="22.5" customHeight="1">
      <c r="A34" s="27" t="s">
        <v>265</v>
      </c>
      <c r="E34" s="27" t="s">
        <v>312</v>
      </c>
      <c r="H34" s="49">
        <v>18</v>
      </c>
      <c r="J34" s="43">
        <v>0</v>
      </c>
      <c r="L34" s="43">
        <v>0</v>
      </c>
      <c r="N34" s="43">
        <v>0</v>
      </c>
      <c r="P34" s="43">
        <v>144905312993</v>
      </c>
      <c r="R34" s="43">
        <v>0</v>
      </c>
      <c r="T34" s="43">
        <v>144905312993</v>
      </c>
    </row>
    <row r="35" spans="1:20" ht="22.5" customHeight="1">
      <c r="A35" s="28" t="s">
        <v>264</v>
      </c>
      <c r="C35" s="50"/>
      <c r="E35" s="28" t="s">
        <v>313</v>
      </c>
      <c r="H35" s="51">
        <v>18</v>
      </c>
      <c r="J35" s="44">
        <v>0</v>
      </c>
      <c r="L35" s="44">
        <v>0</v>
      </c>
      <c r="N35" s="44">
        <v>0</v>
      </c>
      <c r="P35" s="44">
        <v>189529133803</v>
      </c>
      <c r="R35" s="44">
        <v>0</v>
      </c>
      <c r="T35" s="44">
        <v>189529133803</v>
      </c>
    </row>
    <row r="36" spans="1:20" ht="22.5" customHeight="1">
      <c r="A36" s="13" t="s">
        <v>32</v>
      </c>
      <c r="C36" s="45"/>
      <c r="E36" s="45"/>
      <c r="H36" s="45"/>
      <c r="J36" s="45">
        <f>SUM(J8:J35)</f>
        <v>1106053545766</v>
      </c>
      <c r="L36" s="45">
        <f>SUM(L8:L35)</f>
        <v>0</v>
      </c>
      <c r="N36" s="45">
        <f>SUM(N8:N35)</f>
        <v>1106053545766</v>
      </c>
      <c r="P36" s="45">
        <f>SUM(P8:P35)</f>
        <v>8143598106411</v>
      </c>
      <c r="R36" s="45">
        <f>SUM(R8:R35)</f>
        <v>0</v>
      </c>
      <c r="T36" s="45">
        <f>SUM(T8:T35)</f>
        <v>8143598106411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1"/>
  <sheetViews>
    <sheetView rightToLeft="1" workbookViewId="0">
      <selection activeCell="M21" sqref="M21"/>
    </sheetView>
  </sheetViews>
  <sheetFormatPr defaultRowHeight="12.75"/>
  <cols>
    <col min="1" max="1" width="40.7109375" bestFit="1" customWidth="1"/>
    <col min="2" max="2" width="1.28515625" customWidth="1"/>
    <col min="3" max="3" width="17.85546875" bestFit="1" customWidth="1"/>
    <col min="4" max="4" width="1.28515625" customWidth="1"/>
    <col min="5" max="5" width="14.7109375" bestFit="1" customWidth="1"/>
    <col min="6" max="6" width="1.28515625" customWidth="1"/>
    <col min="7" max="7" width="17.5703125" bestFit="1" customWidth="1"/>
    <col min="8" max="8" width="1.28515625" customWidth="1"/>
    <col min="9" max="9" width="18.710937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/>
    <row r="5" spans="1:13" ht="14.45" customHeight="1">
      <c r="A5" s="88" t="s">
        <v>314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4.45" customHeight="1">
      <c r="A6" s="89" t="s">
        <v>193</v>
      </c>
      <c r="C6" s="89" t="s">
        <v>208</v>
      </c>
      <c r="D6" s="89"/>
      <c r="E6" s="89"/>
      <c r="F6" s="89"/>
      <c r="G6" s="89"/>
      <c r="I6" s="89" t="s">
        <v>209</v>
      </c>
      <c r="J6" s="89"/>
      <c r="K6" s="89"/>
      <c r="L6" s="89"/>
      <c r="M6" s="89"/>
    </row>
    <row r="7" spans="1:13" ht="29.1" customHeight="1">
      <c r="A7" s="89"/>
      <c r="C7" s="17" t="s">
        <v>304</v>
      </c>
      <c r="D7" s="3"/>
      <c r="E7" s="17" t="s">
        <v>287</v>
      </c>
      <c r="F7" s="3"/>
      <c r="G7" s="17" t="s">
        <v>305</v>
      </c>
      <c r="I7" s="17" t="s">
        <v>304</v>
      </c>
      <c r="J7" s="3"/>
      <c r="K7" s="17" t="s">
        <v>287</v>
      </c>
      <c r="L7" s="3"/>
      <c r="M7" s="17" t="s">
        <v>305</v>
      </c>
    </row>
    <row r="8" spans="1:13" ht="21.75" customHeight="1">
      <c r="A8" s="5" t="s">
        <v>176</v>
      </c>
      <c r="C8" s="6">
        <v>296596483128</v>
      </c>
      <c r="E8" s="6">
        <v>-501511530</v>
      </c>
      <c r="G8" s="6">
        <v>297097994658</v>
      </c>
      <c r="I8" s="6">
        <v>2104684607031</v>
      </c>
      <c r="K8" s="6">
        <v>925790484</v>
      </c>
      <c r="M8" s="6">
        <v>2103758816547</v>
      </c>
    </row>
    <row r="9" spans="1:13" ht="21.75" customHeight="1">
      <c r="A9" s="7" t="s">
        <v>178</v>
      </c>
      <c r="C9" s="8">
        <v>778770353378</v>
      </c>
      <c r="E9" s="8">
        <v>351043917</v>
      </c>
      <c r="G9" s="8">
        <v>778419309461</v>
      </c>
      <c r="I9" s="8">
        <v>3178953529703</v>
      </c>
      <c r="K9" s="8">
        <v>3067140681</v>
      </c>
      <c r="M9" s="8">
        <v>3175886389022</v>
      </c>
    </row>
    <row r="10" spans="1:13" ht="21.75" customHeight="1">
      <c r="A10" s="7" t="s">
        <v>180</v>
      </c>
      <c r="C10" s="8">
        <v>2656</v>
      </c>
      <c r="E10" s="8">
        <v>0</v>
      </c>
      <c r="G10" s="8">
        <v>2656</v>
      </c>
      <c r="I10" s="8">
        <v>1047484331418</v>
      </c>
      <c r="K10" s="8">
        <v>2369270</v>
      </c>
      <c r="M10" s="8">
        <v>1047481962148</v>
      </c>
    </row>
    <row r="11" spans="1:13" ht="21.75" customHeight="1">
      <c r="A11" s="7" t="s">
        <v>181</v>
      </c>
      <c r="C11" s="8">
        <v>64433</v>
      </c>
      <c r="E11" s="8">
        <v>0</v>
      </c>
      <c r="G11" s="8">
        <v>64433</v>
      </c>
      <c r="I11" s="8">
        <v>28800988053</v>
      </c>
      <c r="K11" s="8">
        <v>0</v>
      </c>
      <c r="M11" s="8">
        <v>28800988053</v>
      </c>
    </row>
    <row r="12" spans="1:13" ht="21.75" customHeight="1">
      <c r="A12" s="7" t="s">
        <v>182</v>
      </c>
      <c r="C12" s="8">
        <v>804366447575</v>
      </c>
      <c r="E12" s="8">
        <v>-1464352930</v>
      </c>
      <c r="G12" s="8">
        <v>805830800505</v>
      </c>
      <c r="I12" s="8">
        <v>3374148753960</v>
      </c>
      <c r="K12" s="8">
        <v>1823222197</v>
      </c>
      <c r="M12" s="8">
        <v>3372325531763</v>
      </c>
    </row>
    <row r="13" spans="1:13" ht="21.75" customHeight="1">
      <c r="A13" s="7" t="s">
        <v>277</v>
      </c>
      <c r="C13" s="8">
        <v>0</v>
      </c>
      <c r="E13" s="8">
        <v>0</v>
      </c>
      <c r="G13" s="8">
        <v>0</v>
      </c>
      <c r="I13" s="8">
        <v>111083</v>
      </c>
      <c r="K13" s="8">
        <v>0</v>
      </c>
      <c r="M13" s="8">
        <v>111083</v>
      </c>
    </row>
    <row r="14" spans="1:13" ht="21.75" customHeight="1">
      <c r="A14" s="7" t="s">
        <v>183</v>
      </c>
      <c r="C14" s="8">
        <v>1974</v>
      </c>
      <c r="E14" s="8">
        <v>0</v>
      </c>
      <c r="G14" s="8">
        <v>1974</v>
      </c>
      <c r="I14" s="8">
        <v>32910</v>
      </c>
      <c r="K14" s="8">
        <v>0</v>
      </c>
      <c r="M14" s="8">
        <v>32910</v>
      </c>
    </row>
    <row r="15" spans="1:13" ht="21.75" customHeight="1">
      <c r="A15" s="7" t="s">
        <v>184</v>
      </c>
      <c r="C15" s="8">
        <v>17779</v>
      </c>
      <c r="E15" s="8">
        <v>0</v>
      </c>
      <c r="G15" s="8">
        <v>17779</v>
      </c>
      <c r="I15" s="8">
        <v>10891423</v>
      </c>
      <c r="K15" s="8">
        <v>0</v>
      </c>
      <c r="M15" s="8">
        <v>10891423</v>
      </c>
    </row>
    <row r="16" spans="1:13" ht="21.75" customHeight="1">
      <c r="A16" s="8" t="s">
        <v>186</v>
      </c>
      <c r="C16" s="8">
        <v>227136932138</v>
      </c>
      <c r="E16" s="8">
        <v>-109157315</v>
      </c>
      <c r="G16" s="8">
        <v>227246089453</v>
      </c>
      <c r="I16" s="8">
        <v>2400127697029</v>
      </c>
      <c r="K16" s="8">
        <v>668901005</v>
      </c>
      <c r="M16" s="8">
        <v>2399458796024</v>
      </c>
    </row>
    <row r="17" spans="1:13" ht="21.75" customHeight="1">
      <c r="A17" s="7" t="s">
        <v>278</v>
      </c>
      <c r="C17" s="8">
        <v>0</v>
      </c>
      <c r="E17" s="8">
        <v>0</v>
      </c>
      <c r="G17" s="8">
        <v>0</v>
      </c>
      <c r="I17" s="8">
        <v>632616</v>
      </c>
      <c r="K17" s="8">
        <v>0</v>
      </c>
      <c r="M17" s="8">
        <v>632616</v>
      </c>
    </row>
    <row r="18" spans="1:13" ht="21.75" customHeight="1">
      <c r="A18" s="8" t="s">
        <v>187</v>
      </c>
      <c r="C18" s="8">
        <v>13976</v>
      </c>
      <c r="E18" s="8">
        <v>0</v>
      </c>
      <c r="G18" s="8">
        <v>13976</v>
      </c>
      <c r="I18" s="8">
        <v>110484954203</v>
      </c>
      <c r="K18" s="8">
        <v>2749206</v>
      </c>
      <c r="M18" s="8">
        <v>110482204997</v>
      </c>
    </row>
    <row r="19" spans="1:13" ht="21.75" customHeight="1">
      <c r="A19" s="7" t="s">
        <v>188</v>
      </c>
      <c r="C19" s="8">
        <v>20190</v>
      </c>
      <c r="E19" s="8">
        <v>0</v>
      </c>
      <c r="G19" s="8">
        <v>20190</v>
      </c>
      <c r="I19" s="8">
        <v>269100</v>
      </c>
      <c r="K19" s="8">
        <v>0</v>
      </c>
      <c r="M19" s="8">
        <v>269100</v>
      </c>
    </row>
    <row r="20" spans="1:13" ht="21.75" customHeight="1">
      <c r="A20" s="7" t="s">
        <v>189</v>
      </c>
      <c r="C20" s="8">
        <v>35518950171</v>
      </c>
      <c r="E20" s="8">
        <v>0</v>
      </c>
      <c r="G20" s="8">
        <v>35518950171</v>
      </c>
      <c r="I20" s="8">
        <v>35628546138</v>
      </c>
      <c r="K20" s="8">
        <v>0</v>
      </c>
      <c r="M20" s="8">
        <v>35628546138</v>
      </c>
    </row>
    <row r="21" spans="1:13" ht="21.75" customHeight="1">
      <c r="A21" s="13" t="s">
        <v>32</v>
      </c>
      <c r="C21" s="14">
        <f>SUM(C8:C20)</f>
        <v>2142389287398</v>
      </c>
      <c r="E21" s="14">
        <f>SUM(E8:E20)</f>
        <v>-1723977858</v>
      </c>
      <c r="G21" s="14">
        <f>SUM(G8:G20)</f>
        <v>2144113265256</v>
      </c>
      <c r="I21" s="14">
        <f>SUM(I8:I20)</f>
        <v>12280325344667</v>
      </c>
      <c r="K21" s="14">
        <f>SUM(K8:K20)</f>
        <v>6490172843</v>
      </c>
      <c r="M21" s="14">
        <f>SUM(M8:M20)</f>
        <v>12273835171824</v>
      </c>
    </row>
    <row r="25" spans="1:13">
      <c r="C25" s="18"/>
      <c r="E25" s="18"/>
      <c r="G25" s="18"/>
      <c r="I25" s="18"/>
      <c r="K25" s="18"/>
      <c r="M25" s="18"/>
    </row>
    <row r="28" spans="1:13">
      <c r="C28" s="18"/>
      <c r="E28" s="18"/>
      <c r="G28" s="18"/>
      <c r="I28" s="18"/>
      <c r="K28" s="18"/>
      <c r="M28" s="18"/>
    </row>
    <row r="31" spans="1:13">
      <c r="C31" s="18"/>
      <c r="E31" s="18"/>
      <c r="G31" s="18"/>
      <c r="I31" s="18"/>
      <c r="K31" s="18"/>
      <c r="M31" s="18"/>
    </row>
  </sheetData>
  <autoFilter ref="A7:M21" xr:uid="{00000000-0001-0000-1100-000000000000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1"/>
  <sheetViews>
    <sheetView rightToLeft="1" workbookViewId="0">
      <selection activeCell="I8" sqref="I8:I12"/>
    </sheetView>
  </sheetViews>
  <sheetFormatPr defaultRowHeight="12.75"/>
  <cols>
    <col min="1" max="1" width="31.28515625" bestFit="1" customWidth="1"/>
    <col min="2" max="2" width="1.28515625" customWidth="1"/>
    <col min="3" max="3" width="11" customWidth="1"/>
    <col min="4" max="4" width="1.28515625" customWidth="1"/>
    <col min="5" max="5" width="17.7109375" customWidth="1"/>
    <col min="6" max="6" width="1.28515625" customWidth="1"/>
    <col min="7" max="7" width="17.85546875" customWidth="1"/>
    <col min="8" max="8" width="1.28515625" customWidth="1"/>
    <col min="9" max="9" width="21.855468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customWidth="1"/>
    <col min="16" max="16" width="1.28515625" customWidth="1"/>
    <col min="17" max="17" width="16.42578125" bestFit="1" customWidth="1"/>
    <col min="18" max="18" width="4" customWidth="1"/>
    <col min="19" max="19" width="2.5703125" customWidth="1"/>
  </cols>
  <sheetData>
    <row r="1" spans="1:18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/>
    <row r="5" spans="1:18" ht="14.45" customHeight="1">
      <c r="A5" s="88" t="s">
        <v>315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14.45" customHeight="1">
      <c r="A6" s="89" t="s">
        <v>193</v>
      </c>
      <c r="C6" s="89" t="s">
        <v>208</v>
      </c>
      <c r="D6" s="89"/>
      <c r="E6" s="89"/>
      <c r="F6" s="89"/>
      <c r="G6" s="89"/>
      <c r="H6" s="89"/>
      <c r="I6" s="89"/>
      <c r="K6" s="89" t="s">
        <v>209</v>
      </c>
      <c r="L6" s="89"/>
      <c r="M6" s="89"/>
      <c r="N6" s="89"/>
      <c r="O6" s="89"/>
      <c r="P6" s="89"/>
      <c r="Q6" s="89"/>
      <c r="R6" s="89"/>
    </row>
    <row r="7" spans="1:18" ht="47.25" customHeight="1">
      <c r="A7" s="89"/>
      <c r="C7" s="17" t="s">
        <v>13</v>
      </c>
      <c r="D7" s="3"/>
      <c r="E7" s="17" t="s">
        <v>316</v>
      </c>
      <c r="F7" s="3"/>
      <c r="G7" s="40" t="s">
        <v>317</v>
      </c>
      <c r="H7" s="3"/>
      <c r="I7" s="17" t="s">
        <v>318</v>
      </c>
      <c r="K7" s="17" t="s">
        <v>13</v>
      </c>
      <c r="L7" s="3"/>
      <c r="M7" s="17" t="s">
        <v>316</v>
      </c>
      <c r="N7" s="3"/>
      <c r="O7" s="40" t="s">
        <v>317</v>
      </c>
      <c r="P7" s="3"/>
      <c r="Q7" s="106" t="s">
        <v>318</v>
      </c>
      <c r="R7" s="106"/>
    </row>
    <row r="8" spans="1:18" ht="21.75" customHeight="1">
      <c r="A8" s="5" t="s">
        <v>66</v>
      </c>
      <c r="C8" s="6">
        <v>2000000</v>
      </c>
      <c r="E8" s="6">
        <v>25860384000</v>
      </c>
      <c r="G8" s="8">
        <f>E8-I8</f>
        <v>20023200000</v>
      </c>
      <c r="I8" s="6">
        <v>5837184000</v>
      </c>
      <c r="K8" s="6">
        <v>2000000</v>
      </c>
      <c r="M8" s="6">
        <v>25860384000</v>
      </c>
      <c r="O8" s="8">
        <f>M8-Q8</f>
        <v>19963584000</v>
      </c>
      <c r="Q8" s="92">
        <v>5896800000</v>
      </c>
      <c r="R8" s="92"/>
    </row>
    <row r="9" spans="1:18" ht="21.75" customHeight="1">
      <c r="A9" s="7" t="s">
        <v>78</v>
      </c>
      <c r="C9" s="8">
        <v>1580000</v>
      </c>
      <c r="E9" s="8">
        <v>60781020000</v>
      </c>
      <c r="G9" s="8">
        <f t="shared" ref="G9:G66" si="0">E9-I9</f>
        <v>45444657533</v>
      </c>
      <c r="I9" s="8">
        <v>15336362467</v>
      </c>
      <c r="K9" s="8">
        <v>3402681</v>
      </c>
      <c r="M9" s="8">
        <v>111724953950</v>
      </c>
      <c r="O9" s="8">
        <f t="shared" ref="O9:O66" si="1">M9-Q9</f>
        <v>97869413124</v>
      </c>
      <c r="Q9" s="94">
        <v>13855540826</v>
      </c>
      <c r="R9" s="94"/>
    </row>
    <row r="10" spans="1:18" ht="21.75" customHeight="1">
      <c r="A10" s="7" t="s">
        <v>71</v>
      </c>
      <c r="C10" s="8">
        <v>15337325</v>
      </c>
      <c r="E10" s="8">
        <v>976975528598</v>
      </c>
      <c r="G10" s="8">
        <f t="shared" si="0"/>
        <v>728283494925</v>
      </c>
      <c r="I10" s="8">
        <v>248692033673</v>
      </c>
      <c r="K10" s="8">
        <v>79003473</v>
      </c>
      <c r="M10" s="8">
        <v>4094281336225</v>
      </c>
      <c r="O10" s="8">
        <f t="shared" si="1"/>
        <v>3184487956427</v>
      </c>
      <c r="Q10" s="94">
        <v>909793379798</v>
      </c>
      <c r="R10" s="94"/>
    </row>
    <row r="11" spans="1:18" ht="21.75" customHeight="1">
      <c r="A11" s="7" t="s">
        <v>65</v>
      </c>
      <c r="C11" s="8">
        <v>12070000</v>
      </c>
      <c r="E11" s="8">
        <v>338622571927</v>
      </c>
      <c r="G11" s="8">
        <f t="shared" si="0"/>
        <v>255838070364</v>
      </c>
      <c r="I11" s="8">
        <v>82784501563</v>
      </c>
      <c r="K11" s="8">
        <v>34048000</v>
      </c>
      <c r="M11" s="8">
        <v>821871195561</v>
      </c>
      <c r="O11" s="8">
        <f t="shared" si="1"/>
        <v>720332870903</v>
      </c>
      <c r="Q11" s="94">
        <v>101538324658</v>
      </c>
      <c r="R11" s="94"/>
    </row>
    <row r="12" spans="1:18" ht="21.75" customHeight="1">
      <c r="A12" s="7" t="s">
        <v>232</v>
      </c>
      <c r="C12" s="8">
        <v>0</v>
      </c>
      <c r="E12" s="8">
        <v>0</v>
      </c>
      <c r="G12" s="8">
        <f t="shared" si="0"/>
        <v>0</v>
      </c>
      <c r="I12" s="8">
        <v>0</v>
      </c>
      <c r="K12" s="8">
        <v>9668000</v>
      </c>
      <c r="M12" s="8">
        <v>282936014025</v>
      </c>
      <c r="O12" s="8">
        <f t="shared" si="1"/>
        <v>300067423432</v>
      </c>
      <c r="Q12" s="94">
        <v>-17131409407</v>
      </c>
      <c r="R12" s="94"/>
    </row>
    <row r="13" spans="1:18" ht="21.75" customHeight="1">
      <c r="A13" s="7" t="s">
        <v>233</v>
      </c>
      <c r="C13" s="8">
        <v>0</v>
      </c>
      <c r="E13" s="8">
        <v>0</v>
      </c>
      <c r="G13" s="8">
        <f t="shared" si="0"/>
        <v>0</v>
      </c>
      <c r="I13" s="8">
        <v>0</v>
      </c>
      <c r="K13" s="8">
        <v>10000000</v>
      </c>
      <c r="M13" s="8">
        <v>129000000000</v>
      </c>
      <c r="O13" s="8">
        <f t="shared" si="1"/>
        <v>150490000000</v>
      </c>
      <c r="Q13" s="94">
        <v>-21490000000</v>
      </c>
      <c r="R13" s="94"/>
    </row>
    <row r="14" spans="1:18" ht="21.75" customHeight="1">
      <c r="A14" s="7" t="s">
        <v>214</v>
      </c>
      <c r="C14" s="8">
        <v>0</v>
      </c>
      <c r="E14" s="8">
        <v>0</v>
      </c>
      <c r="G14" s="8">
        <f t="shared" si="0"/>
        <v>0</v>
      </c>
      <c r="I14" s="8">
        <v>0</v>
      </c>
      <c r="K14" s="8">
        <v>22113433</v>
      </c>
      <c r="M14" s="8">
        <v>52726232432</v>
      </c>
      <c r="O14" s="8">
        <f t="shared" si="1"/>
        <v>38032027225</v>
      </c>
      <c r="Q14" s="94">
        <v>14694205207</v>
      </c>
      <c r="R14" s="94"/>
    </row>
    <row r="15" spans="1:18" ht="21.75" customHeight="1">
      <c r="A15" s="7" t="s">
        <v>234</v>
      </c>
      <c r="C15" s="8">
        <v>0</v>
      </c>
      <c r="E15" s="8">
        <v>0</v>
      </c>
      <c r="G15" s="8">
        <f t="shared" si="0"/>
        <v>0</v>
      </c>
      <c r="I15" s="8">
        <v>0</v>
      </c>
      <c r="K15" s="8">
        <v>2000000</v>
      </c>
      <c r="M15" s="8">
        <v>20641459126</v>
      </c>
      <c r="O15" s="8">
        <f t="shared" si="1"/>
        <v>19998659131</v>
      </c>
      <c r="Q15" s="94">
        <v>642799995</v>
      </c>
      <c r="R15" s="94"/>
    </row>
    <row r="16" spans="1:18" ht="21.75" customHeight="1">
      <c r="A16" s="7" t="s">
        <v>235</v>
      </c>
      <c r="C16" s="8">
        <v>0</v>
      </c>
      <c r="E16" s="8">
        <v>0</v>
      </c>
      <c r="G16" s="8">
        <f t="shared" si="0"/>
        <v>0</v>
      </c>
      <c r="I16" s="8">
        <v>0</v>
      </c>
      <c r="K16" s="8">
        <v>4045389</v>
      </c>
      <c r="M16" s="8">
        <v>199999986771</v>
      </c>
      <c r="O16" s="8">
        <f t="shared" si="1"/>
        <v>199999986771</v>
      </c>
      <c r="Q16" s="94">
        <v>0</v>
      </c>
      <c r="R16" s="94"/>
    </row>
    <row r="17" spans="1:18" ht="21.75" customHeight="1">
      <c r="A17" s="7" t="s">
        <v>236</v>
      </c>
      <c r="C17" s="8">
        <v>0</v>
      </c>
      <c r="E17" s="8">
        <v>0</v>
      </c>
      <c r="G17" s="8">
        <f t="shared" si="0"/>
        <v>0</v>
      </c>
      <c r="I17" s="8">
        <v>0</v>
      </c>
      <c r="K17" s="8">
        <v>4000000</v>
      </c>
      <c r="M17" s="8">
        <v>43119825540</v>
      </c>
      <c r="O17" s="8">
        <f t="shared" si="1"/>
        <v>39985314796</v>
      </c>
      <c r="Q17" s="94">
        <v>3134510744</v>
      </c>
      <c r="R17" s="94"/>
    </row>
    <row r="18" spans="1:18" ht="21.75" customHeight="1">
      <c r="A18" s="7" t="s">
        <v>215</v>
      </c>
      <c r="C18" s="8">
        <v>0</v>
      </c>
      <c r="E18" s="8">
        <v>0</v>
      </c>
      <c r="G18" s="8">
        <f t="shared" si="0"/>
        <v>0</v>
      </c>
      <c r="I18" s="8">
        <v>0</v>
      </c>
      <c r="K18" s="8">
        <v>6100000</v>
      </c>
      <c r="M18" s="8">
        <v>228570863712</v>
      </c>
      <c r="O18" s="8">
        <f t="shared" si="1"/>
        <v>164777380712</v>
      </c>
      <c r="Q18" s="94">
        <v>63793483000</v>
      </c>
      <c r="R18" s="94"/>
    </row>
    <row r="19" spans="1:18" ht="21.75" customHeight="1">
      <c r="A19" s="7" t="s">
        <v>216</v>
      </c>
      <c r="C19" s="8">
        <v>0</v>
      </c>
      <c r="E19" s="8">
        <v>0</v>
      </c>
      <c r="G19" s="8">
        <f t="shared" si="0"/>
        <v>0</v>
      </c>
      <c r="I19" s="8">
        <v>0</v>
      </c>
      <c r="K19" s="8">
        <v>18000000</v>
      </c>
      <c r="M19" s="8">
        <v>72375355893</v>
      </c>
      <c r="O19" s="8">
        <f t="shared" si="1"/>
        <v>73156310367</v>
      </c>
      <c r="Q19" s="94">
        <v>-780954474</v>
      </c>
      <c r="R19" s="94"/>
    </row>
    <row r="20" spans="1:18" ht="21.75" customHeight="1">
      <c r="A20" s="7" t="s">
        <v>237</v>
      </c>
      <c r="C20" s="8">
        <v>0</v>
      </c>
      <c r="E20" s="8">
        <v>0</v>
      </c>
      <c r="G20" s="8">
        <f t="shared" si="0"/>
        <v>0</v>
      </c>
      <c r="I20" s="8">
        <v>0</v>
      </c>
      <c r="K20" s="8">
        <v>1000000</v>
      </c>
      <c r="M20" s="8">
        <v>9690978283</v>
      </c>
      <c r="O20" s="8">
        <f t="shared" si="1"/>
        <v>9976603283</v>
      </c>
      <c r="Q20" s="94">
        <v>-285625000</v>
      </c>
      <c r="R20" s="94"/>
    </row>
    <row r="21" spans="1:18" ht="21.75" customHeight="1">
      <c r="A21" s="7" t="s">
        <v>23</v>
      </c>
      <c r="C21" s="8">
        <v>0</v>
      </c>
      <c r="E21" s="8">
        <v>0</v>
      </c>
      <c r="G21" s="8">
        <f t="shared" si="0"/>
        <v>0</v>
      </c>
      <c r="I21" s="8">
        <v>0</v>
      </c>
      <c r="K21" s="8">
        <v>124500001</v>
      </c>
      <c r="M21" s="8">
        <v>295226229856</v>
      </c>
      <c r="O21" s="8">
        <f t="shared" si="1"/>
        <v>294636237937</v>
      </c>
      <c r="Q21" s="94">
        <v>589991919</v>
      </c>
      <c r="R21" s="94"/>
    </row>
    <row r="22" spans="1:18" ht="21.75" customHeight="1">
      <c r="A22" s="7" t="s">
        <v>217</v>
      </c>
      <c r="C22" s="8">
        <v>0</v>
      </c>
      <c r="E22" s="8">
        <v>0</v>
      </c>
      <c r="G22" s="8">
        <f t="shared" si="0"/>
        <v>0</v>
      </c>
      <c r="I22" s="8">
        <v>0</v>
      </c>
      <c r="K22" s="8">
        <v>4000000</v>
      </c>
      <c r="M22" s="8">
        <v>67674924217</v>
      </c>
      <c r="O22" s="8">
        <f t="shared" si="1"/>
        <v>68144612217</v>
      </c>
      <c r="Q22" s="94">
        <v>-469688000</v>
      </c>
      <c r="R22" s="94"/>
    </row>
    <row r="23" spans="1:18" ht="21.75" customHeight="1">
      <c r="A23" s="7" t="s">
        <v>238</v>
      </c>
      <c r="C23" s="8">
        <v>0</v>
      </c>
      <c r="E23" s="8">
        <v>0</v>
      </c>
      <c r="G23" s="8">
        <f t="shared" si="0"/>
        <v>0</v>
      </c>
      <c r="I23" s="8">
        <v>0</v>
      </c>
      <c r="K23" s="8">
        <v>2000000</v>
      </c>
      <c r="M23" s="8">
        <v>23731785000</v>
      </c>
      <c r="O23" s="8">
        <f t="shared" si="1"/>
        <v>26700007500</v>
      </c>
      <c r="Q23" s="94">
        <v>-2968222500</v>
      </c>
      <c r="R23" s="94"/>
    </row>
    <row r="24" spans="1:18" ht="21.75" customHeight="1">
      <c r="A24" s="7" t="s">
        <v>239</v>
      </c>
      <c r="C24" s="8">
        <v>0</v>
      </c>
      <c r="E24" s="8">
        <v>0</v>
      </c>
      <c r="G24" s="8">
        <f t="shared" si="0"/>
        <v>0</v>
      </c>
      <c r="I24" s="8">
        <v>0</v>
      </c>
      <c r="K24" s="8">
        <v>1500000</v>
      </c>
      <c r="M24" s="8">
        <v>31309775439</v>
      </c>
      <c r="O24" s="8">
        <f t="shared" si="1"/>
        <v>28578753564</v>
      </c>
      <c r="Q24" s="94">
        <v>2731021875</v>
      </c>
      <c r="R24" s="94"/>
    </row>
    <row r="25" spans="1:18" ht="21.75" customHeight="1">
      <c r="A25" s="7" t="s">
        <v>218</v>
      </c>
      <c r="C25" s="8">
        <v>0</v>
      </c>
      <c r="E25" s="8">
        <v>0</v>
      </c>
      <c r="G25" s="8">
        <f t="shared" si="0"/>
        <v>0</v>
      </c>
      <c r="I25" s="8">
        <v>0</v>
      </c>
      <c r="K25" s="8">
        <v>29799</v>
      </c>
      <c r="M25" s="8">
        <v>30280159297</v>
      </c>
      <c r="O25" s="8">
        <f t="shared" si="1"/>
        <v>30099273241</v>
      </c>
      <c r="Q25" s="94">
        <v>180886056</v>
      </c>
      <c r="R25" s="94"/>
    </row>
    <row r="26" spans="1:18" ht="21.75" customHeight="1">
      <c r="A26" s="7" t="s">
        <v>219</v>
      </c>
      <c r="C26" s="8">
        <v>0</v>
      </c>
      <c r="E26" s="8">
        <v>0</v>
      </c>
      <c r="G26" s="8">
        <f t="shared" si="0"/>
        <v>0</v>
      </c>
      <c r="I26" s="8">
        <v>0</v>
      </c>
      <c r="K26" s="8">
        <v>29000000</v>
      </c>
      <c r="M26" s="8">
        <v>158247925000</v>
      </c>
      <c r="O26" s="8">
        <f t="shared" si="1"/>
        <v>147846454884</v>
      </c>
      <c r="Q26" s="94">
        <v>10401470116</v>
      </c>
      <c r="R26" s="94"/>
    </row>
    <row r="27" spans="1:18" ht="21.75" customHeight="1">
      <c r="A27" s="7" t="s">
        <v>220</v>
      </c>
      <c r="C27" s="8">
        <v>0</v>
      </c>
      <c r="E27" s="8">
        <v>0</v>
      </c>
      <c r="G27" s="8">
        <f t="shared" si="0"/>
        <v>0</v>
      </c>
      <c r="I27" s="8">
        <v>0</v>
      </c>
      <c r="K27" s="8">
        <v>29431752</v>
      </c>
      <c r="M27" s="8">
        <v>543551493380</v>
      </c>
      <c r="O27" s="8">
        <f t="shared" si="1"/>
        <v>518392280387</v>
      </c>
      <c r="Q27" s="94">
        <v>25159212993</v>
      </c>
      <c r="R27" s="94"/>
    </row>
    <row r="28" spans="1:18" ht="21.75" customHeight="1">
      <c r="A28" s="7" t="s">
        <v>68</v>
      </c>
      <c r="C28" s="8">
        <v>0</v>
      </c>
      <c r="E28" s="8">
        <v>0</v>
      </c>
      <c r="G28" s="8">
        <f t="shared" si="0"/>
        <v>0</v>
      </c>
      <c r="I28" s="8">
        <v>0</v>
      </c>
      <c r="K28" s="8">
        <v>805000</v>
      </c>
      <c r="M28" s="8">
        <v>39792140655</v>
      </c>
      <c r="O28" s="8">
        <f t="shared" si="1"/>
        <v>39751085655</v>
      </c>
      <c r="Q28" s="94">
        <v>41055000</v>
      </c>
      <c r="R28" s="94"/>
    </row>
    <row r="29" spans="1:18" ht="21.75" customHeight="1">
      <c r="A29" s="7" t="s">
        <v>221</v>
      </c>
      <c r="C29" s="8">
        <v>0</v>
      </c>
      <c r="E29" s="8">
        <v>0</v>
      </c>
      <c r="G29" s="8">
        <f t="shared" si="0"/>
        <v>0</v>
      </c>
      <c r="I29" s="8">
        <v>0</v>
      </c>
      <c r="K29" s="8">
        <v>9171026</v>
      </c>
      <c r="M29" s="8">
        <v>126188158303</v>
      </c>
      <c r="O29" s="8">
        <f t="shared" si="1"/>
        <v>146293160719</v>
      </c>
      <c r="Q29" s="94">
        <v>-20105002416</v>
      </c>
      <c r="R29" s="94"/>
    </row>
    <row r="30" spans="1:18" ht="21.75" customHeight="1">
      <c r="A30" s="7" t="s">
        <v>222</v>
      </c>
      <c r="C30" s="8">
        <v>0</v>
      </c>
      <c r="E30" s="8">
        <v>0</v>
      </c>
      <c r="G30" s="8">
        <f t="shared" si="0"/>
        <v>0</v>
      </c>
      <c r="I30" s="8">
        <v>0</v>
      </c>
      <c r="K30" s="8">
        <v>35000000</v>
      </c>
      <c r="M30" s="8">
        <v>95694286909</v>
      </c>
      <c r="O30" s="8">
        <f t="shared" si="1"/>
        <v>98061822624</v>
      </c>
      <c r="Q30" s="94">
        <v>-2367535715</v>
      </c>
      <c r="R30" s="94"/>
    </row>
    <row r="31" spans="1:18" ht="21.75" customHeight="1">
      <c r="A31" s="7" t="s">
        <v>22</v>
      </c>
      <c r="C31" s="8">
        <v>0</v>
      </c>
      <c r="E31" s="8">
        <v>0</v>
      </c>
      <c r="G31" s="8">
        <f t="shared" si="0"/>
        <v>0</v>
      </c>
      <c r="I31" s="8">
        <v>0</v>
      </c>
      <c r="K31" s="8">
        <v>30231848</v>
      </c>
      <c r="M31" s="8">
        <v>305115135862</v>
      </c>
      <c r="O31" s="8">
        <f t="shared" si="1"/>
        <v>277055967262</v>
      </c>
      <c r="Q31" s="94">
        <v>28059168600</v>
      </c>
      <c r="R31" s="94"/>
    </row>
    <row r="32" spans="1:18" ht="21.75" customHeight="1">
      <c r="A32" s="7" t="s">
        <v>240</v>
      </c>
      <c r="C32" s="8">
        <v>0</v>
      </c>
      <c r="E32" s="8">
        <v>0</v>
      </c>
      <c r="G32" s="8">
        <f t="shared" si="0"/>
        <v>0</v>
      </c>
      <c r="I32" s="8">
        <v>0</v>
      </c>
      <c r="K32" s="8">
        <v>66412351</v>
      </c>
      <c r="M32" s="8">
        <v>1038260145853</v>
      </c>
      <c r="O32" s="8">
        <f t="shared" si="1"/>
        <v>999999990442</v>
      </c>
      <c r="Q32" s="94">
        <v>38260155411</v>
      </c>
      <c r="R32" s="94"/>
    </row>
    <row r="33" spans="1:18" ht="21.75" customHeight="1">
      <c r="A33" s="7" t="s">
        <v>80</v>
      </c>
      <c r="C33" s="8">
        <v>0</v>
      </c>
      <c r="E33" s="8">
        <v>0</v>
      </c>
      <c r="G33" s="8">
        <f t="shared" si="0"/>
        <v>0</v>
      </c>
      <c r="I33" s="8">
        <v>0</v>
      </c>
      <c r="K33" s="8">
        <v>4775000</v>
      </c>
      <c r="M33" s="8">
        <v>69918373241</v>
      </c>
      <c r="O33" s="8">
        <f t="shared" si="1"/>
        <v>71759975157</v>
      </c>
      <c r="Q33" s="94">
        <v>-1841601916</v>
      </c>
      <c r="R33" s="94"/>
    </row>
    <row r="34" spans="1:18" ht="21.75" customHeight="1">
      <c r="A34" s="7" t="s">
        <v>241</v>
      </c>
      <c r="C34" s="8">
        <v>0</v>
      </c>
      <c r="E34" s="8">
        <v>0</v>
      </c>
      <c r="G34" s="8">
        <f t="shared" si="0"/>
        <v>0</v>
      </c>
      <c r="I34" s="8">
        <v>0</v>
      </c>
      <c r="K34" s="8">
        <v>2000000</v>
      </c>
      <c r="M34" s="8">
        <v>21338365202</v>
      </c>
      <c r="O34" s="8">
        <f t="shared" si="1"/>
        <v>19992923202</v>
      </c>
      <c r="Q34" s="94">
        <v>1345442000</v>
      </c>
      <c r="R34" s="94"/>
    </row>
    <row r="35" spans="1:18" ht="21.75" customHeight="1">
      <c r="A35" s="7" t="s">
        <v>242</v>
      </c>
      <c r="C35" s="8">
        <v>0</v>
      </c>
      <c r="E35" s="8">
        <v>0</v>
      </c>
      <c r="G35" s="8">
        <f t="shared" si="0"/>
        <v>0</v>
      </c>
      <c r="I35" s="8">
        <v>0</v>
      </c>
      <c r="K35" s="8">
        <v>4400000</v>
      </c>
      <c r="M35" s="8">
        <v>87851552250</v>
      </c>
      <c r="O35" s="8">
        <f t="shared" si="1"/>
        <v>99988325303</v>
      </c>
      <c r="Q35" s="94">
        <v>-12136773053</v>
      </c>
      <c r="R35" s="94"/>
    </row>
    <row r="36" spans="1:18" ht="21.75" customHeight="1">
      <c r="A36" s="7" t="s">
        <v>223</v>
      </c>
      <c r="C36" s="8">
        <v>0</v>
      </c>
      <c r="E36" s="8">
        <v>0</v>
      </c>
      <c r="G36" s="8">
        <f t="shared" si="0"/>
        <v>0</v>
      </c>
      <c r="I36" s="8">
        <v>0</v>
      </c>
      <c r="K36" s="8">
        <v>35500000</v>
      </c>
      <c r="M36" s="8">
        <v>123833859095</v>
      </c>
      <c r="O36" s="8">
        <f t="shared" si="1"/>
        <v>121534384133</v>
      </c>
      <c r="Q36" s="94">
        <v>2299474962</v>
      </c>
      <c r="R36" s="94"/>
    </row>
    <row r="37" spans="1:18" ht="21.75" customHeight="1">
      <c r="A37" s="7" t="s">
        <v>224</v>
      </c>
      <c r="C37" s="8">
        <v>0</v>
      </c>
      <c r="E37" s="8">
        <v>0</v>
      </c>
      <c r="G37" s="8">
        <f t="shared" si="0"/>
        <v>0</v>
      </c>
      <c r="I37" s="8">
        <v>0</v>
      </c>
      <c r="K37" s="8">
        <v>254967133</v>
      </c>
      <c r="M37" s="8">
        <v>157139046884</v>
      </c>
      <c r="O37" s="8">
        <f t="shared" si="1"/>
        <v>114230059281</v>
      </c>
      <c r="Q37" s="94">
        <v>42908987603</v>
      </c>
      <c r="R37" s="94"/>
    </row>
    <row r="38" spans="1:18" ht="21.75" customHeight="1">
      <c r="A38" s="7" t="s">
        <v>243</v>
      </c>
      <c r="C38" s="8">
        <v>0</v>
      </c>
      <c r="E38" s="8">
        <v>0</v>
      </c>
      <c r="G38" s="8">
        <f t="shared" si="0"/>
        <v>0</v>
      </c>
      <c r="I38" s="8">
        <v>0</v>
      </c>
      <c r="K38" s="8">
        <v>579746</v>
      </c>
      <c r="M38" s="8">
        <v>234557105268</v>
      </c>
      <c r="O38" s="8">
        <f t="shared" si="1"/>
        <v>212235253732</v>
      </c>
      <c r="Q38" s="94">
        <v>22321851536</v>
      </c>
      <c r="R38" s="94"/>
    </row>
    <row r="39" spans="1:18" ht="21.75" customHeight="1">
      <c r="A39" s="7" t="s">
        <v>244</v>
      </c>
      <c r="C39" s="8">
        <v>0</v>
      </c>
      <c r="E39" s="8">
        <v>0</v>
      </c>
      <c r="G39" s="8">
        <f t="shared" si="0"/>
        <v>0</v>
      </c>
      <c r="I39" s="8">
        <v>0</v>
      </c>
      <c r="K39" s="8">
        <v>2783000</v>
      </c>
      <c r="M39" s="8">
        <v>56830333750</v>
      </c>
      <c r="O39" s="8">
        <f t="shared" si="1"/>
        <v>55180031243</v>
      </c>
      <c r="Q39" s="94">
        <v>1650302507</v>
      </c>
      <c r="R39" s="94"/>
    </row>
    <row r="40" spans="1:18" ht="21.75" customHeight="1">
      <c r="A40" s="7" t="s">
        <v>245</v>
      </c>
      <c r="C40" s="8">
        <v>0</v>
      </c>
      <c r="E40" s="8">
        <v>0</v>
      </c>
      <c r="G40" s="8">
        <f t="shared" si="0"/>
        <v>0</v>
      </c>
      <c r="I40" s="8">
        <v>0</v>
      </c>
      <c r="K40" s="8">
        <v>4000000</v>
      </c>
      <c r="M40" s="8">
        <v>37835017520</v>
      </c>
      <c r="O40" s="8">
        <f t="shared" si="1"/>
        <v>40001417520</v>
      </c>
      <c r="Q40" s="94">
        <v>-2166400000</v>
      </c>
      <c r="R40" s="94"/>
    </row>
    <row r="41" spans="1:18" ht="21.75" customHeight="1">
      <c r="A41" s="7" t="s">
        <v>246</v>
      </c>
      <c r="C41" s="8">
        <v>0</v>
      </c>
      <c r="E41" s="8">
        <v>0</v>
      </c>
      <c r="G41" s="8">
        <f t="shared" si="0"/>
        <v>0</v>
      </c>
      <c r="I41" s="8">
        <v>0</v>
      </c>
      <c r="K41" s="8">
        <v>5000000</v>
      </c>
      <c r="M41" s="8">
        <v>50140186572</v>
      </c>
      <c r="O41" s="8">
        <f t="shared" si="1"/>
        <v>49746280441</v>
      </c>
      <c r="Q41" s="94">
        <v>393906131</v>
      </c>
      <c r="R41" s="94"/>
    </row>
    <row r="42" spans="1:18" ht="21.75" customHeight="1">
      <c r="A42" s="7" t="s">
        <v>247</v>
      </c>
      <c r="C42" s="8">
        <v>0</v>
      </c>
      <c r="E42" s="8">
        <v>0</v>
      </c>
      <c r="G42" s="8">
        <f t="shared" si="0"/>
        <v>0</v>
      </c>
      <c r="I42" s="8">
        <v>0</v>
      </c>
      <c r="K42" s="8">
        <v>1000000</v>
      </c>
      <c r="M42" s="8">
        <v>19516796323</v>
      </c>
      <c r="O42" s="8">
        <f t="shared" si="1"/>
        <v>15498342573</v>
      </c>
      <c r="Q42" s="94">
        <v>4018453750</v>
      </c>
      <c r="R42" s="94"/>
    </row>
    <row r="43" spans="1:18" ht="21.75" customHeight="1">
      <c r="A43" s="7" t="s">
        <v>225</v>
      </c>
      <c r="C43" s="8">
        <v>0</v>
      </c>
      <c r="E43" s="8">
        <v>0</v>
      </c>
      <c r="G43" s="8">
        <f t="shared" si="0"/>
        <v>0</v>
      </c>
      <c r="I43" s="8">
        <v>0</v>
      </c>
      <c r="K43" s="8">
        <v>32163634</v>
      </c>
      <c r="M43" s="8">
        <v>121038772463</v>
      </c>
      <c r="O43" s="8">
        <f t="shared" si="1"/>
        <v>85697221138</v>
      </c>
      <c r="Q43" s="94">
        <v>35341551325</v>
      </c>
      <c r="R43" s="94"/>
    </row>
    <row r="44" spans="1:18" ht="21.75" customHeight="1">
      <c r="A44" s="7" t="s">
        <v>248</v>
      </c>
      <c r="C44" s="8">
        <v>0</v>
      </c>
      <c r="E44" s="8">
        <v>0</v>
      </c>
      <c r="G44" s="8">
        <f t="shared" si="0"/>
        <v>0</v>
      </c>
      <c r="I44" s="8">
        <v>0</v>
      </c>
      <c r="K44" s="8">
        <v>8625600</v>
      </c>
      <c r="M44" s="8">
        <v>122638780800</v>
      </c>
      <c r="O44" s="8">
        <f t="shared" si="1"/>
        <v>83544546888</v>
      </c>
      <c r="Q44" s="94">
        <v>39094233912</v>
      </c>
      <c r="R44" s="94"/>
    </row>
    <row r="45" spans="1:18" ht="21.75" customHeight="1">
      <c r="A45" s="7" t="s">
        <v>73</v>
      </c>
      <c r="C45" s="8">
        <v>0</v>
      </c>
      <c r="E45" s="8">
        <v>0</v>
      </c>
      <c r="G45" s="8">
        <f t="shared" si="0"/>
        <v>0</v>
      </c>
      <c r="I45" s="8">
        <v>0</v>
      </c>
      <c r="K45" s="8">
        <v>11200000</v>
      </c>
      <c r="M45" s="8">
        <v>219871130618</v>
      </c>
      <c r="O45" s="8">
        <f t="shared" si="1"/>
        <v>158599835611</v>
      </c>
      <c r="Q45" s="94">
        <v>61271295007</v>
      </c>
      <c r="R45" s="94"/>
    </row>
    <row r="46" spans="1:18" ht="21.75" customHeight="1">
      <c r="A46" s="7" t="s">
        <v>226</v>
      </c>
      <c r="C46" s="8">
        <v>0</v>
      </c>
      <c r="E46" s="8">
        <v>0</v>
      </c>
      <c r="G46" s="8">
        <f t="shared" si="0"/>
        <v>0</v>
      </c>
      <c r="I46" s="8">
        <v>0</v>
      </c>
      <c r="K46" s="8">
        <v>12083</v>
      </c>
      <c r="M46" s="8">
        <v>12769490047</v>
      </c>
      <c r="O46" s="8">
        <f t="shared" si="1"/>
        <v>12761823827</v>
      </c>
      <c r="Q46" s="94">
        <v>7666220</v>
      </c>
      <c r="R46" s="94"/>
    </row>
    <row r="47" spans="1:18" ht="21.75" customHeight="1">
      <c r="A47" s="7" t="s">
        <v>227</v>
      </c>
      <c r="C47" s="8">
        <v>0</v>
      </c>
      <c r="E47" s="8">
        <v>0</v>
      </c>
      <c r="G47" s="8">
        <f t="shared" si="0"/>
        <v>0</v>
      </c>
      <c r="I47" s="8">
        <v>0</v>
      </c>
      <c r="K47" s="8">
        <v>4692065</v>
      </c>
      <c r="M47" s="8">
        <v>8217666672</v>
      </c>
      <c r="O47" s="8">
        <f t="shared" si="1"/>
        <v>8145720997</v>
      </c>
      <c r="Q47" s="94">
        <v>71945675</v>
      </c>
      <c r="R47" s="94"/>
    </row>
    <row r="48" spans="1:18" ht="21.75" customHeight="1">
      <c r="A48" s="7" t="s">
        <v>249</v>
      </c>
      <c r="C48" s="8">
        <v>0</v>
      </c>
      <c r="E48" s="8">
        <v>0</v>
      </c>
      <c r="G48" s="8">
        <f t="shared" si="0"/>
        <v>0</v>
      </c>
      <c r="I48" s="8">
        <v>0</v>
      </c>
      <c r="K48" s="8">
        <v>43978468</v>
      </c>
      <c r="M48" s="8">
        <v>1038203212353</v>
      </c>
      <c r="O48" s="8">
        <f t="shared" si="1"/>
        <v>999999996771</v>
      </c>
      <c r="Q48" s="94">
        <v>38203215582</v>
      </c>
      <c r="R48" s="94"/>
    </row>
    <row r="49" spans="1:18" ht="21.75" customHeight="1">
      <c r="A49" s="7" t="s">
        <v>64</v>
      </c>
      <c r="C49" s="8">
        <v>0</v>
      </c>
      <c r="E49" s="8">
        <v>0</v>
      </c>
      <c r="G49" s="8">
        <f t="shared" si="0"/>
        <v>0</v>
      </c>
      <c r="I49" s="8">
        <v>0</v>
      </c>
      <c r="K49" s="8">
        <v>33487760</v>
      </c>
      <c r="M49" s="8">
        <v>722520396331</v>
      </c>
      <c r="O49" s="8">
        <f t="shared" si="1"/>
        <v>695889238704</v>
      </c>
      <c r="Q49" s="94">
        <v>26631157627</v>
      </c>
      <c r="R49" s="94"/>
    </row>
    <row r="50" spans="1:18" ht="21.75" customHeight="1">
      <c r="A50" s="7" t="s">
        <v>228</v>
      </c>
      <c r="C50" s="8">
        <v>0</v>
      </c>
      <c r="E50" s="8">
        <v>0</v>
      </c>
      <c r="G50" s="8">
        <f t="shared" si="0"/>
        <v>0</v>
      </c>
      <c r="I50" s="8">
        <v>0</v>
      </c>
      <c r="K50" s="8">
        <v>130000000</v>
      </c>
      <c r="M50" s="8">
        <v>219179735010</v>
      </c>
      <c r="O50" s="8">
        <f t="shared" si="1"/>
        <v>169267057538</v>
      </c>
      <c r="Q50" s="94">
        <v>49912677472</v>
      </c>
      <c r="R50" s="94"/>
    </row>
    <row r="51" spans="1:18" ht="21.75" customHeight="1">
      <c r="A51" s="7" t="s">
        <v>121</v>
      </c>
      <c r="C51" s="8">
        <v>5597152</v>
      </c>
      <c r="E51" s="8">
        <v>4772530745682</v>
      </c>
      <c r="G51" s="8">
        <f t="shared" si="0"/>
        <v>4725784108839</v>
      </c>
      <c r="I51" s="8">
        <v>46746636843</v>
      </c>
      <c r="K51" s="8">
        <v>5597152</v>
      </c>
      <c r="M51" s="8">
        <v>4772530745682</v>
      </c>
      <c r="O51" s="8">
        <f t="shared" si="1"/>
        <v>4725721844121</v>
      </c>
      <c r="Q51" s="94">
        <v>46808901561</v>
      </c>
      <c r="R51" s="94"/>
    </row>
    <row r="52" spans="1:18" ht="21.75" customHeight="1">
      <c r="A52" s="7" t="s">
        <v>255</v>
      </c>
      <c r="C52" s="8">
        <v>0</v>
      </c>
      <c r="E52" s="8">
        <v>0</v>
      </c>
      <c r="G52" s="8">
        <f t="shared" si="0"/>
        <v>0</v>
      </c>
      <c r="I52" s="8">
        <v>0</v>
      </c>
      <c r="K52" s="8">
        <v>350000</v>
      </c>
      <c r="M52" s="8">
        <v>349944062500</v>
      </c>
      <c r="O52" s="8">
        <f t="shared" si="1"/>
        <v>349880625000</v>
      </c>
      <c r="Q52" s="94">
        <v>63437500</v>
      </c>
      <c r="R52" s="94"/>
    </row>
    <row r="53" spans="1:18" ht="21.75" customHeight="1">
      <c r="A53" s="7" t="s">
        <v>256</v>
      </c>
      <c r="C53" s="8">
        <v>0</v>
      </c>
      <c r="E53" s="8">
        <v>0</v>
      </c>
      <c r="G53" s="8">
        <f t="shared" si="0"/>
        <v>0</v>
      </c>
      <c r="I53" s="8">
        <v>0</v>
      </c>
      <c r="K53" s="8">
        <v>957700</v>
      </c>
      <c r="M53" s="8">
        <v>878123861000</v>
      </c>
      <c r="O53" s="8">
        <f t="shared" si="1"/>
        <v>755104482875</v>
      </c>
      <c r="Q53" s="94">
        <v>123019378125</v>
      </c>
      <c r="R53" s="94"/>
    </row>
    <row r="54" spans="1:18" ht="21.75" customHeight="1">
      <c r="A54" s="7" t="s">
        <v>257</v>
      </c>
      <c r="C54" s="8">
        <v>0</v>
      </c>
      <c r="E54" s="8">
        <v>0</v>
      </c>
      <c r="G54" s="8">
        <f t="shared" si="0"/>
        <v>0</v>
      </c>
      <c r="I54" s="8">
        <v>0</v>
      </c>
      <c r="K54" s="8">
        <v>1874200</v>
      </c>
      <c r="M54" s="8">
        <v>1788529060000</v>
      </c>
      <c r="O54" s="8">
        <f t="shared" si="1"/>
        <v>1525864443307</v>
      </c>
      <c r="Q54" s="94">
        <v>262664616693</v>
      </c>
      <c r="R54" s="94"/>
    </row>
    <row r="55" spans="1:18" ht="21.75" customHeight="1">
      <c r="A55" s="7" t="s">
        <v>258</v>
      </c>
      <c r="C55" s="8">
        <v>0</v>
      </c>
      <c r="E55" s="8">
        <v>0</v>
      </c>
      <c r="G55" s="8">
        <f t="shared" si="0"/>
        <v>0</v>
      </c>
      <c r="I55" s="8">
        <v>0</v>
      </c>
      <c r="K55" s="8">
        <v>420000</v>
      </c>
      <c r="M55" s="8">
        <v>420000000000</v>
      </c>
      <c r="O55" s="8">
        <f t="shared" si="1"/>
        <v>412209873416</v>
      </c>
      <c r="Q55" s="94">
        <v>7790126584</v>
      </c>
      <c r="R55" s="94"/>
    </row>
    <row r="56" spans="1:18" ht="21.75" customHeight="1">
      <c r="A56" s="7" t="s">
        <v>259</v>
      </c>
      <c r="C56" s="8">
        <v>0</v>
      </c>
      <c r="E56" s="8">
        <v>0</v>
      </c>
      <c r="G56" s="8">
        <f t="shared" si="0"/>
        <v>0</v>
      </c>
      <c r="I56" s="8">
        <v>0</v>
      </c>
      <c r="K56" s="8">
        <v>2050000</v>
      </c>
      <c r="M56" s="8">
        <v>1840851861875</v>
      </c>
      <c r="O56" s="8">
        <f t="shared" si="1"/>
        <v>1890119206937</v>
      </c>
      <c r="Q56" s="94">
        <v>-49267345062</v>
      </c>
      <c r="R56" s="94"/>
    </row>
    <row r="57" spans="1:18" ht="21.75" customHeight="1">
      <c r="A57" s="7" t="s">
        <v>260</v>
      </c>
      <c r="C57" s="8">
        <v>0</v>
      </c>
      <c r="E57" s="8">
        <v>0</v>
      </c>
      <c r="G57" s="8">
        <f t="shared" si="0"/>
        <v>0</v>
      </c>
      <c r="I57" s="8">
        <v>0</v>
      </c>
      <c r="K57" s="8">
        <v>1000000</v>
      </c>
      <c r="M57" s="8">
        <v>1000000000000</v>
      </c>
      <c r="O57" s="8">
        <f t="shared" si="1"/>
        <v>985721305625</v>
      </c>
      <c r="Q57" s="94">
        <v>14278694375</v>
      </c>
      <c r="R57" s="94"/>
    </row>
    <row r="58" spans="1:18" ht="21.75" customHeight="1">
      <c r="A58" s="7" t="s">
        <v>261</v>
      </c>
      <c r="C58" s="8">
        <v>0</v>
      </c>
      <c r="E58" s="8">
        <v>0</v>
      </c>
      <c r="G58" s="8">
        <f t="shared" si="0"/>
        <v>0</v>
      </c>
      <c r="I58" s="8">
        <v>0</v>
      </c>
      <c r="K58" s="8">
        <v>1225000</v>
      </c>
      <c r="M58" s="8">
        <v>1192743630735</v>
      </c>
      <c r="O58" s="8">
        <f t="shared" si="1"/>
        <v>1128581781158</v>
      </c>
      <c r="Q58" s="94">
        <v>64161849577</v>
      </c>
      <c r="R58" s="94"/>
    </row>
    <row r="59" spans="1:18" ht="21.75" customHeight="1">
      <c r="A59" s="7" t="s">
        <v>262</v>
      </c>
      <c r="C59" s="8">
        <v>0</v>
      </c>
      <c r="E59" s="8">
        <v>0</v>
      </c>
      <c r="G59" s="8">
        <f t="shared" si="0"/>
        <v>0</v>
      </c>
      <c r="I59" s="8">
        <v>0</v>
      </c>
      <c r="K59" s="8">
        <v>1000000</v>
      </c>
      <c r="M59" s="8">
        <v>1000000000000</v>
      </c>
      <c r="O59" s="8">
        <f t="shared" si="1"/>
        <v>999818750000</v>
      </c>
      <c r="Q59" s="94">
        <v>181250000</v>
      </c>
      <c r="R59" s="94"/>
    </row>
    <row r="60" spans="1:18" ht="21.75" customHeight="1">
      <c r="A60" s="7" t="s">
        <v>263</v>
      </c>
      <c r="C60" s="8">
        <v>0</v>
      </c>
      <c r="E60" s="8">
        <v>0</v>
      </c>
      <c r="G60" s="8">
        <f t="shared" si="0"/>
        <v>0</v>
      </c>
      <c r="I60" s="8">
        <v>0</v>
      </c>
      <c r="K60" s="8">
        <v>151609</v>
      </c>
      <c r="M60" s="8">
        <v>151609000000</v>
      </c>
      <c r="O60" s="8">
        <f t="shared" si="1"/>
        <v>122561238698</v>
      </c>
      <c r="Q60" s="94">
        <v>29047761302</v>
      </c>
      <c r="R60" s="94"/>
    </row>
    <row r="61" spans="1:18" ht="21.75" customHeight="1">
      <c r="A61" s="7" t="s">
        <v>264</v>
      </c>
      <c r="C61" s="8">
        <v>0</v>
      </c>
      <c r="E61" s="8">
        <v>0</v>
      </c>
      <c r="G61" s="8">
        <f t="shared" si="0"/>
        <v>0</v>
      </c>
      <c r="I61" s="8">
        <v>0</v>
      </c>
      <c r="K61" s="8">
        <v>1942000</v>
      </c>
      <c r="M61" s="8">
        <v>1942000000000</v>
      </c>
      <c r="O61" s="8">
        <f t="shared" si="1"/>
        <v>1847406387446</v>
      </c>
      <c r="Q61" s="94">
        <v>94593612554</v>
      </c>
      <c r="R61" s="94"/>
    </row>
    <row r="62" spans="1:18" ht="21.75" customHeight="1">
      <c r="A62" s="7" t="s">
        <v>265</v>
      </c>
      <c r="C62" s="8">
        <v>0</v>
      </c>
      <c r="E62" s="8">
        <v>0</v>
      </c>
      <c r="G62" s="8">
        <f t="shared" si="0"/>
        <v>0</v>
      </c>
      <c r="I62" s="8">
        <v>0</v>
      </c>
      <c r="K62" s="8">
        <v>1200000</v>
      </c>
      <c r="M62" s="8">
        <v>1200000000000</v>
      </c>
      <c r="O62" s="8">
        <f t="shared" si="1"/>
        <v>1199782500000</v>
      </c>
      <c r="Q62" s="94">
        <v>217500000</v>
      </c>
      <c r="R62" s="94"/>
    </row>
    <row r="63" spans="1:18" ht="21.75" customHeight="1">
      <c r="A63" s="7" t="s">
        <v>266</v>
      </c>
      <c r="C63" s="8">
        <v>0</v>
      </c>
      <c r="E63" s="8">
        <v>0</v>
      </c>
      <c r="G63" s="8">
        <f t="shared" si="0"/>
        <v>0</v>
      </c>
      <c r="I63" s="8">
        <v>0</v>
      </c>
      <c r="K63" s="8">
        <v>880000</v>
      </c>
      <c r="M63" s="8">
        <v>880000000000</v>
      </c>
      <c r="O63" s="8">
        <f t="shared" si="1"/>
        <v>782970060950</v>
      </c>
      <c r="Q63" s="94">
        <v>97029939050</v>
      </c>
      <c r="R63" s="94"/>
    </row>
    <row r="64" spans="1:18" ht="21.75" customHeight="1">
      <c r="A64" s="7" t="s">
        <v>145</v>
      </c>
      <c r="C64" s="8">
        <v>0</v>
      </c>
      <c r="E64" s="8">
        <v>0</v>
      </c>
      <c r="G64" s="8">
        <f t="shared" si="0"/>
        <v>0</v>
      </c>
      <c r="I64" s="8">
        <v>0</v>
      </c>
      <c r="K64" s="8">
        <v>405000</v>
      </c>
      <c r="M64" s="8">
        <v>386259210750</v>
      </c>
      <c r="O64" s="8">
        <f t="shared" si="1"/>
        <v>404979210750</v>
      </c>
      <c r="Q64" s="94">
        <v>-18720000000</v>
      </c>
      <c r="R64" s="94"/>
    </row>
    <row r="65" spans="1:18" ht="21.75" customHeight="1">
      <c r="A65" s="7" t="s">
        <v>267</v>
      </c>
      <c r="C65" s="8">
        <v>0</v>
      </c>
      <c r="E65" s="8">
        <v>0</v>
      </c>
      <c r="G65" s="8">
        <f t="shared" si="0"/>
        <v>0</v>
      </c>
      <c r="I65" s="8">
        <v>0</v>
      </c>
      <c r="K65" s="8">
        <v>500000</v>
      </c>
      <c r="M65" s="8">
        <v>329480440625</v>
      </c>
      <c r="O65" s="8">
        <f t="shared" si="1"/>
        <v>289927878125</v>
      </c>
      <c r="Q65" s="94">
        <v>39552562500</v>
      </c>
      <c r="R65" s="94"/>
    </row>
    <row r="66" spans="1:18" ht="21.75" customHeight="1">
      <c r="A66" s="7" t="s">
        <v>118</v>
      </c>
      <c r="C66" s="8">
        <v>0</v>
      </c>
      <c r="E66" s="8">
        <v>0</v>
      </c>
      <c r="G66" s="8">
        <f t="shared" si="0"/>
        <v>0</v>
      </c>
      <c r="I66" s="8">
        <v>0</v>
      </c>
      <c r="K66" s="8">
        <v>1172720</v>
      </c>
      <c r="M66" s="8">
        <v>1059910479704</v>
      </c>
      <c r="O66" s="8">
        <f t="shared" si="1"/>
        <v>1161515342671</v>
      </c>
      <c r="Q66" s="94">
        <v>-101604862967</v>
      </c>
      <c r="R66" s="94"/>
    </row>
    <row r="67" spans="1:18" ht="21.75" customHeight="1">
      <c r="A67" s="7" t="s">
        <v>355</v>
      </c>
      <c r="C67" s="8"/>
      <c r="E67" s="8"/>
      <c r="G67" s="8"/>
      <c r="I67" s="8"/>
      <c r="K67" s="8">
        <v>50000000</v>
      </c>
      <c r="M67" s="8">
        <v>641452500000</v>
      </c>
      <c r="O67" s="8">
        <v>601431330001</v>
      </c>
      <c r="Q67" s="107">
        <v>40021169999</v>
      </c>
      <c r="R67" s="107"/>
    </row>
    <row r="68" spans="1:18" ht="21.75" customHeight="1" thickBot="1">
      <c r="A68" s="13" t="s">
        <v>32</v>
      </c>
      <c r="C68" s="14">
        <f>SUM(C8:C66)</f>
        <v>36584477</v>
      </c>
      <c r="E68" s="14">
        <f>SUM(E8:E66)</f>
        <v>6174770250207</v>
      </c>
      <c r="G68" s="14">
        <f>SUM(G8:G66)</f>
        <v>5775373531661</v>
      </c>
      <c r="I68" s="14">
        <f>SUM(I8:I66)</f>
        <v>399396718546</v>
      </c>
      <c r="K68" s="14">
        <f>SUM(K8:K67)</f>
        <v>1177352623</v>
      </c>
      <c r="M68" s="14">
        <f>SUM(M8:M67)</f>
        <v>32004705418559</v>
      </c>
      <c r="O68" s="14">
        <f>SUM(O8:O67)</f>
        <v>29892365871742</v>
      </c>
      <c r="Q68" s="100">
        <f>SUM(Q8:R67)</f>
        <v>2112339546817</v>
      </c>
      <c r="R68" s="100"/>
    </row>
    <row r="69" spans="1:18" ht="13.5" thickTop="1"/>
    <row r="70" spans="1:18">
      <c r="Q70" s="18"/>
    </row>
    <row r="71" spans="1:18">
      <c r="Q71" s="18"/>
    </row>
  </sheetData>
  <autoFilter ref="A6:R68" xr:uid="{00000000-0001-0000-12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69">
    <mergeCell ref="Q63:R63"/>
    <mergeCell ref="Q64:R64"/>
    <mergeCell ref="Q65:R65"/>
    <mergeCell ref="Q66:R66"/>
    <mergeCell ref="Q68:R68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1"/>
  <sheetViews>
    <sheetView rightToLeft="1" topLeftCell="P1" workbookViewId="0">
      <selection activeCell="AM9" sqref="AF9:AM1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7.7109375" customWidth="1"/>
    <col min="17" max="17" width="1.28515625" customWidth="1"/>
    <col min="18" max="18" width="12.42578125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42578125" bestFit="1" customWidth="1"/>
    <col min="27" max="27" width="1.28515625" customWidth="1"/>
    <col min="28" max="28" width="18.28515625" bestFit="1" customWidth="1"/>
    <col min="29" max="29" width="0.28515625" customWidth="1"/>
    <col min="31" max="31" width="22.42578125" bestFit="1" customWidth="1"/>
    <col min="33" max="33" width="10" bestFit="1" customWidth="1"/>
    <col min="35" max="35" width="10" bestFit="1" customWidth="1"/>
  </cols>
  <sheetData>
    <row r="1" spans="1:31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31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31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1" ht="14.45" customHeight="1">
      <c r="A4" s="1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31" ht="14.45" customHeight="1">
      <c r="A5" s="88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31" ht="14.45" customHeight="1">
      <c r="F6" s="89" t="s">
        <v>7</v>
      </c>
      <c r="G6" s="89"/>
      <c r="H6" s="89"/>
      <c r="I6" s="89"/>
      <c r="J6" s="89"/>
      <c r="L6" s="89" t="s">
        <v>8</v>
      </c>
      <c r="M6" s="89"/>
      <c r="N6" s="89"/>
      <c r="O6" s="89"/>
      <c r="P6" s="89"/>
      <c r="Q6" s="89"/>
      <c r="R6" s="89"/>
      <c r="T6" s="89" t="s">
        <v>9</v>
      </c>
      <c r="U6" s="89"/>
      <c r="V6" s="89"/>
      <c r="W6" s="89"/>
      <c r="X6" s="89"/>
      <c r="Y6" s="89"/>
      <c r="Z6" s="89"/>
      <c r="AA6" s="89"/>
      <c r="AB6" s="89"/>
    </row>
    <row r="7" spans="1:31" ht="14.45" customHeight="1">
      <c r="F7" s="3"/>
      <c r="G7" s="3"/>
      <c r="H7" s="3"/>
      <c r="I7" s="3"/>
      <c r="J7" s="3"/>
      <c r="L7" s="90" t="s">
        <v>10</v>
      </c>
      <c r="M7" s="90"/>
      <c r="N7" s="90"/>
      <c r="O7" s="3"/>
      <c r="P7" s="90" t="s">
        <v>11</v>
      </c>
      <c r="Q7" s="90"/>
      <c r="R7" s="90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89" t="s">
        <v>12</v>
      </c>
      <c r="B8" s="89"/>
      <c r="C8" s="89"/>
      <c r="E8" s="89" t="s">
        <v>13</v>
      </c>
      <c r="F8" s="8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2" t="s">
        <v>18</v>
      </c>
      <c r="AE8" s="81">
        <v>136559123923235</v>
      </c>
    </row>
    <row r="9" spans="1:31" ht="21.75" customHeight="1">
      <c r="A9" s="91" t="s">
        <v>19</v>
      </c>
      <c r="B9" s="91"/>
      <c r="C9" s="91"/>
      <c r="E9" s="92">
        <v>100000000</v>
      </c>
      <c r="F9" s="92"/>
      <c r="H9" s="6">
        <v>61363035002</v>
      </c>
      <c r="J9" s="6">
        <v>53185672000</v>
      </c>
      <c r="L9" s="6">
        <v>0</v>
      </c>
      <c r="N9" s="6">
        <v>0</v>
      </c>
      <c r="P9" s="6">
        <v>0</v>
      </c>
      <c r="R9" s="6">
        <v>0</v>
      </c>
      <c r="T9" s="6">
        <v>100000000</v>
      </c>
      <c r="V9" s="6">
        <v>407</v>
      </c>
      <c r="X9" s="6">
        <v>61363035002</v>
      </c>
      <c r="Z9" s="6">
        <v>40385389000</v>
      </c>
      <c r="AB9" s="57">
        <f>Z9/$AE$8</f>
        <v>2.9573556009851194E-4</v>
      </c>
    </row>
    <row r="10" spans="1:31" ht="21.75" customHeight="1">
      <c r="A10" s="93" t="s">
        <v>20</v>
      </c>
      <c r="B10" s="93"/>
      <c r="C10" s="93"/>
      <c r="E10" s="94">
        <v>50000000</v>
      </c>
      <c r="F10" s="94"/>
      <c r="H10" s="8">
        <v>79561387506</v>
      </c>
      <c r="J10" s="8">
        <v>72931845000</v>
      </c>
      <c r="L10" s="8">
        <v>0</v>
      </c>
      <c r="N10" s="8">
        <v>0</v>
      </c>
      <c r="P10" s="8">
        <v>0</v>
      </c>
      <c r="R10" s="8">
        <v>0</v>
      </c>
      <c r="T10" s="8">
        <v>50000000</v>
      </c>
      <c r="V10" s="8">
        <v>1257</v>
      </c>
      <c r="X10" s="8">
        <v>79561387506</v>
      </c>
      <c r="Z10" s="8">
        <v>62364169500</v>
      </c>
      <c r="AB10" s="57">
        <f>Z10/اوراق!$AP$10</f>
        <v>4.5668255410789859E-4</v>
      </c>
    </row>
    <row r="11" spans="1:31" ht="21.75" customHeight="1">
      <c r="A11" s="93" t="s">
        <v>21</v>
      </c>
      <c r="B11" s="93"/>
      <c r="C11" s="93"/>
      <c r="E11" s="94">
        <v>10000000</v>
      </c>
      <c r="F11" s="94"/>
      <c r="H11" s="8">
        <v>107084514465</v>
      </c>
      <c r="J11" s="8">
        <v>103493761000</v>
      </c>
      <c r="L11" s="8">
        <v>0</v>
      </c>
      <c r="N11" s="8">
        <v>0</v>
      </c>
      <c r="P11" s="8">
        <v>0</v>
      </c>
      <c r="R11" s="8">
        <v>0</v>
      </c>
      <c r="T11" s="8">
        <v>10000000</v>
      </c>
      <c r="V11" s="8">
        <v>9730</v>
      </c>
      <c r="X11" s="8">
        <v>107084514465</v>
      </c>
      <c r="Z11" s="8">
        <v>96547871000</v>
      </c>
      <c r="AB11" s="57">
        <f>Z11/اوراق!$AP$10</f>
        <v>7.0700417684484542E-4</v>
      </c>
    </row>
    <row r="12" spans="1:31" ht="21.75" customHeight="1">
      <c r="A12" s="93" t="s">
        <v>22</v>
      </c>
      <c r="B12" s="93"/>
      <c r="C12" s="93"/>
      <c r="E12" s="94">
        <v>200000</v>
      </c>
      <c r="F12" s="94"/>
      <c r="H12" s="8">
        <v>1554129191</v>
      </c>
      <c r="J12" s="8">
        <v>1801962320</v>
      </c>
      <c r="L12" s="8">
        <v>20000000</v>
      </c>
      <c r="N12" s="8">
        <v>155458226548</v>
      </c>
      <c r="P12" s="8">
        <v>0</v>
      </c>
      <c r="R12" s="8">
        <v>0</v>
      </c>
      <c r="T12" s="8">
        <v>20200000</v>
      </c>
      <c r="V12" s="8">
        <v>7540</v>
      </c>
      <c r="X12" s="8">
        <v>157012355739</v>
      </c>
      <c r="Z12" s="8">
        <v>151130659160</v>
      </c>
      <c r="AB12" s="57">
        <f>Z12/اوراق!$AP$10</f>
        <v>1.106704955466441E-3</v>
      </c>
    </row>
    <row r="13" spans="1:31" ht="21.75" customHeight="1">
      <c r="A13" s="93" t="s">
        <v>23</v>
      </c>
      <c r="B13" s="93"/>
      <c r="C13" s="93"/>
      <c r="E13" s="94">
        <v>42800000</v>
      </c>
      <c r="F13" s="94"/>
      <c r="H13" s="8">
        <v>176678218863</v>
      </c>
      <c r="J13" s="8">
        <v>203724541332</v>
      </c>
      <c r="L13" s="8">
        <v>0</v>
      </c>
      <c r="N13" s="8">
        <v>0</v>
      </c>
      <c r="P13" s="8">
        <v>0</v>
      </c>
      <c r="R13" s="8">
        <v>0</v>
      </c>
      <c r="T13" s="8">
        <v>42800000</v>
      </c>
      <c r="V13" s="8">
        <v>3916</v>
      </c>
      <c r="X13" s="8">
        <v>176678218863</v>
      </c>
      <c r="Z13" s="8">
        <v>166309214892</v>
      </c>
      <c r="AB13" s="57">
        <f>Z13/اوراق!$AP$10</f>
        <v>1.217855022162332E-3</v>
      </c>
    </row>
    <row r="14" spans="1:31" ht="21.75" customHeight="1">
      <c r="A14" s="93" t="s">
        <v>24</v>
      </c>
      <c r="B14" s="93"/>
      <c r="C14" s="93"/>
      <c r="E14" s="94">
        <v>1000000</v>
      </c>
      <c r="F14" s="94"/>
      <c r="H14" s="8">
        <v>27071367745</v>
      </c>
      <c r="J14" s="8">
        <v>28527762500</v>
      </c>
      <c r="L14" s="8">
        <v>2933785</v>
      </c>
      <c r="N14" s="8">
        <v>0</v>
      </c>
      <c r="P14" s="8">
        <v>0</v>
      </c>
      <c r="R14" s="8">
        <v>0</v>
      </c>
      <c r="T14" s="8">
        <v>3933785</v>
      </c>
      <c r="V14" s="8">
        <v>7016</v>
      </c>
      <c r="X14" s="8">
        <v>27071367745</v>
      </c>
      <c r="Z14" s="8">
        <v>27386091923</v>
      </c>
      <c r="AB14" s="57">
        <f>Z14/اوراق!$AP$10</f>
        <v>2.0054384603693525E-4</v>
      </c>
    </row>
    <row r="15" spans="1:31" ht="21.75" customHeight="1">
      <c r="A15" s="93" t="s">
        <v>26</v>
      </c>
      <c r="B15" s="93"/>
      <c r="C15" s="93"/>
      <c r="E15" s="94">
        <v>15500000</v>
      </c>
      <c r="F15" s="94"/>
      <c r="H15" s="8">
        <v>167973754896</v>
      </c>
      <c r="J15" s="8">
        <v>142266711250</v>
      </c>
      <c r="L15" s="8">
        <v>0</v>
      </c>
      <c r="N15" s="8">
        <v>0</v>
      </c>
      <c r="P15" s="8">
        <v>0</v>
      </c>
      <c r="R15" s="8">
        <v>0</v>
      </c>
      <c r="T15" s="8">
        <v>15500000</v>
      </c>
      <c r="V15" s="8">
        <v>8220</v>
      </c>
      <c r="X15" s="8">
        <v>167973754896</v>
      </c>
      <c r="Z15" s="8">
        <v>126425120700</v>
      </c>
      <c r="AB15" s="57">
        <f>Z15/اوراق!$AP$10</f>
        <v>9.2579036147792139E-4</v>
      </c>
    </row>
    <row r="16" spans="1:31" ht="21.75" customHeight="1">
      <c r="A16" s="93" t="s">
        <v>27</v>
      </c>
      <c r="B16" s="93"/>
      <c r="C16" s="93"/>
      <c r="E16" s="94">
        <v>46400000</v>
      </c>
      <c r="F16" s="94"/>
      <c r="H16" s="8">
        <v>158829553310</v>
      </c>
      <c r="J16" s="8">
        <v>176292244912</v>
      </c>
      <c r="L16" s="8">
        <v>0</v>
      </c>
      <c r="N16" s="8">
        <v>0</v>
      </c>
      <c r="P16" s="8">
        <v>0</v>
      </c>
      <c r="R16" s="8">
        <v>0</v>
      </c>
      <c r="T16" s="8">
        <v>46400000</v>
      </c>
      <c r="V16" s="8">
        <v>2910</v>
      </c>
      <c r="X16" s="8">
        <v>158829553310</v>
      </c>
      <c r="Z16" s="8">
        <v>133980264480</v>
      </c>
      <c r="AB16" s="57">
        <f>Z16/اوراق!$AP$10</f>
        <v>9.811154365292746E-4</v>
      </c>
    </row>
    <row r="17" spans="1:28" ht="21.75" customHeight="1">
      <c r="A17" s="93" t="s">
        <v>29</v>
      </c>
      <c r="B17" s="93"/>
      <c r="C17" s="93"/>
      <c r="E17" s="94">
        <v>6000000</v>
      </c>
      <c r="F17" s="94"/>
      <c r="H17" s="8">
        <v>128273682704</v>
      </c>
      <c r="J17" s="8">
        <v>112523418000</v>
      </c>
      <c r="L17" s="8">
        <v>0</v>
      </c>
      <c r="N17" s="8">
        <v>0</v>
      </c>
      <c r="P17" s="8">
        <v>0</v>
      </c>
      <c r="R17" s="8">
        <v>0</v>
      </c>
      <c r="T17" s="8">
        <v>6000000</v>
      </c>
      <c r="V17" s="8">
        <v>16450</v>
      </c>
      <c r="X17" s="8">
        <v>128273682704</v>
      </c>
      <c r="Z17" s="8">
        <v>97937049000</v>
      </c>
      <c r="AB17" s="57">
        <f>Z17/اوراق!$AP$10</f>
        <v>7.17176898813836E-4</v>
      </c>
    </row>
    <row r="18" spans="1:28" ht="21.75" customHeight="1">
      <c r="A18" s="93" t="s">
        <v>30</v>
      </c>
      <c r="B18" s="93"/>
      <c r="C18" s="93"/>
      <c r="E18" s="94">
        <v>0</v>
      </c>
      <c r="F18" s="94"/>
      <c r="H18" s="8">
        <v>0</v>
      </c>
      <c r="J18" s="8">
        <v>0</v>
      </c>
      <c r="L18" s="8">
        <v>300000</v>
      </c>
      <c r="N18" s="8">
        <v>37535888558</v>
      </c>
      <c r="P18" s="8">
        <v>0</v>
      </c>
      <c r="R18" s="8">
        <v>0</v>
      </c>
      <c r="T18" s="8">
        <v>300000</v>
      </c>
      <c r="V18" s="8">
        <v>125650</v>
      </c>
      <c r="X18" s="8">
        <v>37535888558</v>
      </c>
      <c r="Z18" s="8">
        <v>37403617650</v>
      </c>
      <c r="AB18" s="57">
        <f>Z18/اوراق!$AP$10</f>
        <v>2.7390053901507139E-4</v>
      </c>
    </row>
    <row r="19" spans="1:28" ht="21.75" customHeight="1">
      <c r="A19" s="95" t="s">
        <v>31</v>
      </c>
      <c r="B19" s="95"/>
      <c r="C19" s="95"/>
      <c r="D19" s="11"/>
      <c r="E19" s="94">
        <v>0</v>
      </c>
      <c r="F19" s="96"/>
      <c r="H19" s="12">
        <v>0</v>
      </c>
      <c r="J19" s="12">
        <v>0</v>
      </c>
      <c r="L19" s="12">
        <v>24427181</v>
      </c>
      <c r="N19" s="12">
        <v>58625234400</v>
      </c>
      <c r="P19" s="12">
        <v>0</v>
      </c>
      <c r="R19" s="12">
        <v>0</v>
      </c>
      <c r="T19" s="12">
        <v>24427181</v>
      </c>
      <c r="V19" s="12">
        <v>1391</v>
      </c>
      <c r="X19" s="12">
        <v>58625234400</v>
      </c>
      <c r="Z19" s="12">
        <v>33715557217</v>
      </c>
      <c r="AB19" s="58">
        <f>Z19/اوراق!$AP$10</f>
        <v>2.4689347916403433E-4</v>
      </c>
    </row>
    <row r="20" spans="1:28" ht="21.75" customHeight="1" thickBot="1">
      <c r="A20" s="97" t="s">
        <v>32</v>
      </c>
      <c r="B20" s="97"/>
      <c r="C20" s="97"/>
      <c r="D20" s="97"/>
      <c r="F20" s="14">
        <f>SUM(E9:F19)</f>
        <v>271900000</v>
      </c>
      <c r="H20" s="14">
        <f>SUM(G9:H19)</f>
        <v>908389643682</v>
      </c>
      <c r="J20" s="14">
        <f>SUM(I9:J19)</f>
        <v>894747918314</v>
      </c>
      <c r="L20" s="14">
        <f>SUM(K9:L19)</f>
        <v>47660966</v>
      </c>
      <c r="N20" s="14">
        <f>SUM(M9:N19)</f>
        <v>251619349506</v>
      </c>
      <c r="P20" s="14">
        <v>0</v>
      </c>
      <c r="R20" s="14">
        <v>0</v>
      </c>
      <c r="T20" s="14">
        <f>SUM(S9:T19)</f>
        <v>319560966</v>
      </c>
      <c r="V20" s="14"/>
      <c r="X20" s="14">
        <f>SUM(X9:X19)</f>
        <v>1160008993188</v>
      </c>
      <c r="Z20" s="14">
        <f>SUM(Y9:Z19)</f>
        <v>973585004522</v>
      </c>
      <c r="AB20" s="59">
        <f>SUM(AB9:AB19)</f>
        <v>7.1294028297171023E-3</v>
      </c>
    </row>
    <row r="22" spans="1:28">
      <c r="X22" s="18"/>
      <c r="Y22" s="18"/>
      <c r="Z22" s="18"/>
    </row>
    <row r="25" spans="1:28">
      <c r="X25" s="18"/>
    </row>
    <row r="26" spans="1:28">
      <c r="X26" s="18"/>
    </row>
    <row r="27" spans="1:28">
      <c r="X27" s="18"/>
    </row>
    <row r="28" spans="1:28">
      <c r="X28" s="18"/>
    </row>
    <row r="29" spans="1:28">
      <c r="X29" s="18"/>
    </row>
    <row r="30" spans="1:28">
      <c r="X30" s="18"/>
    </row>
    <row r="31" spans="1:28">
      <c r="X31" s="18"/>
    </row>
  </sheetData>
  <mergeCells count="36">
    <mergeCell ref="A18:C18"/>
    <mergeCell ref="E18:F18"/>
    <mergeCell ref="A19:C19"/>
    <mergeCell ref="E19:F19"/>
    <mergeCell ref="A20:D20"/>
    <mergeCell ref="A16:C16"/>
    <mergeCell ref="E16:F16"/>
    <mergeCell ref="A17:C17"/>
    <mergeCell ref="E17:F17"/>
    <mergeCell ref="A14:C14"/>
    <mergeCell ref="E14:F14"/>
    <mergeCell ref="A15:C15"/>
    <mergeCell ref="E15:F15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5"/>
  <sheetViews>
    <sheetView rightToLeft="1" topLeftCell="F4" workbookViewId="0">
      <selection activeCell="Q66" sqref="Q66"/>
    </sheetView>
  </sheetViews>
  <sheetFormatPr defaultRowHeight="12.75"/>
  <cols>
    <col min="1" max="1" width="29.42578125" bestFit="1" customWidth="1"/>
    <col min="2" max="2" width="1.28515625" customWidth="1"/>
    <col min="3" max="3" width="13.5703125" bestFit="1" customWidth="1"/>
    <col min="4" max="4" width="1.28515625" customWidth="1"/>
    <col min="5" max="5" width="19" customWidth="1"/>
    <col min="6" max="6" width="1.28515625" customWidth="1"/>
    <col min="7" max="7" width="19" customWidth="1"/>
    <col min="8" max="8" width="1.28515625" customWidth="1"/>
    <col min="9" max="9" width="26.28515625" customWidth="1"/>
    <col min="10" max="10" width="1.28515625" customWidth="1"/>
    <col min="11" max="11" width="13.5703125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2.7109375" customWidth="1"/>
    <col min="19" max="19" width="0.28515625" customWidth="1"/>
  </cols>
  <sheetData>
    <row r="1" spans="1:18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/>
    <row r="5" spans="1:18" ht="14.45" customHeight="1">
      <c r="A5" s="88" t="s">
        <v>319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14.45" customHeight="1">
      <c r="A6" s="89" t="s">
        <v>193</v>
      </c>
      <c r="C6" s="89" t="s">
        <v>208</v>
      </c>
      <c r="D6" s="89"/>
      <c r="E6" s="89"/>
      <c r="F6" s="89"/>
      <c r="G6" s="89"/>
      <c r="H6" s="89"/>
      <c r="I6" s="89"/>
      <c r="K6" s="89" t="s">
        <v>209</v>
      </c>
      <c r="L6" s="89"/>
      <c r="M6" s="89"/>
      <c r="N6" s="89"/>
      <c r="O6" s="89"/>
      <c r="P6" s="89"/>
      <c r="Q6" s="89"/>
      <c r="R6" s="89"/>
    </row>
    <row r="7" spans="1:18" ht="39.75" customHeight="1">
      <c r="A7" s="89"/>
      <c r="C7" s="17" t="s">
        <v>13</v>
      </c>
      <c r="D7" s="3"/>
      <c r="E7" s="17" t="s">
        <v>15</v>
      </c>
      <c r="F7" s="3"/>
      <c r="G7" s="17" t="s">
        <v>317</v>
      </c>
      <c r="H7" s="3"/>
      <c r="I7" s="17" t="s">
        <v>320</v>
      </c>
      <c r="K7" s="17" t="s">
        <v>13</v>
      </c>
      <c r="L7" s="3"/>
      <c r="M7" s="17" t="s">
        <v>15</v>
      </c>
      <c r="N7" s="3"/>
      <c r="O7" s="17" t="s">
        <v>317</v>
      </c>
      <c r="P7" s="3"/>
      <c r="Q7" s="106" t="s">
        <v>320</v>
      </c>
      <c r="R7" s="106"/>
    </row>
    <row r="8" spans="1:18" ht="21.75" customHeight="1">
      <c r="A8" s="5" t="s">
        <v>25</v>
      </c>
      <c r="C8" s="6">
        <v>211000000</v>
      </c>
      <c r="E8" s="6">
        <v>548127963460</v>
      </c>
      <c r="G8" s="6">
        <v>538078252900</v>
      </c>
      <c r="I8" s="6">
        <v>10049710560</v>
      </c>
      <c r="K8" s="6">
        <v>211000000</v>
      </c>
      <c r="M8" s="6">
        <v>548127963460</v>
      </c>
      <c r="O8" s="6">
        <v>501711702939</v>
      </c>
      <c r="Q8" s="92">
        <v>46416260521</v>
      </c>
      <c r="R8" s="92"/>
    </row>
    <row r="9" spans="1:18" ht="21.75" customHeight="1">
      <c r="A9" s="7" t="s">
        <v>26</v>
      </c>
      <c r="C9" s="8">
        <v>15500000</v>
      </c>
      <c r="E9" s="8">
        <v>126425120700</v>
      </c>
      <c r="G9" s="8">
        <v>142266711250</v>
      </c>
      <c r="I9" s="8">
        <v>-15841590550</v>
      </c>
      <c r="K9" s="8">
        <v>15500000</v>
      </c>
      <c r="M9" s="8">
        <v>126425120700</v>
      </c>
      <c r="O9" s="8">
        <v>167973754896</v>
      </c>
      <c r="Q9" s="94">
        <v>-41548634196</v>
      </c>
      <c r="R9" s="94"/>
    </row>
    <row r="10" spans="1:18" ht="21.75" customHeight="1">
      <c r="A10" s="7" t="s">
        <v>30</v>
      </c>
      <c r="C10" s="8">
        <v>300000</v>
      </c>
      <c r="E10" s="8">
        <v>37403617650</v>
      </c>
      <c r="G10" s="8">
        <v>37535888558</v>
      </c>
      <c r="I10" s="8">
        <v>-132270908</v>
      </c>
      <c r="K10" s="8">
        <v>300000</v>
      </c>
      <c r="M10" s="8">
        <v>37403617650</v>
      </c>
      <c r="O10" s="8">
        <v>37535888558</v>
      </c>
      <c r="Q10" s="94">
        <v>-132270908</v>
      </c>
      <c r="R10" s="94"/>
    </row>
    <row r="11" spans="1:18" ht="21.75" customHeight="1">
      <c r="A11" s="7" t="s">
        <v>28</v>
      </c>
      <c r="C11" s="8">
        <v>130000000</v>
      </c>
      <c r="E11" s="8">
        <v>547584199500</v>
      </c>
      <c r="G11" s="8">
        <v>496672872080</v>
      </c>
      <c r="I11" s="8">
        <v>50911327420</v>
      </c>
      <c r="K11" s="8">
        <v>130000000</v>
      </c>
      <c r="M11" s="8">
        <v>547584199500</v>
      </c>
      <c r="O11" s="8">
        <v>442198029616</v>
      </c>
      <c r="Q11" s="94">
        <v>105386169884</v>
      </c>
      <c r="R11" s="94"/>
    </row>
    <row r="12" spans="1:18" ht="21.75" customHeight="1">
      <c r="A12" s="7" t="s">
        <v>22</v>
      </c>
      <c r="C12" s="8">
        <v>20200000</v>
      </c>
      <c r="E12" s="8">
        <v>151130659160</v>
      </c>
      <c r="G12" s="8">
        <v>157260188868</v>
      </c>
      <c r="I12" s="8">
        <v>-6129529708</v>
      </c>
      <c r="K12" s="8">
        <v>20200000</v>
      </c>
      <c r="M12" s="8">
        <v>151130659160</v>
      </c>
      <c r="O12" s="8">
        <v>157012355739</v>
      </c>
      <c r="Q12" s="94">
        <v>-5881696579</v>
      </c>
      <c r="R12" s="94"/>
    </row>
    <row r="13" spans="1:18" ht="21.75" customHeight="1">
      <c r="A13" s="7" t="s">
        <v>31</v>
      </c>
      <c r="C13" s="8">
        <v>24427181</v>
      </c>
      <c r="E13" s="8">
        <v>33715557217</v>
      </c>
      <c r="G13" s="8">
        <v>58625234400</v>
      </c>
      <c r="I13" s="8">
        <v>-24909677183</v>
      </c>
      <c r="K13" s="8">
        <v>24427181</v>
      </c>
      <c r="M13" s="8">
        <v>33715557217</v>
      </c>
      <c r="O13" s="8">
        <v>58625234400</v>
      </c>
      <c r="Q13" s="94">
        <v>-24909677183</v>
      </c>
      <c r="R13" s="94"/>
    </row>
    <row r="14" spans="1:18" ht="21.75" customHeight="1">
      <c r="A14" s="7" t="s">
        <v>20</v>
      </c>
      <c r="C14" s="8">
        <v>50000000</v>
      </c>
      <c r="E14" s="8">
        <v>62364169500</v>
      </c>
      <c r="G14" s="8">
        <v>72931845000</v>
      </c>
      <c r="I14" s="8">
        <v>-10567675500</v>
      </c>
      <c r="K14" s="8">
        <v>50000000</v>
      </c>
      <c r="M14" s="8">
        <v>62364169500</v>
      </c>
      <c r="O14" s="8">
        <v>79561387506</v>
      </c>
      <c r="Q14" s="94">
        <v>-17197218006</v>
      </c>
      <c r="R14" s="94"/>
    </row>
    <row r="15" spans="1:18" ht="21.75" customHeight="1">
      <c r="A15" s="7" t="s">
        <v>19</v>
      </c>
      <c r="C15" s="8">
        <v>100000000</v>
      </c>
      <c r="E15" s="8">
        <v>40385389000</v>
      </c>
      <c r="G15" s="8">
        <v>53185672000</v>
      </c>
      <c r="I15" s="8">
        <v>-12800283000</v>
      </c>
      <c r="K15" s="8">
        <v>100000000</v>
      </c>
      <c r="M15" s="8">
        <v>40385389000</v>
      </c>
      <c r="O15" s="8">
        <v>61363035002</v>
      </c>
      <c r="Q15" s="94">
        <v>-20977646002</v>
      </c>
      <c r="R15" s="94"/>
    </row>
    <row r="16" spans="1:18" ht="21.75" customHeight="1">
      <c r="A16" s="7" t="s">
        <v>80</v>
      </c>
      <c r="C16" s="8">
        <v>15185000</v>
      </c>
      <c r="E16" s="8">
        <v>310425026505</v>
      </c>
      <c r="G16" s="8">
        <v>356784254475</v>
      </c>
      <c r="I16" s="8">
        <v>-46359227970</v>
      </c>
      <c r="K16" s="8">
        <v>15185000</v>
      </c>
      <c r="M16" s="8">
        <v>310425026505</v>
      </c>
      <c r="O16" s="8">
        <v>228468586928</v>
      </c>
      <c r="Q16" s="94">
        <v>81956439577</v>
      </c>
      <c r="R16" s="94"/>
    </row>
    <row r="17" spans="1:18" ht="21.75" customHeight="1">
      <c r="A17" s="7" t="s">
        <v>23</v>
      </c>
      <c r="C17" s="8">
        <v>42800000</v>
      </c>
      <c r="E17" s="8">
        <v>166309214896</v>
      </c>
      <c r="G17" s="8">
        <v>203724541332</v>
      </c>
      <c r="I17" s="8">
        <v>-37415326436</v>
      </c>
      <c r="K17" s="8">
        <v>42800000</v>
      </c>
      <c r="M17" s="8">
        <v>166309214896</v>
      </c>
      <c r="O17" s="8">
        <v>176678218863</v>
      </c>
      <c r="Q17" s="94">
        <v>-10369003967</v>
      </c>
      <c r="R17" s="94"/>
    </row>
    <row r="18" spans="1:18" ht="21.75" customHeight="1">
      <c r="A18" s="7" t="s">
        <v>81</v>
      </c>
      <c r="C18" s="8">
        <v>130571</v>
      </c>
      <c r="E18" s="8">
        <v>166389106149</v>
      </c>
      <c r="G18" s="8">
        <v>191401266909</v>
      </c>
      <c r="I18" s="8">
        <v>-25012180760</v>
      </c>
      <c r="K18" s="8">
        <v>130571</v>
      </c>
      <c r="M18" s="8">
        <v>166389106149</v>
      </c>
      <c r="O18" s="8">
        <v>121341438294</v>
      </c>
      <c r="Q18" s="94">
        <v>45047647855</v>
      </c>
      <c r="R18" s="94"/>
    </row>
    <row r="19" spans="1:18" ht="21.75" customHeight="1">
      <c r="A19" s="7" t="s">
        <v>67</v>
      </c>
      <c r="C19" s="8">
        <v>400700</v>
      </c>
      <c r="E19" s="8">
        <v>123131744120</v>
      </c>
      <c r="G19" s="8">
        <v>139005744651</v>
      </c>
      <c r="I19" s="8">
        <v>-15874000531</v>
      </c>
      <c r="K19" s="8">
        <v>400700</v>
      </c>
      <c r="M19" s="8">
        <v>123131744120</v>
      </c>
      <c r="O19" s="8">
        <v>121564190291</v>
      </c>
      <c r="Q19" s="94">
        <v>1567553829</v>
      </c>
      <c r="R19" s="94"/>
    </row>
    <row r="20" spans="1:18" ht="21.75" customHeight="1">
      <c r="A20" s="7" t="s">
        <v>21</v>
      </c>
      <c r="C20" s="8">
        <v>10000000</v>
      </c>
      <c r="E20" s="8">
        <v>96547871000</v>
      </c>
      <c r="G20" s="8">
        <v>103493761000</v>
      </c>
      <c r="I20" s="8">
        <v>-6945890000</v>
      </c>
      <c r="K20" s="8">
        <v>10000000</v>
      </c>
      <c r="M20" s="8">
        <v>96547871000</v>
      </c>
      <c r="O20" s="8">
        <v>107084514465</v>
      </c>
      <c r="Q20" s="94">
        <v>-10536643465</v>
      </c>
      <c r="R20" s="94"/>
    </row>
    <row r="21" spans="1:18" ht="21.75" customHeight="1">
      <c r="A21" s="7" t="s">
        <v>78</v>
      </c>
      <c r="C21" s="8">
        <v>9100000</v>
      </c>
      <c r="E21" s="8">
        <v>336299600000</v>
      </c>
      <c r="G21" s="8">
        <v>412097222467</v>
      </c>
      <c r="I21" s="8">
        <v>-75797622467</v>
      </c>
      <c r="K21" s="8">
        <v>9100000</v>
      </c>
      <c r="M21" s="8">
        <v>336299600000</v>
      </c>
      <c r="O21" s="8">
        <v>261738217437</v>
      </c>
      <c r="Q21" s="94">
        <v>74561382563</v>
      </c>
      <c r="R21" s="94"/>
    </row>
    <row r="22" spans="1:18" ht="21.75" customHeight="1">
      <c r="A22" s="7" t="s">
        <v>64</v>
      </c>
      <c r="C22" s="8">
        <v>15260652</v>
      </c>
      <c r="E22" s="8">
        <v>410937661985</v>
      </c>
      <c r="G22" s="8">
        <v>449915076386</v>
      </c>
      <c r="I22" s="8">
        <v>-38977414401</v>
      </c>
      <c r="K22" s="8">
        <v>15260652</v>
      </c>
      <c r="M22" s="8">
        <v>410937661985</v>
      </c>
      <c r="O22" s="8">
        <v>434877966603</v>
      </c>
      <c r="Q22" s="94">
        <v>-23940304618</v>
      </c>
      <c r="R22" s="94"/>
    </row>
    <row r="23" spans="1:18" ht="21.75" customHeight="1">
      <c r="A23" s="7" t="s">
        <v>73</v>
      </c>
      <c r="C23" s="8">
        <v>4784000</v>
      </c>
      <c r="E23" s="8">
        <v>82926046403</v>
      </c>
      <c r="G23" s="8">
        <v>95674720856</v>
      </c>
      <c r="I23" s="8">
        <v>-12748674453</v>
      </c>
      <c r="K23" s="8">
        <v>4784000</v>
      </c>
      <c r="M23" s="8">
        <v>82926046403</v>
      </c>
      <c r="O23" s="8">
        <v>67961292564</v>
      </c>
      <c r="Q23" s="94">
        <v>14964753839</v>
      </c>
      <c r="R23" s="94"/>
    </row>
    <row r="24" spans="1:18" ht="21.75" customHeight="1">
      <c r="A24" s="7" t="s">
        <v>71</v>
      </c>
      <c r="C24" s="8">
        <v>40662675</v>
      </c>
      <c r="E24" s="8">
        <v>2832777501472</v>
      </c>
      <c r="G24" s="8">
        <v>2434492613875</v>
      </c>
      <c r="I24" s="8">
        <v>398284887597</v>
      </c>
      <c r="K24" s="8">
        <v>40662675</v>
      </c>
      <c r="M24" s="8">
        <v>2832777501472</v>
      </c>
      <c r="O24" s="8">
        <v>1930842246697</v>
      </c>
      <c r="Q24" s="94">
        <v>901935254775</v>
      </c>
      <c r="R24" s="94"/>
    </row>
    <row r="25" spans="1:18" ht="21.75" customHeight="1">
      <c r="A25" s="7" t="s">
        <v>250</v>
      </c>
      <c r="C25" s="8">
        <v>10000</v>
      </c>
      <c r="E25" s="8">
        <v>18697070000</v>
      </c>
      <c r="G25" s="8">
        <v>20864800000</v>
      </c>
      <c r="I25" s="8">
        <v>-2167730000</v>
      </c>
      <c r="K25" s="8">
        <v>10000</v>
      </c>
      <c r="M25" s="8">
        <v>18697070000</v>
      </c>
      <c r="O25" s="8">
        <v>13103310000</v>
      </c>
      <c r="Q25" s="94">
        <v>5593760000</v>
      </c>
      <c r="R25" s="94"/>
    </row>
    <row r="26" spans="1:18" ht="21.75" customHeight="1">
      <c r="A26" s="7" t="s">
        <v>27</v>
      </c>
      <c r="C26" s="8">
        <v>46400000</v>
      </c>
      <c r="E26" s="8">
        <v>133980264480</v>
      </c>
      <c r="G26" s="8">
        <v>176292244912</v>
      </c>
      <c r="I26" s="8">
        <v>-42311980432</v>
      </c>
      <c r="K26" s="8">
        <v>46400000</v>
      </c>
      <c r="M26" s="8">
        <v>133980264480</v>
      </c>
      <c r="O26" s="8">
        <v>158829553310</v>
      </c>
      <c r="Q26" s="94">
        <v>-24849288830</v>
      </c>
      <c r="R26" s="94"/>
    </row>
    <row r="27" spans="1:18" ht="21.75" customHeight="1">
      <c r="A27" s="7" t="s">
        <v>24</v>
      </c>
      <c r="C27" s="8">
        <v>3933785</v>
      </c>
      <c r="E27" s="8">
        <v>27386091923</v>
      </c>
      <c r="G27" s="8">
        <v>28527762500</v>
      </c>
      <c r="I27" s="8">
        <v>-1141670577</v>
      </c>
      <c r="K27" s="8">
        <v>3933785</v>
      </c>
      <c r="M27" s="8">
        <v>27386091923</v>
      </c>
      <c r="O27" s="8">
        <v>27071367745</v>
      </c>
      <c r="Q27" s="94">
        <v>314724178</v>
      </c>
      <c r="R27" s="94"/>
    </row>
    <row r="28" spans="1:18" ht="21.75" customHeight="1">
      <c r="A28" s="7" t="s">
        <v>79</v>
      </c>
      <c r="C28" s="8">
        <v>67248</v>
      </c>
      <c r="E28" s="8">
        <v>257777521776</v>
      </c>
      <c r="G28" s="8">
        <v>291451130800</v>
      </c>
      <c r="I28" s="8">
        <v>-33673629024</v>
      </c>
      <c r="K28" s="8">
        <v>67248</v>
      </c>
      <c r="M28" s="8">
        <v>257777521776</v>
      </c>
      <c r="O28" s="8">
        <v>193142288320</v>
      </c>
      <c r="Q28" s="94">
        <v>64635213456</v>
      </c>
      <c r="R28" s="94"/>
    </row>
    <row r="29" spans="1:18" ht="21.75" customHeight="1">
      <c r="A29" s="7" t="s">
        <v>63</v>
      </c>
      <c r="C29" s="8">
        <v>6900000</v>
      </c>
      <c r="E29" s="8">
        <v>84124068600</v>
      </c>
      <c r="G29" s="8">
        <v>102917743500</v>
      </c>
      <c r="I29" s="8">
        <v>-18793674900</v>
      </c>
      <c r="K29" s="8">
        <v>6900000</v>
      </c>
      <c r="M29" s="8">
        <v>84124068600</v>
      </c>
      <c r="O29" s="8">
        <v>67862570097</v>
      </c>
      <c r="Q29" s="94">
        <v>16261498503</v>
      </c>
      <c r="R29" s="94"/>
    </row>
    <row r="30" spans="1:18" ht="21.75" customHeight="1">
      <c r="A30" s="7" t="s">
        <v>70</v>
      </c>
      <c r="C30" s="8">
        <v>1310000</v>
      </c>
      <c r="E30" s="8">
        <v>23047408758</v>
      </c>
      <c r="G30" s="8">
        <v>23431662936</v>
      </c>
      <c r="I30" s="8">
        <v>-384254178</v>
      </c>
      <c r="K30" s="8">
        <v>1310000</v>
      </c>
      <c r="M30" s="8">
        <v>23047408758</v>
      </c>
      <c r="O30" s="8">
        <v>19921982723</v>
      </c>
      <c r="Q30" s="94">
        <v>3125426035</v>
      </c>
      <c r="R30" s="94"/>
    </row>
    <row r="31" spans="1:18" ht="21.75" customHeight="1">
      <c r="A31" s="7" t="s">
        <v>68</v>
      </c>
      <c r="C31" s="8">
        <v>3240389</v>
      </c>
      <c r="E31" s="8">
        <v>183339806531</v>
      </c>
      <c r="G31" s="8">
        <v>214279005059</v>
      </c>
      <c r="I31" s="8">
        <v>-30939198528</v>
      </c>
      <c r="K31" s="8">
        <v>3240389</v>
      </c>
      <c r="M31" s="8">
        <v>183339806531</v>
      </c>
      <c r="O31" s="8">
        <v>160201591771</v>
      </c>
      <c r="Q31" s="94">
        <v>23138214760</v>
      </c>
      <c r="R31" s="94"/>
    </row>
    <row r="32" spans="1:18" ht="21.75" customHeight="1">
      <c r="A32" s="7" t="s">
        <v>76</v>
      </c>
      <c r="C32" s="8">
        <v>10000000</v>
      </c>
      <c r="E32" s="8">
        <v>169708770000</v>
      </c>
      <c r="G32" s="8">
        <v>189962080000</v>
      </c>
      <c r="I32" s="8">
        <v>-20253310000</v>
      </c>
      <c r="K32" s="8">
        <v>10000000</v>
      </c>
      <c r="M32" s="8">
        <v>169708770000</v>
      </c>
      <c r="O32" s="8">
        <v>129000000000</v>
      </c>
      <c r="Q32" s="94">
        <v>40708770000</v>
      </c>
      <c r="R32" s="94"/>
    </row>
    <row r="33" spans="1:18" ht="21.75" customHeight="1">
      <c r="A33" s="7" t="s">
        <v>72</v>
      </c>
      <c r="C33" s="8">
        <v>5000000</v>
      </c>
      <c r="E33" s="8">
        <v>49635575000</v>
      </c>
      <c r="G33" s="8">
        <v>54364673000</v>
      </c>
      <c r="I33" s="8">
        <v>-4729098000</v>
      </c>
      <c r="K33" s="8">
        <v>5000000</v>
      </c>
      <c r="M33" s="8">
        <v>49635575000</v>
      </c>
      <c r="O33" s="8">
        <v>50058000000</v>
      </c>
      <c r="Q33" s="94">
        <v>-422425000</v>
      </c>
      <c r="R33" s="94"/>
    </row>
    <row r="34" spans="1:18" ht="21.75" customHeight="1">
      <c r="A34" s="7" t="s">
        <v>74</v>
      </c>
      <c r="C34" s="8">
        <v>5000000</v>
      </c>
      <c r="E34" s="8">
        <v>47705025500</v>
      </c>
      <c r="G34" s="8">
        <v>52773341500</v>
      </c>
      <c r="I34" s="8">
        <v>-5068316000</v>
      </c>
      <c r="K34" s="8">
        <v>5000000</v>
      </c>
      <c r="M34" s="8">
        <v>47705025500</v>
      </c>
      <c r="O34" s="8">
        <v>50112250000</v>
      </c>
      <c r="Q34" s="94">
        <v>-2407224500</v>
      </c>
      <c r="R34" s="94"/>
    </row>
    <row r="35" spans="1:18" ht="21.75" customHeight="1">
      <c r="A35" s="7" t="s">
        <v>75</v>
      </c>
      <c r="C35" s="8">
        <v>5250000</v>
      </c>
      <c r="E35" s="8">
        <v>211166315521</v>
      </c>
      <c r="G35" s="8">
        <v>205592611218</v>
      </c>
      <c r="I35" s="8">
        <v>5573704303</v>
      </c>
      <c r="K35" s="8">
        <v>5250000</v>
      </c>
      <c r="M35" s="8">
        <v>211166315521</v>
      </c>
      <c r="O35" s="8">
        <v>200260029375</v>
      </c>
      <c r="Q35" s="94">
        <v>10906286146</v>
      </c>
      <c r="R35" s="94"/>
    </row>
    <row r="36" spans="1:18" ht="21.75" customHeight="1">
      <c r="A36" s="7" t="s">
        <v>29</v>
      </c>
      <c r="C36" s="8">
        <v>6000000</v>
      </c>
      <c r="E36" s="8">
        <v>97937049000</v>
      </c>
      <c r="G36" s="8">
        <v>112523418000</v>
      </c>
      <c r="I36" s="8">
        <v>-14586369000</v>
      </c>
      <c r="K36" s="8">
        <v>6000000</v>
      </c>
      <c r="M36" s="8">
        <v>97937049000</v>
      </c>
      <c r="O36" s="8">
        <v>128273682704</v>
      </c>
      <c r="Q36" s="94">
        <v>-30336633704</v>
      </c>
      <c r="R36" s="94"/>
    </row>
    <row r="37" spans="1:18" ht="21.75" customHeight="1">
      <c r="A37" s="7" t="s">
        <v>77</v>
      </c>
      <c r="C37" s="8">
        <v>3000000</v>
      </c>
      <c r="E37" s="8">
        <v>29931000000</v>
      </c>
      <c r="G37" s="8">
        <v>29931000000</v>
      </c>
      <c r="I37" s="8">
        <v>0</v>
      </c>
      <c r="K37" s="8">
        <v>3000000</v>
      </c>
      <c r="M37" s="8">
        <v>29931000000</v>
      </c>
      <c r="O37" s="8">
        <v>30067350000</v>
      </c>
      <c r="Q37" s="94">
        <v>-136350000</v>
      </c>
      <c r="R37" s="94"/>
    </row>
    <row r="38" spans="1:18" ht="21.75" customHeight="1">
      <c r="A38" s="7" t="s">
        <v>69</v>
      </c>
      <c r="C38" s="8">
        <v>5000000</v>
      </c>
      <c r="E38" s="8">
        <v>49885000000</v>
      </c>
      <c r="G38" s="8">
        <v>49885000000</v>
      </c>
      <c r="I38" s="8">
        <v>0</v>
      </c>
      <c r="K38" s="8">
        <v>5000000</v>
      </c>
      <c r="M38" s="8">
        <v>49885000000</v>
      </c>
      <c r="O38" s="8">
        <v>50112250000</v>
      </c>
      <c r="Q38" s="94">
        <v>-227250000</v>
      </c>
      <c r="R38" s="94"/>
    </row>
    <row r="39" spans="1:18" ht="21.75" customHeight="1">
      <c r="A39" s="7" t="s">
        <v>83</v>
      </c>
      <c r="C39" s="8">
        <v>2000000</v>
      </c>
      <c r="E39" s="8">
        <v>19845400000</v>
      </c>
      <c r="G39" s="8">
        <v>20053279934</v>
      </c>
      <c r="I39" s="8">
        <v>-207879934</v>
      </c>
      <c r="K39" s="8">
        <v>2000000</v>
      </c>
      <c r="M39" s="8">
        <v>19845400000</v>
      </c>
      <c r="O39" s="8">
        <v>20053279934</v>
      </c>
      <c r="Q39" s="94">
        <v>-207879934</v>
      </c>
      <c r="R39" s="94"/>
    </row>
    <row r="40" spans="1:18" ht="21.75" customHeight="1">
      <c r="A40" s="7" t="s">
        <v>112</v>
      </c>
      <c r="C40" s="8">
        <v>225000</v>
      </c>
      <c r="E40" s="8">
        <v>187062229575</v>
      </c>
      <c r="G40" s="8">
        <v>187062229575</v>
      </c>
      <c r="I40" s="8">
        <v>0</v>
      </c>
      <c r="K40" s="8">
        <v>225000</v>
      </c>
      <c r="M40" s="8">
        <v>187062229575</v>
      </c>
      <c r="O40" s="8">
        <v>175018272187</v>
      </c>
      <c r="Q40" s="94">
        <v>12043957388</v>
      </c>
      <c r="R40" s="94"/>
    </row>
    <row r="41" spans="1:18" ht="21.75" customHeight="1">
      <c r="A41" s="7" t="s">
        <v>100</v>
      </c>
      <c r="C41" s="8">
        <v>50614</v>
      </c>
      <c r="E41" s="8">
        <v>36881589845</v>
      </c>
      <c r="G41" s="8">
        <v>36422264619</v>
      </c>
      <c r="I41" s="8">
        <v>459325226</v>
      </c>
      <c r="K41" s="8">
        <v>50614</v>
      </c>
      <c r="M41" s="8">
        <v>36881589845</v>
      </c>
      <c r="O41" s="8">
        <v>29094738782</v>
      </c>
      <c r="Q41" s="94">
        <v>7786851063</v>
      </c>
      <c r="R41" s="94"/>
    </row>
    <row r="42" spans="1:18" ht="21.75" customHeight="1">
      <c r="A42" s="7" t="s">
        <v>109</v>
      </c>
      <c r="C42" s="8">
        <v>5000</v>
      </c>
      <c r="E42" s="8">
        <v>4475115332</v>
      </c>
      <c r="G42" s="8">
        <v>4487558562</v>
      </c>
      <c r="I42" s="8">
        <v>-12443230</v>
      </c>
      <c r="K42" s="8">
        <v>5000</v>
      </c>
      <c r="M42" s="8">
        <v>4475115332</v>
      </c>
      <c r="O42" s="8">
        <v>4500815625</v>
      </c>
      <c r="Q42" s="94">
        <v>-25700293</v>
      </c>
      <c r="R42" s="94"/>
    </row>
    <row r="43" spans="1:18" ht="21.75" customHeight="1">
      <c r="A43" s="7" t="s">
        <v>115</v>
      </c>
      <c r="C43" s="8">
        <v>1579612</v>
      </c>
      <c r="E43" s="8">
        <v>1507709197106</v>
      </c>
      <c r="G43" s="8">
        <v>1374778187267</v>
      </c>
      <c r="I43" s="8">
        <v>132931009839</v>
      </c>
      <c r="K43" s="8">
        <v>1579612</v>
      </c>
      <c r="M43" s="8">
        <v>1507709197106</v>
      </c>
      <c r="O43" s="8">
        <v>1505887050492</v>
      </c>
      <c r="Q43" s="94">
        <v>1822146614</v>
      </c>
      <c r="R43" s="94"/>
    </row>
    <row r="44" spans="1:18" ht="21.75" customHeight="1">
      <c r="A44" s="7" t="s">
        <v>118</v>
      </c>
      <c r="C44" s="8">
        <v>10699221</v>
      </c>
      <c r="E44" s="8">
        <v>10857375944761</v>
      </c>
      <c r="G44" s="8">
        <v>10510809529978</v>
      </c>
      <c r="I44" s="8">
        <v>346566414783</v>
      </c>
      <c r="K44" s="8">
        <v>10699221</v>
      </c>
      <c r="M44" s="8">
        <v>10857375944761</v>
      </c>
      <c r="O44" s="8">
        <v>10536027742022</v>
      </c>
      <c r="Q44" s="94">
        <v>321348202739</v>
      </c>
      <c r="R44" s="94"/>
    </row>
    <row r="45" spans="1:18" ht="21.75" customHeight="1">
      <c r="A45" s="7" t="s">
        <v>93</v>
      </c>
      <c r="C45" s="8">
        <v>766100</v>
      </c>
      <c r="E45" s="8">
        <v>3563384710866</v>
      </c>
      <c r="G45" s="8">
        <v>3508283732500</v>
      </c>
      <c r="I45" s="8">
        <v>55100978366</v>
      </c>
      <c r="K45" s="8">
        <v>766100</v>
      </c>
      <c r="M45" s="8">
        <v>3563384710866</v>
      </c>
      <c r="O45" s="8">
        <v>3001257612300</v>
      </c>
      <c r="Q45" s="94">
        <v>562127098566</v>
      </c>
      <c r="R45" s="94"/>
    </row>
    <row r="46" spans="1:18" ht="21.75" customHeight="1">
      <c r="A46" s="7" t="s">
        <v>145</v>
      </c>
      <c r="C46" s="8">
        <v>595000</v>
      </c>
      <c r="E46" s="8">
        <v>594676468750</v>
      </c>
      <c r="G46" s="8">
        <v>594676468750</v>
      </c>
      <c r="I46" s="8">
        <v>0</v>
      </c>
      <c r="K46" s="8">
        <v>595000</v>
      </c>
      <c r="M46" s="8">
        <v>594676468750</v>
      </c>
      <c r="O46" s="8">
        <v>595000000000</v>
      </c>
      <c r="Q46" s="94">
        <v>-323531250</v>
      </c>
      <c r="R46" s="94"/>
    </row>
    <row r="47" spans="1:18" ht="21.75" customHeight="1">
      <c r="A47" s="7" t="s">
        <v>97</v>
      </c>
      <c r="C47" s="8">
        <v>1000000</v>
      </c>
      <c r="E47" s="8">
        <v>999456250000</v>
      </c>
      <c r="G47" s="8">
        <v>999456250000</v>
      </c>
      <c r="I47" s="8">
        <v>0</v>
      </c>
      <c r="K47" s="8">
        <v>1000000</v>
      </c>
      <c r="M47" s="8">
        <v>999456250000</v>
      </c>
      <c r="O47" s="8">
        <v>1000000000000</v>
      </c>
      <c r="Q47" s="94">
        <v>-543750000</v>
      </c>
      <c r="R47" s="94"/>
    </row>
    <row r="48" spans="1:18" ht="21.75" customHeight="1">
      <c r="A48" s="7" t="s">
        <v>121</v>
      </c>
      <c r="C48" s="8">
        <v>5000</v>
      </c>
      <c r="E48" s="8">
        <v>3961694656</v>
      </c>
      <c r="G48" s="8">
        <v>-235301233300</v>
      </c>
      <c r="I48" s="8">
        <v>239262927956</v>
      </c>
      <c r="K48" s="8">
        <v>5000</v>
      </c>
      <c r="M48" s="8">
        <v>3961694656</v>
      </c>
      <c r="O48" s="8">
        <v>4221597081</v>
      </c>
      <c r="Q48" s="94">
        <v>-259902425</v>
      </c>
      <c r="R48" s="94"/>
    </row>
    <row r="49" spans="1:18" ht="21.75" customHeight="1">
      <c r="A49" s="7" t="s">
        <v>124</v>
      </c>
      <c r="C49" s="8">
        <v>583960</v>
      </c>
      <c r="E49" s="8">
        <v>522360012216</v>
      </c>
      <c r="G49" s="8">
        <v>476835899419</v>
      </c>
      <c r="I49" s="8">
        <v>45524112797</v>
      </c>
      <c r="K49" s="8">
        <v>583960</v>
      </c>
      <c r="M49" s="8">
        <v>522360012216</v>
      </c>
      <c r="O49" s="8">
        <v>553010120000</v>
      </c>
      <c r="Q49" s="94">
        <v>-30650107784</v>
      </c>
      <c r="R49" s="94"/>
    </row>
    <row r="50" spans="1:18" ht="21.75" customHeight="1">
      <c r="A50" s="7" t="s">
        <v>130</v>
      </c>
      <c r="C50" s="8">
        <v>108332</v>
      </c>
      <c r="E50" s="8">
        <v>86371612924</v>
      </c>
      <c r="G50" s="8">
        <v>85449126159</v>
      </c>
      <c r="I50" s="8">
        <v>922486765</v>
      </c>
      <c r="K50" s="8">
        <v>108332</v>
      </c>
      <c r="M50" s="8">
        <v>86371612924</v>
      </c>
      <c r="O50" s="8">
        <v>100000185880</v>
      </c>
      <c r="Q50" s="94">
        <v>-13628572956</v>
      </c>
      <c r="R50" s="94"/>
    </row>
    <row r="51" spans="1:18" ht="21.75" customHeight="1">
      <c r="A51" s="7" t="s">
        <v>127</v>
      </c>
      <c r="C51" s="8">
        <v>123150</v>
      </c>
      <c r="E51" s="8">
        <v>98589512787</v>
      </c>
      <c r="G51" s="8">
        <v>99795726551</v>
      </c>
      <c r="I51" s="8">
        <v>-1206213764</v>
      </c>
      <c r="K51" s="8">
        <v>123150</v>
      </c>
      <c r="M51" s="8">
        <v>98589512787</v>
      </c>
      <c r="O51" s="8">
        <v>117004815000</v>
      </c>
      <c r="Q51" s="94">
        <v>-18415302213</v>
      </c>
      <c r="R51" s="94"/>
    </row>
    <row r="52" spans="1:18" ht="21.75" customHeight="1">
      <c r="A52" s="7" t="s">
        <v>132</v>
      </c>
      <c r="C52" s="8">
        <v>862970</v>
      </c>
      <c r="E52" s="8">
        <v>743015079768</v>
      </c>
      <c r="G52" s="8">
        <v>697159364358</v>
      </c>
      <c r="I52" s="8">
        <v>45855715410</v>
      </c>
      <c r="K52" s="8">
        <v>862970</v>
      </c>
      <c r="M52" s="8">
        <v>743015079768</v>
      </c>
      <c r="O52" s="8">
        <v>820061497495</v>
      </c>
      <c r="Q52" s="94">
        <v>-77046417727</v>
      </c>
      <c r="R52" s="94"/>
    </row>
    <row r="53" spans="1:18" ht="21.75" customHeight="1">
      <c r="A53" s="7" t="s">
        <v>138</v>
      </c>
      <c r="C53" s="8">
        <v>18502081</v>
      </c>
      <c r="E53" s="8">
        <v>15718217419437</v>
      </c>
      <c r="G53" s="8">
        <v>16552497109675</v>
      </c>
      <c r="I53" s="8">
        <v>-834279690238</v>
      </c>
      <c r="K53" s="8">
        <v>18502081</v>
      </c>
      <c r="M53" s="8">
        <v>15718217419437</v>
      </c>
      <c r="O53" s="8">
        <v>16633378737940</v>
      </c>
      <c r="Q53" s="94">
        <v>-915161318503</v>
      </c>
      <c r="R53" s="94"/>
    </row>
    <row r="54" spans="1:18" ht="21.75" customHeight="1">
      <c r="A54" s="7" t="s">
        <v>135</v>
      </c>
      <c r="C54" s="8">
        <v>1575465</v>
      </c>
      <c r="E54" s="8">
        <v>1404550640088</v>
      </c>
      <c r="G54" s="8">
        <v>1277794668645</v>
      </c>
      <c r="I54" s="8">
        <v>126755971443</v>
      </c>
      <c r="K54" s="8">
        <v>1575465</v>
      </c>
      <c r="M54" s="8">
        <v>1404550640088</v>
      </c>
      <c r="O54" s="8">
        <v>1500000226500</v>
      </c>
      <c r="Q54" s="94">
        <v>-95449586412</v>
      </c>
      <c r="R54" s="94"/>
    </row>
    <row r="55" spans="1:18" ht="21.75" customHeight="1">
      <c r="A55" s="7" t="s">
        <v>140</v>
      </c>
      <c r="C55" s="8">
        <v>1002556</v>
      </c>
      <c r="E55" s="8">
        <v>768839926979</v>
      </c>
      <c r="G55" s="8">
        <v>792991394742</v>
      </c>
      <c r="I55" s="8">
        <v>-24151467763</v>
      </c>
      <c r="K55" s="8">
        <v>1002556</v>
      </c>
      <c r="M55" s="8">
        <v>768839926979</v>
      </c>
      <c r="O55" s="8">
        <v>933951092920</v>
      </c>
      <c r="Q55" s="94">
        <v>-165111165941</v>
      </c>
      <c r="R55" s="94"/>
    </row>
    <row r="56" spans="1:18" ht="21.75" customHeight="1">
      <c r="A56" s="7" t="s">
        <v>106</v>
      </c>
      <c r="C56" s="8">
        <v>60000</v>
      </c>
      <c r="E56" s="8">
        <v>51949736962</v>
      </c>
      <c r="G56" s="8">
        <v>51949736962</v>
      </c>
      <c r="I56" s="8">
        <v>0</v>
      </c>
      <c r="K56" s="8">
        <v>60000</v>
      </c>
      <c r="M56" s="8">
        <v>51949736962</v>
      </c>
      <c r="O56" s="8">
        <v>52006263037</v>
      </c>
      <c r="Q56" s="94">
        <v>-56526075</v>
      </c>
      <c r="R56" s="94"/>
    </row>
    <row r="57" spans="1:18" ht="21.75" customHeight="1">
      <c r="A57" s="7" t="s">
        <v>103</v>
      </c>
      <c r="C57" s="8">
        <v>60000</v>
      </c>
      <c r="E57" s="8">
        <v>53370963750</v>
      </c>
      <c r="G57" s="8">
        <v>53370963750</v>
      </c>
      <c r="I57" s="8">
        <v>0</v>
      </c>
      <c r="K57" s="8">
        <v>60000</v>
      </c>
      <c r="M57" s="8">
        <v>53370963750</v>
      </c>
      <c r="O57" s="8">
        <v>53429036250</v>
      </c>
      <c r="Q57" s="94">
        <v>-58072500</v>
      </c>
      <c r="R57" s="94"/>
    </row>
    <row r="58" spans="1:18" ht="21.75" customHeight="1">
      <c r="A58" s="7" t="s">
        <v>108</v>
      </c>
      <c r="C58" s="8">
        <v>60000</v>
      </c>
      <c r="E58" s="8">
        <v>50510519962</v>
      </c>
      <c r="G58" s="8">
        <v>50510519962</v>
      </c>
      <c r="I58" s="8">
        <v>0</v>
      </c>
      <c r="K58" s="8">
        <v>60000</v>
      </c>
      <c r="M58" s="8">
        <v>50510519962</v>
      </c>
      <c r="O58" s="8">
        <v>50565480037</v>
      </c>
      <c r="Q58" s="94">
        <v>-54960075</v>
      </c>
      <c r="R58" s="94"/>
    </row>
    <row r="59" spans="1:18" ht="21.75" customHeight="1">
      <c r="A59" s="7" t="s">
        <v>143</v>
      </c>
      <c r="C59" s="8">
        <v>256590</v>
      </c>
      <c r="E59" s="8">
        <v>203942243573</v>
      </c>
      <c r="G59" s="8">
        <v>232559552546</v>
      </c>
      <c r="I59" s="8">
        <v>-28617308973</v>
      </c>
      <c r="K59" s="8">
        <v>256590</v>
      </c>
      <c r="M59" s="8">
        <v>203942243573</v>
      </c>
      <c r="O59" s="8">
        <v>240001456500</v>
      </c>
      <c r="Q59" s="94">
        <v>-36059212927</v>
      </c>
      <c r="R59" s="94"/>
    </row>
    <row r="60" spans="1:18" ht="21.75" customHeight="1">
      <c r="A60" s="7" t="s">
        <v>153</v>
      </c>
      <c r="C60" s="8">
        <v>1565000</v>
      </c>
      <c r="E60" s="8">
        <v>1261001307503</v>
      </c>
      <c r="G60" s="8">
        <v>1394508900000</v>
      </c>
      <c r="I60" s="8">
        <v>-133507592497</v>
      </c>
      <c r="K60" s="8">
        <v>1565000</v>
      </c>
      <c r="M60" s="8">
        <v>1261001307503</v>
      </c>
      <c r="O60" s="8">
        <v>1394508900000</v>
      </c>
      <c r="Q60" s="94">
        <v>-133507592497</v>
      </c>
      <c r="R60" s="94"/>
    </row>
    <row r="61" spans="1:18" ht="21.75" customHeight="1">
      <c r="A61" s="7" t="s">
        <v>148</v>
      </c>
      <c r="C61" s="8">
        <v>2277730</v>
      </c>
      <c r="E61" s="8">
        <v>2028490502011</v>
      </c>
      <c r="G61" s="8">
        <v>2029594093800</v>
      </c>
      <c r="I61" s="8">
        <v>-1103591789</v>
      </c>
      <c r="K61" s="8">
        <v>2277730</v>
      </c>
      <c r="M61" s="8">
        <v>2028490502011</v>
      </c>
      <c r="O61" s="8">
        <v>2029594093800</v>
      </c>
      <c r="Q61" s="94">
        <v>-1103591789</v>
      </c>
      <c r="R61" s="94"/>
    </row>
    <row r="62" spans="1:18" ht="21.75" customHeight="1">
      <c r="A62" s="7" t="s">
        <v>151</v>
      </c>
      <c r="C62" s="8">
        <v>4783460</v>
      </c>
      <c r="E62" s="8">
        <v>4556158620924</v>
      </c>
      <c r="G62" s="8">
        <v>4372928360000</v>
      </c>
      <c r="I62" s="8">
        <v>183230260924</v>
      </c>
      <c r="K62" s="8">
        <v>4783460</v>
      </c>
      <c r="M62" s="8">
        <v>4556158620924</v>
      </c>
      <c r="O62" s="8">
        <v>4372928360000</v>
      </c>
      <c r="Q62" s="94">
        <v>183230260924</v>
      </c>
      <c r="R62" s="94"/>
    </row>
    <row r="63" spans="1:18" ht="21.75" customHeight="1">
      <c r="A63" s="7" t="s">
        <v>321</v>
      </c>
      <c r="C63" s="8">
        <v>145932569</v>
      </c>
      <c r="E63" s="8">
        <v>145822025</v>
      </c>
      <c r="G63" s="8">
        <v>145822025</v>
      </c>
      <c r="I63" s="8">
        <v>0</v>
      </c>
      <c r="K63" s="8">
        <v>145932569</v>
      </c>
      <c r="M63" s="8">
        <v>145822025</v>
      </c>
      <c r="O63" s="8">
        <v>145822025</v>
      </c>
      <c r="Q63" s="94">
        <v>0</v>
      </c>
      <c r="R63" s="94"/>
    </row>
    <row r="64" spans="1:18" ht="21.75" customHeight="1">
      <c r="A64" s="10" t="s">
        <v>322</v>
      </c>
      <c r="C64" s="12">
        <v>211000000</v>
      </c>
      <c r="E64" s="12">
        <v>210840167</v>
      </c>
      <c r="G64" s="12">
        <v>210840167</v>
      </c>
      <c r="I64" s="12">
        <v>0</v>
      </c>
      <c r="K64" s="12">
        <v>211000000</v>
      </c>
      <c r="M64" s="12">
        <v>210840167</v>
      </c>
      <c r="O64" s="12">
        <v>210840167</v>
      </c>
      <c r="Q64" s="96">
        <v>0</v>
      </c>
      <c r="R64" s="96"/>
    </row>
    <row r="65" spans="1:18" ht="21.75" customHeight="1">
      <c r="A65" s="13" t="s">
        <v>32</v>
      </c>
      <c r="C65" s="14">
        <v>1196541611</v>
      </c>
      <c r="E65" s="14">
        <v>52779754777773</v>
      </c>
      <c r="G65" s="14">
        <v>52664972687078</v>
      </c>
      <c r="I65" s="14">
        <v>114782090712</v>
      </c>
      <c r="K65" s="14">
        <v>1196541611</v>
      </c>
      <c r="M65" s="14">
        <v>52779754777773</v>
      </c>
      <c r="O65" s="14">
        <v>51956412322817</v>
      </c>
      <c r="Q65" s="100">
        <f>SUM(Q8:R64)</f>
        <v>823342414956</v>
      </c>
      <c r="R65" s="100"/>
    </row>
  </sheetData>
  <mergeCells count="66">
    <mergeCell ref="Q63:R63"/>
    <mergeCell ref="Q64:R64"/>
    <mergeCell ref="Q65:R65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1"/>
  <sheetViews>
    <sheetView rightToLeft="1" workbookViewId="0">
      <selection activeCell="C24" sqref="C24"/>
    </sheetView>
  </sheetViews>
  <sheetFormatPr defaultRowHeight="12.75"/>
  <cols>
    <col min="1" max="1" width="28.285156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6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3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ht="14.45" customHeight="1"/>
    <row r="5" spans="1:49" ht="14.45" customHeight="1">
      <c r="A5" s="88" t="s">
        <v>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</row>
    <row r="6" spans="1:49" ht="14.45" customHeight="1">
      <c r="I6" s="89" t="s">
        <v>7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C6" s="89" t="s">
        <v>9</v>
      </c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89" t="s">
        <v>34</v>
      </c>
      <c r="B8" s="89"/>
      <c r="C8" s="89"/>
      <c r="D8" s="89"/>
      <c r="E8" s="89"/>
      <c r="F8" s="89"/>
      <c r="G8" s="89"/>
      <c r="I8" s="89" t="s">
        <v>35</v>
      </c>
      <c r="J8" s="89"/>
      <c r="K8" s="89"/>
      <c r="M8" s="89" t="s">
        <v>36</v>
      </c>
      <c r="N8" s="89"/>
      <c r="O8" s="89"/>
      <c r="Q8" s="89" t="s">
        <v>37</v>
      </c>
      <c r="R8" s="89"/>
      <c r="S8" s="89"/>
      <c r="T8" s="89"/>
      <c r="U8" s="89"/>
      <c r="W8" s="89" t="s">
        <v>38</v>
      </c>
      <c r="X8" s="89"/>
      <c r="Y8" s="89"/>
      <c r="Z8" s="89"/>
      <c r="AA8" s="89"/>
      <c r="AC8" s="89" t="s">
        <v>35</v>
      </c>
      <c r="AD8" s="89"/>
      <c r="AE8" s="89"/>
      <c r="AF8" s="89"/>
      <c r="AG8" s="89"/>
      <c r="AI8" s="89" t="s">
        <v>36</v>
      </c>
      <c r="AJ8" s="89"/>
      <c r="AK8" s="89"/>
      <c r="AM8" s="89" t="s">
        <v>37</v>
      </c>
      <c r="AN8" s="89"/>
      <c r="AO8" s="89"/>
      <c r="AQ8" s="89" t="s">
        <v>38</v>
      </c>
      <c r="AR8" s="89"/>
      <c r="AS8" s="89"/>
    </row>
    <row r="9" spans="1:49" ht="21.75" customHeight="1">
      <c r="A9" s="91" t="s">
        <v>39</v>
      </c>
      <c r="B9" s="91"/>
      <c r="C9" s="91"/>
      <c r="D9" s="91"/>
      <c r="E9" s="91"/>
      <c r="F9" s="91"/>
      <c r="G9" s="91"/>
      <c r="I9" s="92">
        <v>104000000</v>
      </c>
      <c r="J9" s="92"/>
      <c r="K9" s="92"/>
      <c r="M9" s="92">
        <v>6163</v>
      </c>
      <c r="N9" s="92"/>
      <c r="O9" s="92"/>
      <c r="Q9" s="91" t="s">
        <v>40</v>
      </c>
      <c r="R9" s="91"/>
      <c r="S9" s="91"/>
      <c r="T9" s="91"/>
      <c r="U9" s="91"/>
      <c r="W9" s="98">
        <v>0.25390961802046003</v>
      </c>
      <c r="X9" s="98"/>
      <c r="Y9" s="98"/>
      <c r="Z9" s="98"/>
      <c r="AA9" s="98"/>
      <c r="AC9" s="92">
        <v>154427181</v>
      </c>
      <c r="AD9" s="92"/>
      <c r="AE9" s="92"/>
      <c r="AF9" s="92"/>
      <c r="AG9" s="92"/>
      <c r="AI9" s="92">
        <v>6163</v>
      </c>
      <c r="AJ9" s="92"/>
      <c r="AK9" s="92"/>
      <c r="AM9" s="91" t="s">
        <v>40</v>
      </c>
      <c r="AN9" s="91"/>
      <c r="AO9" s="91"/>
      <c r="AQ9" s="98">
        <v>0.25390961802046003</v>
      </c>
      <c r="AR9" s="98"/>
      <c r="AS9" s="98"/>
    </row>
    <row r="10" spans="1:49" ht="21.75" customHeight="1">
      <c r="A10" s="93" t="s">
        <v>41</v>
      </c>
      <c r="B10" s="93"/>
      <c r="C10" s="93"/>
      <c r="D10" s="93"/>
      <c r="E10" s="93"/>
      <c r="F10" s="93"/>
      <c r="G10" s="93"/>
      <c r="I10" s="94">
        <v>211000000</v>
      </c>
      <c r="J10" s="94"/>
      <c r="K10" s="94"/>
      <c r="M10" s="94">
        <v>3058</v>
      </c>
      <c r="N10" s="94"/>
      <c r="O10" s="94"/>
      <c r="Q10" s="93" t="s">
        <v>42</v>
      </c>
      <c r="R10" s="93"/>
      <c r="S10" s="93"/>
      <c r="T10" s="93"/>
      <c r="U10" s="93"/>
      <c r="W10" s="99">
        <v>0.25094279998333502</v>
      </c>
      <c r="X10" s="99"/>
      <c r="Y10" s="99"/>
      <c r="Z10" s="99"/>
      <c r="AA10" s="99"/>
      <c r="AC10" s="94">
        <v>211000000</v>
      </c>
      <c r="AD10" s="94"/>
      <c r="AE10" s="94"/>
      <c r="AF10" s="94"/>
      <c r="AG10" s="94"/>
      <c r="AI10" s="94">
        <v>3058</v>
      </c>
      <c r="AJ10" s="94"/>
      <c r="AK10" s="94"/>
      <c r="AM10" s="93" t="s">
        <v>42</v>
      </c>
      <c r="AN10" s="93"/>
      <c r="AO10" s="93"/>
      <c r="AQ10" s="99">
        <v>0.25094279998333502</v>
      </c>
      <c r="AR10" s="99"/>
      <c r="AS10" s="99"/>
    </row>
    <row r="11" spans="1:49" ht="14.45" customHeight="1">
      <c r="A11" s="88" t="s">
        <v>43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</row>
    <row r="12" spans="1:49" ht="14.45" customHeight="1">
      <c r="C12" s="89" t="s">
        <v>7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Y12" s="89" t="s">
        <v>9</v>
      </c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</row>
    <row r="13" spans="1:49" ht="14.45" customHeight="1">
      <c r="A13" s="2" t="s">
        <v>34</v>
      </c>
      <c r="C13" s="4" t="s">
        <v>44</v>
      </c>
      <c r="D13" s="3"/>
      <c r="E13" s="4" t="s">
        <v>45</v>
      </c>
      <c r="F13" s="3"/>
      <c r="G13" s="90" t="s">
        <v>46</v>
      </c>
      <c r="H13" s="90"/>
      <c r="I13" s="90"/>
      <c r="J13" s="3"/>
      <c r="K13" s="90" t="s">
        <v>47</v>
      </c>
      <c r="L13" s="90"/>
      <c r="M13" s="90"/>
      <c r="N13" s="3"/>
      <c r="O13" s="90" t="s">
        <v>36</v>
      </c>
      <c r="P13" s="90"/>
      <c r="Q13" s="90"/>
      <c r="R13" s="3"/>
      <c r="S13" s="90" t="s">
        <v>37</v>
      </c>
      <c r="T13" s="90"/>
      <c r="U13" s="90"/>
      <c r="V13" s="90"/>
      <c r="W13" s="90"/>
      <c r="Y13" s="90" t="s">
        <v>44</v>
      </c>
      <c r="Z13" s="90"/>
      <c r="AA13" s="90"/>
      <c r="AB13" s="90"/>
      <c r="AC13" s="90"/>
      <c r="AD13" s="3"/>
      <c r="AE13" s="90" t="s">
        <v>45</v>
      </c>
      <c r="AF13" s="90"/>
      <c r="AG13" s="90"/>
      <c r="AH13" s="90"/>
      <c r="AI13" s="90"/>
      <c r="AJ13" s="3"/>
      <c r="AK13" s="90" t="s">
        <v>46</v>
      </c>
      <c r="AL13" s="90"/>
      <c r="AM13" s="90"/>
      <c r="AN13" s="3"/>
      <c r="AO13" s="90" t="s">
        <v>47</v>
      </c>
      <c r="AP13" s="90"/>
      <c r="AQ13" s="90"/>
      <c r="AR13" s="3"/>
      <c r="AS13" s="90" t="s">
        <v>36</v>
      </c>
      <c r="AT13" s="90"/>
      <c r="AU13" s="3"/>
      <c r="AV13" s="4" t="s">
        <v>37</v>
      </c>
    </row>
    <row r="14" spans="1:49" ht="21.75" customHeight="1">
      <c r="A14" s="5" t="s">
        <v>48</v>
      </c>
      <c r="C14" s="5" t="s">
        <v>49</v>
      </c>
      <c r="E14" s="5" t="s">
        <v>50</v>
      </c>
      <c r="G14" s="91" t="s">
        <v>51</v>
      </c>
      <c r="H14" s="91"/>
      <c r="I14" s="91"/>
      <c r="K14" s="92">
        <v>104000000</v>
      </c>
      <c r="L14" s="92"/>
      <c r="M14" s="92"/>
      <c r="O14" s="92">
        <v>6180</v>
      </c>
      <c r="P14" s="92"/>
      <c r="Q14" s="92"/>
      <c r="S14" s="91" t="s">
        <v>52</v>
      </c>
      <c r="T14" s="91"/>
      <c r="U14" s="91"/>
      <c r="V14" s="91"/>
      <c r="W14" s="91"/>
      <c r="Y14" s="91" t="s">
        <v>49</v>
      </c>
      <c r="Z14" s="91"/>
      <c r="AA14" s="91"/>
      <c r="AB14" s="91"/>
      <c r="AC14" s="91"/>
      <c r="AE14" s="91" t="s">
        <v>50</v>
      </c>
      <c r="AF14" s="91"/>
      <c r="AG14" s="91"/>
      <c r="AH14" s="91"/>
      <c r="AI14" s="91"/>
      <c r="AK14" s="91" t="s">
        <v>51</v>
      </c>
      <c r="AL14" s="91"/>
      <c r="AM14" s="91"/>
      <c r="AO14" s="92">
        <v>145932569</v>
      </c>
      <c r="AP14" s="92"/>
      <c r="AQ14" s="92"/>
      <c r="AS14" s="92">
        <v>6180</v>
      </c>
      <c r="AT14" s="92"/>
      <c r="AU14" s="92"/>
      <c r="AV14" s="5" t="s">
        <v>52</v>
      </c>
    </row>
    <row r="15" spans="1:49" ht="21.75" customHeight="1">
      <c r="A15" s="7" t="s">
        <v>53</v>
      </c>
      <c r="C15" s="7" t="s">
        <v>49</v>
      </c>
      <c r="E15" s="7" t="s">
        <v>50</v>
      </c>
      <c r="G15" s="93" t="s">
        <v>51</v>
      </c>
      <c r="H15" s="93"/>
      <c r="I15" s="93"/>
      <c r="K15" s="94">
        <v>211000000</v>
      </c>
      <c r="L15" s="94"/>
      <c r="M15" s="94"/>
      <c r="O15" s="94">
        <v>3065</v>
      </c>
      <c r="P15" s="94"/>
      <c r="Q15" s="94"/>
      <c r="S15" s="93" t="s">
        <v>54</v>
      </c>
      <c r="T15" s="93"/>
      <c r="U15" s="93"/>
      <c r="V15" s="93"/>
      <c r="W15" s="93"/>
      <c r="Y15" s="93" t="s">
        <v>49</v>
      </c>
      <c r="Z15" s="93"/>
      <c r="AA15" s="93"/>
      <c r="AB15" s="93"/>
      <c r="AC15" s="93"/>
      <c r="AE15" s="93" t="s">
        <v>50</v>
      </c>
      <c r="AF15" s="93"/>
      <c r="AG15" s="93"/>
      <c r="AH15" s="93"/>
      <c r="AI15" s="93"/>
      <c r="AK15" s="93" t="s">
        <v>51</v>
      </c>
      <c r="AL15" s="93"/>
      <c r="AM15" s="93"/>
      <c r="AO15" s="94">
        <v>211000000</v>
      </c>
      <c r="AP15" s="94"/>
      <c r="AQ15" s="94"/>
      <c r="AS15" s="94">
        <v>3065</v>
      </c>
      <c r="AT15" s="94"/>
      <c r="AU15" s="94"/>
      <c r="AV15" s="7" t="s">
        <v>54</v>
      </c>
    </row>
    <row r="16" spans="1:49" ht="14.45" customHeight="1">
      <c r="A16" s="88" t="s">
        <v>55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</row>
    <row r="17" spans="1:35" ht="14.45" customHeight="1">
      <c r="C17" s="89" t="s">
        <v>7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O17" s="89" t="s">
        <v>9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</row>
    <row r="18" spans="1:35" ht="14.45" customHeight="1">
      <c r="A18" s="2" t="s">
        <v>34</v>
      </c>
      <c r="C18" s="4" t="s">
        <v>45</v>
      </c>
      <c r="D18" s="3"/>
      <c r="E18" s="4" t="s">
        <v>47</v>
      </c>
      <c r="F18" s="3"/>
      <c r="G18" s="90" t="s">
        <v>36</v>
      </c>
      <c r="H18" s="90"/>
      <c r="I18" s="90"/>
      <c r="J18" s="3"/>
      <c r="K18" s="90" t="s">
        <v>37</v>
      </c>
      <c r="L18" s="90"/>
      <c r="M18" s="90"/>
      <c r="O18" s="90" t="s">
        <v>45</v>
      </c>
      <c r="P18" s="90"/>
      <c r="Q18" s="90"/>
      <c r="R18" s="90"/>
      <c r="S18" s="90"/>
      <c r="T18" s="3"/>
      <c r="U18" s="90" t="s">
        <v>47</v>
      </c>
      <c r="V18" s="90"/>
      <c r="W18" s="90"/>
      <c r="X18" s="90"/>
      <c r="Y18" s="90"/>
      <c r="Z18" s="3"/>
      <c r="AA18" s="90" t="s">
        <v>36</v>
      </c>
      <c r="AB18" s="90"/>
      <c r="AC18" s="90"/>
      <c r="AD18" s="90"/>
      <c r="AE18" s="90"/>
      <c r="AF18" s="3"/>
      <c r="AG18" s="90" t="s">
        <v>37</v>
      </c>
      <c r="AH18" s="90"/>
      <c r="AI18" s="90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</sheetData>
  <mergeCells count="72">
    <mergeCell ref="AG18:AI18"/>
    <mergeCell ref="G18:I18"/>
    <mergeCell ref="K18:M18"/>
    <mergeCell ref="O18:S18"/>
    <mergeCell ref="U18:Y18"/>
    <mergeCell ref="AA18:AE18"/>
    <mergeCell ref="AK15:AM15"/>
    <mergeCell ref="AO15:AQ15"/>
    <mergeCell ref="A16:AW16"/>
    <mergeCell ref="C17:M17"/>
    <mergeCell ref="O17:AI17"/>
    <mergeCell ref="AS14:AU14"/>
    <mergeCell ref="AS15:AU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5:I15"/>
    <mergeCell ref="K15:M15"/>
    <mergeCell ref="O15:Q15"/>
    <mergeCell ref="S15:W15"/>
    <mergeCell ref="Y15:AC15"/>
    <mergeCell ref="AE15:AI15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2"/>
  <sheetViews>
    <sheetView rightToLeft="1" topLeftCell="A13" workbookViewId="0">
      <selection activeCell="AA32" sqref="A32:AA32"/>
    </sheetView>
  </sheetViews>
  <sheetFormatPr defaultRowHeight="12.75"/>
  <cols>
    <col min="1" max="1" width="6.140625" customWidth="1"/>
    <col min="2" max="2" width="28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customWidth="1"/>
    <col min="8" max="8" width="1.28515625" customWidth="1"/>
    <col min="9" max="9" width="17.5703125" customWidth="1"/>
    <col min="10" max="10" width="1.28515625" customWidth="1"/>
    <col min="11" max="11" width="9.85546875" customWidth="1"/>
    <col min="12" max="12" width="1.28515625" customWidth="1"/>
    <col min="13" max="13" width="15" customWidth="1"/>
    <col min="14" max="14" width="1.28515625" customWidth="1"/>
    <col min="15" max="15" width="11.85546875" customWidth="1"/>
    <col min="16" max="16" width="1.28515625" customWidth="1"/>
    <col min="17" max="17" width="17.85546875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  <col min="34" max="34" width="26" bestFit="1" customWidth="1"/>
  </cols>
  <sheetData>
    <row r="1" spans="1:27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27" ht="14.45" customHeight="1"/>
    <row r="5" spans="1:27" ht="14.45" customHeight="1">
      <c r="A5" s="1" t="s">
        <v>56</v>
      </c>
      <c r="B5" s="88" t="s">
        <v>57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 spans="1:27" ht="14.45" customHeight="1">
      <c r="E6" s="89" t="s">
        <v>7</v>
      </c>
      <c r="F6" s="89"/>
      <c r="G6" s="89"/>
      <c r="H6" s="89"/>
      <c r="I6" s="89"/>
      <c r="K6" s="89" t="s">
        <v>8</v>
      </c>
      <c r="L6" s="89"/>
      <c r="M6" s="89"/>
      <c r="N6" s="89"/>
      <c r="O6" s="89"/>
      <c r="P6" s="89"/>
      <c r="Q6" s="89"/>
      <c r="S6" s="89" t="s">
        <v>9</v>
      </c>
      <c r="T6" s="89"/>
      <c r="U6" s="89"/>
      <c r="V6" s="89"/>
      <c r="W6" s="89"/>
      <c r="X6" s="89"/>
      <c r="Y6" s="89"/>
      <c r="Z6" s="89"/>
      <c r="AA6" s="89"/>
    </row>
    <row r="7" spans="1:27" ht="14.45" customHeight="1">
      <c r="E7" s="3"/>
      <c r="F7" s="3"/>
      <c r="G7" s="3"/>
      <c r="H7" s="3"/>
      <c r="I7" s="3"/>
      <c r="K7" s="90" t="s">
        <v>58</v>
      </c>
      <c r="L7" s="90"/>
      <c r="M7" s="90"/>
      <c r="N7" s="3"/>
      <c r="O7" s="90" t="s">
        <v>59</v>
      </c>
      <c r="P7" s="90"/>
      <c r="Q7" s="9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89" t="s">
        <v>60</v>
      </c>
      <c r="B8" s="89"/>
      <c r="D8" s="89" t="s">
        <v>61</v>
      </c>
      <c r="E8" s="8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62</v>
      </c>
      <c r="W8" s="2" t="s">
        <v>14</v>
      </c>
      <c r="Y8" s="2" t="s">
        <v>15</v>
      </c>
      <c r="AA8" s="22" t="s">
        <v>18</v>
      </c>
    </row>
    <row r="9" spans="1:27" ht="21.75" customHeight="1">
      <c r="A9" s="91" t="s">
        <v>63</v>
      </c>
      <c r="B9" s="91"/>
      <c r="D9" s="92">
        <v>6900000</v>
      </c>
      <c r="E9" s="92"/>
      <c r="G9" s="6">
        <v>70106907597</v>
      </c>
      <c r="I9" s="6">
        <v>102917743500</v>
      </c>
      <c r="K9" s="6">
        <v>0</v>
      </c>
      <c r="M9" s="6">
        <v>0</v>
      </c>
      <c r="O9" s="6">
        <v>0</v>
      </c>
      <c r="Q9" s="6">
        <v>0</v>
      </c>
      <c r="S9" s="6">
        <v>6900000</v>
      </c>
      <c r="U9" s="6">
        <v>12220</v>
      </c>
      <c r="W9" s="6">
        <v>70106907597</v>
      </c>
      <c r="Y9" s="6">
        <v>84124068600</v>
      </c>
      <c r="AA9" s="57">
        <f>Y9/اوراق!$AP$10</f>
        <v>6.1602671563189943E-4</v>
      </c>
    </row>
    <row r="10" spans="1:27" ht="21.75" customHeight="1">
      <c r="A10" s="93" t="s">
        <v>64</v>
      </c>
      <c r="B10" s="93"/>
      <c r="D10" s="94">
        <v>15260652</v>
      </c>
      <c r="E10" s="94"/>
      <c r="G10" s="8">
        <v>434848906096</v>
      </c>
      <c r="I10" s="8">
        <v>449915076386.82001</v>
      </c>
      <c r="K10" s="8">
        <v>0</v>
      </c>
      <c r="M10" s="8">
        <v>0</v>
      </c>
      <c r="O10" s="8">
        <v>0</v>
      </c>
      <c r="Q10" s="8">
        <v>0</v>
      </c>
      <c r="S10" s="8">
        <v>15260652</v>
      </c>
      <c r="U10" s="8">
        <v>26990</v>
      </c>
      <c r="W10" s="8">
        <v>434848906096</v>
      </c>
      <c r="Y10" s="8">
        <v>410937661986</v>
      </c>
      <c r="AA10" s="57">
        <f>Y10/اوراق!$AP$10</f>
        <v>3.0092288979314446E-3</v>
      </c>
    </row>
    <row r="11" spans="1:27" ht="21.75" customHeight="1">
      <c r="A11" s="93" t="s">
        <v>65</v>
      </c>
      <c r="B11" s="93"/>
      <c r="D11" s="94">
        <v>12070000</v>
      </c>
      <c r="E11" s="94"/>
      <c r="G11" s="8">
        <v>247929443487</v>
      </c>
      <c r="I11" s="8">
        <v>347900284710</v>
      </c>
      <c r="K11" s="8">
        <v>0</v>
      </c>
      <c r="M11" s="8">
        <v>0</v>
      </c>
      <c r="O11" s="8">
        <v>-12070000</v>
      </c>
      <c r="Q11" s="8">
        <v>338622571927</v>
      </c>
      <c r="S11" s="8">
        <v>0</v>
      </c>
      <c r="U11" s="8">
        <v>0</v>
      </c>
      <c r="W11" s="8">
        <v>0</v>
      </c>
      <c r="Y11" s="8">
        <v>0</v>
      </c>
      <c r="AA11" s="57">
        <f>Y11/اوراق!$AP$10</f>
        <v>0</v>
      </c>
    </row>
    <row r="12" spans="1:27" ht="21.75" customHeight="1">
      <c r="A12" s="93" t="s">
        <v>66</v>
      </c>
      <c r="B12" s="93"/>
      <c r="D12" s="94">
        <v>2000000</v>
      </c>
      <c r="E12" s="94"/>
      <c r="G12" s="8">
        <v>20023200000</v>
      </c>
      <c r="I12" s="8">
        <v>27297072000</v>
      </c>
      <c r="K12" s="8">
        <v>0</v>
      </c>
      <c r="M12" s="8">
        <v>0</v>
      </c>
      <c r="O12" s="8">
        <v>-2000000</v>
      </c>
      <c r="Q12" s="8">
        <v>25860384000</v>
      </c>
      <c r="S12" s="8">
        <v>0</v>
      </c>
      <c r="U12" s="8">
        <v>0</v>
      </c>
      <c r="W12" s="8">
        <v>0</v>
      </c>
      <c r="Y12" s="8">
        <v>0</v>
      </c>
      <c r="AA12" s="57">
        <f>Y12/اوراق!$AP$10</f>
        <v>0</v>
      </c>
    </row>
    <row r="13" spans="1:27" ht="21.75" customHeight="1">
      <c r="A13" s="93" t="s">
        <v>67</v>
      </c>
      <c r="B13" s="93"/>
      <c r="D13" s="94">
        <v>400700</v>
      </c>
      <c r="E13" s="94"/>
      <c r="G13" s="8">
        <v>121564190291</v>
      </c>
      <c r="I13" s="8">
        <v>139005744651.73001</v>
      </c>
      <c r="K13" s="8">
        <v>0</v>
      </c>
      <c r="M13" s="8">
        <v>0</v>
      </c>
      <c r="O13" s="8">
        <v>0</v>
      </c>
      <c r="Q13" s="8">
        <v>0</v>
      </c>
      <c r="S13" s="8">
        <v>400700</v>
      </c>
      <c r="U13" s="8">
        <v>308000</v>
      </c>
      <c r="W13" s="8">
        <v>121564190291</v>
      </c>
      <c r="Y13" s="8">
        <v>123131744120</v>
      </c>
      <c r="AA13" s="57">
        <f>Y13/اوراق!$AP$10</f>
        <v>9.016735065554241E-4</v>
      </c>
    </row>
    <row r="14" spans="1:27" ht="21.75" customHeight="1">
      <c r="A14" s="93" t="s">
        <v>68</v>
      </c>
      <c r="B14" s="93"/>
      <c r="D14" s="94">
        <v>3240389</v>
      </c>
      <c r="E14" s="94"/>
      <c r="G14" s="8">
        <v>160201591771</v>
      </c>
      <c r="I14" s="8">
        <v>214279005059.284</v>
      </c>
      <c r="K14" s="8">
        <v>0</v>
      </c>
      <c r="M14" s="8">
        <v>0</v>
      </c>
      <c r="O14" s="8">
        <v>0</v>
      </c>
      <c r="Q14" s="8">
        <v>0</v>
      </c>
      <c r="S14" s="8">
        <v>3240389</v>
      </c>
      <c r="U14" s="8">
        <v>56710</v>
      </c>
      <c r="W14" s="8">
        <v>160201591771</v>
      </c>
      <c r="Y14" s="8">
        <v>183339806532</v>
      </c>
      <c r="AA14" s="57">
        <f>Y14/اوراق!$AP$10</f>
        <v>1.3425672431456295E-3</v>
      </c>
    </row>
    <row r="15" spans="1:27" ht="21.75" customHeight="1">
      <c r="A15" s="93" t="s">
        <v>69</v>
      </c>
      <c r="B15" s="93"/>
      <c r="D15" s="94">
        <v>5000000</v>
      </c>
      <c r="E15" s="94"/>
      <c r="G15" s="67">
        <v>50112250000</v>
      </c>
      <c r="I15" s="8">
        <v>49885000000</v>
      </c>
      <c r="K15" s="8">
        <v>0</v>
      </c>
      <c r="M15" s="8">
        <v>0</v>
      </c>
      <c r="O15" s="8">
        <v>0</v>
      </c>
      <c r="Q15" s="8">
        <v>0</v>
      </c>
      <c r="S15" s="8">
        <v>5000000</v>
      </c>
      <c r="U15" s="8">
        <v>10000</v>
      </c>
      <c r="W15" s="8">
        <v>50112250000</v>
      </c>
      <c r="Y15" s="8">
        <v>49885000000</v>
      </c>
      <c r="AA15" s="57">
        <f>Y15/اوراق!$AP$10</f>
        <v>3.6529964872974893E-4</v>
      </c>
    </row>
    <row r="16" spans="1:27" ht="21.75" customHeight="1">
      <c r="A16" s="93" t="s">
        <v>70</v>
      </c>
      <c r="B16" s="93"/>
      <c r="D16" s="94">
        <v>1310000</v>
      </c>
      <c r="E16" s="94"/>
      <c r="G16" s="8">
        <v>19921982723</v>
      </c>
      <c r="I16" s="8">
        <v>23431662933</v>
      </c>
      <c r="K16" s="8">
        <v>0</v>
      </c>
      <c r="M16" s="8">
        <v>0</v>
      </c>
      <c r="O16" s="8">
        <v>0</v>
      </c>
      <c r="Q16" s="8">
        <v>0</v>
      </c>
      <c r="S16" s="8">
        <v>1310000</v>
      </c>
      <c r="U16" s="8">
        <v>17634</v>
      </c>
      <c r="W16" s="8">
        <v>19921982723</v>
      </c>
      <c r="Y16" s="8">
        <v>23047408758</v>
      </c>
      <c r="AA16" s="57">
        <f>Y16/اوراق!$AP$10</f>
        <v>1.6877238294935029E-4</v>
      </c>
    </row>
    <row r="17" spans="1:28" ht="21.75" customHeight="1">
      <c r="A17" s="93" t="s">
        <v>71</v>
      </c>
      <c r="B17" s="93"/>
      <c r="D17" s="94">
        <v>56000000</v>
      </c>
      <c r="E17" s="94"/>
      <c r="G17" s="8">
        <v>2626844561505</v>
      </c>
      <c r="I17" s="8">
        <v>3162776108800</v>
      </c>
      <c r="K17" s="8">
        <v>0</v>
      </c>
      <c r="M17" s="8">
        <v>0</v>
      </c>
      <c r="O17" s="8">
        <v>-15337325</v>
      </c>
      <c r="Q17" s="8">
        <v>976975528598</v>
      </c>
      <c r="S17" s="8">
        <v>40662675</v>
      </c>
      <c r="U17" s="8">
        <v>69749</v>
      </c>
      <c r="W17" s="8">
        <v>1907402262123</v>
      </c>
      <c r="Y17" s="8">
        <v>2832777501473</v>
      </c>
      <c r="AA17" s="57">
        <f>Y17/اوراق!$AP$10</f>
        <v>2.0743963640726126E-2</v>
      </c>
    </row>
    <row r="18" spans="1:28" ht="21.75" customHeight="1">
      <c r="A18" s="93" t="s">
        <v>72</v>
      </c>
      <c r="B18" s="93"/>
      <c r="D18" s="94">
        <v>5000000</v>
      </c>
      <c r="E18" s="94"/>
      <c r="G18" s="8">
        <v>50058000000</v>
      </c>
      <c r="I18" s="8">
        <v>54364673000</v>
      </c>
      <c r="K18" s="8">
        <v>0</v>
      </c>
      <c r="M18" s="8">
        <v>0</v>
      </c>
      <c r="O18" s="8">
        <v>0</v>
      </c>
      <c r="Q18" s="8">
        <v>0</v>
      </c>
      <c r="S18" s="8">
        <v>5000000</v>
      </c>
      <c r="U18" s="8">
        <v>9950</v>
      </c>
      <c r="W18" s="8">
        <v>50058000000</v>
      </c>
      <c r="Y18" s="8">
        <v>49635575000</v>
      </c>
      <c r="AA18" s="57">
        <f>Y18/اوراق!$AP$10</f>
        <v>3.6347315048610021E-4</v>
      </c>
    </row>
    <row r="19" spans="1:28" ht="21.75" customHeight="1">
      <c r="A19" s="93" t="s">
        <v>73</v>
      </c>
      <c r="B19" s="93"/>
      <c r="D19" s="94">
        <v>4784000</v>
      </c>
      <c r="E19" s="94"/>
      <c r="G19" s="8">
        <v>68913256305</v>
      </c>
      <c r="I19" s="8">
        <v>95674720856</v>
      </c>
      <c r="K19" s="8">
        <v>0</v>
      </c>
      <c r="M19" s="8">
        <v>0</v>
      </c>
      <c r="O19" s="8">
        <v>0</v>
      </c>
      <c r="Q19" s="8">
        <v>0</v>
      </c>
      <c r="S19" s="8">
        <v>4784000</v>
      </c>
      <c r="U19" s="8">
        <v>17374</v>
      </c>
      <c r="W19" s="8">
        <v>68913256305</v>
      </c>
      <c r="Y19" s="8">
        <v>82926046403</v>
      </c>
      <c r="AA19" s="57">
        <f>Y19/اوراق!$AP$10</f>
        <v>6.0725379616242883E-4</v>
      </c>
    </row>
    <row r="20" spans="1:28" ht="21.75" customHeight="1">
      <c r="A20" s="93" t="s">
        <v>74</v>
      </c>
      <c r="B20" s="93"/>
      <c r="D20" s="94">
        <v>5000000</v>
      </c>
      <c r="E20" s="94"/>
      <c r="G20" s="8">
        <v>50112250000</v>
      </c>
      <c r="I20" s="8">
        <v>52773341500</v>
      </c>
      <c r="K20" s="8">
        <v>0</v>
      </c>
      <c r="M20" s="8">
        <v>0</v>
      </c>
      <c r="O20" s="8">
        <v>0</v>
      </c>
      <c r="Q20" s="8">
        <v>0</v>
      </c>
      <c r="S20" s="8">
        <v>5000000</v>
      </c>
      <c r="U20" s="8">
        <v>9563</v>
      </c>
      <c r="W20" s="8">
        <v>50112250000</v>
      </c>
      <c r="Y20" s="8">
        <v>47705025500</v>
      </c>
      <c r="AA20" s="57">
        <f>Y20/اوراق!$AP$10</f>
        <v>3.4933605408025888E-4</v>
      </c>
    </row>
    <row r="21" spans="1:28" ht="21.75" customHeight="1">
      <c r="A21" s="93" t="s">
        <v>75</v>
      </c>
      <c r="B21" s="93"/>
      <c r="D21" s="94">
        <v>5250000</v>
      </c>
      <c r="E21" s="94"/>
      <c r="G21" s="8">
        <v>200260029375</v>
      </c>
      <c r="I21" s="8">
        <v>205592611218.75</v>
      </c>
      <c r="K21" s="8">
        <v>0</v>
      </c>
      <c r="M21" s="8">
        <v>0</v>
      </c>
      <c r="O21" s="8">
        <v>0</v>
      </c>
      <c r="Q21" s="8">
        <v>0</v>
      </c>
      <c r="S21" s="8">
        <v>5250000</v>
      </c>
      <c r="U21" s="8">
        <v>40273</v>
      </c>
      <c r="W21" s="8">
        <v>200260029375</v>
      </c>
      <c r="Y21" s="8">
        <v>211166315522</v>
      </c>
      <c r="AA21" s="57">
        <f>Y21/اوراق!$AP$10</f>
        <v>1.5463361909139406E-3</v>
      </c>
    </row>
    <row r="22" spans="1:28" ht="21.75" customHeight="1">
      <c r="A22" s="93" t="s">
        <v>76</v>
      </c>
      <c r="B22" s="93"/>
      <c r="D22" s="94">
        <v>10000000</v>
      </c>
      <c r="E22" s="94"/>
      <c r="G22" s="8">
        <v>129000000000</v>
      </c>
      <c r="I22" s="8">
        <v>189962080000</v>
      </c>
      <c r="K22" s="8">
        <v>0</v>
      </c>
      <c r="M22" s="8">
        <v>0</v>
      </c>
      <c r="O22" s="8">
        <v>0</v>
      </c>
      <c r="Q22" s="8">
        <v>0</v>
      </c>
      <c r="S22" s="8">
        <v>10000000</v>
      </c>
      <c r="U22" s="8">
        <v>17010</v>
      </c>
      <c r="W22" s="8">
        <v>129000000000</v>
      </c>
      <c r="Y22" s="8">
        <v>169708770000</v>
      </c>
      <c r="AA22" s="57">
        <f>Y22/اوراق!$AP$10</f>
        <v>1.2427494049786058E-3</v>
      </c>
    </row>
    <row r="23" spans="1:28" ht="21.75" customHeight="1">
      <c r="A23" s="93" t="s">
        <v>77</v>
      </c>
      <c r="B23" s="93"/>
      <c r="D23" s="94">
        <v>3000000</v>
      </c>
      <c r="E23" s="94"/>
      <c r="G23" s="8">
        <v>30067350000</v>
      </c>
      <c r="I23" s="8">
        <v>29931000000</v>
      </c>
      <c r="K23" s="8">
        <v>0</v>
      </c>
      <c r="M23" s="8">
        <v>0</v>
      </c>
      <c r="O23" s="8">
        <v>0</v>
      </c>
      <c r="Q23" s="8">
        <v>0</v>
      </c>
      <c r="S23" s="8">
        <v>3000000</v>
      </c>
      <c r="U23" s="8">
        <v>10000</v>
      </c>
      <c r="W23" s="8">
        <v>30067350000</v>
      </c>
      <c r="Y23" s="8">
        <v>29931000000</v>
      </c>
      <c r="AA23" s="57">
        <f>Y23/اوراق!$AP$10</f>
        <v>2.1917978923784937E-4</v>
      </c>
    </row>
    <row r="24" spans="1:28" ht="21.75" customHeight="1">
      <c r="A24" s="93" t="s">
        <v>78</v>
      </c>
      <c r="B24" s="93"/>
      <c r="D24" s="94">
        <v>10680000</v>
      </c>
      <c r="E24" s="94"/>
      <c r="G24" s="8">
        <v>290433689455</v>
      </c>
      <c r="I24" s="8">
        <v>457541880000</v>
      </c>
      <c r="K24" s="8">
        <v>0</v>
      </c>
      <c r="M24" s="8">
        <v>0</v>
      </c>
      <c r="O24" s="8">
        <v>-1580000</v>
      </c>
      <c r="Q24" s="8">
        <v>60781020000</v>
      </c>
      <c r="S24" s="8">
        <v>9100000</v>
      </c>
      <c r="U24" s="8">
        <v>36956</v>
      </c>
      <c r="W24" s="8">
        <v>247466907682</v>
      </c>
      <c r="Y24" s="8">
        <v>336299600000</v>
      </c>
      <c r="AA24" s="57">
        <f>Y24/اوراق!$AP$10</f>
        <v>2.4626666482500765E-3</v>
      </c>
    </row>
    <row r="25" spans="1:28" ht="21.75" customHeight="1">
      <c r="A25" s="93" t="s">
        <v>79</v>
      </c>
      <c r="B25" s="93"/>
      <c r="D25" s="94">
        <v>67248</v>
      </c>
      <c r="E25" s="94"/>
      <c r="G25" s="8">
        <v>189996470306</v>
      </c>
      <c r="I25" s="8">
        <v>291451130800</v>
      </c>
      <c r="K25" s="8">
        <v>0</v>
      </c>
      <c r="M25" s="8">
        <v>0</v>
      </c>
      <c r="O25" s="8">
        <v>0</v>
      </c>
      <c r="Q25" s="8">
        <v>0</v>
      </c>
      <c r="S25" s="8">
        <v>67248</v>
      </c>
      <c r="U25" s="8">
        <v>3833237</v>
      </c>
      <c r="W25" s="8">
        <v>189996470306</v>
      </c>
      <c r="Y25" s="8">
        <v>257777501776</v>
      </c>
      <c r="AA25" s="57">
        <f>Y25/اوراق!$AP$10</f>
        <v>1.8876622401364145E-3</v>
      </c>
    </row>
    <row r="26" spans="1:28" ht="21.75" customHeight="1">
      <c r="A26" s="93" t="s">
        <v>80</v>
      </c>
      <c r="B26" s="93"/>
      <c r="D26" s="94">
        <v>15185000</v>
      </c>
      <c r="E26" s="94"/>
      <c r="G26" s="8">
        <v>228468586928</v>
      </c>
      <c r="I26" s="8">
        <v>356784254475</v>
      </c>
      <c r="K26" s="8">
        <v>0</v>
      </c>
      <c r="M26" s="8">
        <v>0</v>
      </c>
      <c r="O26" s="8">
        <v>0</v>
      </c>
      <c r="Q26" s="8">
        <v>0</v>
      </c>
      <c r="S26" s="8">
        <v>15185000</v>
      </c>
      <c r="U26" s="8">
        <v>20490</v>
      </c>
      <c r="W26" s="8">
        <v>228468586928</v>
      </c>
      <c r="Y26" s="8">
        <v>310425026505</v>
      </c>
      <c r="AA26" s="57">
        <f>Y26/اوراق!$AP$10</f>
        <v>2.2731914030109154E-3</v>
      </c>
    </row>
    <row r="27" spans="1:28" ht="21.75" customHeight="1">
      <c r="A27" s="93" t="s">
        <v>81</v>
      </c>
      <c r="B27" s="93"/>
      <c r="D27" s="94">
        <v>130571</v>
      </c>
      <c r="E27" s="94"/>
      <c r="G27" s="8">
        <v>99999758915</v>
      </c>
      <c r="I27" s="8">
        <v>191401266909</v>
      </c>
      <c r="K27" s="8">
        <v>0</v>
      </c>
      <c r="M27" s="8">
        <v>0</v>
      </c>
      <c r="O27" s="8">
        <v>0</v>
      </c>
      <c r="Q27" s="8">
        <v>0</v>
      </c>
      <c r="S27" s="8">
        <v>130571</v>
      </c>
      <c r="U27" s="8">
        <v>1274319</v>
      </c>
      <c r="W27" s="8">
        <v>99999758915</v>
      </c>
      <c r="Y27" s="8">
        <v>166389086149</v>
      </c>
      <c r="AA27" s="57">
        <f>Y27/اوراق!$AP$10</f>
        <v>1.2184399062382205E-3</v>
      </c>
    </row>
    <row r="28" spans="1:28" ht="21.75" customHeight="1">
      <c r="A28" s="93" t="s">
        <v>82</v>
      </c>
      <c r="B28" s="93"/>
      <c r="D28" s="94">
        <v>10000</v>
      </c>
      <c r="E28" s="94"/>
      <c r="G28" s="8">
        <v>10000000000</v>
      </c>
      <c r="I28" s="8">
        <v>20864800000</v>
      </c>
      <c r="K28" s="8">
        <v>0</v>
      </c>
      <c r="M28" s="8">
        <v>0</v>
      </c>
      <c r="O28" s="8">
        <v>0</v>
      </c>
      <c r="Q28" s="8">
        <v>0</v>
      </c>
      <c r="S28" s="8">
        <v>10000</v>
      </c>
      <c r="U28" s="8">
        <v>1869707</v>
      </c>
      <c r="W28" s="8">
        <v>10000000000</v>
      </c>
      <c r="Y28" s="8">
        <v>18697070000</v>
      </c>
      <c r="AA28" s="57">
        <f>Y28/اوراق!$AP$10</f>
        <v>1.3691556787161525E-4</v>
      </c>
    </row>
    <row r="29" spans="1:28" ht="21.75" customHeight="1">
      <c r="A29" s="95" t="s">
        <v>83</v>
      </c>
      <c r="B29" s="95"/>
      <c r="D29" s="96">
        <v>0</v>
      </c>
      <c r="E29" s="96"/>
      <c r="G29" s="12">
        <v>0</v>
      </c>
      <c r="I29" s="12">
        <v>0</v>
      </c>
      <c r="K29" s="12">
        <v>2000000</v>
      </c>
      <c r="M29" s="12">
        <v>20053279934</v>
      </c>
      <c r="O29" s="12">
        <v>0</v>
      </c>
      <c r="Q29" s="12">
        <v>0</v>
      </c>
      <c r="S29" s="12">
        <v>2000000</v>
      </c>
      <c r="U29" s="8">
        <v>10000</v>
      </c>
      <c r="W29" s="12">
        <v>20053279934</v>
      </c>
      <c r="Y29" s="12">
        <v>19845400000</v>
      </c>
      <c r="AA29" s="58">
        <f>Y29/اوراق!$AP$10</f>
        <v>1.4532459955700832E-4</v>
      </c>
    </row>
    <row r="30" spans="1:28" ht="21.75" customHeight="1" thickBot="1">
      <c r="A30" s="97" t="s">
        <v>32</v>
      </c>
      <c r="B30" s="97"/>
      <c r="D30" s="100">
        <v>161288560</v>
      </c>
      <c r="E30" s="100"/>
      <c r="G30" s="14">
        <v>5098862424754</v>
      </c>
      <c r="I30" s="14">
        <v>6463749456802.5801</v>
      </c>
      <c r="K30" s="14">
        <f>SUM(K9:K29)</f>
        <v>2000000</v>
      </c>
      <c r="M30" s="14">
        <f>SUM(M9:M29)</f>
        <v>20053279934</v>
      </c>
      <c r="O30" s="14">
        <f>SUM(O9:O29)</f>
        <v>-30987325</v>
      </c>
      <c r="Q30" s="14">
        <f>SUM(Q9:Q29)</f>
        <v>1402239504525</v>
      </c>
      <c r="S30" s="14">
        <f>SUM(S9:S29)</f>
        <v>132301235</v>
      </c>
      <c r="U30" s="8"/>
      <c r="W30" s="14">
        <f>SUM(W9:W29)</f>
        <v>4088553980046</v>
      </c>
      <c r="Y30" s="14">
        <f>SUM(Y9:Y29)</f>
        <v>5407749608324</v>
      </c>
      <c r="AA30" s="59">
        <f>SUM(AA9:AA29)</f>
        <v>3.9600060786593054E-2</v>
      </c>
    </row>
    <row r="31" spans="1:28" ht="13.5" thickTop="1"/>
    <row r="32" spans="1:28">
      <c r="AB32">
        <v>28</v>
      </c>
    </row>
  </sheetData>
  <mergeCells count="55">
    <mergeCell ref="A28:B28"/>
    <mergeCell ref="D28:E28"/>
    <mergeCell ref="A29:B29"/>
    <mergeCell ref="D29:E29"/>
    <mergeCell ref="A30:B30"/>
    <mergeCell ref="D30:E30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38"/>
  <sheetViews>
    <sheetView rightToLeft="1" topLeftCell="Y23" workbookViewId="0">
      <selection activeCell="AL38" sqref="A38:AL38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customWidth="1"/>
    <col min="5" max="5" width="1.28515625" customWidth="1"/>
    <col min="6" max="6" width="27.85546875" customWidth="1"/>
    <col min="7" max="7" width="1.28515625" customWidth="1"/>
    <col min="8" max="8" width="16.140625" customWidth="1"/>
    <col min="9" max="9" width="1.28515625" customWidth="1"/>
    <col min="10" max="10" width="16.14062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12.140625" customWidth="1"/>
    <col min="17" max="17" width="1.28515625" customWidth="1"/>
    <col min="18" max="18" width="18.85546875" customWidth="1"/>
    <col min="19" max="19" width="1.28515625" customWidth="1"/>
    <col min="20" max="20" width="18.85546875" customWidth="1"/>
    <col min="21" max="21" width="1.28515625" customWidth="1"/>
    <col min="22" max="22" width="11" customWidth="1"/>
    <col min="23" max="23" width="1.28515625" customWidth="1"/>
    <col min="24" max="24" width="19" customWidth="1"/>
    <col min="25" max="25" width="1.28515625" customWidth="1"/>
    <col min="26" max="26" width="16.140625" customWidth="1"/>
    <col min="27" max="27" width="1.28515625" customWidth="1"/>
    <col min="28" max="28" width="17.7109375" customWidth="1"/>
    <col min="29" max="29" width="1.28515625" customWidth="1"/>
    <col min="30" max="30" width="14.140625" bestFit="1" customWidth="1"/>
    <col min="31" max="31" width="1.28515625" customWidth="1"/>
    <col min="32" max="32" width="16.28515625" bestFit="1" customWidth="1"/>
    <col min="33" max="33" width="1.28515625" customWidth="1"/>
    <col min="34" max="34" width="22.140625" bestFit="1" customWidth="1"/>
    <col min="35" max="35" width="1.28515625" customWidth="1"/>
    <col min="36" max="36" width="22.140625" bestFit="1" customWidth="1"/>
    <col min="37" max="37" width="1.28515625" customWidth="1"/>
    <col min="38" max="38" width="18.28515625" style="61" bestFit="1" customWidth="1"/>
    <col min="39" max="39" width="0.28515625" customWidth="1"/>
    <col min="42" max="42" width="18.5703125" bestFit="1" customWidth="1"/>
    <col min="43" max="43" width="22.7109375" customWidth="1"/>
    <col min="44" max="44" width="25.5703125" bestFit="1" customWidth="1"/>
    <col min="46" max="46" width="15" bestFit="1" customWidth="1"/>
    <col min="48" max="48" width="12.42578125" bestFit="1" customWidth="1"/>
  </cols>
  <sheetData>
    <row r="1" spans="1:42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42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42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42" ht="14.45" customHeight="1"/>
    <row r="5" spans="1:42" ht="14.45" customHeight="1">
      <c r="A5" s="1" t="s">
        <v>84</v>
      </c>
      <c r="B5" s="88" t="s">
        <v>85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42" ht="14.45" customHeight="1">
      <c r="A6" s="89" t="s">
        <v>86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 t="s">
        <v>7</v>
      </c>
      <c r="Q6" s="89"/>
      <c r="R6" s="89"/>
      <c r="S6" s="89"/>
      <c r="T6" s="89"/>
      <c r="V6" s="89" t="s">
        <v>8</v>
      </c>
      <c r="W6" s="89"/>
      <c r="X6" s="89"/>
      <c r="Y6" s="89"/>
      <c r="Z6" s="89"/>
      <c r="AA6" s="89"/>
      <c r="AB6" s="89"/>
      <c r="AD6" s="89" t="s">
        <v>9</v>
      </c>
      <c r="AE6" s="89"/>
      <c r="AF6" s="89"/>
      <c r="AG6" s="89"/>
      <c r="AH6" s="89"/>
      <c r="AI6" s="89"/>
      <c r="AJ6" s="89"/>
      <c r="AK6" s="89"/>
      <c r="AL6" s="89"/>
    </row>
    <row r="7" spans="1:42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0" t="s">
        <v>10</v>
      </c>
      <c r="W7" s="90"/>
      <c r="X7" s="90"/>
      <c r="Y7" s="3"/>
      <c r="Z7" s="90" t="s">
        <v>11</v>
      </c>
      <c r="AA7" s="90"/>
      <c r="AB7" s="90"/>
      <c r="AD7" s="3"/>
      <c r="AE7" s="3"/>
      <c r="AF7" s="3"/>
      <c r="AG7" s="3"/>
      <c r="AH7" s="3"/>
      <c r="AI7" s="3"/>
      <c r="AJ7" s="3"/>
      <c r="AK7" s="3"/>
      <c r="AL7" s="62"/>
    </row>
    <row r="8" spans="1:42" ht="14.45" customHeight="1">
      <c r="A8" s="89" t="s">
        <v>87</v>
      </c>
      <c r="B8" s="89"/>
      <c r="D8" s="2" t="s">
        <v>88</v>
      </c>
      <c r="F8" s="2" t="s">
        <v>89</v>
      </c>
      <c r="H8" s="2" t="s">
        <v>90</v>
      </c>
      <c r="J8" s="2" t="s">
        <v>91</v>
      </c>
      <c r="L8" s="2" t="s">
        <v>92</v>
      </c>
      <c r="N8" s="2" t="s">
        <v>38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63" t="s">
        <v>18</v>
      </c>
    </row>
    <row r="9" spans="1:42" ht="21.75" customHeight="1">
      <c r="A9" s="91" t="s">
        <v>93</v>
      </c>
      <c r="B9" s="91"/>
      <c r="D9" s="5" t="s">
        <v>94</v>
      </c>
      <c r="F9" s="5" t="s">
        <v>94</v>
      </c>
      <c r="H9" s="5" t="s">
        <v>95</v>
      </c>
      <c r="J9" s="5" t="s">
        <v>96</v>
      </c>
      <c r="L9" s="56">
        <v>24.16</v>
      </c>
      <c r="N9" s="56">
        <v>24.16</v>
      </c>
      <c r="P9" s="6">
        <v>766100</v>
      </c>
      <c r="R9" s="6">
        <v>3001257612300</v>
      </c>
      <c r="T9" s="6">
        <v>3508283732500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4654706</v>
      </c>
      <c r="AH9" s="6">
        <v>3001257612300</v>
      </c>
      <c r="AJ9" s="6">
        <v>3563384710866</v>
      </c>
      <c r="AK9" s="61"/>
      <c r="AL9" s="57">
        <f t="shared" ref="AL9:AL21" si="0">AJ9/$AP$10</f>
        <v>2.6094080047475349E-2</v>
      </c>
    </row>
    <row r="10" spans="1:42" ht="21.75" customHeight="1">
      <c r="A10" s="93" t="s">
        <v>97</v>
      </c>
      <c r="B10" s="93"/>
      <c r="D10" s="7" t="s">
        <v>94</v>
      </c>
      <c r="F10" s="7" t="s">
        <v>94</v>
      </c>
      <c r="H10" s="7" t="s">
        <v>98</v>
      </c>
      <c r="J10" s="7" t="s">
        <v>99</v>
      </c>
      <c r="L10" s="9">
        <v>23</v>
      </c>
      <c r="N10" s="9">
        <v>23</v>
      </c>
      <c r="P10" s="8">
        <v>1000000</v>
      </c>
      <c r="R10" s="8">
        <v>1000000000000</v>
      </c>
      <c r="T10" s="8">
        <v>999456250000</v>
      </c>
      <c r="V10" s="8">
        <v>0</v>
      </c>
      <c r="X10" s="8">
        <v>0</v>
      </c>
      <c r="Z10" s="8">
        <v>0</v>
      </c>
      <c r="AB10" s="8">
        <v>0</v>
      </c>
      <c r="AD10" s="8">
        <v>1000000</v>
      </c>
      <c r="AF10" s="8">
        <v>1000000</v>
      </c>
      <c r="AH10" s="8">
        <v>1000000000000</v>
      </c>
      <c r="AJ10" s="8">
        <v>999456250000</v>
      </c>
      <c r="AK10" s="61"/>
      <c r="AL10" s="57">
        <f t="shared" si="0"/>
        <v>7.3188537044352438E-3</v>
      </c>
      <c r="AP10" s="18">
        <v>136559123923235</v>
      </c>
    </row>
    <row r="11" spans="1:42" ht="21.75" customHeight="1">
      <c r="A11" s="8" t="s">
        <v>100</v>
      </c>
      <c r="B11" s="8"/>
      <c r="C11" s="8"/>
      <c r="D11" s="8" t="s">
        <v>94</v>
      </c>
      <c r="E11" s="8"/>
      <c r="F11" s="8" t="s">
        <v>94</v>
      </c>
      <c r="G11" s="8"/>
      <c r="H11" s="8" t="s">
        <v>101</v>
      </c>
      <c r="I11" s="8"/>
      <c r="J11" s="8" t="s">
        <v>102</v>
      </c>
      <c r="K11" s="8"/>
      <c r="L11" s="8">
        <v>0</v>
      </c>
      <c r="M11" s="8"/>
      <c r="N11" s="8">
        <v>0</v>
      </c>
      <c r="O11" s="8"/>
      <c r="P11" s="8">
        <v>50614</v>
      </c>
      <c r="Q11" s="8"/>
      <c r="R11" s="8">
        <v>27267185070</v>
      </c>
      <c r="S11" s="8"/>
      <c r="T11" s="8">
        <v>36422264619</v>
      </c>
      <c r="V11" s="8">
        <v>0</v>
      </c>
      <c r="X11" s="8">
        <v>0</v>
      </c>
      <c r="Z11" s="8">
        <v>0</v>
      </c>
      <c r="AB11" s="8">
        <v>0</v>
      </c>
      <c r="AD11" s="8">
        <v>50614</v>
      </c>
      <c r="AF11" s="8">
        <v>729080</v>
      </c>
      <c r="AH11" s="8">
        <v>27267185070</v>
      </c>
      <c r="AJ11" s="8">
        <v>36881589845</v>
      </c>
      <c r="AK11" s="61"/>
      <c r="AL11" s="57">
        <f t="shared" si="0"/>
        <v>2.7007781527459509E-4</v>
      </c>
    </row>
    <row r="12" spans="1:42" ht="21.75" customHeight="1">
      <c r="A12" s="8" t="s">
        <v>103</v>
      </c>
      <c r="B12" s="8"/>
      <c r="C12" s="8"/>
      <c r="D12" s="8" t="s">
        <v>94</v>
      </c>
      <c r="E12" s="8"/>
      <c r="F12" s="8" t="s">
        <v>94</v>
      </c>
      <c r="G12" s="8"/>
      <c r="H12" s="8" t="s">
        <v>104</v>
      </c>
      <c r="I12" s="8"/>
      <c r="J12" s="8" t="s">
        <v>105</v>
      </c>
      <c r="K12" s="8"/>
      <c r="L12" s="8">
        <v>0</v>
      </c>
      <c r="M12" s="8"/>
      <c r="N12" s="8">
        <v>0</v>
      </c>
      <c r="O12" s="8"/>
      <c r="P12" s="8">
        <v>60000</v>
      </c>
      <c r="Q12" s="8"/>
      <c r="R12" s="8">
        <v>53429036250</v>
      </c>
      <c r="S12" s="8"/>
      <c r="T12" s="8">
        <v>53370963750</v>
      </c>
      <c r="V12" s="8">
        <v>0</v>
      </c>
      <c r="X12" s="8">
        <v>0</v>
      </c>
      <c r="Z12" s="8">
        <v>0</v>
      </c>
      <c r="AB12" s="8">
        <v>0</v>
      </c>
      <c r="AD12" s="8">
        <v>60000</v>
      </c>
      <c r="AF12" s="8">
        <v>890000</v>
      </c>
      <c r="AH12" s="8">
        <v>53429036250</v>
      </c>
      <c r="AJ12" s="8">
        <v>53370963750</v>
      </c>
      <c r="AK12" s="61"/>
      <c r="AL12" s="57">
        <f t="shared" si="0"/>
        <v>3.9082678781684202E-4</v>
      </c>
    </row>
    <row r="13" spans="1:42" ht="21.75" customHeight="1">
      <c r="A13" s="8" t="s">
        <v>106</v>
      </c>
      <c r="B13" s="8"/>
      <c r="C13" s="8"/>
      <c r="D13" s="8" t="s">
        <v>94</v>
      </c>
      <c r="E13" s="8"/>
      <c r="F13" s="8" t="s">
        <v>94</v>
      </c>
      <c r="G13" s="8"/>
      <c r="H13" s="8" t="s">
        <v>104</v>
      </c>
      <c r="I13" s="8"/>
      <c r="J13" s="8" t="s">
        <v>107</v>
      </c>
      <c r="K13" s="8"/>
      <c r="L13" s="8">
        <v>0</v>
      </c>
      <c r="M13" s="8"/>
      <c r="N13" s="8">
        <v>0</v>
      </c>
      <c r="O13" s="8"/>
      <c r="P13" s="8">
        <v>60000</v>
      </c>
      <c r="Q13" s="8"/>
      <c r="R13" s="8">
        <v>52006263037</v>
      </c>
      <c r="S13" s="8"/>
      <c r="T13" s="8">
        <v>51949736962</v>
      </c>
      <c r="V13" s="8">
        <v>0</v>
      </c>
      <c r="X13" s="8">
        <v>0</v>
      </c>
      <c r="Z13" s="8">
        <v>0</v>
      </c>
      <c r="AB13" s="8">
        <v>0</v>
      </c>
      <c r="AD13" s="8">
        <v>60000</v>
      </c>
      <c r="AF13" s="8">
        <v>866300</v>
      </c>
      <c r="AH13" s="8">
        <v>52006263037</v>
      </c>
      <c r="AJ13" s="8">
        <v>51949736962</v>
      </c>
      <c r="AK13" s="61"/>
      <c r="AL13" s="57">
        <f t="shared" si="0"/>
        <v>3.8041937784547366E-4</v>
      </c>
    </row>
    <row r="14" spans="1:42" ht="21.75" customHeight="1">
      <c r="A14" s="8" t="s">
        <v>108</v>
      </c>
      <c r="B14" s="8"/>
      <c r="C14" s="8"/>
      <c r="D14" s="8" t="s">
        <v>94</v>
      </c>
      <c r="E14" s="8"/>
      <c r="F14" s="8" t="s">
        <v>94</v>
      </c>
      <c r="G14" s="8"/>
      <c r="H14" s="8" t="s">
        <v>104</v>
      </c>
      <c r="I14" s="8"/>
      <c r="J14" s="8" t="s">
        <v>107</v>
      </c>
      <c r="K14" s="8"/>
      <c r="L14" s="8">
        <v>0</v>
      </c>
      <c r="M14" s="8"/>
      <c r="N14" s="8">
        <v>0</v>
      </c>
      <c r="O14" s="8"/>
      <c r="P14" s="8">
        <v>60000</v>
      </c>
      <c r="Q14" s="8"/>
      <c r="R14" s="8">
        <v>50565480037</v>
      </c>
      <c r="S14" s="8"/>
      <c r="T14" s="8">
        <v>50510519962</v>
      </c>
      <c r="V14" s="8">
        <v>0</v>
      </c>
      <c r="X14" s="8">
        <v>0</v>
      </c>
      <c r="Z14" s="8">
        <v>0</v>
      </c>
      <c r="AB14" s="8">
        <v>0</v>
      </c>
      <c r="AD14" s="8">
        <v>60000</v>
      </c>
      <c r="AF14" s="8">
        <v>842300</v>
      </c>
      <c r="AH14" s="8">
        <v>50565480037</v>
      </c>
      <c r="AJ14" s="8">
        <v>50510519962</v>
      </c>
      <c r="AK14" s="61"/>
      <c r="AL14" s="57">
        <f t="shared" si="0"/>
        <v>3.6988022851108695E-4</v>
      </c>
    </row>
    <row r="15" spans="1:42" ht="21.75" customHeight="1">
      <c r="A15" s="93" t="s">
        <v>109</v>
      </c>
      <c r="B15" s="93"/>
      <c r="D15" s="7" t="s">
        <v>94</v>
      </c>
      <c r="F15" s="7" t="s">
        <v>94</v>
      </c>
      <c r="H15" s="7" t="s">
        <v>110</v>
      </c>
      <c r="J15" s="7" t="s">
        <v>111</v>
      </c>
      <c r="L15" s="9">
        <v>23</v>
      </c>
      <c r="N15" s="9">
        <v>23</v>
      </c>
      <c r="P15" s="8">
        <v>5000</v>
      </c>
      <c r="R15" s="8">
        <v>4500815625</v>
      </c>
      <c r="T15" s="8">
        <v>4487558562</v>
      </c>
      <c r="V15" s="8">
        <v>0</v>
      </c>
      <c r="X15" s="8">
        <v>0</v>
      </c>
      <c r="Z15" s="8">
        <v>0</v>
      </c>
      <c r="AB15" s="8">
        <v>0</v>
      </c>
      <c r="AD15" s="8">
        <v>5000</v>
      </c>
      <c r="AF15" s="8">
        <v>895510</v>
      </c>
      <c r="AH15" s="8">
        <v>4500815625</v>
      </c>
      <c r="AJ15" s="8">
        <v>4475115332</v>
      </c>
      <c r="AK15" s="61"/>
      <c r="AL15" s="57">
        <f t="shared" si="0"/>
        <v>3.2770533402920994E-5</v>
      </c>
    </row>
    <row r="16" spans="1:42" ht="21.75" customHeight="1">
      <c r="A16" s="93" t="s">
        <v>112</v>
      </c>
      <c r="B16" s="93"/>
      <c r="D16" s="7" t="s">
        <v>94</v>
      </c>
      <c r="F16" s="7" t="s">
        <v>94</v>
      </c>
      <c r="H16" s="7" t="s">
        <v>113</v>
      </c>
      <c r="J16" s="7" t="s">
        <v>114</v>
      </c>
      <c r="L16" s="9">
        <v>18</v>
      </c>
      <c r="N16" s="9">
        <v>18</v>
      </c>
      <c r="P16" s="8">
        <v>225000</v>
      </c>
      <c r="R16" s="8">
        <v>169126661999</v>
      </c>
      <c r="T16" s="8">
        <v>187062229575</v>
      </c>
      <c r="V16" s="8">
        <v>0</v>
      </c>
      <c r="X16" s="8">
        <v>0</v>
      </c>
      <c r="Z16" s="8">
        <v>0</v>
      </c>
      <c r="AB16" s="8">
        <v>0</v>
      </c>
      <c r="AD16" s="8">
        <v>225000</v>
      </c>
      <c r="AF16" s="8">
        <v>831840</v>
      </c>
      <c r="AH16" s="8">
        <v>169126661999</v>
      </c>
      <c r="AJ16" s="8">
        <v>187062229575</v>
      </c>
      <c r="AK16" s="61"/>
      <c r="AL16" s="57">
        <f t="shared" si="0"/>
        <v>1.3698259347369179E-3</v>
      </c>
    </row>
    <row r="17" spans="1:38" ht="21.75" customHeight="1">
      <c r="A17" s="93" t="s">
        <v>115</v>
      </c>
      <c r="B17" s="93"/>
      <c r="D17" s="7" t="s">
        <v>94</v>
      </c>
      <c r="F17" s="7" t="s">
        <v>94</v>
      </c>
      <c r="H17" s="7" t="s">
        <v>116</v>
      </c>
      <c r="J17" s="7" t="s">
        <v>117</v>
      </c>
      <c r="L17" s="9">
        <v>23</v>
      </c>
      <c r="N17" s="9">
        <v>23</v>
      </c>
      <c r="P17" s="8">
        <v>1579612</v>
      </c>
      <c r="R17" s="8">
        <v>1499999555200</v>
      </c>
      <c r="T17" s="8">
        <v>1374778187267</v>
      </c>
      <c r="V17" s="8">
        <v>0</v>
      </c>
      <c r="X17" s="8">
        <v>0</v>
      </c>
      <c r="Z17" s="8">
        <v>0</v>
      </c>
      <c r="AB17" s="8">
        <v>0</v>
      </c>
      <c r="AD17" s="8">
        <v>1579612</v>
      </c>
      <c r="AF17" s="8">
        <v>955000</v>
      </c>
      <c r="AH17" s="8">
        <v>1499999555200</v>
      </c>
      <c r="AJ17" s="8">
        <v>1507709197106</v>
      </c>
      <c r="AK17" s="61"/>
      <c r="AL17" s="57">
        <f t="shared" si="0"/>
        <v>1.1040706426569782E-2</v>
      </c>
    </row>
    <row r="18" spans="1:38" ht="21.75" customHeight="1">
      <c r="A18" s="93" t="s">
        <v>118</v>
      </c>
      <c r="B18" s="93"/>
      <c r="D18" s="7" t="s">
        <v>94</v>
      </c>
      <c r="F18" s="7" t="s">
        <v>94</v>
      </c>
      <c r="H18" s="7" t="s">
        <v>119</v>
      </c>
      <c r="J18" s="7" t="s">
        <v>120</v>
      </c>
      <c r="L18" s="9">
        <v>23</v>
      </c>
      <c r="N18" s="9">
        <v>23</v>
      </c>
      <c r="P18" s="8">
        <v>9874221</v>
      </c>
      <c r="R18" s="8">
        <v>9507788658690</v>
      </c>
      <c r="T18" s="8">
        <v>9755666029978</v>
      </c>
      <c r="V18" s="8">
        <v>825000</v>
      </c>
      <c r="X18" s="8">
        <v>755143500000</v>
      </c>
      <c r="Z18" s="8">
        <v>0</v>
      </c>
      <c r="AB18" s="8">
        <v>0</v>
      </c>
      <c r="AD18" s="8">
        <v>10699221</v>
      </c>
      <c r="AF18" s="8">
        <v>1015334</v>
      </c>
      <c r="AH18" s="8">
        <v>10262932158690</v>
      </c>
      <c r="AJ18" s="8">
        <v>10857375944761</v>
      </c>
      <c r="AK18" s="61"/>
      <c r="AL18" s="57">
        <f t="shared" si="0"/>
        <v>7.9506777964278227E-2</v>
      </c>
    </row>
    <row r="19" spans="1:38" ht="21.75" customHeight="1">
      <c r="A19" s="93" t="s">
        <v>121</v>
      </c>
      <c r="B19" s="93"/>
      <c r="D19" s="7" t="s">
        <v>94</v>
      </c>
      <c r="F19" s="7" t="s">
        <v>94</v>
      </c>
      <c r="H19" s="7" t="s">
        <v>122</v>
      </c>
      <c r="J19" s="7" t="s">
        <v>123</v>
      </c>
      <c r="L19" s="9">
        <v>23</v>
      </c>
      <c r="N19" s="9">
        <v>23</v>
      </c>
      <c r="P19" s="8">
        <v>5602152</v>
      </c>
      <c r="R19" s="8">
        <v>4730005705920</v>
      </c>
      <c r="T19" s="8">
        <v>4490482875539</v>
      </c>
      <c r="V19" s="8">
        <v>0</v>
      </c>
      <c r="X19" s="8">
        <v>0</v>
      </c>
      <c r="Z19" s="8">
        <v>5597152</v>
      </c>
      <c r="AB19" s="8">
        <v>4772530745682</v>
      </c>
      <c r="AD19" s="8">
        <v>5000</v>
      </c>
      <c r="AF19" s="8">
        <v>792770</v>
      </c>
      <c r="AH19" s="8">
        <v>4221597081</v>
      </c>
      <c r="AJ19" s="8">
        <v>3961694656</v>
      </c>
      <c r="AK19" s="61"/>
      <c r="AL19" s="57">
        <f t="shared" si="0"/>
        <v>2.9010838252206548E-5</v>
      </c>
    </row>
    <row r="20" spans="1:38" ht="21.75" customHeight="1">
      <c r="A20" s="93" t="s">
        <v>124</v>
      </c>
      <c r="B20" s="93"/>
      <c r="D20" s="7" t="s">
        <v>94</v>
      </c>
      <c r="F20" s="7" t="s">
        <v>94</v>
      </c>
      <c r="H20" s="7" t="s">
        <v>125</v>
      </c>
      <c r="J20" s="7" t="s">
        <v>126</v>
      </c>
      <c r="L20" s="9">
        <v>23</v>
      </c>
      <c r="N20" s="9">
        <v>23</v>
      </c>
      <c r="P20" s="8">
        <v>583960</v>
      </c>
      <c r="R20" s="8">
        <v>553010120000</v>
      </c>
      <c r="T20" s="8">
        <v>476835899419</v>
      </c>
      <c r="V20" s="8">
        <v>0</v>
      </c>
      <c r="X20" s="8">
        <v>0</v>
      </c>
      <c r="Z20" s="8">
        <v>0</v>
      </c>
      <c r="AB20" s="8">
        <v>0</v>
      </c>
      <c r="AD20" s="8">
        <v>583960</v>
      </c>
      <c r="AF20" s="8">
        <v>895000</v>
      </c>
      <c r="AH20" s="8">
        <v>553010120000</v>
      </c>
      <c r="AJ20" s="8">
        <v>522360012216</v>
      </c>
      <c r="AK20" s="61"/>
      <c r="AL20" s="57">
        <f t="shared" si="0"/>
        <v>3.8251564392697639E-3</v>
      </c>
    </row>
    <row r="21" spans="1:38" ht="21.75" customHeight="1">
      <c r="A21" s="93" t="s">
        <v>127</v>
      </c>
      <c r="B21" s="93"/>
      <c r="D21" s="7" t="s">
        <v>94</v>
      </c>
      <c r="F21" s="7" t="s">
        <v>94</v>
      </c>
      <c r="H21" s="7" t="s">
        <v>128</v>
      </c>
      <c r="J21" s="7" t="s">
        <v>129</v>
      </c>
      <c r="L21" s="9">
        <v>23</v>
      </c>
      <c r="N21" s="9">
        <v>23</v>
      </c>
      <c r="P21" s="8">
        <v>123150</v>
      </c>
      <c r="R21" s="8">
        <v>117004815000</v>
      </c>
      <c r="T21" s="8">
        <v>99795726551</v>
      </c>
      <c r="V21" s="8">
        <v>0</v>
      </c>
      <c r="X21" s="8">
        <v>0</v>
      </c>
      <c r="Z21" s="8">
        <v>0</v>
      </c>
      <c r="AB21" s="8">
        <v>0</v>
      </c>
      <c r="AD21" s="8">
        <v>123150</v>
      </c>
      <c r="AF21" s="8">
        <v>801000</v>
      </c>
      <c r="AH21" s="8">
        <v>117004815000</v>
      </c>
      <c r="AJ21" s="8">
        <v>98589512787</v>
      </c>
      <c r="AK21" s="61"/>
      <c r="AL21" s="57">
        <f t="shared" si="0"/>
        <v>7.2195478379328843E-4</v>
      </c>
    </row>
    <row r="22" spans="1:38" ht="21.75" customHeight="1">
      <c r="A22" s="93" t="s">
        <v>130</v>
      </c>
      <c r="B22" s="93"/>
      <c r="D22" s="7" t="s">
        <v>94</v>
      </c>
      <c r="F22" s="7" t="s">
        <v>94</v>
      </c>
      <c r="H22" s="7" t="s">
        <v>128</v>
      </c>
      <c r="J22" s="7" t="s">
        <v>131</v>
      </c>
      <c r="L22" s="9">
        <v>23</v>
      </c>
      <c r="N22" s="9">
        <v>23</v>
      </c>
      <c r="P22" s="8">
        <v>108332</v>
      </c>
      <c r="R22" s="8">
        <v>100000185880</v>
      </c>
      <c r="T22" s="8">
        <v>85449126159</v>
      </c>
      <c r="V22" s="8">
        <v>0</v>
      </c>
      <c r="X22" s="8">
        <v>0</v>
      </c>
      <c r="Z22" s="8">
        <v>0</v>
      </c>
      <c r="AB22" s="8">
        <v>0</v>
      </c>
      <c r="AD22" s="8">
        <v>108332</v>
      </c>
      <c r="AF22" s="8">
        <v>797720</v>
      </c>
      <c r="AH22" s="8">
        <v>100000185880</v>
      </c>
      <c r="AJ22" s="8">
        <v>86371612924</v>
      </c>
      <c r="AK22" s="61"/>
      <c r="AL22" s="57">
        <f t="shared" ref="AL22:AL35" si="1">AJ22/$AP$10</f>
        <v>6.3248511298705104E-4</v>
      </c>
    </row>
    <row r="23" spans="1:38" ht="21.75" customHeight="1">
      <c r="A23" s="93" t="s">
        <v>132</v>
      </c>
      <c r="B23" s="93"/>
      <c r="D23" s="7" t="s">
        <v>94</v>
      </c>
      <c r="F23" s="7" t="s">
        <v>94</v>
      </c>
      <c r="H23" s="7" t="s">
        <v>133</v>
      </c>
      <c r="J23" s="7" t="s">
        <v>134</v>
      </c>
      <c r="L23" s="9">
        <v>23</v>
      </c>
      <c r="N23" s="9">
        <v>23</v>
      </c>
      <c r="P23" s="8">
        <v>862970</v>
      </c>
      <c r="R23" s="8">
        <v>820061497495</v>
      </c>
      <c r="T23" s="8">
        <v>697159364358</v>
      </c>
      <c r="V23" s="8">
        <v>0</v>
      </c>
      <c r="X23" s="8">
        <v>0</v>
      </c>
      <c r="Z23" s="8">
        <v>0</v>
      </c>
      <c r="AB23" s="8">
        <v>0</v>
      </c>
      <c r="AD23" s="8">
        <v>862970</v>
      </c>
      <c r="AF23" s="8">
        <v>861466</v>
      </c>
      <c r="AH23" s="8">
        <v>820061497495</v>
      </c>
      <c r="AJ23" s="8">
        <v>743015079768</v>
      </c>
      <c r="AK23" s="61"/>
      <c r="AL23" s="57">
        <f t="shared" si="1"/>
        <v>5.4409772003639724E-3</v>
      </c>
    </row>
    <row r="24" spans="1:38" ht="21.75" customHeight="1">
      <c r="A24" s="93" t="s">
        <v>135</v>
      </c>
      <c r="B24" s="93"/>
      <c r="D24" s="7" t="s">
        <v>94</v>
      </c>
      <c r="F24" s="7" t="s">
        <v>94</v>
      </c>
      <c r="H24" s="7" t="s">
        <v>136</v>
      </c>
      <c r="J24" s="7" t="s">
        <v>137</v>
      </c>
      <c r="L24" s="9">
        <v>23</v>
      </c>
      <c r="N24" s="9">
        <v>23</v>
      </c>
      <c r="P24" s="8">
        <v>1575465</v>
      </c>
      <c r="R24" s="8">
        <v>1500000226500</v>
      </c>
      <c r="T24" s="8">
        <v>1277794668645</v>
      </c>
      <c r="V24" s="8">
        <v>0</v>
      </c>
      <c r="X24" s="8">
        <v>0</v>
      </c>
      <c r="Z24" s="8">
        <v>0</v>
      </c>
      <c r="AB24" s="8">
        <v>0</v>
      </c>
      <c r="AD24" s="8">
        <v>1575465</v>
      </c>
      <c r="AF24" s="8">
        <v>892000</v>
      </c>
      <c r="AH24" s="8">
        <v>1500000226500</v>
      </c>
      <c r="AJ24" s="8">
        <v>1404550640088</v>
      </c>
      <c r="AK24" s="61"/>
      <c r="AL24" s="57">
        <f t="shared" si="1"/>
        <v>1.0285293283497853E-2</v>
      </c>
    </row>
    <row r="25" spans="1:38" ht="21.75" customHeight="1">
      <c r="A25" s="93" t="s">
        <v>138</v>
      </c>
      <c r="B25" s="93"/>
      <c r="D25" s="7" t="s">
        <v>94</v>
      </c>
      <c r="F25" s="7" t="s">
        <v>94</v>
      </c>
      <c r="H25" s="7" t="s">
        <v>136</v>
      </c>
      <c r="J25" s="7" t="s">
        <v>139</v>
      </c>
      <c r="L25" s="9">
        <v>23</v>
      </c>
      <c r="N25" s="9">
        <v>23</v>
      </c>
      <c r="P25" s="8">
        <v>2614489</v>
      </c>
      <c r="R25" s="8">
        <v>2416049284900</v>
      </c>
      <c r="T25" s="8">
        <v>2335167656635</v>
      </c>
      <c r="V25" s="8">
        <v>15887592</v>
      </c>
      <c r="X25" s="8">
        <v>14217329453040</v>
      </c>
      <c r="Z25" s="8">
        <v>0</v>
      </c>
      <c r="AB25" s="8">
        <v>0</v>
      </c>
      <c r="AD25" s="8">
        <v>18502081</v>
      </c>
      <c r="AF25" s="8">
        <v>850000</v>
      </c>
      <c r="AH25" s="8">
        <v>16633378737940</v>
      </c>
      <c r="AJ25" s="8">
        <v>15718217419437</v>
      </c>
      <c r="AK25" s="61"/>
      <c r="AL25" s="57">
        <f t="shared" si="1"/>
        <v>0.11510192045661335</v>
      </c>
    </row>
    <row r="26" spans="1:38" ht="21.75" customHeight="1">
      <c r="A26" s="93" t="s">
        <v>140</v>
      </c>
      <c r="B26" s="93"/>
      <c r="D26" s="7" t="s">
        <v>94</v>
      </c>
      <c r="F26" s="7" t="s">
        <v>94</v>
      </c>
      <c r="H26" s="7" t="s">
        <v>141</v>
      </c>
      <c r="J26" s="7" t="s">
        <v>142</v>
      </c>
      <c r="L26" s="9">
        <v>23</v>
      </c>
      <c r="N26" s="9">
        <v>23</v>
      </c>
      <c r="P26" s="8">
        <v>1002556</v>
      </c>
      <c r="R26" s="8">
        <v>933951092920</v>
      </c>
      <c r="T26" s="8">
        <v>792991394742</v>
      </c>
      <c r="V26" s="8">
        <v>0</v>
      </c>
      <c r="X26" s="8">
        <v>0</v>
      </c>
      <c r="Z26" s="8">
        <v>0</v>
      </c>
      <c r="AB26" s="8">
        <v>0</v>
      </c>
      <c r="AD26" s="8">
        <v>1002556</v>
      </c>
      <c r="AF26" s="8">
        <v>767297</v>
      </c>
      <c r="AH26" s="8">
        <v>933951092920</v>
      </c>
      <c r="AJ26" s="8">
        <v>768839926979</v>
      </c>
      <c r="AK26" s="61"/>
      <c r="AL26" s="57">
        <f t="shared" si="1"/>
        <v>5.6300883082055636E-3</v>
      </c>
    </row>
    <row r="27" spans="1:38" ht="21.75" customHeight="1">
      <c r="A27" s="93" t="s">
        <v>143</v>
      </c>
      <c r="B27" s="93"/>
      <c r="D27" s="7" t="s">
        <v>94</v>
      </c>
      <c r="F27" s="7" t="s">
        <v>94</v>
      </c>
      <c r="H27" s="7" t="s">
        <v>7</v>
      </c>
      <c r="J27" s="7" t="s">
        <v>144</v>
      </c>
      <c r="L27" s="9">
        <v>23</v>
      </c>
      <c r="N27" s="9">
        <v>23</v>
      </c>
      <c r="P27" s="8">
        <v>256590</v>
      </c>
      <c r="R27" s="8">
        <v>240001456500</v>
      </c>
      <c r="T27" s="8">
        <v>232559552546</v>
      </c>
      <c r="V27" s="8">
        <v>0</v>
      </c>
      <c r="X27" s="8">
        <v>0</v>
      </c>
      <c r="Z27" s="8">
        <v>0</v>
      </c>
      <c r="AB27" s="8">
        <v>0</v>
      </c>
      <c r="AD27" s="8">
        <v>256590</v>
      </c>
      <c r="AF27" s="8">
        <v>795250</v>
      </c>
      <c r="AH27" s="8">
        <v>240001456500</v>
      </c>
      <c r="AJ27" s="8">
        <v>203942243573</v>
      </c>
      <c r="AK27" s="61"/>
      <c r="AL27" s="57">
        <f t="shared" si="1"/>
        <v>1.4934355004184384E-3</v>
      </c>
    </row>
    <row r="28" spans="1:38" ht="21.75" customHeight="1">
      <c r="A28" s="93" t="s">
        <v>145</v>
      </c>
      <c r="B28" s="93"/>
      <c r="D28" s="7" t="s">
        <v>94</v>
      </c>
      <c r="F28" s="7" t="s">
        <v>94</v>
      </c>
      <c r="H28" s="7" t="s">
        <v>146</v>
      </c>
      <c r="J28" s="7" t="s">
        <v>147</v>
      </c>
      <c r="L28" s="9">
        <v>23</v>
      </c>
      <c r="N28" s="9">
        <v>23</v>
      </c>
      <c r="P28" s="8">
        <v>595000</v>
      </c>
      <c r="R28" s="8">
        <v>595000000000</v>
      </c>
      <c r="T28" s="8">
        <v>594676468750</v>
      </c>
      <c r="V28" s="8">
        <v>0</v>
      </c>
      <c r="X28" s="8">
        <v>0</v>
      </c>
      <c r="Z28" s="8">
        <v>0</v>
      </c>
      <c r="AB28" s="8">
        <v>0</v>
      </c>
      <c r="AD28" s="8">
        <v>595000</v>
      </c>
      <c r="AF28" s="8">
        <v>1000000</v>
      </c>
      <c r="AH28" s="8">
        <v>595000000000</v>
      </c>
      <c r="AJ28" s="8">
        <v>594676468750</v>
      </c>
      <c r="AK28" s="61"/>
      <c r="AL28" s="57">
        <f t="shared" si="1"/>
        <v>4.3547179541389702E-3</v>
      </c>
    </row>
    <row r="29" spans="1:38" ht="21.75" customHeight="1">
      <c r="A29" s="93" t="s">
        <v>148</v>
      </c>
      <c r="B29" s="93"/>
      <c r="D29" s="7" t="s">
        <v>94</v>
      </c>
      <c r="F29" s="7" t="s">
        <v>94</v>
      </c>
      <c r="H29" s="7" t="s">
        <v>149</v>
      </c>
      <c r="J29" s="7" t="s">
        <v>150</v>
      </c>
      <c r="L29" s="9">
        <v>23</v>
      </c>
      <c r="N29" s="9">
        <v>23</v>
      </c>
      <c r="P29" s="8">
        <v>0</v>
      </c>
      <c r="R29" s="8">
        <v>0</v>
      </c>
      <c r="T29" s="8">
        <v>0</v>
      </c>
      <c r="V29" s="8">
        <v>2277730</v>
      </c>
      <c r="X29" s="8">
        <v>2029594093800</v>
      </c>
      <c r="Z29" s="8">
        <v>0</v>
      </c>
      <c r="AB29" s="8">
        <v>0</v>
      </c>
      <c r="AD29" s="8">
        <v>2277730</v>
      </c>
      <c r="AF29" s="8">
        <v>891060</v>
      </c>
      <c r="AH29" s="8">
        <v>2029594093800</v>
      </c>
      <c r="AJ29" s="8">
        <v>2028490502011</v>
      </c>
      <c r="AK29" s="61"/>
      <c r="AL29" s="57">
        <f t="shared" si="1"/>
        <v>1.4854302251904388E-2</v>
      </c>
    </row>
    <row r="30" spans="1:38" ht="21.75" customHeight="1">
      <c r="A30" s="93" t="s">
        <v>151</v>
      </c>
      <c r="B30" s="93"/>
      <c r="D30" s="7" t="s">
        <v>94</v>
      </c>
      <c r="F30" s="7" t="s">
        <v>94</v>
      </c>
      <c r="H30" s="7" t="s">
        <v>149</v>
      </c>
      <c r="J30" s="7" t="s">
        <v>152</v>
      </c>
      <c r="L30" s="9">
        <v>23</v>
      </c>
      <c r="N30" s="9">
        <v>23</v>
      </c>
      <c r="P30" s="8">
        <v>0</v>
      </c>
      <c r="R30" s="8">
        <v>0</v>
      </c>
      <c r="T30" s="8">
        <v>0</v>
      </c>
      <c r="V30" s="8">
        <v>4783460</v>
      </c>
      <c r="X30" s="8">
        <v>4372928360000</v>
      </c>
      <c r="Z30" s="8">
        <v>0</v>
      </c>
      <c r="AB30" s="8">
        <v>0</v>
      </c>
      <c r="AD30" s="8">
        <v>4783460</v>
      </c>
      <c r="AF30" s="8">
        <v>953000</v>
      </c>
      <c r="AH30" s="8">
        <v>4372928360000</v>
      </c>
      <c r="AJ30" s="8">
        <v>4556158620924</v>
      </c>
      <c r="AK30" s="61"/>
      <c r="AL30" s="57">
        <f t="shared" si="1"/>
        <v>3.3364000075785397E-2</v>
      </c>
    </row>
    <row r="31" spans="1:38" ht="21.75" customHeight="1">
      <c r="A31" s="93" t="s">
        <v>153</v>
      </c>
      <c r="B31" s="93"/>
      <c r="D31" s="7" t="s">
        <v>94</v>
      </c>
      <c r="F31" s="7" t="s">
        <v>94</v>
      </c>
      <c r="H31" s="7" t="s">
        <v>154</v>
      </c>
      <c r="J31" s="7" t="s">
        <v>155</v>
      </c>
      <c r="L31" s="9">
        <v>23</v>
      </c>
      <c r="N31" s="9">
        <v>23</v>
      </c>
      <c r="P31" s="8">
        <v>0</v>
      </c>
      <c r="R31" s="8">
        <v>0</v>
      </c>
      <c r="T31" s="8">
        <v>0</v>
      </c>
      <c r="V31" s="8">
        <v>1565000</v>
      </c>
      <c r="X31" s="8">
        <v>1394508900000</v>
      </c>
      <c r="Z31" s="8">
        <v>0</v>
      </c>
      <c r="AB31" s="8">
        <v>0</v>
      </c>
      <c r="AD31" s="8">
        <v>1565000</v>
      </c>
      <c r="AF31" s="8">
        <v>806190</v>
      </c>
      <c r="AH31" s="8">
        <v>1394508900000</v>
      </c>
      <c r="AJ31" s="8">
        <v>1261001307503</v>
      </c>
      <c r="AK31" s="61"/>
      <c r="AL31" s="57">
        <f t="shared" si="1"/>
        <v>9.2341051353833827E-3</v>
      </c>
    </row>
    <row r="32" spans="1:38" ht="21.75" customHeight="1">
      <c r="A32" s="93" t="s">
        <v>323</v>
      </c>
      <c r="B32" s="93"/>
      <c r="D32" s="7" t="s">
        <v>157</v>
      </c>
      <c r="F32" s="7" t="s">
        <v>157</v>
      </c>
      <c r="H32" s="7" t="s">
        <v>158</v>
      </c>
      <c r="J32" s="7" t="s">
        <v>159</v>
      </c>
      <c r="L32" s="9">
        <v>23</v>
      </c>
      <c r="N32" s="9">
        <v>23</v>
      </c>
      <c r="P32" s="8">
        <v>8000000</v>
      </c>
      <c r="R32" s="8">
        <v>8000000000000</v>
      </c>
      <c r="T32" s="8">
        <v>8000000000000</v>
      </c>
      <c r="V32" s="8">
        <v>0</v>
      </c>
      <c r="X32" s="8">
        <v>0</v>
      </c>
      <c r="Z32" s="8">
        <v>0</v>
      </c>
      <c r="AB32" s="8">
        <v>0</v>
      </c>
      <c r="AD32" s="8">
        <v>8000000</v>
      </c>
      <c r="AF32" s="8">
        <v>1000000</v>
      </c>
      <c r="AH32" s="8">
        <v>8000000000000</v>
      </c>
      <c r="AJ32" s="8">
        <v>8000000000000</v>
      </c>
      <c r="AK32" s="61"/>
      <c r="AL32" s="57">
        <f t="shared" si="1"/>
        <v>5.8582683969890581E-2</v>
      </c>
    </row>
    <row r="33" spans="1:46" ht="21.75" customHeight="1">
      <c r="A33" s="8" t="s">
        <v>324</v>
      </c>
      <c r="B33" s="8"/>
      <c r="C33" s="8"/>
      <c r="D33" s="8" t="s">
        <v>157</v>
      </c>
      <c r="E33" s="8"/>
      <c r="F33" s="8" t="s">
        <v>157</v>
      </c>
      <c r="G33" s="8"/>
      <c r="H33" s="8" t="s">
        <v>158</v>
      </c>
      <c r="I33" s="8"/>
      <c r="J33" s="8" t="s">
        <v>159</v>
      </c>
      <c r="K33" s="8"/>
      <c r="L33" s="8">
        <v>23</v>
      </c>
      <c r="M33" s="8"/>
      <c r="N33" s="8">
        <v>23</v>
      </c>
      <c r="O33" s="8">
        <v>7000000</v>
      </c>
      <c r="P33" s="8">
        <v>7000000</v>
      </c>
      <c r="Q33" s="8">
        <v>7000000000000</v>
      </c>
      <c r="R33" s="8">
        <v>7000000000000</v>
      </c>
      <c r="S33" s="8">
        <v>7000000000000</v>
      </c>
      <c r="T33" s="8">
        <v>7000000000000</v>
      </c>
      <c r="U33" s="93"/>
      <c r="V33" s="93">
        <v>0</v>
      </c>
      <c r="W33" s="93"/>
      <c r="X33" s="93">
        <v>0</v>
      </c>
      <c r="Y33" s="93"/>
      <c r="Z33" s="93">
        <v>0</v>
      </c>
      <c r="AA33" s="93"/>
      <c r="AB33" s="93">
        <v>0</v>
      </c>
      <c r="AC33" s="64"/>
      <c r="AD33" s="65">
        <v>7000000</v>
      </c>
      <c r="AE33" s="65">
        <v>0</v>
      </c>
      <c r="AF33" s="65">
        <v>1000000</v>
      </c>
      <c r="AG33" s="65">
        <v>0</v>
      </c>
      <c r="AH33" s="65">
        <v>7000000000000</v>
      </c>
      <c r="AI33" s="65">
        <v>0</v>
      </c>
      <c r="AJ33" s="65">
        <v>7000000000000</v>
      </c>
      <c r="AK33" s="66"/>
      <c r="AL33" s="57">
        <f t="shared" si="1"/>
        <v>5.1259848473654258E-2</v>
      </c>
    </row>
    <row r="34" spans="1:46" ht="21.75" customHeight="1">
      <c r="A34" s="93" t="s">
        <v>25</v>
      </c>
      <c r="B34" s="93"/>
      <c r="C34" s="93"/>
      <c r="D34" s="8">
        <v>0</v>
      </c>
      <c r="E34" s="94">
        <v>0</v>
      </c>
      <c r="F34" s="94"/>
      <c r="H34" s="8">
        <v>0</v>
      </c>
      <c r="J34" s="8">
        <v>0</v>
      </c>
      <c r="L34" s="8">
        <v>0</v>
      </c>
      <c r="N34" s="8">
        <v>0</v>
      </c>
      <c r="P34" s="8">
        <v>211000000</v>
      </c>
      <c r="R34" s="67">
        <v>501711702939</v>
      </c>
      <c r="T34" s="67">
        <v>538078252900</v>
      </c>
      <c r="V34" s="8">
        <v>0</v>
      </c>
      <c r="W34" s="8"/>
      <c r="X34" s="8">
        <v>0</v>
      </c>
      <c r="Y34" s="8"/>
      <c r="Z34" s="8">
        <v>0</v>
      </c>
      <c r="AA34" s="8"/>
      <c r="AB34" s="8">
        <v>0</v>
      </c>
      <c r="AD34" s="8">
        <v>211000000</v>
      </c>
      <c r="AF34" s="8"/>
      <c r="AH34" s="8">
        <v>501711702939</v>
      </c>
      <c r="AJ34" s="67">
        <v>548127963460</v>
      </c>
      <c r="AK34" s="61"/>
      <c r="AL34" s="57">
        <f t="shared" si="1"/>
        <v>4.0138509073046136E-3</v>
      </c>
      <c r="AT34" s="81"/>
    </row>
    <row r="35" spans="1:46" ht="21.75" customHeight="1">
      <c r="A35" s="93" t="s">
        <v>28</v>
      </c>
      <c r="B35" s="93"/>
      <c r="C35" s="93"/>
      <c r="D35" s="8">
        <v>0</v>
      </c>
      <c r="E35" s="94">
        <v>0</v>
      </c>
      <c r="F35" s="94"/>
      <c r="H35" s="8">
        <v>0</v>
      </c>
      <c r="J35" s="8">
        <v>0</v>
      </c>
      <c r="L35" s="8">
        <v>0</v>
      </c>
      <c r="N35" s="8">
        <v>0</v>
      </c>
      <c r="P35" s="8">
        <v>104000000</v>
      </c>
      <c r="R35" s="67">
        <v>500823264016</v>
      </c>
      <c r="T35" s="67">
        <v>555298106480</v>
      </c>
      <c r="V35" s="8">
        <v>0</v>
      </c>
      <c r="W35" s="8"/>
      <c r="X35" s="8">
        <v>0</v>
      </c>
      <c r="Y35" s="8"/>
      <c r="Z35" s="8">
        <v>0</v>
      </c>
      <c r="AA35" s="8"/>
      <c r="AB35" s="8">
        <v>0</v>
      </c>
      <c r="AD35" s="8">
        <v>104000000</v>
      </c>
      <c r="AF35" s="8"/>
      <c r="AH35" s="8">
        <v>442198029616</v>
      </c>
      <c r="AJ35" s="67">
        <v>547584199500</v>
      </c>
      <c r="AK35" s="61"/>
      <c r="AL35" s="58">
        <f t="shared" si="1"/>
        <v>4.0098690132767522E-3</v>
      </c>
      <c r="AT35" s="81"/>
    </row>
    <row r="36" spans="1:46" ht="21.75" customHeight="1" thickBot="1">
      <c r="A36" s="97" t="s">
        <v>32</v>
      </c>
      <c r="B36" s="97"/>
      <c r="D36" s="8"/>
      <c r="F36" s="8"/>
      <c r="H36" s="8"/>
      <c r="J36" s="8"/>
      <c r="L36" s="8"/>
      <c r="N36" s="8"/>
      <c r="P36" s="14">
        <f>SUM(P9:P35)</f>
        <v>357005211</v>
      </c>
      <c r="R36" s="14">
        <f>SUM(R9:R35)</f>
        <v>43373560620278</v>
      </c>
      <c r="T36" s="14">
        <f>SUM(T9:T35)</f>
        <v>43198276565899</v>
      </c>
      <c r="V36" s="14">
        <f>SUM(U9:V35)</f>
        <v>25338782</v>
      </c>
      <c r="X36" s="14">
        <f>SUM(W9:X35)</f>
        <v>22769504306840</v>
      </c>
      <c r="Z36" s="14">
        <f>SUM(Y9:Z35)</f>
        <v>5597152</v>
      </c>
      <c r="AB36" s="14">
        <f>SUM(AA9:AB35)</f>
        <v>4772530745682</v>
      </c>
      <c r="AD36" s="14">
        <f>SUM(AC9:AD35)</f>
        <v>376746841</v>
      </c>
      <c r="AF36" s="8"/>
      <c r="AH36" s="14">
        <f>SUM(AG9:AH35)</f>
        <v>61358655583879</v>
      </c>
      <c r="AJ36" s="14">
        <f>SUM(AI9:AJ35)</f>
        <v>61398063462735</v>
      </c>
      <c r="AK36" s="61"/>
      <c r="AL36" s="59">
        <f>SUM(AK9:AL35)</f>
        <v>0.44960791852508625</v>
      </c>
    </row>
    <row r="38" spans="1:46">
      <c r="AL38"/>
    </row>
  </sheetData>
  <mergeCells count="40">
    <mergeCell ref="E35:F35"/>
    <mergeCell ref="E34:F34"/>
    <mergeCell ref="Y33:Z33"/>
    <mergeCell ref="AA33:AB33"/>
    <mergeCell ref="U33:V33"/>
    <mergeCell ref="W33:X33"/>
    <mergeCell ref="A31:B31"/>
    <mergeCell ref="A32:B32"/>
    <mergeCell ref="A36:B36"/>
    <mergeCell ref="A34:C34"/>
    <mergeCell ref="A35:C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7"/>
  <sheetViews>
    <sheetView rightToLeft="1" topLeftCell="C1" workbookViewId="0">
      <selection activeCell="C28" sqref="C28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>
      <c r="A4" s="88" t="s">
        <v>161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4.45" customHeight="1">
      <c r="A5" s="88" t="s">
        <v>162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4.45" customHeight="1"/>
    <row r="7" spans="1:13" ht="14.45" customHeight="1">
      <c r="C7" s="89" t="s">
        <v>9</v>
      </c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14.45" customHeight="1">
      <c r="A8" s="2" t="s">
        <v>163</v>
      </c>
      <c r="C8" s="4" t="s">
        <v>13</v>
      </c>
      <c r="D8" s="3"/>
      <c r="E8" s="4" t="s">
        <v>164</v>
      </c>
      <c r="F8" s="3"/>
      <c r="G8" s="4" t="s">
        <v>165</v>
      </c>
      <c r="H8" s="3"/>
      <c r="I8" s="4" t="s">
        <v>166</v>
      </c>
      <c r="J8" s="3"/>
      <c r="K8" s="4" t="s">
        <v>167</v>
      </c>
      <c r="L8" s="3"/>
      <c r="M8" s="4" t="s">
        <v>168</v>
      </c>
    </row>
    <row r="9" spans="1:13" ht="21.75" customHeight="1">
      <c r="A9" s="5" t="s">
        <v>115</v>
      </c>
      <c r="C9" s="6">
        <v>1579612</v>
      </c>
      <c r="E9" s="6">
        <v>870800</v>
      </c>
      <c r="G9" s="6">
        <v>955000</v>
      </c>
      <c r="I9" s="54">
        <v>9.6699999999999994E-2</v>
      </c>
      <c r="K9" s="6">
        <v>1508529460000</v>
      </c>
      <c r="M9" s="7" t="s">
        <v>169</v>
      </c>
    </row>
    <row r="10" spans="1:13" ht="21.75" customHeight="1">
      <c r="A10" s="7" t="s">
        <v>118</v>
      </c>
      <c r="C10" s="8">
        <v>10699221</v>
      </c>
      <c r="E10" s="8">
        <v>950000</v>
      </c>
      <c r="G10" s="8">
        <v>1015334</v>
      </c>
      <c r="I10" s="24">
        <v>6.88E-2</v>
      </c>
      <c r="K10" s="8">
        <v>10863282854814</v>
      </c>
      <c r="M10" s="7" t="s">
        <v>169</v>
      </c>
    </row>
    <row r="11" spans="1:13" ht="21.75" customHeight="1">
      <c r="A11" s="7" t="s">
        <v>124</v>
      </c>
      <c r="C11" s="8">
        <v>583960</v>
      </c>
      <c r="E11" s="8">
        <v>817000</v>
      </c>
      <c r="G11" s="8">
        <v>895000</v>
      </c>
      <c r="I11" s="24">
        <v>9.5500000000000002E-2</v>
      </c>
      <c r="K11" s="8">
        <v>522644200000</v>
      </c>
      <c r="M11" s="7" t="s">
        <v>169</v>
      </c>
    </row>
    <row r="12" spans="1:13" ht="21.75" customHeight="1">
      <c r="A12" s="7" t="s">
        <v>132</v>
      </c>
      <c r="C12" s="8">
        <v>862970</v>
      </c>
      <c r="E12" s="8">
        <v>801150</v>
      </c>
      <c r="G12" s="8">
        <v>861466</v>
      </c>
      <c r="I12" s="24">
        <v>7.5300000000000006E-2</v>
      </c>
      <c r="K12" s="8">
        <v>743419314020</v>
      </c>
      <c r="M12" s="7" t="s">
        <v>169</v>
      </c>
    </row>
    <row r="13" spans="1:13" ht="21.75" customHeight="1">
      <c r="A13" s="7" t="s">
        <v>138</v>
      </c>
      <c r="C13" s="8">
        <v>18502081</v>
      </c>
      <c r="E13" s="8">
        <v>762990</v>
      </c>
      <c r="G13" s="8">
        <v>850000</v>
      </c>
      <c r="I13" s="24">
        <v>0.114</v>
      </c>
      <c r="K13" s="8">
        <v>15726768850000</v>
      </c>
      <c r="M13" s="7" t="s">
        <v>169</v>
      </c>
    </row>
    <row r="14" spans="1:13" ht="21.75" customHeight="1">
      <c r="A14" s="7" t="s">
        <v>135</v>
      </c>
      <c r="C14" s="8">
        <v>1575465</v>
      </c>
      <c r="E14" s="8">
        <v>811500</v>
      </c>
      <c r="G14" s="8">
        <v>892000</v>
      </c>
      <c r="I14" s="24">
        <v>9.9199999999999997E-2</v>
      </c>
      <c r="K14" s="8">
        <v>1405314780000</v>
      </c>
      <c r="M14" s="7" t="s">
        <v>169</v>
      </c>
    </row>
    <row r="15" spans="1:13" ht="21.75" customHeight="1">
      <c r="A15" s="7" t="s">
        <v>140</v>
      </c>
      <c r="C15" s="8">
        <v>1002556</v>
      </c>
      <c r="E15" s="8">
        <v>804000</v>
      </c>
      <c r="G15" s="8">
        <v>767297</v>
      </c>
      <c r="I15" s="24">
        <v>-4.5699999999999998E-2</v>
      </c>
      <c r="K15" s="8">
        <v>769258211132</v>
      </c>
      <c r="M15" s="7" t="s">
        <v>169</v>
      </c>
    </row>
    <row r="16" spans="1:13" ht="21.75" customHeight="1">
      <c r="A16" s="10" t="s">
        <v>151</v>
      </c>
      <c r="C16" s="12">
        <v>4783460</v>
      </c>
      <c r="E16" s="12">
        <v>784400</v>
      </c>
      <c r="G16" s="12">
        <v>953000</v>
      </c>
      <c r="I16" s="60">
        <v>0.21490000000000001</v>
      </c>
      <c r="K16" s="12">
        <v>4558637380000</v>
      </c>
      <c r="M16" s="10" t="s">
        <v>169</v>
      </c>
    </row>
    <row r="17" spans="1:13" ht="21.75" customHeight="1" thickBot="1">
      <c r="A17" s="13" t="s">
        <v>32</v>
      </c>
      <c r="C17" s="14">
        <f>SUM(C9:C16)</f>
        <v>39589325</v>
      </c>
      <c r="E17" s="14"/>
      <c r="G17" s="14"/>
      <c r="I17" s="14"/>
      <c r="K17" s="14">
        <f>SUM(K9:K16)</f>
        <v>36097855049966</v>
      </c>
      <c r="M17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3"/>
  <sheetViews>
    <sheetView rightToLeft="1" topLeftCell="B1" workbookViewId="0">
      <selection activeCell="F23" sqref="F23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8.5703125" bestFit="1" customWidth="1"/>
    <col min="5" max="5" width="1.28515625" customWidth="1"/>
    <col min="6" max="6" width="19.85546875" bestFit="1" customWidth="1"/>
    <col min="7" max="7" width="1.28515625" customWidth="1"/>
    <col min="8" max="8" width="20" bestFit="1" customWidth="1"/>
    <col min="9" max="9" width="1.28515625" customWidth="1"/>
    <col min="10" max="10" width="18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4.45" customHeight="1"/>
    <row r="5" spans="1:12" ht="14.45" customHeight="1">
      <c r="A5" s="1" t="s">
        <v>170</v>
      </c>
      <c r="B5" s="88" t="s">
        <v>171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4.45" customHeight="1"/>
    <row r="7" spans="1:12" ht="14.45" customHeight="1">
      <c r="D7" s="2" t="s">
        <v>7</v>
      </c>
      <c r="F7" s="89" t="s">
        <v>8</v>
      </c>
      <c r="G7" s="89"/>
      <c r="H7" s="89"/>
      <c r="J7" s="101" t="s">
        <v>9</v>
      </c>
      <c r="K7" s="101"/>
      <c r="L7" s="101"/>
    </row>
    <row r="8" spans="1:12" ht="14.45" customHeight="1">
      <c r="A8" s="89" t="s">
        <v>172</v>
      </c>
      <c r="B8" s="89"/>
      <c r="D8" s="2" t="s">
        <v>173</v>
      </c>
      <c r="F8" s="2" t="s">
        <v>174</v>
      </c>
      <c r="H8" s="2" t="s">
        <v>175</v>
      </c>
      <c r="J8" s="2" t="s">
        <v>173</v>
      </c>
      <c r="L8" s="2" t="s">
        <v>18</v>
      </c>
    </row>
    <row r="9" spans="1:12" ht="21.75" customHeight="1">
      <c r="A9" s="91" t="s">
        <v>176</v>
      </c>
      <c r="B9" s="91"/>
      <c r="D9" s="6">
        <v>10508992030346</v>
      </c>
      <c r="F9" s="6">
        <v>27332799648530</v>
      </c>
      <c r="H9" s="6">
        <v>38087632293986</v>
      </c>
      <c r="J9" s="6">
        <v>9380517384890</v>
      </c>
      <c r="L9" s="82">
        <f>J9/اوراق!$AP$10</f>
        <v>6.8691985679134412E-2</v>
      </c>
    </row>
    <row r="10" spans="1:12" ht="21.75" customHeight="1">
      <c r="A10" s="93" t="s">
        <v>177</v>
      </c>
      <c r="B10" s="93"/>
      <c r="D10" s="8">
        <v>35378</v>
      </c>
      <c r="F10" s="8">
        <v>0</v>
      </c>
      <c r="H10" s="8">
        <v>0</v>
      </c>
      <c r="J10" s="8">
        <v>35378</v>
      </c>
      <c r="L10" s="83">
        <f>J10/اوراق!$AP$10</f>
        <v>2.5906727418584859E-10</v>
      </c>
    </row>
    <row r="11" spans="1:12" ht="21.75" customHeight="1">
      <c r="A11" s="93" t="s">
        <v>178</v>
      </c>
      <c r="B11" s="93"/>
      <c r="D11" s="8">
        <v>29912495214882</v>
      </c>
      <c r="F11" s="8">
        <v>30722923222978</v>
      </c>
      <c r="H11" s="8">
        <v>39489936579425</v>
      </c>
      <c r="J11" s="8">
        <v>21145481858435</v>
      </c>
      <c r="L11" s="83">
        <f>J11/اوراق!$AP$10</f>
        <v>0.15484488513796901</v>
      </c>
    </row>
    <row r="12" spans="1:12" ht="21.75" customHeight="1">
      <c r="A12" s="93" t="s">
        <v>179</v>
      </c>
      <c r="B12" s="93"/>
      <c r="D12" s="8">
        <v>28308720169790</v>
      </c>
      <c r="F12" s="8">
        <v>41528173867825</v>
      </c>
      <c r="H12" s="8">
        <v>46405721968800</v>
      </c>
      <c r="J12" s="8">
        <v>23431172068815</v>
      </c>
      <c r="L12" s="83">
        <f>J12/اوراق!$AP$10</f>
        <v>0.17158261854393955</v>
      </c>
    </row>
    <row r="13" spans="1:12" ht="21.75" customHeight="1">
      <c r="A13" s="93" t="s">
        <v>180</v>
      </c>
      <c r="B13" s="93"/>
      <c r="D13" s="8">
        <v>646359</v>
      </c>
      <c r="F13" s="8">
        <v>2656</v>
      </c>
      <c r="H13" s="8">
        <v>0</v>
      </c>
      <c r="J13" s="8">
        <v>649015</v>
      </c>
      <c r="L13" s="83">
        <f>J13/اوراق!$AP$10</f>
        <v>4.7526300795898163E-9</v>
      </c>
    </row>
    <row r="14" spans="1:12" ht="21.75" customHeight="1">
      <c r="A14" s="93" t="s">
        <v>181</v>
      </c>
      <c r="B14" s="93"/>
      <c r="D14" s="8">
        <v>15744180</v>
      </c>
      <c r="F14" s="8">
        <v>64433</v>
      </c>
      <c r="H14" s="8">
        <v>0</v>
      </c>
      <c r="J14" s="8">
        <v>15808613</v>
      </c>
      <c r="L14" s="83">
        <f>J14/اوراق!$AP$10</f>
        <v>1.1576387242266297E-7</v>
      </c>
    </row>
    <row r="15" spans="1:12" ht="21.75" customHeight="1">
      <c r="A15" s="93" t="s">
        <v>183</v>
      </c>
      <c r="B15" s="93"/>
      <c r="D15" s="8">
        <v>482504</v>
      </c>
      <c r="F15" s="8">
        <v>1974</v>
      </c>
      <c r="H15" s="8">
        <v>0</v>
      </c>
      <c r="J15" s="8">
        <v>484478</v>
      </c>
      <c r="L15" s="83">
        <f>J15/اوراق!$AP$10</f>
        <v>3.547752695545581E-9</v>
      </c>
    </row>
    <row r="16" spans="1:12" ht="21.75" customHeight="1">
      <c r="A16" s="93" t="s">
        <v>184</v>
      </c>
      <c r="B16" s="93"/>
      <c r="D16" s="8">
        <v>32245125297</v>
      </c>
      <c r="F16" s="8">
        <v>29469689172396</v>
      </c>
      <c r="H16" s="8">
        <v>29492104327837</v>
      </c>
      <c r="J16" s="8">
        <v>9829969856</v>
      </c>
      <c r="L16" s="83">
        <f>J16/اوراق!$AP$10</f>
        <v>7.1983252188449843E-5</v>
      </c>
    </row>
    <row r="17" spans="1:13" ht="21.75" customHeight="1">
      <c r="A17" s="93" t="s">
        <v>185</v>
      </c>
      <c r="B17" s="93"/>
      <c r="D17" s="8">
        <v>151432144</v>
      </c>
      <c r="F17" s="8">
        <v>0</v>
      </c>
      <c r="H17" s="8">
        <v>0</v>
      </c>
      <c r="J17" s="8">
        <v>151432144</v>
      </c>
      <c r="L17" s="83">
        <f>J17/اوراق!$AP$10</f>
        <v>1.1089126793543702E-6</v>
      </c>
    </row>
    <row r="18" spans="1:13" ht="21.75" customHeight="1">
      <c r="A18" s="93" t="s">
        <v>186</v>
      </c>
      <c r="B18" s="93"/>
      <c r="D18" s="8">
        <v>7908746986235</v>
      </c>
      <c r="F18" s="8">
        <v>7244073865184</v>
      </c>
      <c r="H18" s="8">
        <v>8927734223095</v>
      </c>
      <c r="J18" s="8">
        <v>6225086628324</v>
      </c>
      <c r="L18" s="83">
        <f>J18/اوراق!$AP$10</f>
        <v>4.5585285329037072E-2</v>
      </c>
    </row>
    <row r="19" spans="1:13" ht="21.75" customHeight="1">
      <c r="A19" s="93" t="s">
        <v>187</v>
      </c>
      <c r="B19" s="93"/>
      <c r="D19" s="8">
        <v>1413482</v>
      </c>
      <c r="F19" s="8">
        <v>13976</v>
      </c>
      <c r="H19" s="8">
        <v>0</v>
      </c>
      <c r="J19" s="8">
        <v>1427458</v>
      </c>
      <c r="L19" s="83">
        <f>J19/اوراق!$AP$10</f>
        <v>1.0453040111786509E-8</v>
      </c>
    </row>
    <row r="20" spans="1:13" ht="21.75" customHeight="1">
      <c r="A20" s="93" t="s">
        <v>188</v>
      </c>
      <c r="B20" s="93"/>
      <c r="D20" s="8">
        <v>4933267</v>
      </c>
      <c r="F20" s="8">
        <v>20190</v>
      </c>
      <c r="H20" s="8">
        <v>0</v>
      </c>
      <c r="J20" s="8">
        <v>4953457</v>
      </c>
      <c r="L20" s="83">
        <f>J20/اوراق!$AP$10</f>
        <v>3.6273350748680281E-8</v>
      </c>
    </row>
    <row r="21" spans="1:13" ht="21.75" customHeight="1">
      <c r="A21" s="93" t="s">
        <v>189</v>
      </c>
      <c r="B21" s="93"/>
      <c r="D21" s="8">
        <v>2543188</v>
      </c>
      <c r="F21" s="8">
        <v>9547977772163</v>
      </c>
      <c r="H21" s="8">
        <v>5107898700000</v>
      </c>
      <c r="J21" s="8">
        <v>4440081615351</v>
      </c>
      <c r="L21" s="83">
        <f>J21/اوراق!$AP$10</f>
        <v>3.2513987259078614E-2</v>
      </c>
    </row>
    <row r="22" spans="1:13" ht="21.75" customHeight="1" thickBot="1">
      <c r="A22" s="97" t="s">
        <v>32</v>
      </c>
      <c r="B22" s="97"/>
      <c r="D22" s="14">
        <f>SUM(D9:D21)</f>
        <v>76671376757052</v>
      </c>
      <c r="F22" s="14">
        <f>SUM(F9:F21)</f>
        <v>145845637652305</v>
      </c>
      <c r="H22" s="14">
        <f>SUM(H9:H21)</f>
        <v>167511028093143</v>
      </c>
      <c r="J22" s="14">
        <f>SUM(J9:J21)</f>
        <v>64632344316214</v>
      </c>
      <c r="L22" s="84">
        <f>SUM(L9:L21)</f>
        <v>0.47329202516373975</v>
      </c>
    </row>
    <row r="23" spans="1:13" ht="13.5" thickTop="1">
      <c r="M23">
        <f>SUBTOTAL(9,M9:M22)</f>
        <v>0</v>
      </c>
    </row>
  </sheetData>
  <mergeCells count="21">
    <mergeCell ref="A22:B22"/>
    <mergeCell ref="A21:B21"/>
    <mergeCell ref="A18:B18"/>
    <mergeCell ref="A19:B19"/>
    <mergeCell ref="A20:B20"/>
    <mergeCell ref="A17:B17"/>
    <mergeCell ref="A1:L1"/>
    <mergeCell ref="A2:L2"/>
    <mergeCell ref="A3:L3"/>
    <mergeCell ref="B5:L5"/>
    <mergeCell ref="F7:H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J7:L7"/>
  </mergeCells>
  <phoneticPr fontId="9" type="noConversion"/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3" sqref="F13"/>
    </sheetView>
  </sheetViews>
  <sheetFormatPr defaultRowHeight="12.75"/>
  <cols>
    <col min="1" max="1" width="2.5703125" customWidth="1"/>
    <col min="2" max="2" width="48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/>
    <row r="5" spans="1:10" ht="29.1" customHeight="1">
      <c r="A5" s="1" t="s">
        <v>191</v>
      </c>
      <c r="B5" s="88" t="s">
        <v>192</v>
      </c>
      <c r="C5" s="88"/>
      <c r="D5" s="88"/>
      <c r="E5" s="88"/>
      <c r="F5" s="88"/>
      <c r="G5" s="88"/>
      <c r="H5" s="88"/>
      <c r="I5" s="88"/>
      <c r="J5" s="88"/>
    </row>
    <row r="6" spans="1:10" ht="14.45" customHeight="1"/>
    <row r="7" spans="1:10" ht="14.45" customHeight="1">
      <c r="A7" s="89" t="s">
        <v>193</v>
      </c>
      <c r="B7" s="89"/>
      <c r="D7" s="2" t="s">
        <v>194</v>
      </c>
      <c r="F7" s="2" t="s">
        <v>173</v>
      </c>
      <c r="H7" s="22" t="s">
        <v>195</v>
      </c>
      <c r="J7" s="22" t="s">
        <v>196</v>
      </c>
    </row>
    <row r="8" spans="1:10" ht="21.75" customHeight="1">
      <c r="A8" s="91" t="s">
        <v>197</v>
      </c>
      <c r="B8" s="91"/>
      <c r="D8" s="5" t="s">
        <v>198</v>
      </c>
      <c r="F8" s="6">
        <f>'درآمد سرمایه گذاری در سهام'!S35</f>
        <v>181233336705</v>
      </c>
      <c r="H8" s="19">
        <f>F8/$F$13</f>
        <v>7.5344346841392119E-3</v>
      </c>
      <c r="I8" s="26"/>
      <c r="J8" s="19">
        <f>F8/اوراق!$AP$10</f>
        <v>1.3271419111247232E-3</v>
      </c>
    </row>
    <row r="9" spans="1:10" ht="21.75" customHeight="1">
      <c r="A9" s="93" t="s">
        <v>199</v>
      </c>
      <c r="B9" s="93"/>
      <c r="D9" s="7" t="s">
        <v>200</v>
      </c>
      <c r="F9" s="8">
        <f>'درآمد سرمایه گذاری در صندوق'!U48</f>
        <v>2481645896872</v>
      </c>
      <c r="H9" s="19">
        <f t="shared" ref="H9:H12" si="0">F9/$F$13</f>
        <v>0.10316975485354131</v>
      </c>
      <c r="I9" s="26"/>
      <c r="J9" s="19">
        <f>F9/اوراق!$AP$10</f>
        <v>1.8172684662703505E-2</v>
      </c>
    </row>
    <row r="10" spans="1:10" ht="21.75" customHeight="1">
      <c r="A10" s="93" t="s">
        <v>201</v>
      </c>
      <c r="B10" s="93"/>
      <c r="D10" s="7" t="s">
        <v>202</v>
      </c>
      <c r="F10" s="8">
        <f>'درآمد سرمایه گذاری در اوراق به'!T50</f>
        <v>9102542487296</v>
      </c>
      <c r="H10" s="19">
        <f t="shared" si="0"/>
        <v>0.37842106246583107</v>
      </c>
      <c r="I10" s="26"/>
      <c r="J10" s="19">
        <f>F10/اوراق!$AP$10</f>
        <v>6.6656421231970409E-2</v>
      </c>
    </row>
    <row r="11" spans="1:10" ht="21.75" customHeight="1">
      <c r="A11" s="93" t="s">
        <v>203</v>
      </c>
      <c r="B11" s="93"/>
      <c r="D11" s="7" t="s">
        <v>204</v>
      </c>
      <c r="F11" s="8">
        <f>'درآمد سپرده بانکی'!G21</f>
        <v>12280325344667</v>
      </c>
      <c r="H11" s="19">
        <f t="shared" si="0"/>
        <v>0.51053140052251889</v>
      </c>
      <c r="I11" s="26"/>
      <c r="J11" s="19">
        <f>F11/اوراق!$AP$10</f>
        <v>8.9926802339258052E-2</v>
      </c>
    </row>
    <row r="12" spans="1:10" ht="21.75" customHeight="1">
      <c r="A12" s="95" t="s">
        <v>205</v>
      </c>
      <c r="B12" s="95"/>
      <c r="D12" s="10" t="s">
        <v>206</v>
      </c>
      <c r="F12" s="12">
        <f>'سایر درآمدها'!F11</f>
        <v>8258882181</v>
      </c>
      <c r="H12" s="20">
        <f t="shared" si="0"/>
        <v>3.4334747396961082E-4</v>
      </c>
      <c r="I12" s="26"/>
      <c r="J12" s="20">
        <f>F12/اوراق!$AP$10</f>
        <v>6.0478435594260456E-5</v>
      </c>
    </row>
    <row r="13" spans="1:10" ht="21.75" customHeight="1">
      <c r="A13" s="97" t="s">
        <v>32</v>
      </c>
      <c r="B13" s="97"/>
      <c r="D13" s="14"/>
      <c r="F13" s="14">
        <f>SUM(F8:F12)</f>
        <v>24054005947721</v>
      </c>
      <c r="H13" s="55">
        <f>SUM(H8:H12)</f>
        <v>1</v>
      </c>
      <c r="I13" s="26"/>
      <c r="J13" s="21">
        <f>SUM(J8:J12)</f>
        <v>0.17614352858065097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9"/>
  <sheetViews>
    <sheetView rightToLeft="1" topLeftCell="A16" workbookViewId="0">
      <selection activeCell="Q40" sqref="Q40"/>
    </sheetView>
  </sheetViews>
  <sheetFormatPr defaultRowHeight="12.75"/>
  <cols>
    <col min="1" max="1" width="25" bestFit="1" customWidth="1"/>
    <col min="2" max="2" width="1.28515625" customWidth="1"/>
    <col min="3" max="3" width="14.7109375" hidden="1" customWidth="1"/>
    <col min="4" max="4" width="1.28515625" hidden="1" customWidth="1"/>
    <col min="5" max="5" width="17" hidden="1" customWidth="1"/>
    <col min="6" max="6" width="1.28515625" hidden="1" customWidth="1"/>
    <col min="7" max="7" width="11.140625" hidden="1" customWidth="1"/>
    <col min="8" max="8" width="1.28515625" hidden="1" customWidth="1"/>
    <col min="9" max="9" width="17" hidden="1" customWidth="1"/>
    <col min="10" max="10" width="1.28515625" hidden="1" customWidth="1"/>
    <col min="11" max="11" width="17.28515625" hidden="1" customWidth="1"/>
    <col min="12" max="12" width="1.28515625" hidden="1" customWidth="1"/>
    <col min="13" max="13" width="17.7109375" hidden="1" customWidth="1"/>
    <col min="14" max="14" width="1.28515625" hidden="1" customWidth="1"/>
    <col min="15" max="15" width="16.5703125" hidden="1" customWidth="1"/>
    <col min="16" max="16" width="1.28515625" customWidth="1"/>
    <col min="17" max="17" width="16.42578125" bestFit="1" customWidth="1"/>
    <col min="18" max="18" width="1.28515625" customWidth="1"/>
    <col min="19" max="19" width="16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21.75" customHeight="1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21" ht="14.45" customHeight="1"/>
    <row r="5" spans="1:21" ht="14.45" customHeight="1">
      <c r="A5" s="1" t="s">
        <v>207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ht="14.45" customHeight="1">
      <c r="C6" s="101" t="s">
        <v>208</v>
      </c>
      <c r="D6" s="101"/>
      <c r="E6" s="101"/>
      <c r="F6" s="101"/>
      <c r="G6" s="101"/>
      <c r="H6" s="101"/>
      <c r="I6" s="101"/>
      <c r="J6" s="101"/>
      <c r="K6" s="101"/>
      <c r="M6" s="101" t="s">
        <v>209</v>
      </c>
      <c r="N6" s="101"/>
      <c r="O6" s="101"/>
      <c r="P6" s="101"/>
      <c r="Q6" s="101"/>
      <c r="R6" s="101"/>
      <c r="S6" s="101"/>
      <c r="T6" s="101"/>
      <c r="U6" s="101"/>
    </row>
    <row r="7" spans="1:21" ht="14.45" customHeight="1">
      <c r="C7" s="3"/>
      <c r="D7" s="3"/>
      <c r="E7" s="3"/>
      <c r="F7" s="3"/>
      <c r="G7" s="3"/>
      <c r="H7" s="3"/>
      <c r="I7" s="70" t="s">
        <v>32</v>
      </c>
      <c r="J7" s="70"/>
      <c r="K7" s="70"/>
      <c r="M7" s="3"/>
      <c r="N7" s="3"/>
      <c r="O7" s="3"/>
      <c r="P7" s="3"/>
      <c r="Q7" s="3"/>
      <c r="R7" s="3"/>
      <c r="S7" s="70" t="s">
        <v>32</v>
      </c>
      <c r="T7" s="70"/>
      <c r="U7" s="70"/>
    </row>
    <row r="8" spans="1:21" ht="14.45" customHeight="1">
      <c r="A8" s="69" t="s">
        <v>210</v>
      </c>
      <c r="C8" s="2" t="s">
        <v>211</v>
      </c>
      <c r="E8" s="2" t="s">
        <v>212</v>
      </c>
      <c r="G8" s="2" t="s">
        <v>213</v>
      </c>
      <c r="I8" s="71" t="s">
        <v>173</v>
      </c>
      <c r="J8" s="3"/>
      <c r="K8" s="71" t="s">
        <v>195</v>
      </c>
      <c r="M8" s="2" t="s">
        <v>211</v>
      </c>
      <c r="N8" s="69" t="s">
        <v>212</v>
      </c>
      <c r="O8" s="69"/>
      <c r="Q8" s="2" t="s">
        <v>213</v>
      </c>
      <c r="S8" s="71" t="s">
        <v>173</v>
      </c>
      <c r="T8" s="3"/>
      <c r="U8" s="71" t="s">
        <v>195</v>
      </c>
    </row>
    <row r="9" spans="1:21" ht="21.75" customHeight="1">
      <c r="A9" s="72" t="s">
        <v>214</v>
      </c>
      <c r="C9" s="6">
        <v>0</v>
      </c>
      <c r="E9" s="6">
        <v>0</v>
      </c>
      <c r="G9" s="6">
        <v>0</v>
      </c>
      <c r="I9" s="8">
        <f>E9</f>
        <v>0</v>
      </c>
      <c r="K9" s="57">
        <f>I9/درآمد!$F$13</f>
        <v>0</v>
      </c>
      <c r="M9" s="6">
        <v>0</v>
      </c>
      <c r="N9" s="73">
        <v>0</v>
      </c>
      <c r="O9" s="73">
        <v>0</v>
      </c>
      <c r="Q9" s="6">
        <v>14694205207</v>
      </c>
      <c r="S9" s="8">
        <f t="shared" ref="S9:S34" si="0">Q9+N9+M9</f>
        <v>14694205207</v>
      </c>
      <c r="U9" s="57">
        <f>S9/درآمد!$F$13</f>
        <v>6.1088391010363926E-4</v>
      </c>
    </row>
    <row r="10" spans="1:21" ht="21.75" customHeight="1">
      <c r="A10" s="64" t="s">
        <v>215</v>
      </c>
      <c r="C10" s="8">
        <v>0</v>
      </c>
      <c r="E10" s="8">
        <v>0</v>
      </c>
      <c r="G10" s="8">
        <v>0</v>
      </c>
      <c r="I10" s="8">
        <f t="shared" ref="I10:I35" si="1">E10</f>
        <v>0</v>
      </c>
      <c r="K10" s="57">
        <f>I10/درآمد!$F$13</f>
        <v>0</v>
      </c>
      <c r="M10" s="8">
        <v>0</v>
      </c>
      <c r="N10" s="74">
        <v>0</v>
      </c>
      <c r="O10" s="74">
        <v>0</v>
      </c>
      <c r="Q10" s="8">
        <v>63793483000</v>
      </c>
      <c r="S10" s="8">
        <f t="shared" si="0"/>
        <v>63793483000</v>
      </c>
      <c r="U10" s="57">
        <f>S10/درآمد!$F$13</f>
        <v>2.6520939230932601E-3</v>
      </c>
    </row>
    <row r="11" spans="1:21" ht="21.75" customHeight="1">
      <c r="A11" s="64" t="s">
        <v>216</v>
      </c>
      <c r="C11" s="8">
        <v>0</v>
      </c>
      <c r="E11" s="8">
        <v>0</v>
      </c>
      <c r="G11" s="8">
        <v>0</v>
      </c>
      <c r="I11" s="8">
        <f t="shared" si="1"/>
        <v>0</v>
      </c>
      <c r="K11" s="57">
        <f>I11/درآمد!$F$13</f>
        <v>0</v>
      </c>
      <c r="M11" s="8">
        <v>6875000000</v>
      </c>
      <c r="N11" s="74">
        <v>0</v>
      </c>
      <c r="O11" s="74">
        <v>0</v>
      </c>
      <c r="Q11" s="8">
        <v>-780954474</v>
      </c>
      <c r="S11" s="8">
        <f t="shared" si="0"/>
        <v>6094045526</v>
      </c>
      <c r="U11" s="57">
        <f>S11/درآمد!$F$13</f>
        <v>2.5334846674790072E-4</v>
      </c>
    </row>
    <row r="12" spans="1:21" ht="21.75" customHeight="1">
      <c r="A12" s="64" t="s">
        <v>23</v>
      </c>
      <c r="C12" s="8">
        <v>0</v>
      </c>
      <c r="E12" s="8">
        <v>-37415326436</v>
      </c>
      <c r="G12" s="8">
        <v>0</v>
      </c>
      <c r="I12" s="8">
        <f t="shared" si="1"/>
        <v>-37415326436</v>
      </c>
      <c r="K12" s="57">
        <f>I12/درآمد!$F$13</f>
        <v>-1.5554717379432975E-3</v>
      </c>
      <c r="M12" s="8">
        <v>0</v>
      </c>
      <c r="N12" s="74">
        <v>-10369003967</v>
      </c>
      <c r="O12" s="74">
        <v>-10369003967</v>
      </c>
      <c r="Q12" s="8">
        <v>589991919</v>
      </c>
      <c r="S12" s="8">
        <f t="shared" si="0"/>
        <v>-9779012048</v>
      </c>
      <c r="U12" s="57">
        <f>S12/درآمد!$F$13</f>
        <v>-4.0654401055914406E-4</v>
      </c>
    </row>
    <row r="13" spans="1:21" ht="21.75" customHeight="1">
      <c r="A13" s="64" t="s">
        <v>217</v>
      </c>
      <c r="C13" s="8">
        <v>0</v>
      </c>
      <c r="E13" s="8">
        <v>0</v>
      </c>
      <c r="G13" s="8">
        <v>0</v>
      </c>
      <c r="I13" s="8">
        <f t="shared" si="1"/>
        <v>0</v>
      </c>
      <c r="K13" s="57">
        <f>I13/درآمد!$F$13</f>
        <v>0</v>
      </c>
      <c r="M13" s="8">
        <v>8068000000</v>
      </c>
      <c r="N13" s="74">
        <v>0</v>
      </c>
      <c r="O13" s="74">
        <v>0</v>
      </c>
      <c r="Q13" s="8">
        <v>-469688000</v>
      </c>
      <c r="S13" s="8">
        <f t="shared" si="0"/>
        <v>7598312000</v>
      </c>
      <c r="U13" s="57">
        <f>S13/درآمد!$F$13</f>
        <v>3.158855126465911E-4</v>
      </c>
    </row>
    <row r="14" spans="1:21" ht="21.75" customHeight="1">
      <c r="A14" s="64" t="s">
        <v>218</v>
      </c>
      <c r="C14" s="8">
        <v>0</v>
      </c>
      <c r="E14" s="8">
        <v>0</v>
      </c>
      <c r="G14" s="8">
        <v>0</v>
      </c>
      <c r="I14" s="8">
        <f t="shared" si="1"/>
        <v>0</v>
      </c>
      <c r="K14" s="57">
        <f>I14/درآمد!$F$13</f>
        <v>0</v>
      </c>
      <c r="M14" s="8">
        <v>0</v>
      </c>
      <c r="N14" s="74">
        <v>0</v>
      </c>
      <c r="O14" s="74">
        <v>0</v>
      </c>
      <c r="Q14" s="8">
        <v>180886056</v>
      </c>
      <c r="S14" s="8">
        <f t="shared" si="0"/>
        <v>180886056</v>
      </c>
      <c r="U14" s="57">
        <f>S14/درآمد!$F$13</f>
        <v>7.5199971428101387E-6</v>
      </c>
    </row>
    <row r="15" spans="1:21" ht="21.75" customHeight="1">
      <c r="A15" s="64" t="s">
        <v>219</v>
      </c>
      <c r="C15" s="8">
        <v>0</v>
      </c>
      <c r="E15" s="8">
        <v>0</v>
      </c>
      <c r="G15" s="8">
        <v>0</v>
      </c>
      <c r="I15" s="8">
        <f t="shared" si="1"/>
        <v>0</v>
      </c>
      <c r="K15" s="57">
        <f>I15/درآمد!$F$13</f>
        <v>0</v>
      </c>
      <c r="M15" s="8">
        <v>0</v>
      </c>
      <c r="N15" s="74">
        <v>0</v>
      </c>
      <c r="O15" s="74">
        <v>0</v>
      </c>
      <c r="Q15" s="8">
        <v>10401470116</v>
      </c>
      <c r="S15" s="8">
        <f t="shared" si="0"/>
        <v>10401470116</v>
      </c>
      <c r="U15" s="57">
        <f>S15/درآمد!$F$13</f>
        <v>4.3242153255497505E-4</v>
      </c>
    </row>
    <row r="16" spans="1:21" ht="21.75" customHeight="1">
      <c r="A16" s="64" t="s">
        <v>220</v>
      </c>
      <c r="C16" s="8">
        <v>0</v>
      </c>
      <c r="E16" s="8">
        <v>0</v>
      </c>
      <c r="G16" s="8">
        <v>0</v>
      </c>
      <c r="I16" s="8">
        <f t="shared" si="1"/>
        <v>0</v>
      </c>
      <c r="K16" s="57">
        <f>I16/درآمد!$F$13</f>
        <v>0</v>
      </c>
      <c r="M16" s="8">
        <v>38805208744</v>
      </c>
      <c r="N16" s="74">
        <v>0</v>
      </c>
      <c r="O16" s="74">
        <v>0</v>
      </c>
      <c r="Q16" s="8">
        <v>25159212993</v>
      </c>
      <c r="S16" s="8">
        <f t="shared" si="0"/>
        <v>63964421737</v>
      </c>
      <c r="U16" s="57">
        <f>S16/درآمد!$F$13</f>
        <v>2.6592003791809289E-3</v>
      </c>
    </row>
    <row r="17" spans="1:21" ht="21.75" customHeight="1">
      <c r="A17" s="64" t="s">
        <v>221</v>
      </c>
      <c r="C17" s="8">
        <v>0</v>
      </c>
      <c r="E17" s="8">
        <v>0</v>
      </c>
      <c r="G17" s="8">
        <v>0</v>
      </c>
      <c r="I17" s="8">
        <f t="shared" si="1"/>
        <v>0</v>
      </c>
      <c r="K17" s="57">
        <f>I17/درآمد!$F$13</f>
        <v>0</v>
      </c>
      <c r="M17" s="8">
        <v>19726122480</v>
      </c>
      <c r="N17" s="74">
        <v>0</v>
      </c>
      <c r="O17" s="74">
        <v>0</v>
      </c>
      <c r="Q17" s="8">
        <v>-20105002416</v>
      </c>
      <c r="S17" s="8">
        <f t="shared" si="0"/>
        <v>-378879936</v>
      </c>
      <c r="U17" s="57">
        <f>S17/درآمد!$F$13</f>
        <v>-1.5751219851839149E-5</v>
      </c>
    </row>
    <row r="18" spans="1:21" ht="21.75" customHeight="1">
      <c r="A18" s="64" t="s">
        <v>222</v>
      </c>
      <c r="C18" s="8">
        <v>0</v>
      </c>
      <c r="E18" s="8">
        <v>0</v>
      </c>
      <c r="G18" s="8">
        <v>0</v>
      </c>
      <c r="I18" s="8">
        <f t="shared" si="1"/>
        <v>0</v>
      </c>
      <c r="K18" s="57">
        <f>I18/درآمد!$F$13</f>
        <v>0</v>
      </c>
      <c r="M18" s="8">
        <v>0</v>
      </c>
      <c r="N18" s="74">
        <v>0</v>
      </c>
      <c r="O18" s="74">
        <v>0</v>
      </c>
      <c r="Q18" s="8">
        <v>-2367535715</v>
      </c>
      <c r="S18" s="8">
        <f t="shared" si="0"/>
        <v>-2367535715</v>
      </c>
      <c r="U18" s="57">
        <f>S18/درآمد!$F$13</f>
        <v>-9.8425838928684246E-5</v>
      </c>
    </row>
    <row r="19" spans="1:21" ht="21.75" customHeight="1">
      <c r="A19" s="64" t="s">
        <v>22</v>
      </c>
      <c r="C19" s="8">
        <v>0</v>
      </c>
      <c r="E19" s="8">
        <v>-6129529708</v>
      </c>
      <c r="G19" s="8">
        <v>0</v>
      </c>
      <c r="I19" s="8">
        <f t="shared" si="1"/>
        <v>-6129529708</v>
      </c>
      <c r="K19" s="57">
        <f>I19/درآمد!$F$13</f>
        <v>-2.5482365479254998E-4</v>
      </c>
      <c r="M19" s="8">
        <v>0</v>
      </c>
      <c r="N19" s="74">
        <v>-5881696579</v>
      </c>
      <c r="O19" s="74">
        <v>-5881696579</v>
      </c>
      <c r="Q19" s="8">
        <v>28059168600</v>
      </c>
      <c r="S19" s="8">
        <f t="shared" si="0"/>
        <v>22177472021</v>
      </c>
      <c r="U19" s="57">
        <f>S19/درآمد!$F$13</f>
        <v>9.219866357895038E-4</v>
      </c>
    </row>
    <row r="20" spans="1:21" ht="21.75" customHeight="1">
      <c r="A20" s="64" t="s">
        <v>223</v>
      </c>
      <c r="C20" s="8">
        <v>0</v>
      </c>
      <c r="E20" s="8">
        <v>0</v>
      </c>
      <c r="G20" s="8">
        <v>0</v>
      </c>
      <c r="I20" s="8">
        <f t="shared" si="1"/>
        <v>0</v>
      </c>
      <c r="K20" s="57">
        <f>I20/درآمد!$F$13</f>
        <v>0</v>
      </c>
      <c r="M20" s="8">
        <v>3780000000</v>
      </c>
      <c r="N20" s="74">
        <v>0</v>
      </c>
      <c r="O20" s="74">
        <v>0</v>
      </c>
      <c r="Q20" s="8">
        <v>2299474962</v>
      </c>
      <c r="S20" s="8">
        <f t="shared" si="0"/>
        <v>6079474962</v>
      </c>
      <c r="U20" s="57">
        <f>S20/درآمد!$F$13</f>
        <v>2.5274272298814329E-4</v>
      </c>
    </row>
    <row r="21" spans="1:21" ht="21.75" customHeight="1">
      <c r="A21" s="64" t="s">
        <v>224</v>
      </c>
      <c r="C21" s="8">
        <v>0</v>
      </c>
      <c r="E21" s="8">
        <v>0</v>
      </c>
      <c r="G21" s="8">
        <v>0</v>
      </c>
      <c r="I21" s="8">
        <f t="shared" si="1"/>
        <v>0</v>
      </c>
      <c r="K21" s="57">
        <f>I21/درآمد!$F$13</f>
        <v>0</v>
      </c>
      <c r="M21" s="8">
        <v>0</v>
      </c>
      <c r="N21" s="74">
        <v>0</v>
      </c>
      <c r="O21" s="74">
        <v>0</v>
      </c>
      <c r="Q21" s="8">
        <v>42908987603</v>
      </c>
      <c r="S21" s="8">
        <f t="shared" si="0"/>
        <v>42908987603</v>
      </c>
      <c r="U21" s="57">
        <f>S21/درآمد!$F$13</f>
        <v>1.7838603555789599E-3</v>
      </c>
    </row>
    <row r="22" spans="1:21" ht="21.75" customHeight="1">
      <c r="A22" s="64" t="s">
        <v>225</v>
      </c>
      <c r="C22" s="8">
        <v>0</v>
      </c>
      <c r="E22" s="8">
        <v>0</v>
      </c>
      <c r="G22" s="8">
        <v>0</v>
      </c>
      <c r="I22" s="8">
        <f t="shared" si="1"/>
        <v>0</v>
      </c>
      <c r="K22" s="57">
        <f>I22/درآمد!$F$13</f>
        <v>0</v>
      </c>
      <c r="M22" s="8">
        <v>12865453600</v>
      </c>
      <c r="N22" s="74">
        <v>0</v>
      </c>
      <c r="O22" s="74">
        <v>0</v>
      </c>
      <c r="Q22" s="8">
        <v>35341551325</v>
      </c>
      <c r="S22" s="8">
        <f t="shared" si="0"/>
        <v>48207004925</v>
      </c>
      <c r="U22" s="57">
        <f>S22/درآمد!$F$13</f>
        <v>2.0041154487852523E-3</v>
      </c>
    </row>
    <row r="23" spans="1:21" ht="21.75" customHeight="1">
      <c r="A23" s="64" t="s">
        <v>226</v>
      </c>
      <c r="C23" s="8">
        <v>0</v>
      </c>
      <c r="E23" s="8">
        <v>0</v>
      </c>
      <c r="G23" s="8">
        <v>0</v>
      </c>
      <c r="I23" s="8">
        <f t="shared" si="1"/>
        <v>0</v>
      </c>
      <c r="K23" s="57">
        <f>I23/درآمد!$F$13</f>
        <v>0</v>
      </c>
      <c r="M23" s="8">
        <v>0</v>
      </c>
      <c r="N23" s="74">
        <v>0</v>
      </c>
      <c r="O23" s="74">
        <v>0</v>
      </c>
      <c r="Q23" s="8">
        <v>7666220</v>
      </c>
      <c r="S23" s="8">
        <f t="shared" si="0"/>
        <v>7666220</v>
      </c>
      <c r="U23" s="57">
        <f>S23/درآمد!$F$13</f>
        <v>3.1870865986571096E-7</v>
      </c>
    </row>
    <row r="24" spans="1:21" ht="21.75" customHeight="1">
      <c r="A24" s="64" t="s">
        <v>227</v>
      </c>
      <c r="C24" s="8">
        <v>0</v>
      </c>
      <c r="E24" s="8">
        <v>0</v>
      </c>
      <c r="G24" s="8">
        <v>0</v>
      </c>
      <c r="I24" s="8">
        <f t="shared" si="1"/>
        <v>0</v>
      </c>
      <c r="K24" s="57">
        <f>I24/درآمد!$F$13</f>
        <v>0</v>
      </c>
      <c r="M24" s="8">
        <v>0</v>
      </c>
      <c r="N24" s="74">
        <v>0</v>
      </c>
      <c r="O24" s="74">
        <v>0</v>
      </c>
      <c r="Q24" s="8">
        <v>71945675</v>
      </c>
      <c r="S24" s="8">
        <f t="shared" si="0"/>
        <v>71945675</v>
      </c>
      <c r="U24" s="57">
        <f>S24/درآمد!$F$13</f>
        <v>2.9910059537013002E-6</v>
      </c>
    </row>
    <row r="25" spans="1:21" ht="21.75" customHeight="1">
      <c r="A25" s="64" t="s">
        <v>228</v>
      </c>
      <c r="C25" s="8">
        <v>0</v>
      </c>
      <c r="E25" s="8">
        <v>0</v>
      </c>
      <c r="G25" s="8">
        <v>0</v>
      </c>
      <c r="I25" s="8">
        <f t="shared" si="1"/>
        <v>0</v>
      </c>
      <c r="K25" s="57">
        <f>I25/درآمد!$F$13</f>
        <v>0</v>
      </c>
      <c r="M25" s="8">
        <v>0</v>
      </c>
      <c r="N25" s="74">
        <v>0</v>
      </c>
      <c r="O25" s="74">
        <v>0</v>
      </c>
      <c r="Q25" s="8">
        <v>49912677472</v>
      </c>
      <c r="S25" s="8">
        <f t="shared" si="0"/>
        <v>49912677472</v>
      </c>
      <c r="U25" s="57">
        <f>S25/درآمد!$F$13</f>
        <v>2.075025572891279E-3</v>
      </c>
    </row>
    <row r="26" spans="1:21" ht="21.75" customHeight="1">
      <c r="A26" s="64" t="s">
        <v>27</v>
      </c>
      <c r="C26" s="8">
        <v>0</v>
      </c>
      <c r="E26" s="8">
        <v>-42311980432</v>
      </c>
      <c r="G26" s="8">
        <v>0</v>
      </c>
      <c r="I26" s="8">
        <f t="shared" si="1"/>
        <v>-42311980432</v>
      </c>
      <c r="K26" s="57">
        <f>I26/درآمد!$F$13</f>
        <v>-1.7590409066980735E-3</v>
      </c>
      <c r="M26" s="8">
        <v>27840000000</v>
      </c>
      <c r="N26" s="74">
        <v>-24849288830</v>
      </c>
      <c r="O26" s="74">
        <v>-24849288830</v>
      </c>
      <c r="Q26" s="8">
        <v>0</v>
      </c>
      <c r="S26" s="8">
        <f t="shared" si="0"/>
        <v>2990711170</v>
      </c>
      <c r="U26" s="57">
        <f>S26/درآمد!$F$13</f>
        <v>1.2433318493809367E-4</v>
      </c>
    </row>
    <row r="27" spans="1:21" ht="21.75" customHeight="1">
      <c r="A27" s="64" t="s">
        <v>26</v>
      </c>
      <c r="C27" s="8">
        <v>0</v>
      </c>
      <c r="E27" s="8">
        <v>-15841590550</v>
      </c>
      <c r="G27" s="8">
        <v>0</v>
      </c>
      <c r="I27" s="8">
        <f t="shared" si="1"/>
        <v>-15841590550</v>
      </c>
      <c r="K27" s="57">
        <f>I27/درآمد!$F$13</f>
        <v>-6.5858429504133862E-4</v>
      </c>
      <c r="M27" s="8">
        <v>0</v>
      </c>
      <c r="N27" s="74">
        <v>-41548634196</v>
      </c>
      <c r="O27" s="74">
        <v>-41548634196</v>
      </c>
      <c r="Q27" s="8">
        <v>0</v>
      </c>
      <c r="S27" s="8">
        <f t="shared" si="0"/>
        <v>-41548634196</v>
      </c>
      <c r="U27" s="57">
        <f>S27/درآمد!$F$13</f>
        <v>-1.7273062244310509E-3</v>
      </c>
    </row>
    <row r="28" spans="1:21" ht="21.75" customHeight="1">
      <c r="A28" s="64" t="s">
        <v>30</v>
      </c>
      <c r="C28" s="8">
        <v>0</v>
      </c>
      <c r="E28" s="8">
        <v>-132270908</v>
      </c>
      <c r="G28" s="8">
        <v>0</v>
      </c>
      <c r="I28" s="8">
        <f t="shared" si="1"/>
        <v>-132270908</v>
      </c>
      <c r="K28" s="57">
        <f>I28/درآمد!$F$13</f>
        <v>-5.4989139142759721E-6</v>
      </c>
      <c r="M28" s="8">
        <v>0</v>
      </c>
      <c r="N28" s="74">
        <v>-132270908</v>
      </c>
      <c r="O28" s="74">
        <v>-132270908</v>
      </c>
      <c r="Q28" s="8">
        <v>0</v>
      </c>
      <c r="S28" s="8">
        <f t="shared" si="0"/>
        <v>-132270908</v>
      </c>
      <c r="U28" s="57">
        <f>S28/درآمد!$F$13</f>
        <v>-5.4989139142759721E-6</v>
      </c>
    </row>
    <row r="29" spans="1:21" ht="21.75" customHeight="1">
      <c r="A29" s="64" t="s">
        <v>31</v>
      </c>
      <c r="C29" s="8">
        <v>0</v>
      </c>
      <c r="E29" s="8">
        <v>-24909677183</v>
      </c>
      <c r="G29" s="8">
        <v>0</v>
      </c>
      <c r="I29" s="8">
        <f t="shared" si="1"/>
        <v>-24909677183</v>
      </c>
      <c r="K29" s="57">
        <f>I29/درآمد!$F$13</f>
        <v>-1.03557292025032E-3</v>
      </c>
      <c r="M29" s="8">
        <v>0</v>
      </c>
      <c r="N29" s="74">
        <v>-24909677183</v>
      </c>
      <c r="O29" s="74">
        <v>-24909677183</v>
      </c>
      <c r="Q29" s="8">
        <v>0</v>
      </c>
      <c r="S29" s="8">
        <f t="shared" si="0"/>
        <v>-24909677183</v>
      </c>
      <c r="U29" s="57">
        <f>S29/درآمد!$F$13</f>
        <v>-1.03557292025032E-3</v>
      </c>
    </row>
    <row r="30" spans="1:21" ht="21.75" customHeight="1">
      <c r="A30" s="64" t="s">
        <v>20</v>
      </c>
      <c r="C30" s="8">
        <v>0</v>
      </c>
      <c r="E30" s="8">
        <v>-10567675500</v>
      </c>
      <c r="G30" s="8">
        <v>0</v>
      </c>
      <c r="I30" s="8">
        <f>E30</f>
        <v>-10567675500</v>
      </c>
      <c r="K30" s="57">
        <f>I30/درآمد!$F$13</f>
        <v>-4.3933120840527752E-4</v>
      </c>
      <c r="M30" s="8">
        <v>0</v>
      </c>
      <c r="N30" s="74">
        <v>-17197218006</v>
      </c>
      <c r="O30" s="74">
        <v>-17197218007</v>
      </c>
      <c r="Q30" s="8">
        <v>0</v>
      </c>
      <c r="S30" s="8">
        <f t="shared" si="0"/>
        <v>-17197218006</v>
      </c>
      <c r="U30" s="57">
        <f>S30/درآمد!$F$13</f>
        <v>-7.1494195367609249E-4</v>
      </c>
    </row>
    <row r="31" spans="1:21" ht="21.75" customHeight="1">
      <c r="A31" s="64" t="s">
        <v>19</v>
      </c>
      <c r="C31" s="8">
        <v>0</v>
      </c>
      <c r="E31" s="8">
        <v>-12800283000</v>
      </c>
      <c r="G31" s="8">
        <v>0</v>
      </c>
      <c r="I31" s="8">
        <f t="shared" si="1"/>
        <v>-12800283000</v>
      </c>
      <c r="K31" s="57">
        <f>I31/درآمد!$F$13</f>
        <v>-5.3214766088526574E-4</v>
      </c>
      <c r="M31" s="8">
        <v>0</v>
      </c>
      <c r="N31" s="74">
        <v>-20977646002</v>
      </c>
      <c r="O31" s="74">
        <v>-20977646002</v>
      </c>
      <c r="Q31" s="8">
        <v>0</v>
      </c>
      <c r="S31" s="8">
        <f t="shared" si="0"/>
        <v>-20977646002</v>
      </c>
      <c r="U31" s="57">
        <f>S31/درآمد!$F$13</f>
        <v>-8.7210612850070941E-4</v>
      </c>
    </row>
    <row r="32" spans="1:21" ht="21.75" customHeight="1">
      <c r="A32" s="64" t="s">
        <v>21</v>
      </c>
      <c r="C32" s="8">
        <v>0</v>
      </c>
      <c r="E32" s="8">
        <v>-6945890000</v>
      </c>
      <c r="G32" s="8">
        <v>0</v>
      </c>
      <c r="I32" s="8">
        <f t="shared" si="1"/>
        <v>-6945890000</v>
      </c>
      <c r="K32" s="57">
        <f>I32/درآمد!$F$13</f>
        <v>-2.8876229660440778E-4</v>
      </c>
      <c r="M32" s="8">
        <v>0</v>
      </c>
      <c r="N32" s="74">
        <v>-10536643465</v>
      </c>
      <c r="O32" s="74">
        <v>-10536643465</v>
      </c>
      <c r="Q32" s="8">
        <v>0</v>
      </c>
      <c r="S32" s="8">
        <f t="shared" si="0"/>
        <v>-10536643465</v>
      </c>
      <c r="U32" s="57">
        <f>S32/درآمد!$F$13</f>
        <v>-4.3804110998809726E-4</v>
      </c>
    </row>
    <row r="33" spans="1:21" ht="21.75" customHeight="1">
      <c r="A33" s="64" t="s">
        <v>24</v>
      </c>
      <c r="C33" s="8">
        <v>0</v>
      </c>
      <c r="E33" s="8">
        <v>-1141670577</v>
      </c>
      <c r="G33" s="8">
        <v>0</v>
      </c>
      <c r="I33" s="8">
        <f t="shared" si="1"/>
        <v>-1141670577</v>
      </c>
      <c r="K33" s="57">
        <f>I33/درآمد!$F$13</f>
        <v>-4.7462804303004997E-5</v>
      </c>
      <c r="M33" s="8">
        <v>0</v>
      </c>
      <c r="N33" s="74">
        <v>314724178</v>
      </c>
      <c r="O33" s="74">
        <v>314724178</v>
      </c>
      <c r="Q33" s="8">
        <v>0</v>
      </c>
      <c r="S33" s="8">
        <f t="shared" si="0"/>
        <v>314724178</v>
      </c>
      <c r="U33" s="57">
        <f>S33/درآمد!$F$13</f>
        <v>1.3084065027838683E-5</v>
      </c>
    </row>
    <row r="34" spans="1:21" ht="21.75" customHeight="1">
      <c r="A34" s="64" t="s">
        <v>29</v>
      </c>
      <c r="C34" s="8">
        <v>0</v>
      </c>
      <c r="E34" s="8">
        <v>-14586369000</v>
      </c>
      <c r="G34" s="8">
        <v>0</v>
      </c>
      <c r="I34" s="8">
        <f t="shared" si="1"/>
        <v>-14586369000</v>
      </c>
      <c r="K34" s="57">
        <f>I34/درآمد!$F$13</f>
        <v>-6.0640082286925634E-4</v>
      </c>
      <c r="M34" s="8">
        <v>0</v>
      </c>
      <c r="N34" s="74">
        <v>-30336633704</v>
      </c>
      <c r="O34" s="74">
        <v>-30336633704</v>
      </c>
      <c r="Q34" s="8">
        <v>0</v>
      </c>
      <c r="S34" s="8">
        <f t="shared" si="0"/>
        <v>-30336633704</v>
      </c>
      <c r="U34" s="57">
        <f>S34/درآمد!$F$13</f>
        <v>-1.2611884178433176E-3</v>
      </c>
    </row>
    <row r="35" spans="1:21" ht="21.75" customHeight="1" thickBot="1">
      <c r="A35" s="75" t="s">
        <v>32</v>
      </c>
      <c r="C35" s="14">
        <v>0</v>
      </c>
      <c r="E35" s="14">
        <f>SUM(E9:E34)</f>
        <v>-172782263294</v>
      </c>
      <c r="G35" s="14">
        <v>0</v>
      </c>
      <c r="I35" s="76">
        <f t="shared" si="1"/>
        <v>-172782263294</v>
      </c>
      <c r="K35" s="86">
        <f>SUM(K9:K34)</f>
        <v>-7.1830972217070679E-3</v>
      </c>
      <c r="M35" s="14">
        <f>SUM(M9:M34)</f>
        <v>117959784824</v>
      </c>
      <c r="O35" s="14">
        <f>SUM(O9:O34)</f>
        <v>-186423988663</v>
      </c>
      <c r="Q35" s="76">
        <f>SUM(Q9:Q34)</f>
        <v>249697540543</v>
      </c>
      <c r="S35" s="77">
        <f>SUM(S9:S34)</f>
        <v>181233336705</v>
      </c>
      <c r="U35" s="78">
        <f>SUM(U9:U34)</f>
        <v>7.5344346841392136E-3</v>
      </c>
    </row>
    <row r="36" spans="1:21" ht="13.5" thickTop="1">
      <c r="M36" s="81"/>
    </row>
    <row r="37" spans="1:21">
      <c r="M37" s="85"/>
    </row>
    <row r="38" spans="1:21">
      <c r="M38" s="81"/>
      <c r="O38" s="18"/>
    </row>
    <row r="39" spans="1:21">
      <c r="M39" s="81"/>
      <c r="Q39" s="18">
        <f>'درآمد سرمایه گذاری در سهام'!Q35+'درآمد سرمایه گذاری در صندوق'!S48+'درآمد سرمایه گذاری در اوراق به'!R50</f>
        <v>2112339546816</v>
      </c>
    </row>
  </sheetData>
  <mergeCells count="5">
    <mergeCell ref="M6:U6"/>
    <mergeCell ref="C6:K6"/>
    <mergeCell ref="A1:U1"/>
    <mergeCell ref="A2:U2"/>
    <mergeCell ref="A3:U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Parham Minaei</dc:creator>
  <dc:description/>
  <cp:lastModifiedBy>Parham Minaei</cp:lastModifiedBy>
  <cp:lastPrinted>2026-03-14T09:49:25Z</cp:lastPrinted>
  <dcterms:created xsi:type="dcterms:W3CDTF">2026-02-22T14:30:14Z</dcterms:created>
  <dcterms:modified xsi:type="dcterms:W3CDTF">2026-03-14T09:49:35Z</dcterms:modified>
</cp:coreProperties>
</file>