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rham\پرتفوی فردا\"/>
    </mc:Choice>
  </mc:AlternateContent>
  <xr:revisionPtr revIDLastSave="0" documentId="13_ncr:1_{1BE3161D-1293-484A-80AD-CCB30D043437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بانکی'!$A$7:$J$19</definedName>
    <definedName name="_xlnm._FilterDatabase" localSheetId="20" hidden="1">'درآمد ناشی از تغییر قیمت اوراق'!$A$7:$Z$69</definedName>
    <definedName name="_xlnm._FilterDatabase" localSheetId="6" hidden="1">سپرده!$A$8:$L$23</definedName>
    <definedName name="_xlnm._FilterDatabase" localSheetId="17" hidden="1">'سود سپرده بانکی'!$A$7:$M$19</definedName>
    <definedName name="_xlnm.Print_Area" localSheetId="4">اوراق!$A$1:$AM$39</definedName>
    <definedName name="_xlnm.Print_Area" localSheetId="2">'اوراق مشتقه'!$A$1:$AX$31</definedName>
    <definedName name="_xlnm.Print_Area" localSheetId="5">'تعدیل قیمت'!$A$1:$N$12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بانکی'!$A$1:$H$19</definedName>
    <definedName name="_xlnm.Print_Area" localSheetId="10">'درآمد سرمایه گذاری در اوراق به'!$A$1:$S$35</definedName>
    <definedName name="_xlnm.Print_Area" localSheetId="8">'درآمد سرمایه گذاری در سهام'!$A$1:$X$10</definedName>
    <definedName name="_xlnm.Print_Area" localSheetId="9">'درآمد سرمایه گذاری در صندوق'!$A$1:$X$16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اوراق'!$A$1:$S$69</definedName>
    <definedName name="_xlnm.Print_Area" localSheetId="18">'درآمد ناشی از فروش'!$A$1:$S$9</definedName>
    <definedName name="_xlnm.Print_Area" localSheetId="13">'سایر درآمدها'!$A$1:$G$11</definedName>
    <definedName name="_xlnm.Print_Area" localSheetId="6">سپرده!$A$1:$M$23</definedName>
    <definedName name="_xlnm.Print_Area" localSheetId="1">سهام!$A$1:$AC$20</definedName>
    <definedName name="_xlnm.Print_Area" localSheetId="16">'سود اوراق بهادار'!$A$1:$T$31</definedName>
    <definedName name="_xlnm.Print_Area" localSheetId="17">'سود سپرده بانکی'!$A$1:$N$19</definedName>
    <definedName name="_xlnm.Print_Area" localSheetId="0">'صورت وضعیت'!$A$1:$C$40</definedName>
    <definedName name="_xlnm.Print_Area" localSheetId="11">'مبالغ تخصیصی اوراق'!$A$1:$R$11</definedName>
    <definedName name="_xlnm.Print_Area" localSheetId="3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3" l="1"/>
  <c r="D19" i="13"/>
  <c r="J9" i="10"/>
  <c r="F16" i="10"/>
  <c r="D35" i="11"/>
  <c r="F35" i="11"/>
  <c r="F11" i="14"/>
  <c r="D11" i="14"/>
  <c r="U10" i="9"/>
  <c r="J10" i="9"/>
  <c r="O60" i="21"/>
  <c r="O47" i="21"/>
  <c r="O45" i="21"/>
  <c r="O44" i="21"/>
  <c r="O43" i="21"/>
  <c r="Q40" i="21"/>
  <c r="O40" i="21" s="1"/>
  <c r="Q39" i="21"/>
  <c r="O39" i="21" s="1"/>
  <c r="O28" i="21"/>
  <c r="Q25" i="21"/>
  <c r="O25" i="21" s="1"/>
  <c r="O24" i="21"/>
  <c r="Q21" i="21"/>
  <c r="O21" i="21" s="1"/>
  <c r="Q18" i="21"/>
  <c r="O18" i="21" s="1"/>
  <c r="Q14" i="21"/>
  <c r="M69" i="21"/>
  <c r="K69" i="21"/>
  <c r="I69" i="21"/>
  <c r="E69" i="21"/>
  <c r="C69" i="21"/>
  <c r="O68" i="21"/>
  <c r="O67" i="21"/>
  <c r="O66" i="21"/>
  <c r="O65" i="21"/>
  <c r="O64" i="21"/>
  <c r="O63" i="21"/>
  <c r="O62" i="21"/>
  <c r="O61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6" i="21"/>
  <c r="O42" i="21"/>
  <c r="O41" i="21"/>
  <c r="O38" i="21"/>
  <c r="O37" i="21"/>
  <c r="O36" i="21"/>
  <c r="O35" i="21"/>
  <c r="O34" i="21"/>
  <c r="O33" i="21"/>
  <c r="O32" i="21"/>
  <c r="O31" i="21"/>
  <c r="O30" i="21"/>
  <c r="O29" i="21"/>
  <c r="O27" i="21"/>
  <c r="O26" i="21"/>
  <c r="O23" i="21"/>
  <c r="O22" i="21"/>
  <c r="O20" i="21"/>
  <c r="O19" i="21"/>
  <c r="O17" i="21"/>
  <c r="O16" i="21"/>
  <c r="O15" i="21"/>
  <c r="O13" i="21"/>
  <c r="O12" i="21"/>
  <c r="O11" i="21"/>
  <c r="O10" i="21"/>
  <c r="O9" i="21"/>
  <c r="O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8" i="21"/>
  <c r="Q9" i="19"/>
  <c r="E9" i="19"/>
  <c r="M9" i="19"/>
  <c r="K9" i="19"/>
  <c r="I9" i="19"/>
  <c r="C9" i="19"/>
  <c r="O8" i="19"/>
  <c r="O9" i="19" s="1"/>
  <c r="G8" i="19"/>
  <c r="G9" i="19" s="1"/>
  <c r="M19" i="18"/>
  <c r="K19" i="18"/>
  <c r="I19" i="18"/>
  <c r="G19" i="18"/>
  <c r="E19" i="18"/>
  <c r="C19" i="18"/>
  <c r="O15" i="17"/>
  <c r="S15" i="17" s="1"/>
  <c r="O19" i="17"/>
  <c r="S19" i="17" s="1"/>
  <c r="O20" i="17"/>
  <c r="S20" i="17" s="1"/>
  <c r="O21" i="17"/>
  <c r="O23" i="17"/>
  <c r="S23" i="17" s="1"/>
  <c r="O8" i="17"/>
  <c r="S8" i="17" s="1"/>
  <c r="I30" i="17"/>
  <c r="O30" i="17" s="1"/>
  <c r="S30" i="17" s="1"/>
  <c r="I29" i="17"/>
  <c r="O29" i="17" s="1"/>
  <c r="S29" i="17" s="1"/>
  <c r="I28" i="17"/>
  <c r="M28" i="17" s="1"/>
  <c r="I27" i="17"/>
  <c r="O27" i="17" s="1"/>
  <c r="S27" i="17" s="1"/>
  <c r="I26" i="17"/>
  <c r="M26" i="17" s="1"/>
  <c r="I25" i="17"/>
  <c r="O25" i="17" s="1"/>
  <c r="S25" i="17" s="1"/>
  <c r="I24" i="17"/>
  <c r="O24" i="17" s="1"/>
  <c r="I23" i="17"/>
  <c r="M23" i="17" s="1"/>
  <c r="I22" i="17"/>
  <c r="M22" i="17" s="1"/>
  <c r="I21" i="17"/>
  <c r="M21" i="17" s="1"/>
  <c r="I20" i="17"/>
  <c r="M20" i="17" s="1"/>
  <c r="I19" i="17"/>
  <c r="M19" i="17" s="1"/>
  <c r="I18" i="17"/>
  <c r="M18" i="17" s="1"/>
  <c r="I17" i="17"/>
  <c r="M17" i="17" s="1"/>
  <c r="I16" i="17"/>
  <c r="M16" i="17" s="1"/>
  <c r="I15" i="17"/>
  <c r="M15" i="17" s="1"/>
  <c r="I14" i="17"/>
  <c r="O14" i="17" s="1"/>
  <c r="S14" i="17" s="1"/>
  <c r="I13" i="17"/>
  <c r="M13" i="17" s="1"/>
  <c r="I12" i="17"/>
  <c r="M12" i="17" s="1"/>
  <c r="I11" i="17"/>
  <c r="M11" i="17" s="1"/>
  <c r="I10" i="17"/>
  <c r="O10" i="17" s="1"/>
  <c r="S10" i="17" s="1"/>
  <c r="I9" i="17"/>
  <c r="O9" i="17" s="1"/>
  <c r="S9" i="17" s="1"/>
  <c r="I8" i="17"/>
  <c r="M29" i="17"/>
  <c r="M10" i="17"/>
  <c r="K31" i="17"/>
  <c r="Q31" i="17"/>
  <c r="S21" i="17"/>
  <c r="M9" i="17"/>
  <c r="M27" i="17"/>
  <c r="M30" i="17"/>
  <c r="R9" i="11"/>
  <c r="J34" i="11"/>
  <c r="J33" i="11"/>
  <c r="R34" i="11"/>
  <c r="R32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3" i="11"/>
  <c r="J9" i="11"/>
  <c r="N35" i="11"/>
  <c r="Q69" i="21" l="1"/>
  <c r="R35" i="11"/>
  <c r="O12" i="17"/>
  <c r="S12" i="17" s="1"/>
  <c r="O11" i="17"/>
  <c r="S11" i="17" s="1"/>
  <c r="O13" i="17"/>
  <c r="S13" i="17" s="1"/>
  <c r="M14" i="17"/>
  <c r="O17" i="17"/>
  <c r="S17" i="17" s="1"/>
  <c r="O16" i="17"/>
  <c r="S16" i="17" s="1"/>
  <c r="O18" i="17"/>
  <c r="S18" i="17" s="1"/>
  <c r="O22" i="17"/>
  <c r="S22" i="17" s="1"/>
  <c r="M25" i="17"/>
  <c r="O26" i="17"/>
  <c r="S26" i="17" s="1"/>
  <c r="O28" i="17"/>
  <c r="S28" i="17" s="1"/>
  <c r="S24" i="17"/>
  <c r="M24" i="17"/>
  <c r="G69" i="21"/>
  <c r="O14" i="21"/>
  <c r="O69" i="21" s="1"/>
  <c r="I31" i="17"/>
  <c r="M8" i="17"/>
  <c r="M31" i="17" s="1"/>
  <c r="H35" i="11"/>
  <c r="O31" i="17" l="1"/>
  <c r="S31" i="17"/>
  <c r="P35" i="11"/>
  <c r="L3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5" i="11" l="1"/>
  <c r="U10" i="10" l="1"/>
  <c r="U9" i="10"/>
  <c r="H16" i="10"/>
  <c r="U11" i="10"/>
  <c r="U12" i="10"/>
  <c r="U13" i="10"/>
  <c r="U14" i="10"/>
  <c r="U15" i="10"/>
  <c r="J10" i="10"/>
  <c r="J11" i="10"/>
  <c r="J12" i="10"/>
  <c r="J13" i="10"/>
  <c r="J14" i="10"/>
  <c r="J15" i="10"/>
  <c r="J16" i="10" l="1"/>
  <c r="U16" i="10"/>
  <c r="F9" i="8" s="1"/>
  <c r="S16" i="10"/>
  <c r="Q16" i="10"/>
  <c r="N16" i="10"/>
  <c r="D16" i="10"/>
  <c r="F8" i="8"/>
  <c r="J8" i="8" s="1"/>
  <c r="S10" i="9"/>
  <c r="N10" i="9"/>
  <c r="F10" i="9"/>
  <c r="H10" i="9"/>
  <c r="D10" i="9"/>
  <c r="J9" i="9"/>
  <c r="F12" i="8"/>
  <c r="J12" i="8" s="1"/>
  <c r="F11" i="8"/>
  <c r="J11" i="8" s="1"/>
  <c r="F10" i="8"/>
  <c r="AL39" i="5"/>
  <c r="AL9" i="5"/>
  <c r="AJ39" i="5"/>
  <c r="AH39" i="5"/>
  <c r="J10" i="8" l="1"/>
  <c r="F13" i="8"/>
  <c r="J9" i="8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10" i="5"/>
  <c r="AL11" i="5"/>
  <c r="AL12" i="5"/>
  <c r="E20" i="2"/>
  <c r="J20" i="2"/>
  <c r="J13" i="8" l="1"/>
  <c r="H9" i="8"/>
  <c r="L9" i="10"/>
  <c r="W9" i="10"/>
  <c r="W12" i="10"/>
  <c r="W15" i="10"/>
  <c r="L10" i="10"/>
  <c r="L14" i="10"/>
  <c r="W13" i="10"/>
  <c r="L15" i="10"/>
  <c r="W11" i="10"/>
  <c r="L12" i="10"/>
  <c r="L11" i="10"/>
  <c r="L13" i="10"/>
  <c r="W10" i="10"/>
  <c r="W14" i="10"/>
  <c r="H12" i="8"/>
  <c r="W9" i="9"/>
  <c r="W10" i="9" s="1"/>
  <c r="H11" i="8"/>
  <c r="H10" i="8"/>
  <c r="H8" i="8"/>
  <c r="L9" i="9"/>
  <c r="L10" i="9" s="1"/>
  <c r="V39" i="5"/>
  <c r="T39" i="5"/>
  <c r="R39" i="5"/>
  <c r="P39" i="5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9" i="4"/>
  <c r="AA29" i="4" s="1"/>
  <c r="W29" i="4"/>
  <c r="Y29" i="4"/>
  <c r="S29" i="4"/>
  <c r="Q29" i="4"/>
  <c r="O29" i="4"/>
  <c r="M29" i="4"/>
  <c r="K29" i="4"/>
  <c r="I29" i="4"/>
  <c r="G29" i="4"/>
  <c r="D29" i="4"/>
  <c r="AB20" i="2"/>
  <c r="X20" i="2"/>
  <c r="Z20" i="2"/>
  <c r="AB10" i="2"/>
  <c r="AB9" i="2"/>
  <c r="H20" i="2"/>
  <c r="L20" i="2"/>
  <c r="H13" i="8" l="1"/>
  <c r="W16" i="10"/>
  <c r="L16" i="10"/>
  <c r="AB11" i="2"/>
  <c r="AB12" i="2"/>
  <c r="AB13" i="2"/>
  <c r="AB14" i="2"/>
  <c r="AB15" i="2"/>
  <c r="AB16" i="2"/>
  <c r="AB17" i="2"/>
  <c r="AB18" i="2"/>
  <c r="AB19" i="2"/>
</calcChain>
</file>

<file path=xl/sharedStrings.xml><?xml version="1.0" encoding="utf-8"?>
<sst xmlns="http://schemas.openxmlformats.org/spreadsheetml/2006/main" count="844" uniqueCount="317">
  <si>
    <t>صندوق سرمایه گذاری آوای فردای زاگرس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</si>
  <si>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</si>
  <si>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</si>
  <si>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</si>
  <si>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</si>
  <si>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</si>
  <si>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</si>
  <si>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</si>
  <si>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</si>
  <si>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</si>
  <si>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</si>
  <si>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</si>
  <si>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</si>
  <si>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</si>
  <si>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</si>
  <si>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</si>
  <si>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</si>
  <si>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</si>
  <si>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</si>
  <si>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</si>
  <si>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</si>
  <si>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بورس کالای ایران</t>
  </si>
  <si>
    <t>پالایش نفت بندرعباس</t>
  </si>
  <si>
    <t>پالایش نفت تهران</t>
  </si>
  <si>
    <t>تولیدی کوچین</t>
  </si>
  <si>
    <t>ح . سرمایه‌گذاری‌ایران‌خودرو</t>
  </si>
  <si>
    <t>زامیاد</t>
  </si>
  <si>
    <t>سیمان‌ تهران‌</t>
  </si>
  <si>
    <t>سیمان‌ صوفیان‌</t>
  </si>
  <si>
    <t>گروه مالی نماد غدیر(سهامی عام)</t>
  </si>
  <si>
    <t>گسترش‌سرمایه‌گذاری‌ایران‌خودرو</t>
  </si>
  <si>
    <t>نیان باتری خاوران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</si>
  <si>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</si>
  <si>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</si>
  <si>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</si>
  <si>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</si>
  <si>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</si>
  <si>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</si>
  <si>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</si>
  <si>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خگستر-6163-05/06/03</t>
  </si>
  <si>
    <t>1405/06/03</t>
  </si>
  <si>
    <t>اختیارف ت خزامیا-3058-05/06/07</t>
  </si>
  <si>
    <t>1405/06/07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</si>
  <si>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</si>
  <si>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</si>
  <si>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</si>
  <si>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</si>
  <si>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</si>
  <si>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خگستر-6180-05/06/08</t>
  </si>
  <si>
    <t>اختیار خرید</t>
  </si>
  <si>
    <t>موقعیت فروش</t>
  </si>
  <si>
    <t>-</t>
  </si>
  <si>
    <t>1405/06/08</t>
  </si>
  <si>
    <t>اختیارخ ت خزامیا-3065-05/06/11</t>
  </si>
  <si>
    <t>1405/06/11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</si>
  <si>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</si>
  <si>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</si>
  <si>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</si>
  <si>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</si>
  <si>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</si>
  <si>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</si>
  <si>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</si>
  <si>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</si>
  <si>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</si>
  <si>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</si>
  <si>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س. ثروت آفرین پارسیان-س</t>
  </si>
  <si>
    <t>صندوق س.اعتبارسهام-سهام</t>
  </si>
  <si>
    <t>صندوق س.امتیاز اول-س</t>
  </si>
  <si>
    <t>صندوق س.بخشی شایسته فردا-ب</t>
  </si>
  <si>
    <t>صندوق س.پشتوانه طلا دنای زاگرس</t>
  </si>
  <si>
    <t>صندوق س.سرزمین بزرگ بازار-س</t>
  </si>
  <si>
    <t>صندوق س.سهامی تیام-س</t>
  </si>
  <si>
    <t>صندوق س.سهم نگر جام جم-س</t>
  </si>
  <si>
    <t>صندوق س.مختلط کاریزما-م</t>
  </si>
  <si>
    <t>صندوق س.مشترک سبحان-سهام</t>
  </si>
  <si>
    <t>صندوق س.موج گستر ثروت-س</t>
  </si>
  <si>
    <t>صندوق س.کالای کوروش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</si>
  <si>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</si>
  <si>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</si>
  <si>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</si>
  <si>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</si>
  <si>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</si>
  <si>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س.کالای نوویرا1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</si>
  <si>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</si>
  <si>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</si>
  <si>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</si>
  <si>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</si>
  <si>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</si>
  <si>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</si>
  <si>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</si>
  <si>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</si>
  <si>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</si>
  <si>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</si>
  <si>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</si>
  <si>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</si>
  <si>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</si>
  <si>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اجاره تابان فردا زاگرس14070603</t>
  </si>
  <si>
    <t>1404/06/03</t>
  </si>
  <si>
    <t>1407/06/03</t>
  </si>
  <si>
    <t>اسنادخزانه-م10بودجه02-051112</t>
  </si>
  <si>
    <t>1402/12/21</t>
  </si>
  <si>
    <t>1405/11/12</t>
  </si>
  <si>
    <t>گواهی اعتبارمولد ملی14050231</t>
  </si>
  <si>
    <t>1404/03/01</t>
  </si>
  <si>
    <t>1405/02/31</t>
  </si>
  <si>
    <t>گواهی اعتبارمولد ملی14050331</t>
  </si>
  <si>
    <t>1405/03/31</t>
  </si>
  <si>
    <t>گواهی اعتبارمولد ملی14050431</t>
  </si>
  <si>
    <t>مرابحه عام دولت 165-ش.خ051212</t>
  </si>
  <si>
    <t>1403/04/12</t>
  </si>
  <si>
    <t>1405/12/12</t>
  </si>
  <si>
    <t>مرابحه عام دولت116-ش.خ060630</t>
  </si>
  <si>
    <t>1401/06/30</t>
  </si>
  <si>
    <t>1406/06/30</t>
  </si>
  <si>
    <t>مرابحه عام دولت191-ش.خ060328</t>
  </si>
  <si>
    <t>1403/09/28</t>
  </si>
  <si>
    <t>1406/03/28</t>
  </si>
  <si>
    <t>مرابحه عام دولت228-ش.خ070521</t>
  </si>
  <si>
    <t>1404/05/21</t>
  </si>
  <si>
    <t>1407/05/21</t>
  </si>
  <si>
    <t>مرابحه عام دولت250-ش.خ070205</t>
  </si>
  <si>
    <t>1404/09/05</t>
  </si>
  <si>
    <t>1407/02/05</t>
  </si>
  <si>
    <t>مرابحه عام دولت253-ش.خ070311</t>
  </si>
  <si>
    <t>1404/09/11</t>
  </si>
  <si>
    <t>1407/03/11</t>
  </si>
  <si>
    <t>مرابحه عام دولت254-ش.خ070911</t>
  </si>
  <si>
    <t>1407/09/11</t>
  </si>
  <si>
    <t>مرابحه عام دولت255-ش.خ071011</t>
  </si>
  <si>
    <t>1407/10/11</t>
  </si>
  <si>
    <t>مرابحه عام دولت256-ش.خ070318</t>
  </si>
  <si>
    <t>1404/09/18</t>
  </si>
  <si>
    <t>1407/03/18</t>
  </si>
  <si>
    <t>مرابحه عام دولت258-ش.خ070302</t>
  </si>
  <si>
    <t>1404/10/02</t>
  </si>
  <si>
    <t>1407/03/02</t>
  </si>
  <si>
    <t>مرابحه عام دولت260-ش.خ071002</t>
  </si>
  <si>
    <t>1407/10/02</t>
  </si>
  <si>
    <t>مرابحه عام دولت262-ش.خ070716</t>
  </si>
  <si>
    <t>1404/10/16</t>
  </si>
  <si>
    <t>1407/07/16</t>
  </si>
  <si>
    <t>مرابحه عام دولت265-ش.خ070430</t>
  </si>
  <si>
    <t>1404/10/30</t>
  </si>
  <si>
    <t>1407/04/30</t>
  </si>
  <si>
    <t>مرابحه عام دولت270-ش.خ071121</t>
  </si>
  <si>
    <t>1404/11/21</t>
  </si>
  <si>
    <t>1407/11/21</t>
  </si>
  <si>
    <t>مرابحه عام دولت271-ش.خ070628</t>
  </si>
  <si>
    <t>1404/11/28</t>
  </si>
  <si>
    <t>1407/06/28</t>
  </si>
  <si>
    <t>مرابحه عام دولت272-ش.خ071028</t>
  </si>
  <si>
    <t>1407/10/28</t>
  </si>
  <si>
    <t>مرابحه عام دولت273-ش.خ071128</t>
  </si>
  <si>
    <t>1407/11/28</t>
  </si>
  <si>
    <t>مرابحه عام دولت274-ش.خ071105</t>
  </si>
  <si>
    <t>1404/12/05</t>
  </si>
  <si>
    <t>1407/11/02</t>
  </si>
  <si>
    <t>مرابحه عام دولت277-ش.خ071118</t>
  </si>
  <si>
    <t>1404/12/18</t>
  </si>
  <si>
    <t>1407/11/18</t>
  </si>
  <si>
    <t>مرابحه کلور-آوای زاگرس14080208</t>
  </si>
  <si>
    <t>1404/02/08</t>
  </si>
  <si>
    <t>1408/02/08</t>
  </si>
  <si>
    <t>خیر</t>
  </si>
  <si>
    <t>1403/12/28</t>
  </si>
  <si>
    <t>1407/12/28</t>
  </si>
  <si>
    <t>شهرداری مشهد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</si>
  <si>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</si>
  <si>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</si>
  <si>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</si>
  <si>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</si>
  <si>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</si>
  <si>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</si>
  <si>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</si>
  <si>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</si>
  <si>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-6.52%</t>
  </si>
  <si>
    <t>سایر</t>
  </si>
  <si>
    <t>-4.90%</t>
  </si>
  <si>
    <t>-4.50%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</si>
  <si>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</si>
  <si>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</si>
  <si>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</si>
  <si>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</si>
  <si>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</si>
  <si>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</si>
  <si>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</si>
  <si>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</si>
  <si>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بانک دی فرشته</t>
  </si>
  <si>
    <t>سپرده کوتاه مدت بانک گردشگری میدان سرو</t>
  </si>
  <si>
    <t>سپرده کوتاه مدت موسسه اعتباری ملل جنت آباد</t>
  </si>
  <si>
    <t>سپرده کوتاه مدت بانک اقتصاد نوین غدیر</t>
  </si>
  <si>
    <t>سپرده کوتاه مدت بانک سامان جام جم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</si>
  <si>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</si>
  <si>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</si>
  <si>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</si>
  <si>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</si>
  <si>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</si>
  <si>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سپرده بلند مدت بانک گردشگری پیروزی</t>
  </si>
  <si>
    <t>سپرده کوتاه مدت بانک شهر میدان شهدای مشهد</t>
  </si>
  <si>
    <t>سپرده کوتاه مدت بانک رفاه مرکزی اصفهان</t>
  </si>
  <si>
    <t>سپرده بلند مدت بانک رفاه مرکزی اصفهان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</si>
  <si>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</si>
  <si>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</si>
  <si>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</si>
  <si>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</si>
  <si>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</si>
  <si>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</si>
  <si>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</si>
  <si>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</si>
  <si>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</si>
  <si>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</si>
  <si>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</si>
  <si>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</si>
  <si>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</si>
  <si>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</si>
  <si>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</si>
  <si>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</si>
  <si>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</si>
  <si>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</si>
  <si>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</si>
  <si>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</si>
  <si>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</si>
  <si>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</si>
  <si>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</si>
  <si>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</si>
  <si>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</si>
  <si>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</si>
  <si>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</si>
  <si>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</si>
  <si>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</si>
  <si>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</si>
  <si>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</si>
  <si>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</si>
  <si>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</si>
  <si>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</si>
  <si>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</si>
  <si>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</si>
  <si>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</si>
  <si>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</si>
  <si>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</si>
  <si>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</si>
  <si>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</si>
  <si>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</si>
  <si>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</si>
  <si>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</si>
  <si>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</si>
  <si>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</si>
  <si>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</si>
  <si>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</si>
  <si>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</si>
  <si>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</si>
  <si>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</si>
  <si>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</si>
  <si>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</si>
  <si>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</si>
  <si>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</si>
  <si>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</si>
  <si>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</si>
  <si>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</si>
  <si>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</si>
  <si>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</si>
  <si>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</si>
  <si>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</si>
  <si>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</si>
  <si>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</si>
  <si>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</si>
  <si>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</si>
  <si>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</si>
  <si>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</si>
  <si>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</si>
  <si>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</si>
  <si>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</si>
  <si>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</si>
  <si>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</si>
  <si>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</si>
  <si>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</si>
  <si>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</si>
  <si>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</si>
  <si>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</si>
  <si>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</si>
  <si>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ظگستر561</t>
  </si>
  <si>
    <t>ظزامیا561</t>
  </si>
  <si>
    <t>اوراق مشارکت شهرداری مشهد خط3 فاز3</t>
  </si>
  <si>
    <t>اوراق مشارکت شهرداری مشهد خط2 فاز7</t>
  </si>
  <si>
    <t>نماد</t>
  </si>
  <si>
    <t>بهای تمام شده  ریال</t>
  </si>
  <si>
    <t xml:space="preserve">نرخ اسمی </t>
  </si>
  <si>
    <t>میانگین بازدهی تا سررسید</t>
  </si>
  <si>
    <t>ریال</t>
  </si>
  <si>
    <t>درصد</t>
  </si>
  <si>
    <t>صندوق سرمایه گذاری اختصاصی بازارگردانی آوای زاگرس</t>
  </si>
  <si>
    <t>صندوق تحت مدیریت مشترک</t>
  </si>
  <si>
    <t>اوراق اجاره شرکت گروه پتروشیمی تابان فردا زاکرس</t>
  </si>
  <si>
    <t>تابان25</t>
  </si>
  <si>
    <t>اوراق مرابحه شرکت کلور ایرانیان شرق</t>
  </si>
  <si>
    <t>کلور083</t>
  </si>
  <si>
    <t>اوراق مشارکت شهرداری مشهد (تامین مالی قطار شهری فاز7 خط2) - تعهد پذیره نویسی مبلغ 70 میلیارد ریال می باشد  که در تاریخ 1404/11/01 شناسایی و دریافت خواهد شد</t>
  </si>
  <si>
    <t>اوراق مشارکت شهرداری مشهد (تامین مالی قطار شهری فاز3 خط3)- تعهد پذیره نویسی مبلغ 80 میلیارد ریال می باشد  که در تاریخ 1404/11/01 شناسایی و دریافت خواهد شد</t>
  </si>
  <si>
    <t>پیمانکاران طرف حساب دولت</t>
  </si>
  <si>
    <t>مرابحه عام دولت</t>
  </si>
  <si>
    <t>اراد206</t>
  </si>
  <si>
    <t>شرکت تامین سرمایه کاردان</t>
  </si>
  <si>
    <t>سهیدرو0611</t>
  </si>
  <si>
    <t>شرکت داروسازی کوثر</t>
  </si>
  <si>
    <t>اختیار فروش تبعی داروسازی کوثر</t>
  </si>
  <si>
    <t>دامین</t>
  </si>
  <si>
    <t>اراد250</t>
  </si>
  <si>
    <t>اراد253</t>
  </si>
  <si>
    <t>اراد254</t>
  </si>
  <si>
    <t>اراد256</t>
  </si>
  <si>
    <t>اراد258</t>
  </si>
  <si>
    <t>اراد260</t>
  </si>
  <si>
    <t>اراد262</t>
  </si>
  <si>
    <t>اراد265</t>
  </si>
  <si>
    <t>اراد270</t>
  </si>
  <si>
    <t>اراد271</t>
  </si>
  <si>
    <t>اراد273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</si>
</sst>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0" xfId="1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10" fontId="5" fillId="0" borderId="8" xfId="1" applyNumberFormat="1" applyFont="1" applyBorder="1" applyAlignment="1">
      <alignment horizontal="right" vertical="top"/>
    </xf>
    <xf numFmtId="10" fontId="5" fillId="0" borderId="7" xfId="1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10" fontId="5" fillId="0" borderId="0" xfId="1" applyNumberFormat="1" applyFont="1" applyBorder="1" applyAlignment="1">
      <alignment horizontal="center" vertical="top"/>
    </xf>
    <xf numFmtId="10" fontId="5" fillId="0" borderId="8" xfId="1" applyNumberFormat="1" applyFont="1" applyBorder="1" applyAlignment="1">
      <alignment horizontal="center" vertical="top"/>
    </xf>
    <xf numFmtId="10" fontId="5" fillId="0" borderId="7" xfId="1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10" fontId="0" fillId="0" borderId="0" xfId="1" applyNumberFormat="1" applyFont="1" applyAlignment="1">
      <alignment horizontal="left"/>
    </xf>
    <xf numFmtId="10" fontId="5" fillId="0" borderId="5" xfId="1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9" xfId="0" applyNumberFormat="1" applyFont="1" applyBorder="1" applyAlignment="1">
      <alignment horizontal="center" vertical="top"/>
    </xf>
    <xf numFmtId="10" fontId="5" fillId="0" borderId="9" xfId="1" applyNumberFormat="1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0" fontId="5" fillId="0" borderId="0" xfId="1" applyNumberFormat="1" applyFont="1" applyAlignment="1">
      <alignment horizontal="right" vertical="top"/>
    </xf>
    <xf numFmtId="10" fontId="5" fillId="0" borderId="5" xfId="1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top"/>
    </xf>
    <xf numFmtId="10" fontId="5" fillId="0" borderId="8" xfId="1" applyNumberFormat="1" applyFont="1" applyFill="1" applyBorder="1" applyAlignment="1">
      <alignment horizontal="center" vertical="top"/>
    </xf>
    <xf numFmtId="10" fontId="5" fillId="0" borderId="11" xfId="1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165" fontId="0" fillId="0" borderId="0" xfId="2" applyNumberFormat="1" applyFont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vertical="center" wrapText="1"/>
    </xf>
    <xf numFmtId="9" fontId="7" fillId="0" borderId="12" xfId="1" applyFont="1" applyFill="1" applyBorder="1" applyAlignment="1">
      <alignment horizontal="center" vertical="center" wrapText="1"/>
    </xf>
    <xf numFmtId="10" fontId="7" fillId="0" borderId="12" xfId="1" applyNumberFormat="1" applyFont="1" applyFill="1" applyBorder="1" applyAlignment="1">
      <alignment horizontal="center" vertical="center" wrapText="1"/>
    </xf>
    <xf numFmtId="10" fontId="7" fillId="0" borderId="12" xfId="0" applyNumberFormat="1" applyFont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9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10" fontId="5" fillId="0" borderId="7" xfId="1" applyNumberFormat="1" applyFont="1" applyBorder="1" applyAlignment="1">
      <alignment horizontal="center" vertical="top"/>
    </xf>
    <xf numFmtId="10" fontId="5" fillId="0" borderId="5" xfId="1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/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2</xdr:col>
      <xdr:colOff>2032000</xdr:colOff>
      <xdr:row>39</xdr:row>
      <xdr:rowOff>31749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25DF3-0F5A-EC67-F8B8-38465A8B5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4918000" y="63500"/>
          <a:ext cx="9906000" cy="930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Y5" sqref="Y5"/>
    </sheetView>
  </sheetViews>
  <sheetFormatPr defaultRowHeight="12.75" x14ac:dyDescent="0.2"/>
  <cols>
    <col min="1" max="1" width="72.7109375" customWidth="1"/>
    <col min="2" max="2" width="45.42578125" customWidth="1"/>
    <col min="3" max="3" width="31.140625" customWidth="1"/>
  </cols>
  <sheetData>
    <row r="1" spans="1:3" ht="29.1" customHeight="1" x14ac:dyDescent="0.2">
      <c r="A1" s="70" t="s">
        <v>0</v>
      </c>
      <c r="B1" s="70"/>
      <c r="C1" s="70"/>
    </row>
    <row r="2" spans="1:3" ht="21.75" customHeight="1" x14ac:dyDescent="0.2">
      <c r="A2" s="70" t="s">
        <v>1</v>
      </c>
      <c r="B2" s="70"/>
      <c r="C2" s="70"/>
    </row>
    <row r="3" spans="1:3" ht="21.75" customHeight="1" x14ac:dyDescent="0.2">
      <c r="A3" s="70" t="s">
        <v>2</v>
      </c>
      <c r="B3" s="70"/>
      <c r="C3" s="70"/>
    </row>
    <row r="4" spans="1:3" ht="7.35" customHeight="1" x14ac:dyDescent="0.2"/>
    <row r="5" spans="1:3" ht="123.6" customHeight="1" x14ac:dyDescent="0.2">
      <c r="B5" s="71"/>
      <c r="C5" s="96"/>
    </row>
    <row r="6" spans="1:3" ht="123.6" customHeight="1" x14ac:dyDescent="0.2">
      <c r="B6" s="71"/>
      <c r="C6" s="9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9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5"/>
  <sheetViews>
    <sheetView rightToLeft="1" topLeftCell="A6" workbookViewId="0">
      <selection activeCell="Q21" sqref="A21:Q22"/>
    </sheetView>
  </sheetViews>
  <sheetFormatPr defaultRowHeight="12.75" x14ac:dyDescent="0.2"/>
  <cols>
    <col min="1" max="1" width="6.42578125" bestFit="1" customWidth="1"/>
    <col min="2" max="2" width="24.28515625" customWidth="1"/>
    <col min="3" max="3" width="1.28515625" customWidth="1"/>
    <col min="4" max="4" width="16.28515625" bestFit="1" customWidth="1"/>
    <col min="5" max="5" width="1.28515625" customWidth="1"/>
    <col min="6" max="6" width="17" bestFit="1" customWidth="1"/>
    <col min="7" max="7" width="1.28515625" customWidth="1"/>
    <col min="8" max="8" width="14.570312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7" bestFit="1" customWidth="1"/>
    <col min="18" max="18" width="1.28515625" customWidth="1"/>
    <col min="19" max="19" width="14.570312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14.45" customHeight="1" x14ac:dyDescent="0.2">
      <c r="A5" s="1" t="s">
        <v>226</v>
      </c>
      <c r="B5" s="72" t="s">
        <v>227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14.45" customHeight="1" x14ac:dyDescent="0.2">
      <c r="D6" s="73" t="s">
        <v>220</v>
      </c>
      <c r="E6" s="73"/>
      <c r="F6" s="73"/>
      <c r="G6" s="73"/>
      <c r="H6" s="73"/>
      <c r="I6" s="73"/>
      <c r="J6" s="73"/>
      <c r="K6" s="73"/>
      <c r="L6" s="73"/>
      <c r="N6" s="73" t="s">
        <v>221</v>
      </c>
      <c r="O6" s="73"/>
      <c r="P6" s="73"/>
      <c r="Q6" s="73"/>
      <c r="R6" s="73"/>
      <c r="S6" s="73"/>
      <c r="T6" s="73"/>
      <c r="U6" s="73"/>
      <c r="V6" s="73"/>
      <c r="W6" s="73"/>
    </row>
    <row r="7" spans="1:23" ht="14.45" customHeight="1" x14ac:dyDescent="0.2">
      <c r="D7" s="3"/>
      <c r="E7" s="3"/>
      <c r="F7" s="3"/>
      <c r="G7" s="3"/>
      <c r="H7" s="3"/>
      <c r="I7" s="3"/>
      <c r="J7" s="74" t="s">
        <v>32</v>
      </c>
      <c r="K7" s="74"/>
      <c r="L7" s="74"/>
      <c r="N7" s="3"/>
      <c r="O7" s="3"/>
      <c r="P7" s="3"/>
      <c r="Q7" s="3"/>
      <c r="R7" s="3"/>
      <c r="S7" s="3"/>
      <c r="T7" s="3"/>
      <c r="U7" s="74" t="s">
        <v>32</v>
      </c>
      <c r="V7" s="74"/>
      <c r="W7" s="74"/>
    </row>
    <row r="8" spans="1:23" ht="14.45" customHeight="1" x14ac:dyDescent="0.2">
      <c r="A8" s="73" t="s">
        <v>60</v>
      </c>
      <c r="B8" s="73"/>
      <c r="D8" s="2" t="s">
        <v>228</v>
      </c>
      <c r="F8" s="2" t="s">
        <v>224</v>
      </c>
      <c r="H8" s="2" t="s">
        <v>225</v>
      </c>
      <c r="J8" s="51" t="s">
        <v>182</v>
      </c>
      <c r="K8" s="3"/>
      <c r="L8" s="51" t="s">
        <v>206</v>
      </c>
      <c r="N8" s="2" t="s">
        <v>228</v>
      </c>
      <c r="P8" s="73" t="s">
        <v>224</v>
      </c>
      <c r="Q8" s="73"/>
      <c r="S8" s="2" t="s">
        <v>225</v>
      </c>
      <c r="U8" s="51" t="s">
        <v>182</v>
      </c>
      <c r="V8" s="3"/>
      <c r="W8" s="51" t="s">
        <v>206</v>
      </c>
    </row>
    <row r="9" spans="1:23" ht="21.75" customHeight="1" x14ac:dyDescent="0.2">
      <c r="A9" s="75" t="s">
        <v>69</v>
      </c>
      <c r="B9" s="75"/>
      <c r="D9" s="27">
        <v>0</v>
      </c>
      <c r="E9" s="28"/>
      <c r="F9" s="27">
        <v>-157987434345</v>
      </c>
      <c r="G9" s="28"/>
      <c r="H9" s="27">
        <v>-977886642</v>
      </c>
      <c r="I9" s="28"/>
      <c r="J9" s="29">
        <f>D9+F9+H9</f>
        <v>-158965320987</v>
      </c>
      <c r="K9" s="28"/>
      <c r="L9" s="54">
        <f>J9/درآمد!$F$13</f>
        <v>-4.1512788235249391E-2</v>
      </c>
      <c r="M9" s="28"/>
      <c r="N9" s="27">
        <v>0</v>
      </c>
      <c r="O9" s="28"/>
      <c r="P9" s="27">
        <v>-157987434345</v>
      </c>
      <c r="Q9" s="27">
        <v>-157987434345</v>
      </c>
      <c r="R9" s="28"/>
      <c r="S9" s="27">
        <v>-977886642</v>
      </c>
      <c r="T9" s="28"/>
      <c r="U9" s="29">
        <f>N9+P9+S9</f>
        <v>-158965320987</v>
      </c>
      <c r="V9" s="28"/>
      <c r="W9" s="35">
        <f>U9/درآمد!$F$13</f>
        <v>-4.1512788235249391E-2</v>
      </c>
    </row>
    <row r="10" spans="1:23" ht="21.75" customHeight="1" x14ac:dyDescent="0.2">
      <c r="A10" s="77" t="s">
        <v>80</v>
      </c>
      <c r="B10" s="77"/>
      <c r="D10" s="29">
        <v>0</v>
      </c>
      <c r="E10" s="28"/>
      <c r="F10" s="29">
        <v>-473842159</v>
      </c>
      <c r="G10" s="28"/>
      <c r="H10" s="29">
        <v>0</v>
      </c>
      <c r="I10" s="28"/>
      <c r="J10" s="29">
        <f t="shared" ref="J10:J15" si="0">D10+F10+H10</f>
        <v>-473842159</v>
      </c>
      <c r="K10" s="28"/>
      <c r="L10" s="54">
        <f>J10/درآمد!$F$13</f>
        <v>-1.2374088311443101E-4</v>
      </c>
      <c r="M10" s="28"/>
      <c r="N10" s="29">
        <v>0</v>
      </c>
      <c r="O10" s="28"/>
      <c r="P10" s="29">
        <v>-473842159</v>
      </c>
      <c r="Q10" s="29">
        <v>-473842159</v>
      </c>
      <c r="R10" s="28"/>
      <c r="S10" s="29">
        <v>0</v>
      </c>
      <c r="T10" s="28"/>
      <c r="U10" s="29">
        <f>N10+P10+S10</f>
        <v>-473842159</v>
      </c>
      <c r="V10" s="28"/>
      <c r="W10" s="35">
        <f>U10/درآمد!$F$13</f>
        <v>-1.2374088311443101E-4</v>
      </c>
    </row>
    <row r="11" spans="1:23" ht="21.75" customHeight="1" x14ac:dyDescent="0.2">
      <c r="A11" s="77" t="s">
        <v>77</v>
      </c>
      <c r="B11" s="77"/>
      <c r="D11" s="29">
        <v>0</v>
      </c>
      <c r="E11" s="28"/>
      <c r="F11" s="29">
        <v>-400400000</v>
      </c>
      <c r="G11" s="28"/>
      <c r="H11" s="29">
        <v>0</v>
      </c>
      <c r="I11" s="28"/>
      <c r="J11" s="29">
        <f t="shared" si="0"/>
        <v>-400400000</v>
      </c>
      <c r="K11" s="28"/>
      <c r="L11" s="54">
        <f>J11/درآمد!$F$13</f>
        <v>-1.0456192776003745E-4</v>
      </c>
      <c r="M11" s="28"/>
      <c r="N11" s="29">
        <v>0</v>
      </c>
      <c r="O11" s="28"/>
      <c r="P11" s="29">
        <v>-400400000</v>
      </c>
      <c r="Q11" s="29">
        <v>-400400000</v>
      </c>
      <c r="R11" s="28"/>
      <c r="S11" s="29">
        <v>0</v>
      </c>
      <c r="T11" s="28"/>
      <c r="U11" s="29">
        <f t="shared" ref="U11:U15" si="1">N11+P11+S11</f>
        <v>-400400000</v>
      </c>
      <c r="V11" s="28"/>
      <c r="W11" s="35">
        <f>U11/درآمد!$F$13</f>
        <v>-1.0456192776003745E-4</v>
      </c>
    </row>
    <row r="12" spans="1:23" ht="21.75" customHeight="1" x14ac:dyDescent="0.2">
      <c r="A12" s="77" t="s">
        <v>229</v>
      </c>
      <c r="B12" s="77"/>
      <c r="D12" s="29">
        <v>0</v>
      </c>
      <c r="E12" s="28"/>
      <c r="F12" s="29">
        <v>-2458810000</v>
      </c>
      <c r="G12" s="28"/>
      <c r="H12" s="29">
        <v>0</v>
      </c>
      <c r="I12" s="28"/>
      <c r="J12" s="29">
        <f t="shared" si="0"/>
        <v>-2458810000</v>
      </c>
      <c r="K12" s="28"/>
      <c r="L12" s="54">
        <f>J12/درآمد!$F$13</f>
        <v>-6.4210268130783629E-4</v>
      </c>
      <c r="M12" s="28"/>
      <c r="N12" s="29">
        <v>0</v>
      </c>
      <c r="O12" s="28"/>
      <c r="P12" s="29">
        <v>-2458810000</v>
      </c>
      <c r="Q12" s="29">
        <v>-2458810000</v>
      </c>
      <c r="R12" s="28"/>
      <c r="S12" s="29">
        <v>0</v>
      </c>
      <c r="T12" s="28"/>
      <c r="U12" s="29">
        <f t="shared" si="1"/>
        <v>-2458810000</v>
      </c>
      <c r="V12" s="28"/>
      <c r="W12" s="35">
        <f>U12/درآمد!$F$13</f>
        <v>-6.4210268130783629E-4</v>
      </c>
    </row>
    <row r="13" spans="1:23" ht="21.75" customHeight="1" x14ac:dyDescent="0.2">
      <c r="A13" s="77" t="s">
        <v>78</v>
      </c>
      <c r="B13" s="77"/>
      <c r="D13" s="29">
        <v>0</v>
      </c>
      <c r="E13" s="28"/>
      <c r="F13" s="29">
        <v>139270608</v>
      </c>
      <c r="G13" s="28"/>
      <c r="H13" s="29">
        <v>0</v>
      </c>
      <c r="I13" s="28"/>
      <c r="J13" s="29">
        <f t="shared" si="0"/>
        <v>139270608</v>
      </c>
      <c r="K13" s="28"/>
      <c r="L13" s="54">
        <f>J13/درآمد!$F$13</f>
        <v>3.6369638493487747E-5</v>
      </c>
      <c r="M13" s="28"/>
      <c r="N13" s="29">
        <v>0</v>
      </c>
      <c r="O13" s="28"/>
      <c r="P13" s="29">
        <v>139270608</v>
      </c>
      <c r="Q13" s="29">
        <v>139270608</v>
      </c>
      <c r="R13" s="28"/>
      <c r="S13" s="29">
        <v>0</v>
      </c>
      <c r="T13" s="28"/>
      <c r="U13" s="29">
        <f t="shared" si="1"/>
        <v>139270608</v>
      </c>
      <c r="V13" s="28"/>
      <c r="W13" s="35">
        <f>U13/درآمد!$F$13</f>
        <v>3.6369638493487747E-5</v>
      </c>
    </row>
    <row r="14" spans="1:23" ht="21.75" customHeight="1" x14ac:dyDescent="0.2">
      <c r="A14" s="77" t="s">
        <v>76</v>
      </c>
      <c r="B14" s="77"/>
      <c r="D14" s="29">
        <v>0</v>
      </c>
      <c r="E14" s="28"/>
      <c r="F14" s="29">
        <v>25799020</v>
      </c>
      <c r="G14" s="28"/>
      <c r="H14" s="29">
        <v>0</v>
      </c>
      <c r="I14" s="28"/>
      <c r="J14" s="29">
        <f t="shared" si="0"/>
        <v>25799020</v>
      </c>
      <c r="K14" s="28"/>
      <c r="L14" s="54">
        <f>J14/درآمد!$F$13</f>
        <v>6.7372509128865162E-6</v>
      </c>
      <c r="M14" s="28"/>
      <c r="N14" s="29">
        <v>0</v>
      </c>
      <c r="O14" s="28"/>
      <c r="P14" s="29">
        <v>25799020</v>
      </c>
      <c r="Q14" s="29">
        <v>25799020</v>
      </c>
      <c r="R14" s="28"/>
      <c r="S14" s="29">
        <v>0</v>
      </c>
      <c r="T14" s="28"/>
      <c r="U14" s="29">
        <f t="shared" si="1"/>
        <v>25799020</v>
      </c>
      <c r="V14" s="28"/>
      <c r="W14" s="35">
        <f>U14/درآمد!$F$13</f>
        <v>6.7372509128865162E-6</v>
      </c>
    </row>
    <row r="15" spans="1:23" ht="21.75" customHeight="1" x14ac:dyDescent="0.2">
      <c r="A15" s="80" t="s">
        <v>82</v>
      </c>
      <c r="B15" s="80"/>
      <c r="D15" s="30">
        <v>0</v>
      </c>
      <c r="E15" s="28"/>
      <c r="F15" s="30">
        <v>-519700000</v>
      </c>
      <c r="G15" s="28"/>
      <c r="H15" s="30">
        <v>0</v>
      </c>
      <c r="I15" s="28"/>
      <c r="J15" s="52">
        <f t="shared" si="0"/>
        <v>-519700000</v>
      </c>
      <c r="K15" s="28"/>
      <c r="L15" s="55">
        <f>J15/درآمد!$F$13</f>
        <v>-1.3571636827395468E-4</v>
      </c>
      <c r="M15" s="28"/>
      <c r="N15" s="30">
        <v>0</v>
      </c>
      <c r="O15" s="28"/>
      <c r="P15" s="30">
        <v>-519700000</v>
      </c>
      <c r="Q15" s="30">
        <v>-519700000</v>
      </c>
      <c r="R15" s="28"/>
      <c r="S15" s="30">
        <v>0</v>
      </c>
      <c r="T15" s="28"/>
      <c r="U15" s="52">
        <f t="shared" si="1"/>
        <v>-519700000</v>
      </c>
      <c r="V15" s="28"/>
      <c r="W15" s="36">
        <f>U15/درآمد!$F$13</f>
        <v>-1.3571636827395468E-4</v>
      </c>
    </row>
    <row r="16" spans="1:23" ht="21.75" customHeight="1" x14ac:dyDescent="0.2">
      <c r="A16" s="81" t="s">
        <v>32</v>
      </c>
      <c r="B16" s="81"/>
      <c r="D16" s="38">
        <f>SUM(D9:D15)</f>
        <v>0</v>
      </c>
      <c r="E16" s="28"/>
      <c r="F16" s="38">
        <f>SUM(F9:F15)</f>
        <v>-161675116876</v>
      </c>
      <c r="G16" s="28"/>
      <c r="H16" s="38">
        <f>SUM(H9:H15)</f>
        <v>-977886642</v>
      </c>
      <c r="I16" s="28"/>
      <c r="J16" s="53">
        <f>SUM(J9:J15)</f>
        <v>-162653003518</v>
      </c>
      <c r="K16" s="28"/>
      <c r="L16" s="37">
        <f>SUM(L9:L15)</f>
        <v>-4.2475803206299276E-2</v>
      </c>
      <c r="M16" s="28"/>
      <c r="N16" s="38">
        <f>SUM(N9:N15)</f>
        <v>0</v>
      </c>
      <c r="O16" s="28"/>
      <c r="P16" s="28"/>
      <c r="Q16" s="38">
        <f>SUM(Q9:Q15)</f>
        <v>-161675116876</v>
      </c>
      <c r="R16" s="28"/>
      <c r="S16" s="38">
        <f>SUM(S9:S15)</f>
        <v>-977886642</v>
      </c>
      <c r="T16" s="28"/>
      <c r="U16" s="53">
        <f>SUM(U9:U15)</f>
        <v>-162653003518</v>
      </c>
      <c r="V16" s="28"/>
      <c r="W16" s="37">
        <f>SUM(W9:W15)</f>
        <v>-4.2475803206299276E-2</v>
      </c>
    </row>
    <row r="20" spans="8:10" x14ac:dyDescent="0.2">
      <c r="J20" s="60"/>
    </row>
    <row r="22" spans="8:10" x14ac:dyDescent="0.2">
      <c r="J22" s="22"/>
    </row>
    <row r="24" spans="8:10" x14ac:dyDescent="0.2">
      <c r="J24" s="69"/>
    </row>
    <row r="25" spans="8:10" x14ac:dyDescent="0.2">
      <c r="H25" s="69"/>
    </row>
  </sheetData>
  <mergeCells count="18">
    <mergeCell ref="A12:B12"/>
    <mergeCell ref="A13:B13"/>
    <mergeCell ref="A11:B11"/>
    <mergeCell ref="A15:B15"/>
    <mergeCell ref="A16:B16"/>
    <mergeCell ref="A14:B14"/>
    <mergeCell ref="A10:B10"/>
    <mergeCell ref="J7:L7"/>
    <mergeCell ref="U7:W7"/>
    <mergeCell ref="A8:B8"/>
    <mergeCell ref="P8:Q8"/>
    <mergeCell ref="A9:B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5"/>
  <sheetViews>
    <sheetView rightToLeft="1" topLeftCell="E25" workbookViewId="0">
      <selection activeCell="P47" sqref="P47"/>
    </sheetView>
  </sheetViews>
  <sheetFormatPr defaultRowHeight="12.75" x14ac:dyDescent="0.2"/>
  <cols>
    <col min="1" max="1" width="6.7109375" bestFit="1" customWidth="1"/>
    <col min="2" max="2" width="25.7109375" customWidth="1"/>
    <col min="3" max="3" width="1.28515625" customWidth="1"/>
    <col min="4" max="4" width="17.5703125" bestFit="1" customWidth="1"/>
    <col min="5" max="5" width="1.28515625" customWidth="1"/>
    <col min="6" max="6" width="17.85546875" bestFit="1" customWidth="1"/>
    <col min="7" max="7" width="1.28515625" customWidth="1"/>
    <col min="8" max="8" width="11.140625" bestFit="1" customWidth="1"/>
    <col min="9" max="9" width="1.28515625" customWidth="1"/>
    <col min="10" max="10" width="17.5703125" bestFit="1" customWidth="1"/>
    <col min="11" max="11" width="1.28515625" customWidth="1"/>
    <col min="12" max="12" width="17.5703125" bestFit="1" customWidth="1"/>
    <col min="13" max="13" width="1.28515625" customWidth="1"/>
    <col min="14" max="14" width="18.7109375" bestFit="1" customWidth="1"/>
    <col min="15" max="15" width="1.28515625" customWidth="1"/>
    <col min="16" max="16" width="11.140625" bestFit="1" customWidth="1"/>
    <col min="17" max="17" width="1.28515625" customWidth="1"/>
    <col min="18" max="18" width="17.5703125" bestFit="1" customWidth="1"/>
    <col min="19" max="19" width="2.140625" bestFit="1" customWidth="1"/>
    <col min="21" max="21" width="15" bestFit="1" customWidth="1"/>
    <col min="23" max="23" width="4.85546875" bestFit="1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1" t="s">
        <v>230</v>
      </c>
      <c r="B5" s="72" t="s">
        <v>231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D6" s="73" t="s">
        <v>220</v>
      </c>
      <c r="E6" s="73"/>
      <c r="F6" s="73"/>
      <c r="G6" s="73"/>
      <c r="H6" s="73"/>
      <c r="I6" s="73"/>
      <c r="J6" s="73"/>
      <c r="L6" s="73" t="s">
        <v>221</v>
      </c>
      <c r="M6" s="73"/>
      <c r="N6" s="73"/>
      <c r="O6" s="73"/>
      <c r="P6" s="73"/>
      <c r="Q6" s="73"/>
      <c r="R6" s="7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3" t="s">
        <v>232</v>
      </c>
      <c r="B8" s="73"/>
      <c r="D8" s="2" t="s">
        <v>233</v>
      </c>
      <c r="F8" s="2" t="s">
        <v>224</v>
      </c>
      <c r="H8" s="2" t="s">
        <v>225</v>
      </c>
      <c r="J8" s="24" t="s">
        <v>32</v>
      </c>
      <c r="L8" s="2" t="s">
        <v>233</v>
      </c>
      <c r="N8" s="2" t="s">
        <v>224</v>
      </c>
      <c r="P8" s="2" t="s">
        <v>225</v>
      </c>
      <c r="R8" s="24" t="s">
        <v>32</v>
      </c>
    </row>
    <row r="9" spans="1:18" ht="21.75" customHeight="1" x14ac:dyDescent="0.2">
      <c r="A9" s="75" t="s">
        <v>157</v>
      </c>
      <c r="B9" s="75"/>
      <c r="D9" s="27">
        <v>6387355487</v>
      </c>
      <c r="E9" s="28"/>
      <c r="F9" s="27">
        <v>0</v>
      </c>
      <c r="G9" s="28"/>
      <c r="H9" s="27">
        <v>0</v>
      </c>
      <c r="I9" s="28"/>
      <c r="J9" s="29">
        <f>D9+F9+H9</f>
        <v>6387355487</v>
      </c>
      <c r="K9" s="28"/>
      <c r="L9" s="27">
        <v>6387355487</v>
      </c>
      <c r="M9" s="28"/>
      <c r="N9" s="27">
        <v>0</v>
      </c>
      <c r="O9" s="28"/>
      <c r="P9" s="27">
        <v>0</v>
      </c>
      <c r="Q9" s="28"/>
      <c r="R9" s="29">
        <f>L9+N9+P9</f>
        <v>6387355487</v>
      </c>
    </row>
    <row r="10" spans="1:18" ht="21.75" customHeight="1" x14ac:dyDescent="0.2">
      <c r="A10" s="77" t="s">
        <v>154</v>
      </c>
      <c r="B10" s="77"/>
      <c r="D10" s="29">
        <v>155608458197</v>
      </c>
      <c r="E10" s="28"/>
      <c r="F10" s="29">
        <v>760111017267</v>
      </c>
      <c r="G10" s="28"/>
      <c r="H10" s="29">
        <v>0</v>
      </c>
      <c r="I10" s="28"/>
      <c r="J10" s="29">
        <f t="shared" ref="J10:J32" si="0">D10+F10+H10</f>
        <v>915719475464</v>
      </c>
      <c r="K10" s="28"/>
      <c r="L10" s="29">
        <v>155608458197</v>
      </c>
      <c r="M10" s="28"/>
      <c r="N10" s="29">
        <v>760111017267</v>
      </c>
      <c r="O10" s="28"/>
      <c r="P10" s="29">
        <v>0</v>
      </c>
      <c r="Q10" s="28"/>
      <c r="R10" s="29">
        <f t="shared" ref="R10:R33" si="1">L10+N10+P10</f>
        <v>915719475464</v>
      </c>
    </row>
    <row r="11" spans="1:18" ht="21.75" customHeight="1" x14ac:dyDescent="0.2">
      <c r="A11" s="77" t="s">
        <v>152</v>
      </c>
      <c r="B11" s="77"/>
      <c r="D11" s="29">
        <v>62854640939</v>
      </c>
      <c r="E11" s="28"/>
      <c r="F11" s="29">
        <v>-7506240262</v>
      </c>
      <c r="G11" s="28"/>
      <c r="H11" s="29">
        <v>0</v>
      </c>
      <c r="I11" s="28"/>
      <c r="J11" s="29">
        <f t="shared" si="0"/>
        <v>55348400677</v>
      </c>
      <c r="K11" s="28"/>
      <c r="L11" s="29">
        <v>62854640939</v>
      </c>
      <c r="M11" s="28"/>
      <c r="N11" s="29">
        <v>-7506240262</v>
      </c>
      <c r="O11" s="28"/>
      <c r="P11" s="29">
        <v>0</v>
      </c>
      <c r="Q11" s="28"/>
      <c r="R11" s="29">
        <f t="shared" si="1"/>
        <v>55348400677</v>
      </c>
    </row>
    <row r="12" spans="1:18" ht="21.75" customHeight="1" x14ac:dyDescent="0.2">
      <c r="A12" s="77" t="s">
        <v>147</v>
      </c>
      <c r="B12" s="77"/>
      <c r="D12" s="29">
        <v>80267167457</v>
      </c>
      <c r="E12" s="28"/>
      <c r="F12" s="29">
        <v>-108764542105</v>
      </c>
      <c r="G12" s="28"/>
      <c r="H12" s="29">
        <v>0</v>
      </c>
      <c r="I12" s="28"/>
      <c r="J12" s="29">
        <f t="shared" si="0"/>
        <v>-28497374648</v>
      </c>
      <c r="K12" s="28"/>
      <c r="L12" s="29">
        <v>80267167457</v>
      </c>
      <c r="M12" s="28"/>
      <c r="N12" s="29">
        <v>-108764542105</v>
      </c>
      <c r="O12" s="28"/>
      <c r="P12" s="29">
        <v>0</v>
      </c>
      <c r="Q12" s="28"/>
      <c r="R12" s="29">
        <f t="shared" si="1"/>
        <v>-28497374648</v>
      </c>
    </row>
    <row r="13" spans="1:18" ht="21.75" customHeight="1" x14ac:dyDescent="0.2">
      <c r="A13" s="77" t="s">
        <v>150</v>
      </c>
      <c r="B13" s="77"/>
      <c r="D13" s="29">
        <v>49019779006</v>
      </c>
      <c r="E13" s="28"/>
      <c r="F13" s="29">
        <v>-43386114465</v>
      </c>
      <c r="G13" s="28"/>
      <c r="H13" s="29">
        <v>0</v>
      </c>
      <c r="I13" s="28"/>
      <c r="J13" s="29">
        <f t="shared" si="0"/>
        <v>5633664541</v>
      </c>
      <c r="K13" s="28"/>
      <c r="L13" s="29">
        <v>49019779006</v>
      </c>
      <c r="M13" s="28"/>
      <c r="N13" s="29">
        <v>-43386114465</v>
      </c>
      <c r="O13" s="28"/>
      <c r="P13" s="29">
        <v>0</v>
      </c>
      <c r="Q13" s="28"/>
      <c r="R13" s="29">
        <f t="shared" si="1"/>
        <v>5633664541</v>
      </c>
    </row>
    <row r="14" spans="1:18" ht="21.75" customHeight="1" x14ac:dyDescent="0.2">
      <c r="A14" s="77" t="s">
        <v>144</v>
      </c>
      <c r="B14" s="77"/>
      <c r="D14" s="29">
        <v>26478352560</v>
      </c>
      <c r="E14" s="28"/>
      <c r="F14" s="29">
        <v>-30985792310</v>
      </c>
      <c r="G14" s="28"/>
      <c r="H14" s="29">
        <v>0</v>
      </c>
      <c r="I14" s="28"/>
      <c r="J14" s="29">
        <f t="shared" si="0"/>
        <v>-4507439750</v>
      </c>
      <c r="K14" s="28"/>
      <c r="L14" s="29">
        <v>26478352560</v>
      </c>
      <c r="M14" s="28"/>
      <c r="N14" s="29">
        <v>-30985792310</v>
      </c>
      <c r="O14" s="28"/>
      <c r="P14" s="29">
        <v>0</v>
      </c>
      <c r="Q14" s="28"/>
      <c r="R14" s="29">
        <f t="shared" si="1"/>
        <v>-4507439750</v>
      </c>
    </row>
    <row r="15" spans="1:18" ht="21.75" customHeight="1" x14ac:dyDescent="0.2">
      <c r="A15" s="77" t="s">
        <v>141</v>
      </c>
      <c r="B15" s="77"/>
      <c r="D15" s="29">
        <v>4635980555</v>
      </c>
      <c r="E15" s="28"/>
      <c r="F15" s="29">
        <v>833464058</v>
      </c>
      <c r="G15" s="28"/>
      <c r="H15" s="29">
        <v>0</v>
      </c>
      <c r="I15" s="28"/>
      <c r="J15" s="29">
        <f t="shared" si="0"/>
        <v>5469444613</v>
      </c>
      <c r="K15" s="28"/>
      <c r="L15" s="29">
        <v>4635980555</v>
      </c>
      <c r="M15" s="28"/>
      <c r="N15" s="29">
        <v>833464058</v>
      </c>
      <c r="O15" s="28"/>
      <c r="P15" s="29">
        <v>0</v>
      </c>
      <c r="Q15" s="28"/>
      <c r="R15" s="29">
        <f t="shared" si="1"/>
        <v>5469444613</v>
      </c>
    </row>
    <row r="16" spans="1:18" ht="21.75" customHeight="1" x14ac:dyDescent="0.2">
      <c r="A16" s="77" t="s">
        <v>138</v>
      </c>
      <c r="B16" s="77"/>
      <c r="D16" s="29">
        <v>19299043439</v>
      </c>
      <c r="E16" s="28"/>
      <c r="F16" s="29">
        <v>-14308715083</v>
      </c>
      <c r="G16" s="28"/>
      <c r="H16" s="29">
        <v>0</v>
      </c>
      <c r="I16" s="28"/>
      <c r="J16" s="29">
        <f t="shared" si="0"/>
        <v>4990328356</v>
      </c>
      <c r="K16" s="28"/>
      <c r="L16" s="29">
        <v>19299043439</v>
      </c>
      <c r="M16" s="28"/>
      <c r="N16" s="29">
        <v>-14308715083</v>
      </c>
      <c r="O16" s="28"/>
      <c r="P16" s="29">
        <v>0</v>
      </c>
      <c r="Q16" s="28"/>
      <c r="R16" s="29">
        <f t="shared" si="1"/>
        <v>4990328356</v>
      </c>
    </row>
    <row r="17" spans="1:18" ht="21.75" customHeight="1" x14ac:dyDescent="0.2">
      <c r="A17" s="77" t="s">
        <v>133</v>
      </c>
      <c r="B17" s="77"/>
      <c r="D17" s="29">
        <v>28173177398</v>
      </c>
      <c r="E17" s="28"/>
      <c r="F17" s="29">
        <v>4503379855</v>
      </c>
      <c r="G17" s="28"/>
      <c r="H17" s="29">
        <v>0</v>
      </c>
      <c r="I17" s="28"/>
      <c r="J17" s="29">
        <f t="shared" si="0"/>
        <v>32676557253</v>
      </c>
      <c r="K17" s="28"/>
      <c r="L17" s="29">
        <v>28173177398</v>
      </c>
      <c r="M17" s="28"/>
      <c r="N17" s="29">
        <v>4503379855</v>
      </c>
      <c r="O17" s="28"/>
      <c r="P17" s="29">
        <v>0</v>
      </c>
      <c r="Q17" s="28"/>
      <c r="R17" s="29">
        <f t="shared" si="1"/>
        <v>32676557253</v>
      </c>
    </row>
    <row r="18" spans="1:18" ht="21.75" customHeight="1" x14ac:dyDescent="0.2">
      <c r="A18" s="77" t="s">
        <v>136</v>
      </c>
      <c r="B18" s="77"/>
      <c r="D18" s="29">
        <v>330862577236</v>
      </c>
      <c r="E18" s="28"/>
      <c r="F18" s="29">
        <v>378013882928</v>
      </c>
      <c r="G18" s="28"/>
      <c r="H18" s="29">
        <v>0</v>
      </c>
      <c r="I18" s="28"/>
      <c r="J18" s="29">
        <f t="shared" si="0"/>
        <v>708876460164</v>
      </c>
      <c r="K18" s="28"/>
      <c r="L18" s="29">
        <v>330862577236</v>
      </c>
      <c r="M18" s="28"/>
      <c r="N18" s="29">
        <v>378013882928</v>
      </c>
      <c r="O18" s="28"/>
      <c r="P18" s="29">
        <v>0</v>
      </c>
      <c r="Q18" s="28"/>
      <c r="R18" s="29">
        <f t="shared" si="1"/>
        <v>708876460164</v>
      </c>
    </row>
    <row r="19" spans="1:18" ht="21.75" customHeight="1" x14ac:dyDescent="0.2">
      <c r="A19" s="77" t="s">
        <v>130</v>
      </c>
      <c r="B19" s="77"/>
      <c r="D19" s="29">
        <v>15715269310</v>
      </c>
      <c r="E19" s="28"/>
      <c r="F19" s="29">
        <v>-1690501489</v>
      </c>
      <c r="G19" s="28"/>
      <c r="H19" s="29">
        <v>0</v>
      </c>
      <c r="I19" s="28"/>
      <c r="J19" s="29">
        <f t="shared" si="0"/>
        <v>14024767821</v>
      </c>
      <c r="K19" s="28"/>
      <c r="L19" s="29">
        <v>15715269310</v>
      </c>
      <c r="M19" s="28"/>
      <c r="N19" s="29">
        <v>-1690501489</v>
      </c>
      <c r="O19" s="28"/>
      <c r="P19" s="29">
        <v>0</v>
      </c>
      <c r="Q19" s="28"/>
      <c r="R19" s="29">
        <f t="shared" si="1"/>
        <v>14024767821</v>
      </c>
    </row>
    <row r="20" spans="1:18" ht="21.75" customHeight="1" x14ac:dyDescent="0.2">
      <c r="A20" s="77" t="s">
        <v>126</v>
      </c>
      <c r="B20" s="77"/>
      <c r="D20" s="29">
        <v>2040579450</v>
      </c>
      <c r="E20" s="28"/>
      <c r="F20" s="29">
        <v>57384740</v>
      </c>
      <c r="G20" s="28"/>
      <c r="H20" s="29">
        <v>0</v>
      </c>
      <c r="I20" s="28"/>
      <c r="J20" s="29">
        <f t="shared" si="0"/>
        <v>2097964190</v>
      </c>
      <c r="K20" s="28"/>
      <c r="L20" s="29">
        <v>2040579450</v>
      </c>
      <c r="M20" s="28"/>
      <c r="N20" s="29">
        <v>57384740</v>
      </c>
      <c r="O20" s="28"/>
      <c r="P20" s="29">
        <v>0</v>
      </c>
      <c r="Q20" s="28"/>
      <c r="R20" s="29">
        <f t="shared" si="1"/>
        <v>2097964190</v>
      </c>
    </row>
    <row r="21" spans="1:18" ht="21.75" customHeight="1" x14ac:dyDescent="0.2">
      <c r="A21" s="77" t="s">
        <v>123</v>
      </c>
      <c r="B21" s="77"/>
      <c r="D21" s="29">
        <v>2262079963</v>
      </c>
      <c r="E21" s="28"/>
      <c r="F21" s="29">
        <v>0</v>
      </c>
      <c r="G21" s="28"/>
      <c r="H21" s="29">
        <v>0</v>
      </c>
      <c r="I21" s="28"/>
      <c r="J21" s="29">
        <f t="shared" si="0"/>
        <v>2262079963</v>
      </c>
      <c r="K21" s="28"/>
      <c r="L21" s="29">
        <v>2262079963</v>
      </c>
      <c r="M21" s="28"/>
      <c r="N21" s="29">
        <v>0</v>
      </c>
      <c r="O21" s="28"/>
      <c r="P21" s="29">
        <v>0</v>
      </c>
      <c r="Q21" s="28"/>
      <c r="R21" s="29">
        <f t="shared" si="1"/>
        <v>2262079963</v>
      </c>
    </row>
    <row r="22" spans="1:18" ht="21.75" customHeight="1" x14ac:dyDescent="0.2">
      <c r="A22" s="77" t="s">
        <v>128</v>
      </c>
      <c r="B22" s="77"/>
      <c r="D22" s="29">
        <v>6572853099</v>
      </c>
      <c r="E22" s="28"/>
      <c r="F22" s="29">
        <v>4577771882</v>
      </c>
      <c r="G22" s="28"/>
      <c r="H22" s="29">
        <v>0</v>
      </c>
      <c r="I22" s="28"/>
      <c r="J22" s="29">
        <f t="shared" si="0"/>
        <v>11150624981</v>
      </c>
      <c r="K22" s="28"/>
      <c r="L22" s="29">
        <v>6572853099</v>
      </c>
      <c r="M22" s="28"/>
      <c r="N22" s="29">
        <v>4577771882</v>
      </c>
      <c r="O22" s="28"/>
      <c r="P22" s="29">
        <v>0</v>
      </c>
      <c r="Q22" s="28"/>
      <c r="R22" s="29">
        <f t="shared" si="1"/>
        <v>11150624981</v>
      </c>
    </row>
    <row r="23" spans="1:18" ht="21.75" customHeight="1" x14ac:dyDescent="0.2">
      <c r="A23" s="77" t="s">
        <v>120</v>
      </c>
      <c r="B23" s="77"/>
      <c r="D23" s="29">
        <v>11027129028</v>
      </c>
      <c r="E23" s="28"/>
      <c r="F23" s="29">
        <v>6805271221</v>
      </c>
      <c r="G23" s="28"/>
      <c r="H23" s="29">
        <v>0</v>
      </c>
      <c r="I23" s="28"/>
      <c r="J23" s="29">
        <f t="shared" si="0"/>
        <v>17832400249</v>
      </c>
      <c r="K23" s="28"/>
      <c r="L23" s="29">
        <v>11027129028</v>
      </c>
      <c r="M23" s="28"/>
      <c r="N23" s="29">
        <v>6805271221</v>
      </c>
      <c r="O23" s="28"/>
      <c r="P23" s="29">
        <v>0</v>
      </c>
      <c r="Q23" s="28"/>
      <c r="R23" s="29">
        <f t="shared" si="1"/>
        <v>17832400249</v>
      </c>
    </row>
    <row r="24" spans="1:18" ht="21.75" customHeight="1" x14ac:dyDescent="0.2">
      <c r="A24" s="77" t="s">
        <v>282</v>
      </c>
      <c r="B24" s="77"/>
      <c r="D24" s="29">
        <v>210827706673</v>
      </c>
      <c r="E24" s="28"/>
      <c r="F24" s="29">
        <v>0</v>
      </c>
      <c r="G24" s="28"/>
      <c r="H24" s="29">
        <v>0</v>
      </c>
      <c r="I24" s="28"/>
      <c r="J24" s="29">
        <f t="shared" si="0"/>
        <v>210827706673</v>
      </c>
      <c r="K24" s="28"/>
      <c r="L24" s="29">
        <v>210827706673</v>
      </c>
      <c r="M24" s="28"/>
      <c r="N24" s="29">
        <v>0</v>
      </c>
      <c r="O24" s="28"/>
      <c r="P24" s="29">
        <v>0</v>
      </c>
      <c r="Q24" s="28"/>
      <c r="R24" s="29">
        <f t="shared" si="1"/>
        <v>210827706673</v>
      </c>
    </row>
    <row r="25" spans="1:18" ht="21.75" customHeight="1" x14ac:dyDescent="0.2">
      <c r="A25" s="78" t="s">
        <v>283</v>
      </c>
      <c r="B25" s="78"/>
      <c r="D25" s="29">
        <v>182720136221</v>
      </c>
      <c r="E25" s="28"/>
      <c r="F25" s="29">
        <v>0</v>
      </c>
      <c r="G25" s="28"/>
      <c r="H25" s="29">
        <v>0</v>
      </c>
      <c r="I25" s="28"/>
      <c r="J25" s="29">
        <f t="shared" si="0"/>
        <v>182720136221</v>
      </c>
      <c r="K25" s="28"/>
      <c r="L25" s="29">
        <v>182720136221</v>
      </c>
      <c r="M25" s="28"/>
      <c r="N25" s="29">
        <v>0</v>
      </c>
      <c r="O25" s="28"/>
      <c r="P25" s="29">
        <v>0</v>
      </c>
      <c r="Q25" s="28"/>
      <c r="R25" s="29">
        <f t="shared" si="1"/>
        <v>182720136221</v>
      </c>
    </row>
    <row r="26" spans="1:18" ht="21.75" customHeight="1" x14ac:dyDescent="0.2">
      <c r="A26" s="77" t="s">
        <v>96</v>
      </c>
      <c r="B26" s="77"/>
      <c r="D26" s="29">
        <v>23647980835</v>
      </c>
      <c r="E26" s="28"/>
      <c r="F26" s="29">
        <v>0</v>
      </c>
      <c r="G26" s="28"/>
      <c r="H26" s="29">
        <v>0</v>
      </c>
      <c r="I26" s="28"/>
      <c r="J26" s="29">
        <f t="shared" si="0"/>
        <v>23647980835</v>
      </c>
      <c r="K26" s="28"/>
      <c r="L26" s="29">
        <v>23647980835</v>
      </c>
      <c r="M26" s="28"/>
      <c r="N26" s="29">
        <v>0</v>
      </c>
      <c r="O26" s="28"/>
      <c r="P26" s="29">
        <v>0</v>
      </c>
      <c r="Q26" s="28"/>
      <c r="R26" s="29">
        <f t="shared" si="1"/>
        <v>23647980835</v>
      </c>
    </row>
    <row r="27" spans="1:18" ht="21.75" customHeight="1" x14ac:dyDescent="0.2">
      <c r="A27" s="77" t="s">
        <v>117</v>
      </c>
      <c r="B27" s="77"/>
      <c r="D27" s="29">
        <v>83887159</v>
      </c>
      <c r="E27" s="28"/>
      <c r="F27" s="29">
        <v>267704356</v>
      </c>
      <c r="G27" s="28"/>
      <c r="H27" s="29">
        <v>0</v>
      </c>
      <c r="I27" s="28"/>
      <c r="J27" s="29">
        <f t="shared" si="0"/>
        <v>351591515</v>
      </c>
      <c r="K27" s="28"/>
      <c r="L27" s="29">
        <v>83887159</v>
      </c>
      <c r="M27" s="28"/>
      <c r="N27" s="29">
        <v>267704356</v>
      </c>
      <c r="O27" s="28"/>
      <c r="P27" s="29">
        <v>0</v>
      </c>
      <c r="Q27" s="28"/>
      <c r="R27" s="29">
        <f t="shared" si="1"/>
        <v>351591515</v>
      </c>
    </row>
    <row r="28" spans="1:18" ht="21.75" customHeight="1" x14ac:dyDescent="0.2">
      <c r="A28" s="77" t="s">
        <v>160</v>
      </c>
      <c r="B28" s="77"/>
      <c r="D28" s="29">
        <v>13843470196</v>
      </c>
      <c r="E28" s="28"/>
      <c r="F28" s="29">
        <v>0</v>
      </c>
      <c r="G28" s="28"/>
      <c r="H28" s="29">
        <v>0</v>
      </c>
      <c r="I28" s="28"/>
      <c r="J28" s="29">
        <f t="shared" si="0"/>
        <v>13843470196</v>
      </c>
      <c r="K28" s="28"/>
      <c r="L28" s="29">
        <v>13843470196</v>
      </c>
      <c r="M28" s="28"/>
      <c r="N28" s="29">
        <v>0</v>
      </c>
      <c r="O28" s="28"/>
      <c r="P28" s="29">
        <v>0</v>
      </c>
      <c r="Q28" s="28"/>
      <c r="R28" s="29">
        <f t="shared" si="1"/>
        <v>13843470196</v>
      </c>
    </row>
    <row r="29" spans="1:18" ht="21.75" customHeight="1" x14ac:dyDescent="0.2">
      <c r="A29" s="77" t="s">
        <v>114</v>
      </c>
      <c r="B29" s="77"/>
      <c r="D29" s="29">
        <v>28409684814</v>
      </c>
      <c r="E29" s="28"/>
      <c r="F29" s="29">
        <v>-9156767899</v>
      </c>
      <c r="G29" s="28"/>
      <c r="H29" s="29">
        <v>0</v>
      </c>
      <c r="I29" s="28"/>
      <c r="J29" s="29">
        <f t="shared" si="0"/>
        <v>19252916915</v>
      </c>
      <c r="K29" s="28"/>
      <c r="L29" s="29">
        <v>28409684814</v>
      </c>
      <c r="M29" s="28"/>
      <c r="N29" s="29">
        <v>-9156767899</v>
      </c>
      <c r="O29" s="28"/>
      <c r="P29" s="29">
        <v>0</v>
      </c>
      <c r="Q29" s="28"/>
      <c r="R29" s="29">
        <f t="shared" si="1"/>
        <v>19252916915</v>
      </c>
    </row>
    <row r="30" spans="1:18" ht="21.75" customHeight="1" x14ac:dyDescent="0.2">
      <c r="A30" s="77" t="s">
        <v>108</v>
      </c>
      <c r="B30" s="77"/>
      <c r="D30" s="29">
        <v>88291245</v>
      </c>
      <c r="E30" s="28"/>
      <c r="F30" s="29">
        <v>134776676</v>
      </c>
      <c r="G30" s="28"/>
      <c r="H30" s="29">
        <v>0</v>
      </c>
      <c r="I30" s="28"/>
      <c r="J30" s="29">
        <f t="shared" si="0"/>
        <v>223067921</v>
      </c>
      <c r="K30" s="28"/>
      <c r="L30" s="29">
        <v>88291245</v>
      </c>
      <c r="M30" s="28"/>
      <c r="N30" s="29">
        <v>134776676</v>
      </c>
      <c r="O30" s="28"/>
      <c r="P30" s="29">
        <v>0</v>
      </c>
      <c r="Q30" s="28"/>
      <c r="R30" s="29">
        <f t="shared" si="1"/>
        <v>223067921</v>
      </c>
    </row>
    <row r="31" spans="1:18" ht="21.75" customHeight="1" x14ac:dyDescent="0.2">
      <c r="A31" s="77" t="s">
        <v>111</v>
      </c>
      <c r="B31" s="77"/>
      <c r="D31" s="29">
        <v>2870217336</v>
      </c>
      <c r="E31" s="28"/>
      <c r="F31" s="29">
        <v>0</v>
      </c>
      <c r="G31" s="28"/>
      <c r="H31" s="29">
        <v>0</v>
      </c>
      <c r="I31" s="28"/>
      <c r="J31" s="29">
        <f t="shared" si="0"/>
        <v>2870217336</v>
      </c>
      <c r="K31" s="28"/>
      <c r="L31" s="29">
        <v>2870217336</v>
      </c>
      <c r="M31" s="28"/>
      <c r="N31" s="29">
        <v>0</v>
      </c>
      <c r="O31" s="28"/>
      <c r="P31" s="29">
        <v>0</v>
      </c>
      <c r="Q31" s="28"/>
      <c r="R31" s="29">
        <f t="shared" si="1"/>
        <v>2870217336</v>
      </c>
    </row>
    <row r="32" spans="1:18" ht="21.75" customHeight="1" x14ac:dyDescent="0.2">
      <c r="A32" s="77" t="s">
        <v>99</v>
      </c>
      <c r="B32" s="77"/>
      <c r="D32" s="29">
        <v>0</v>
      </c>
      <c r="E32" s="28"/>
      <c r="F32" s="29">
        <v>1168547656</v>
      </c>
      <c r="G32" s="28"/>
      <c r="H32" s="29">
        <v>0</v>
      </c>
      <c r="I32" s="28"/>
      <c r="J32" s="29">
        <f t="shared" si="0"/>
        <v>1168547656</v>
      </c>
      <c r="K32" s="28"/>
      <c r="L32" s="29">
        <v>0</v>
      </c>
      <c r="M32" s="28"/>
      <c r="N32" s="29">
        <v>1168547656</v>
      </c>
      <c r="O32" s="28"/>
      <c r="P32" s="29">
        <v>0</v>
      </c>
      <c r="Q32" s="28"/>
      <c r="R32" s="29">
        <f>L32+N32+P32</f>
        <v>1168547656</v>
      </c>
    </row>
    <row r="33" spans="1:23" ht="21.75" customHeight="1" x14ac:dyDescent="0.2">
      <c r="A33" s="77" t="s">
        <v>92</v>
      </c>
      <c r="B33" s="77"/>
      <c r="D33" s="29">
        <v>0</v>
      </c>
      <c r="E33" s="28"/>
      <c r="F33" s="29">
        <v>60600673040</v>
      </c>
      <c r="G33" s="28"/>
      <c r="H33" s="29">
        <v>0</v>
      </c>
      <c r="I33" s="28"/>
      <c r="J33" s="29">
        <f>D33+F33+H33</f>
        <v>60600673040</v>
      </c>
      <c r="K33" s="28"/>
      <c r="L33" s="29">
        <v>0</v>
      </c>
      <c r="M33" s="28"/>
      <c r="N33" s="29">
        <v>60600673040</v>
      </c>
      <c r="O33" s="28"/>
      <c r="P33" s="29">
        <v>0</v>
      </c>
      <c r="Q33" s="28"/>
      <c r="R33" s="29">
        <f t="shared" si="1"/>
        <v>60600673040</v>
      </c>
    </row>
    <row r="34" spans="1:23" ht="21.75" customHeight="1" x14ac:dyDescent="0.2">
      <c r="A34" s="77" t="s">
        <v>30</v>
      </c>
      <c r="B34" s="77"/>
      <c r="D34" s="29">
        <v>0</v>
      </c>
      <c r="E34" s="28"/>
      <c r="F34" s="29">
        <v>12125539400</v>
      </c>
      <c r="G34" s="28"/>
      <c r="H34" s="29">
        <v>0</v>
      </c>
      <c r="I34" s="28"/>
      <c r="J34" s="52">
        <f>D34+F34+H34</f>
        <v>12125539400</v>
      </c>
      <c r="K34" s="28"/>
      <c r="L34" s="29">
        <v>0</v>
      </c>
      <c r="M34" s="28"/>
      <c r="N34" s="29">
        <v>12125539400</v>
      </c>
      <c r="O34" s="28"/>
      <c r="P34" s="29">
        <v>0</v>
      </c>
      <c r="Q34" s="29"/>
      <c r="R34" s="29">
        <f>L34+N34+P34</f>
        <v>12125539400</v>
      </c>
      <c r="S34" s="9"/>
      <c r="U34" s="9"/>
      <c r="W34" s="10"/>
    </row>
    <row r="35" spans="1:23" ht="21.75" customHeight="1" thickBot="1" x14ac:dyDescent="0.25">
      <c r="A35" s="81" t="s">
        <v>32</v>
      </c>
      <c r="B35" s="81"/>
      <c r="D35" s="38">
        <f>SUM(D9:D34)</f>
        <v>1263695817603</v>
      </c>
      <c r="E35" s="28"/>
      <c r="F35" s="38">
        <f>SUM(F9:F34)</f>
        <v>1013400739466</v>
      </c>
      <c r="G35" s="28"/>
      <c r="H35" s="38">
        <f>SUM(H9:H34)</f>
        <v>0</v>
      </c>
      <c r="I35" s="28"/>
      <c r="J35" s="38">
        <f>SUM(J9:J34)</f>
        <v>2277096557069</v>
      </c>
      <c r="K35" s="28"/>
      <c r="L35" s="38">
        <f>SUM(L9:L34)</f>
        <v>1263695817603</v>
      </c>
      <c r="M35" s="28"/>
      <c r="N35" s="38">
        <f>SUM(N9:N34)</f>
        <v>1013400739466</v>
      </c>
      <c r="O35" s="28"/>
      <c r="P35" s="38">
        <f>SUM(P9:P34)</f>
        <v>0</v>
      </c>
      <c r="Q35" s="28"/>
      <c r="R35" s="38">
        <f>SUM(R9:R34)</f>
        <v>2277096557069</v>
      </c>
    </row>
    <row r="36" spans="1:23" ht="13.5" thickTop="1" x14ac:dyDescent="0.2"/>
    <row r="37" spans="1:23" x14ac:dyDescent="0.2">
      <c r="N37" s="60"/>
    </row>
    <row r="38" spans="1:23" x14ac:dyDescent="0.2">
      <c r="N38" s="60"/>
    </row>
    <row r="39" spans="1:23" x14ac:dyDescent="0.2">
      <c r="N39" s="60"/>
    </row>
    <row r="40" spans="1:23" x14ac:dyDescent="0.2">
      <c r="N40" s="60"/>
    </row>
    <row r="41" spans="1:23" x14ac:dyDescent="0.2">
      <c r="F41" s="22"/>
      <c r="N41" s="60"/>
    </row>
    <row r="42" spans="1:23" x14ac:dyDescent="0.2">
      <c r="N42" s="60"/>
    </row>
    <row r="43" spans="1:23" x14ac:dyDescent="0.2">
      <c r="N43" s="69"/>
    </row>
    <row r="45" spans="1:23" x14ac:dyDescent="0.2">
      <c r="N45" s="69"/>
    </row>
  </sheetData>
  <mergeCells count="34">
    <mergeCell ref="A34:B34"/>
    <mergeCell ref="A33:B33"/>
    <mergeCell ref="A35:B35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9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workbookViewId="0">
      <selection activeCell="C10" sqref="C10"/>
    </sheetView>
  </sheetViews>
  <sheetFormatPr defaultRowHeight="12.75" x14ac:dyDescent="0.2"/>
  <cols>
    <col min="1" max="1" width="22.28515625" style="61" customWidth="1"/>
    <col min="2" max="2" width="22.7109375" style="61" bestFit="1" customWidth="1"/>
    <col min="3" max="3" width="70.140625" style="61" customWidth="1"/>
    <col min="4" max="4" width="10.7109375" style="61" bestFit="1" customWidth="1"/>
    <col min="5" max="5" width="11" style="61" bestFit="1" customWidth="1"/>
    <col min="6" max="6" width="18.85546875" style="61" bestFit="1" customWidth="1"/>
    <col min="7" max="7" width="4.28515625" style="61" bestFit="1" customWidth="1"/>
    <col min="8" max="8" width="20.140625" style="61" bestFit="1" customWidth="1"/>
    <col min="9" max="9" width="1.28515625" style="61" customWidth="1"/>
    <col min="10" max="10" width="10.42578125" style="61" customWidth="1"/>
    <col min="11" max="11" width="9.140625" style="61" customWidth="1"/>
    <col min="12" max="12" width="1.28515625" style="61" customWidth="1"/>
    <col min="13" max="13" width="28.5703125" style="61" customWidth="1"/>
    <col min="14" max="14" width="1.28515625" style="61" customWidth="1"/>
    <col min="15" max="15" width="14.28515625" style="61" customWidth="1"/>
    <col min="16" max="16" width="1.28515625" style="61" customWidth="1"/>
    <col min="17" max="17" width="28.5703125" style="61" customWidth="1"/>
    <col min="18" max="18" width="0.28515625" style="61" customWidth="1"/>
    <col min="19" max="16384" width="9.140625" style="61"/>
  </cols>
  <sheetData>
    <row r="1" spans="1:17" ht="29.1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21.75" customHeight="1" x14ac:dyDescent="0.2">
      <c r="A2" s="91" t="s">
        <v>201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21.75" customHeight="1" x14ac:dyDescent="0.2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4.45" customHeight="1" x14ac:dyDescent="0.2"/>
    <row r="5" spans="1:17" ht="14.45" customHeight="1" x14ac:dyDescent="0.2">
      <c r="A5" s="62" t="s">
        <v>234</v>
      </c>
      <c r="B5" s="92" t="s">
        <v>235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24.75" customHeight="1" x14ac:dyDescent="0.2"/>
    <row r="7" spans="1:17" ht="56.25" x14ac:dyDescent="0.2">
      <c r="A7" s="57" t="s">
        <v>236</v>
      </c>
      <c r="B7" s="57" t="s">
        <v>237</v>
      </c>
      <c r="C7" s="57" t="s">
        <v>238</v>
      </c>
      <c r="D7" s="57" t="s">
        <v>284</v>
      </c>
      <c r="E7" s="57" t="s">
        <v>47</v>
      </c>
      <c r="F7" s="57" t="s">
        <v>285</v>
      </c>
      <c r="G7" s="57" t="s">
        <v>286</v>
      </c>
      <c r="H7" s="57" t="s">
        <v>287</v>
      </c>
    </row>
    <row r="8" spans="1:17" ht="14.45" customHeight="1" x14ac:dyDescent="0.2">
      <c r="A8" s="57"/>
      <c r="B8" s="57"/>
      <c r="C8" s="57"/>
      <c r="D8" s="57"/>
      <c r="E8" s="57"/>
      <c r="F8" s="57" t="s">
        <v>288</v>
      </c>
      <c r="G8" s="57" t="s">
        <v>289</v>
      </c>
      <c r="H8" s="57" t="s">
        <v>289</v>
      </c>
    </row>
    <row r="9" spans="1:17" ht="23.25" customHeight="1" x14ac:dyDescent="0.2">
      <c r="A9" s="58" t="s">
        <v>290</v>
      </c>
      <c r="B9" s="57" t="s">
        <v>291</v>
      </c>
      <c r="C9" s="57" t="s">
        <v>292</v>
      </c>
      <c r="D9" s="57" t="s">
        <v>293</v>
      </c>
      <c r="E9" s="59">
        <v>1000000</v>
      </c>
      <c r="F9" s="59">
        <v>1000000000000</v>
      </c>
      <c r="G9" s="63">
        <v>0.23</v>
      </c>
      <c r="H9" s="64">
        <v>0.35399999999999998</v>
      </c>
    </row>
    <row r="10" spans="1:17" ht="24" customHeight="1" x14ac:dyDescent="0.2">
      <c r="A10" s="58" t="s">
        <v>290</v>
      </c>
      <c r="B10" s="57" t="s">
        <v>291</v>
      </c>
      <c r="C10" s="57" t="s">
        <v>294</v>
      </c>
      <c r="D10" s="57" t="s">
        <v>295</v>
      </c>
      <c r="E10" s="59">
        <v>1000000</v>
      </c>
      <c r="F10" s="59">
        <v>1000000000000</v>
      </c>
      <c r="G10" s="63">
        <v>0.23</v>
      </c>
      <c r="H10" s="64">
        <v>0.35499999999999998</v>
      </c>
    </row>
    <row r="11" spans="1:17" ht="42" customHeight="1" x14ac:dyDescent="0.2">
      <c r="A11" s="58" t="s">
        <v>166</v>
      </c>
      <c r="B11" s="57" t="s">
        <v>291</v>
      </c>
      <c r="C11" s="57" t="s">
        <v>296</v>
      </c>
      <c r="D11" s="57" t="s">
        <v>51</v>
      </c>
      <c r="E11" s="59">
        <v>7000000</v>
      </c>
      <c r="F11" s="59">
        <v>7000000000000</v>
      </c>
      <c r="G11" s="63">
        <v>0.23</v>
      </c>
      <c r="H11" s="65">
        <v>0.375</v>
      </c>
    </row>
    <row r="12" spans="1:17" ht="37.5" x14ac:dyDescent="0.2">
      <c r="A12" s="58" t="s">
        <v>166</v>
      </c>
      <c r="B12" s="57" t="s">
        <v>291</v>
      </c>
      <c r="C12" s="57" t="s">
        <v>297</v>
      </c>
      <c r="D12" s="57" t="s">
        <v>51</v>
      </c>
      <c r="E12" s="59">
        <v>8000000</v>
      </c>
      <c r="F12" s="59">
        <v>8000000000000</v>
      </c>
      <c r="G12" s="63">
        <v>0.23</v>
      </c>
      <c r="H12" s="65">
        <v>0.375</v>
      </c>
    </row>
    <row r="13" spans="1:17" ht="18.75" x14ac:dyDescent="0.2">
      <c r="A13" s="58" t="s">
        <v>298</v>
      </c>
      <c r="B13" s="57" t="s">
        <v>176</v>
      </c>
      <c r="C13" s="57" t="s">
        <v>299</v>
      </c>
      <c r="D13" s="57" t="s">
        <v>300</v>
      </c>
      <c r="E13" s="59">
        <v>10979221</v>
      </c>
      <c r="F13" s="59">
        <v>13926400357030</v>
      </c>
      <c r="G13" s="63">
        <v>0.23</v>
      </c>
      <c r="H13" s="64">
        <v>0.38500000000000001</v>
      </c>
    </row>
    <row r="14" spans="1:17" ht="18.75" x14ac:dyDescent="0.2">
      <c r="A14" s="58" t="s">
        <v>301</v>
      </c>
      <c r="B14" s="57" t="s">
        <v>176</v>
      </c>
      <c r="C14" s="57" t="s">
        <v>92</v>
      </c>
      <c r="D14" s="57" t="s">
        <v>302</v>
      </c>
      <c r="E14" s="59">
        <v>766100</v>
      </c>
      <c r="F14" s="59">
        <v>3001257612300</v>
      </c>
      <c r="G14" s="63">
        <v>0</v>
      </c>
      <c r="H14" s="66">
        <v>0.37</v>
      </c>
    </row>
    <row r="15" spans="1:17" ht="18.75" x14ac:dyDescent="0.2">
      <c r="A15" s="58" t="s">
        <v>303</v>
      </c>
      <c r="B15" s="57" t="s">
        <v>176</v>
      </c>
      <c r="C15" s="57" t="s">
        <v>304</v>
      </c>
      <c r="D15" s="57" t="s">
        <v>305</v>
      </c>
      <c r="E15" s="59">
        <v>50000000</v>
      </c>
      <c r="F15" s="59">
        <v>499500000000</v>
      </c>
      <c r="G15" s="63">
        <v>0</v>
      </c>
      <c r="H15" s="66">
        <v>0.38269999999999998</v>
      </c>
    </row>
    <row r="16" spans="1:17" ht="195.75" customHeight="1" x14ac:dyDescent="0.2">
      <c r="A16" s="58" t="s">
        <v>298</v>
      </c>
      <c r="B16" s="57" t="s">
        <v>176</v>
      </c>
      <c r="C16" s="59" t="s">
        <v>299</v>
      </c>
      <c r="D16" s="59" t="s">
        <v>306</v>
      </c>
      <c r="E16" s="59">
        <v>583960</v>
      </c>
      <c r="F16" s="59">
        <v>553010120000</v>
      </c>
      <c r="G16" s="63">
        <v>0.23</v>
      </c>
      <c r="H16" s="63">
        <v>0.39</v>
      </c>
    </row>
    <row r="17" spans="1:8" ht="18.75" x14ac:dyDescent="0.2">
      <c r="A17" s="58" t="s">
        <v>298</v>
      </c>
      <c r="B17" s="57" t="s">
        <v>176</v>
      </c>
      <c r="C17" s="59" t="s">
        <v>299</v>
      </c>
      <c r="D17" s="59" t="s">
        <v>307</v>
      </c>
      <c r="E17" s="59">
        <v>123150</v>
      </c>
      <c r="F17" s="59">
        <v>117004815000</v>
      </c>
      <c r="G17" s="63">
        <v>0.23</v>
      </c>
      <c r="H17" s="63">
        <v>0.39</v>
      </c>
    </row>
    <row r="18" spans="1:8" ht="18.75" x14ac:dyDescent="0.2">
      <c r="A18" s="58" t="s">
        <v>298</v>
      </c>
      <c r="B18" s="57" t="s">
        <v>176</v>
      </c>
      <c r="C18" s="59" t="s">
        <v>299</v>
      </c>
      <c r="D18" s="59" t="s">
        <v>308</v>
      </c>
      <c r="E18" s="59">
        <v>108332</v>
      </c>
      <c r="F18" s="59">
        <v>100000185880</v>
      </c>
      <c r="G18" s="63">
        <v>0.23</v>
      </c>
      <c r="H18" s="63">
        <v>0.39</v>
      </c>
    </row>
    <row r="19" spans="1:8" ht="18.75" x14ac:dyDescent="0.2">
      <c r="A19" s="58" t="s">
        <v>298</v>
      </c>
      <c r="B19" s="57" t="s">
        <v>176</v>
      </c>
      <c r="C19" s="59" t="s">
        <v>299</v>
      </c>
      <c r="D19" s="59" t="s">
        <v>309</v>
      </c>
      <c r="E19" s="59">
        <v>862970</v>
      </c>
      <c r="F19" s="59">
        <v>820061497492</v>
      </c>
      <c r="G19" s="63">
        <v>0.23</v>
      </c>
      <c r="H19" s="63">
        <v>0.39</v>
      </c>
    </row>
    <row r="20" spans="1:8" ht="18.75" x14ac:dyDescent="0.2">
      <c r="A20" s="58" t="s">
        <v>298</v>
      </c>
      <c r="B20" s="57" t="s">
        <v>176</v>
      </c>
      <c r="C20" s="59" t="s">
        <v>299</v>
      </c>
      <c r="D20" s="57" t="s">
        <v>310</v>
      </c>
      <c r="E20" s="59">
        <v>1575465</v>
      </c>
      <c r="F20" s="59">
        <v>1500000226500</v>
      </c>
      <c r="G20" s="63">
        <v>0.23</v>
      </c>
      <c r="H20" s="63">
        <v>0.39</v>
      </c>
    </row>
    <row r="21" spans="1:8" ht="18.75" x14ac:dyDescent="0.2">
      <c r="A21" s="58" t="s">
        <v>298</v>
      </c>
      <c r="B21" s="57" t="s">
        <v>176</v>
      </c>
      <c r="C21" s="59" t="s">
        <v>299</v>
      </c>
      <c r="D21" s="57" t="s">
        <v>311</v>
      </c>
      <c r="E21" s="59">
        <v>18502081</v>
      </c>
      <c r="F21" s="59">
        <v>16633378737940</v>
      </c>
      <c r="G21" s="63">
        <v>0.23</v>
      </c>
      <c r="H21" s="63">
        <v>0.39</v>
      </c>
    </row>
    <row r="22" spans="1:8" ht="18.75" x14ac:dyDescent="0.2">
      <c r="A22" s="58" t="s">
        <v>298</v>
      </c>
      <c r="B22" s="57" t="s">
        <v>176</v>
      </c>
      <c r="C22" s="59" t="s">
        <v>299</v>
      </c>
      <c r="D22" s="57" t="s">
        <v>312</v>
      </c>
      <c r="E22" s="59">
        <v>1002556</v>
      </c>
      <c r="F22" s="59">
        <v>933951092920</v>
      </c>
      <c r="G22" s="63">
        <v>0.23</v>
      </c>
      <c r="H22" s="63">
        <v>0.39</v>
      </c>
    </row>
    <row r="23" spans="1:8" ht="18.75" x14ac:dyDescent="0.2">
      <c r="A23" s="58" t="s">
        <v>298</v>
      </c>
      <c r="B23" s="57" t="s">
        <v>176</v>
      </c>
      <c r="C23" s="59" t="s">
        <v>299</v>
      </c>
      <c r="D23" s="59" t="s">
        <v>313</v>
      </c>
      <c r="E23" s="59">
        <v>256590</v>
      </c>
      <c r="F23" s="59">
        <v>240001456500</v>
      </c>
      <c r="G23" s="63">
        <v>0.23</v>
      </c>
      <c r="H23" s="63">
        <v>0.39</v>
      </c>
    </row>
    <row r="24" spans="1:8" ht="18.75" x14ac:dyDescent="0.2">
      <c r="A24" s="58" t="s">
        <v>298</v>
      </c>
      <c r="B24" s="57" t="s">
        <v>176</v>
      </c>
      <c r="C24" s="59" t="s">
        <v>299</v>
      </c>
      <c r="D24" s="59" t="s">
        <v>314</v>
      </c>
      <c r="E24" s="59">
        <v>1565000</v>
      </c>
      <c r="F24" s="59">
        <v>1394508900000</v>
      </c>
      <c r="G24" s="63">
        <v>0.23</v>
      </c>
      <c r="H24" s="63">
        <v>0.39</v>
      </c>
    </row>
    <row r="25" spans="1:8" ht="18.75" x14ac:dyDescent="0.2">
      <c r="A25" s="58" t="s">
        <v>298</v>
      </c>
      <c r="B25" s="57" t="s">
        <v>176</v>
      </c>
      <c r="C25" s="59" t="s">
        <v>299</v>
      </c>
      <c r="D25" s="59" t="s">
        <v>315</v>
      </c>
      <c r="E25" s="59">
        <v>4783460</v>
      </c>
      <c r="F25" s="59">
        <v>4372928360000</v>
      </c>
      <c r="G25" s="63">
        <v>0.23</v>
      </c>
      <c r="H25" s="63">
        <v>0.39</v>
      </c>
    </row>
    <row r="26" spans="1:8" ht="18.75" x14ac:dyDescent="0.2">
      <c r="A26" s="58" t="s">
        <v>298</v>
      </c>
      <c r="B26" s="57" t="s">
        <v>176</v>
      </c>
      <c r="C26" s="59" t="s">
        <v>299</v>
      </c>
      <c r="D26" s="59" t="s">
        <v>316</v>
      </c>
      <c r="E26" s="59">
        <v>2277730</v>
      </c>
      <c r="F26" s="59">
        <v>2029594093800</v>
      </c>
      <c r="G26" s="63">
        <v>0.23</v>
      </c>
      <c r="H26" s="63">
        <v>0.39</v>
      </c>
    </row>
  </sheetData>
  <mergeCells count="4">
    <mergeCell ref="A1:Q1"/>
    <mergeCell ref="A2:Q2"/>
    <mergeCell ref="A3:Q3"/>
    <mergeCell ref="B5:Q5"/>
  </mergeCells>
  <pageMargins left="0.39" right="0.39" top="0.39" bottom="0.39" header="0" footer="0"/>
  <pageSetup paperSize="9" scale="9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9"/>
  <sheetViews>
    <sheetView rightToLeft="1" workbookViewId="0">
      <selection activeCell="F16" sqref="F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70" t="s">
        <v>0</v>
      </c>
      <c r="B1" s="70"/>
      <c r="C1" s="70"/>
      <c r="D1" s="70"/>
      <c r="E1" s="70"/>
      <c r="F1" s="70"/>
      <c r="G1" s="70"/>
    </row>
    <row r="2" spans="1:7" ht="21.75" customHeight="1" x14ac:dyDescent="0.2">
      <c r="A2" s="70" t="s">
        <v>201</v>
      </c>
      <c r="B2" s="70"/>
      <c r="C2" s="70"/>
      <c r="D2" s="70"/>
      <c r="E2" s="70"/>
      <c r="F2" s="70"/>
      <c r="G2" s="70"/>
    </row>
    <row r="3" spans="1:7" ht="21.75" customHeight="1" x14ac:dyDescent="0.2">
      <c r="A3" s="70" t="s">
        <v>2</v>
      </c>
      <c r="B3" s="70"/>
      <c r="C3" s="70"/>
      <c r="D3" s="70"/>
      <c r="E3" s="70"/>
      <c r="F3" s="70"/>
      <c r="G3" s="70"/>
    </row>
    <row r="4" spans="1:7" ht="14.45" customHeight="1" x14ac:dyDescent="0.2"/>
    <row r="5" spans="1:7" ht="14.45" customHeight="1" x14ac:dyDescent="0.2">
      <c r="A5" s="1" t="s">
        <v>239</v>
      </c>
      <c r="B5" s="72" t="s">
        <v>240</v>
      </c>
      <c r="C5" s="72"/>
      <c r="D5" s="72"/>
      <c r="E5" s="72"/>
      <c r="F5" s="72"/>
      <c r="G5" s="72"/>
    </row>
    <row r="6" spans="1:7" ht="14.45" customHeight="1" x14ac:dyDescent="0.2">
      <c r="D6" s="2" t="s">
        <v>220</v>
      </c>
      <c r="F6" s="73" t="s">
        <v>221</v>
      </c>
      <c r="G6" s="73"/>
    </row>
    <row r="7" spans="1:7" ht="36.4" customHeight="1" x14ac:dyDescent="0.2">
      <c r="A7" s="73" t="s">
        <v>241</v>
      </c>
      <c r="B7" s="73"/>
      <c r="D7" s="19" t="s">
        <v>242</v>
      </c>
      <c r="F7" s="19" t="s">
        <v>242</v>
      </c>
      <c r="G7" s="3"/>
    </row>
    <row r="8" spans="1:7" ht="21.75" customHeight="1" x14ac:dyDescent="0.2">
      <c r="A8" s="75" t="s">
        <v>185</v>
      </c>
      <c r="B8" s="75"/>
      <c r="D8" s="27">
        <v>296733729300</v>
      </c>
      <c r="E8" s="28"/>
      <c r="F8" s="27">
        <v>296733729300</v>
      </c>
      <c r="G8" s="28"/>
    </row>
    <row r="9" spans="1:7" ht="21.75" customHeight="1" x14ac:dyDescent="0.2">
      <c r="A9" s="77" t="s">
        <v>187</v>
      </c>
      <c r="B9" s="77"/>
      <c r="D9" s="29">
        <v>554533387408</v>
      </c>
      <c r="E9" s="28"/>
      <c r="F9" s="29">
        <v>554533387408</v>
      </c>
      <c r="G9" s="28"/>
    </row>
    <row r="10" spans="1:7" ht="21.75" customHeight="1" x14ac:dyDescent="0.2">
      <c r="A10" s="77" t="s">
        <v>189</v>
      </c>
      <c r="B10" s="77"/>
      <c r="D10" s="29">
        <v>4189</v>
      </c>
      <c r="E10" s="28"/>
      <c r="F10" s="29">
        <v>4189</v>
      </c>
      <c r="G10" s="28"/>
    </row>
    <row r="11" spans="1:7" ht="21.75" customHeight="1" x14ac:dyDescent="0.2">
      <c r="A11" s="77" t="s">
        <v>190</v>
      </c>
      <c r="B11" s="77"/>
      <c r="D11" s="29">
        <v>57646</v>
      </c>
      <c r="E11" s="28"/>
      <c r="F11" s="29">
        <v>57646</v>
      </c>
      <c r="G11" s="28"/>
    </row>
    <row r="12" spans="1:7" ht="21.75" customHeight="1" x14ac:dyDescent="0.2">
      <c r="A12" s="77" t="s">
        <v>191</v>
      </c>
      <c r="B12" s="77"/>
      <c r="D12" s="29">
        <v>1924</v>
      </c>
      <c r="E12" s="28"/>
      <c r="F12" s="29">
        <v>1924</v>
      </c>
      <c r="G12" s="28"/>
    </row>
    <row r="13" spans="1:7" ht="21.75" customHeight="1" x14ac:dyDescent="0.2">
      <c r="A13" s="77" t="s">
        <v>192</v>
      </c>
      <c r="B13" s="77"/>
      <c r="D13" s="29">
        <v>1581478</v>
      </c>
      <c r="E13" s="28"/>
      <c r="F13" s="29">
        <v>1581478</v>
      </c>
      <c r="G13" s="28"/>
    </row>
    <row r="14" spans="1:7" ht="21.75" customHeight="1" x14ac:dyDescent="0.2">
      <c r="A14" s="77" t="s">
        <v>194</v>
      </c>
      <c r="B14" s="77"/>
      <c r="D14" s="29">
        <v>75835673866</v>
      </c>
      <c r="E14" s="28"/>
      <c r="F14" s="29">
        <v>75835673866</v>
      </c>
      <c r="G14" s="28"/>
    </row>
    <row r="15" spans="1:7" ht="21.75" customHeight="1" x14ac:dyDescent="0.2">
      <c r="A15" s="77" t="s">
        <v>196</v>
      </c>
      <c r="B15" s="77"/>
      <c r="D15" s="29">
        <v>19678</v>
      </c>
      <c r="E15" s="28"/>
      <c r="F15" s="29">
        <v>19678</v>
      </c>
      <c r="G15" s="28"/>
    </row>
    <row r="16" spans="1:7" ht="21.75" customHeight="1" x14ac:dyDescent="0.2">
      <c r="A16" s="77" t="s">
        <v>197</v>
      </c>
      <c r="B16" s="77"/>
      <c r="D16" s="29">
        <v>562187042510</v>
      </c>
      <c r="E16" s="28"/>
      <c r="F16" s="29">
        <v>562187042510</v>
      </c>
      <c r="G16" s="28"/>
    </row>
    <row r="17" spans="1:7" ht="21.75" customHeight="1" x14ac:dyDescent="0.2">
      <c r="A17" s="77" t="s">
        <v>198</v>
      </c>
      <c r="B17" s="77"/>
      <c r="D17" s="29">
        <v>168785353932</v>
      </c>
      <c r="E17" s="28"/>
      <c r="F17" s="29">
        <v>168785353932</v>
      </c>
      <c r="G17" s="28"/>
    </row>
    <row r="18" spans="1:7" ht="21.75" customHeight="1" x14ac:dyDescent="0.2">
      <c r="A18" s="77" t="s">
        <v>200</v>
      </c>
      <c r="B18" s="77"/>
      <c r="D18" s="29">
        <v>50000000001</v>
      </c>
      <c r="E18" s="28"/>
      <c r="F18" s="29">
        <v>50000000001</v>
      </c>
      <c r="G18" s="28"/>
    </row>
    <row r="19" spans="1:7" ht="21.75" customHeight="1" thickBot="1" x14ac:dyDescent="0.25">
      <c r="A19" s="81" t="s">
        <v>32</v>
      </c>
      <c r="B19" s="81"/>
      <c r="D19" s="38">
        <f>SUM(D8:D18)</f>
        <v>1708076851932</v>
      </c>
      <c r="E19" s="28"/>
      <c r="F19" s="38">
        <f>SUM(F8:F18)</f>
        <v>1708076851932</v>
      </c>
      <c r="G19" s="28"/>
    </row>
  </sheetData>
  <autoFilter ref="A7:J19" xr:uid="{00000000-0001-0000-0C00-000000000000}">
    <filterColumn colId="0" showButton="0"/>
  </autoFilter>
  <mergeCells count="18">
    <mergeCell ref="A19:B1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  <mergeCell ref="A7:B7"/>
    <mergeCell ref="A8:B8"/>
    <mergeCell ref="A9:B9"/>
    <mergeCell ref="A1:G1"/>
    <mergeCell ref="A2:G2"/>
    <mergeCell ref="A3:G3"/>
    <mergeCell ref="B5:G5"/>
    <mergeCell ref="F6:G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0" t="s">
        <v>0</v>
      </c>
      <c r="B1" s="70"/>
      <c r="C1" s="70"/>
      <c r="D1" s="70"/>
      <c r="E1" s="70"/>
      <c r="F1" s="70"/>
    </row>
    <row r="2" spans="1:6" ht="21.75" customHeight="1" x14ac:dyDescent="0.2">
      <c r="A2" s="70" t="s">
        <v>201</v>
      </c>
      <c r="B2" s="70"/>
      <c r="C2" s="70"/>
      <c r="D2" s="70"/>
      <c r="E2" s="70"/>
      <c r="F2" s="70"/>
    </row>
    <row r="3" spans="1:6" ht="21.75" customHeight="1" x14ac:dyDescent="0.2">
      <c r="A3" s="70" t="s">
        <v>2</v>
      </c>
      <c r="B3" s="70"/>
      <c r="C3" s="70"/>
      <c r="D3" s="70"/>
      <c r="E3" s="70"/>
      <c r="F3" s="70"/>
    </row>
    <row r="4" spans="1:6" ht="14.45" customHeight="1" x14ac:dyDescent="0.2"/>
    <row r="5" spans="1:6" ht="29.1" customHeight="1" x14ac:dyDescent="0.2">
      <c r="A5" s="1" t="s">
        <v>243</v>
      </c>
      <c r="B5" s="72" t="s">
        <v>216</v>
      </c>
      <c r="C5" s="72"/>
      <c r="D5" s="72"/>
      <c r="E5" s="72"/>
      <c r="F5" s="72"/>
    </row>
    <row r="6" spans="1:6" ht="14.45" customHeight="1" x14ac:dyDescent="0.2">
      <c r="D6" s="2" t="s">
        <v>220</v>
      </c>
      <c r="F6" s="2" t="s">
        <v>9</v>
      </c>
    </row>
    <row r="7" spans="1:6" ht="14.45" customHeight="1" x14ac:dyDescent="0.2">
      <c r="A7" s="73" t="s">
        <v>216</v>
      </c>
      <c r="B7" s="73"/>
      <c r="D7" s="4" t="s">
        <v>182</v>
      </c>
      <c r="F7" s="4" t="s">
        <v>182</v>
      </c>
    </row>
    <row r="8" spans="1:6" ht="21.75" customHeight="1" x14ac:dyDescent="0.2">
      <c r="A8" s="75" t="s">
        <v>216</v>
      </c>
      <c r="B8" s="75"/>
      <c r="D8" s="6">
        <v>73200045</v>
      </c>
      <c r="F8" s="6">
        <v>73200045</v>
      </c>
    </row>
    <row r="9" spans="1:6" ht="21.75" customHeight="1" x14ac:dyDescent="0.2">
      <c r="A9" s="77" t="s">
        <v>244</v>
      </c>
      <c r="B9" s="77"/>
      <c r="D9" s="9">
        <v>6510090137</v>
      </c>
      <c r="F9" s="9">
        <v>6510090137</v>
      </c>
    </row>
    <row r="10" spans="1:6" ht="21.75" customHeight="1" x14ac:dyDescent="0.2">
      <c r="A10" s="80" t="s">
        <v>245</v>
      </c>
      <c r="B10" s="80"/>
      <c r="D10" s="13">
        <v>199840562</v>
      </c>
      <c r="F10" s="13">
        <v>199840562</v>
      </c>
    </row>
    <row r="11" spans="1:6" ht="21.75" customHeight="1" x14ac:dyDescent="0.2">
      <c r="A11" s="81" t="s">
        <v>32</v>
      </c>
      <c r="B11" s="81"/>
      <c r="D11" s="16">
        <f>SUM(D8:D10)</f>
        <v>6783130744</v>
      </c>
      <c r="F11" s="16">
        <f>SUM(F8:F10)</f>
        <v>6783130744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A14" sqref="A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4.45" customHeight="1" x14ac:dyDescent="0.2"/>
    <row r="5" spans="1:19" ht="14.45" customHeight="1" x14ac:dyDescent="0.2">
      <c r="A5" s="72" t="s">
        <v>223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4.45" customHeight="1" x14ac:dyDescent="0.2">
      <c r="A6" s="73" t="s">
        <v>34</v>
      </c>
      <c r="C6" s="73" t="s">
        <v>246</v>
      </c>
      <c r="D6" s="73"/>
      <c r="E6" s="73"/>
      <c r="F6" s="73"/>
      <c r="G6" s="73"/>
      <c r="I6" s="73" t="s">
        <v>220</v>
      </c>
      <c r="J6" s="73"/>
      <c r="K6" s="73"/>
      <c r="L6" s="73"/>
      <c r="M6" s="73"/>
      <c r="O6" s="73" t="s">
        <v>221</v>
      </c>
      <c r="P6" s="73"/>
      <c r="Q6" s="73"/>
      <c r="R6" s="73"/>
      <c r="S6" s="73"/>
    </row>
    <row r="7" spans="1:19" ht="42" x14ac:dyDescent="0.2">
      <c r="A7" s="73"/>
      <c r="C7" s="19" t="s">
        <v>247</v>
      </c>
      <c r="D7" s="3"/>
      <c r="E7" s="19" t="s">
        <v>248</v>
      </c>
      <c r="F7" s="3"/>
      <c r="G7" s="19" t="s">
        <v>249</v>
      </c>
      <c r="I7" s="19" t="s">
        <v>250</v>
      </c>
      <c r="J7" s="3"/>
      <c r="K7" s="19" t="s">
        <v>251</v>
      </c>
      <c r="L7" s="3"/>
      <c r="M7" s="19" t="s">
        <v>252</v>
      </c>
      <c r="O7" s="19" t="s">
        <v>250</v>
      </c>
      <c r="P7" s="3"/>
      <c r="Q7" s="19" t="s">
        <v>251</v>
      </c>
      <c r="R7" s="3"/>
      <c r="S7" s="19" t="s">
        <v>252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C23" sqref="C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4.45" customHeight="1" x14ac:dyDescent="0.2"/>
    <row r="5" spans="1:11" ht="14.45" customHeight="1" x14ac:dyDescent="0.2">
      <c r="A5" s="72" t="s">
        <v>228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4.45" customHeight="1" x14ac:dyDescent="0.2">
      <c r="I6" s="2" t="s">
        <v>220</v>
      </c>
      <c r="K6" s="2" t="s">
        <v>221</v>
      </c>
    </row>
    <row r="7" spans="1:11" ht="29.1" customHeight="1" x14ac:dyDescent="0.2">
      <c r="A7" s="2" t="s">
        <v>253</v>
      </c>
      <c r="C7" s="18" t="s">
        <v>254</v>
      </c>
      <c r="E7" s="18" t="s">
        <v>255</v>
      </c>
      <c r="G7" s="18" t="s">
        <v>256</v>
      </c>
      <c r="I7" s="19" t="s">
        <v>257</v>
      </c>
      <c r="K7" s="19" t="s">
        <v>257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32"/>
  <sheetViews>
    <sheetView rightToLeft="1" workbookViewId="0">
      <selection activeCell="O30" sqref="O30"/>
    </sheetView>
  </sheetViews>
  <sheetFormatPr defaultRowHeight="12.75" x14ac:dyDescent="0.2"/>
  <cols>
    <col min="1" max="1" width="31.140625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6" width="1.28515625" customWidth="1"/>
    <col min="7" max="7" width="18.7109375" bestFit="1" customWidth="1"/>
    <col min="8" max="8" width="1.28515625" customWidth="1"/>
    <col min="9" max="9" width="17.5703125" bestFit="1" customWidth="1"/>
    <col min="10" max="10" width="1.28515625" customWidth="1"/>
    <col min="11" max="11" width="10.710937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0.7109375" bestFit="1" customWidth="1"/>
    <col min="18" max="18" width="1.28515625" customWidth="1"/>
    <col min="19" max="19" width="17.5703125" bestFit="1" customWidth="1"/>
    <col min="20" max="20" width="0.28515625" customWidth="1"/>
  </cols>
  <sheetData>
    <row r="1" spans="1:2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1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21" ht="14.45" customHeight="1" x14ac:dyDescent="0.2"/>
    <row r="5" spans="1:21" ht="14.45" customHeight="1" x14ac:dyDescent="0.2">
      <c r="A5" s="72" t="s">
        <v>258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21" ht="14.45" customHeight="1" x14ac:dyDescent="0.2">
      <c r="A6" s="73" t="s">
        <v>204</v>
      </c>
      <c r="I6" s="73" t="s">
        <v>220</v>
      </c>
      <c r="J6" s="73"/>
      <c r="K6" s="73"/>
      <c r="L6" s="73"/>
      <c r="M6" s="73"/>
      <c r="O6" s="73" t="s">
        <v>221</v>
      </c>
      <c r="P6" s="73"/>
      <c r="Q6" s="73"/>
      <c r="R6" s="73"/>
      <c r="S6" s="73"/>
    </row>
    <row r="7" spans="1:21" ht="42" x14ac:dyDescent="0.2">
      <c r="A7" s="73"/>
      <c r="C7" s="18" t="s">
        <v>259</v>
      </c>
      <c r="E7" s="18" t="s">
        <v>90</v>
      </c>
      <c r="G7" s="18" t="s">
        <v>260</v>
      </c>
      <c r="I7" s="19" t="s">
        <v>261</v>
      </c>
      <c r="J7" s="3"/>
      <c r="K7" s="19" t="s">
        <v>251</v>
      </c>
      <c r="L7" s="3"/>
      <c r="M7" s="67" t="s">
        <v>262</v>
      </c>
      <c r="O7" s="67" t="s">
        <v>261</v>
      </c>
      <c r="P7" s="3"/>
      <c r="Q7" s="19" t="s">
        <v>251</v>
      </c>
      <c r="R7" s="3"/>
      <c r="S7" s="19" t="s">
        <v>262</v>
      </c>
    </row>
    <row r="8" spans="1:21" ht="21.75" customHeight="1" x14ac:dyDescent="0.2">
      <c r="A8" s="5" t="s">
        <v>157</v>
      </c>
      <c r="C8" s="3"/>
      <c r="E8" s="31" t="s">
        <v>159</v>
      </c>
      <c r="F8" s="28"/>
      <c r="G8" s="32">
        <v>23</v>
      </c>
      <c r="H8" s="28"/>
      <c r="I8" s="27">
        <f>'درآمد سرمایه گذاری در اوراق به'!D9</f>
        <v>6387355487</v>
      </c>
      <c r="J8" s="28"/>
      <c r="K8" s="27">
        <v>0</v>
      </c>
      <c r="L8" s="28"/>
      <c r="M8" s="29">
        <f>I8+K8</f>
        <v>6387355487</v>
      </c>
      <c r="N8" s="28"/>
      <c r="O8" s="29">
        <f>I8</f>
        <v>6387355487</v>
      </c>
      <c r="P8" s="28"/>
      <c r="Q8" s="27">
        <v>0</v>
      </c>
      <c r="R8" s="28"/>
      <c r="S8" s="29">
        <f>O8+Q8</f>
        <v>6387355487</v>
      </c>
      <c r="T8" s="28"/>
      <c r="U8" s="28"/>
    </row>
    <row r="9" spans="1:21" ht="21.75" customHeight="1" x14ac:dyDescent="0.2">
      <c r="A9" s="8" t="s">
        <v>154</v>
      </c>
      <c r="E9" s="33" t="s">
        <v>156</v>
      </c>
      <c r="F9" s="28"/>
      <c r="G9" s="34">
        <v>23</v>
      </c>
      <c r="H9" s="28"/>
      <c r="I9" s="29">
        <f>'درآمد سرمایه گذاری در اوراق به'!D10</f>
        <v>155608458197</v>
      </c>
      <c r="J9" s="28"/>
      <c r="K9" s="29">
        <v>0</v>
      </c>
      <c r="L9" s="28"/>
      <c r="M9" s="29">
        <f t="shared" ref="M9:M30" si="0">I9+K9</f>
        <v>155608458197</v>
      </c>
      <c r="N9" s="28"/>
      <c r="O9" s="29">
        <f t="shared" ref="O9:O30" si="1">I9</f>
        <v>155608458197</v>
      </c>
      <c r="P9" s="28"/>
      <c r="Q9" s="29">
        <v>0</v>
      </c>
      <c r="R9" s="28"/>
      <c r="S9" s="29">
        <f t="shared" ref="S9:S30" si="2">O9+Q9</f>
        <v>155608458197</v>
      </c>
      <c r="T9" s="28"/>
      <c r="U9" s="28"/>
    </row>
    <row r="10" spans="1:21" ht="21.75" customHeight="1" x14ac:dyDescent="0.2">
      <c r="A10" s="8" t="s">
        <v>152</v>
      </c>
      <c r="E10" s="33" t="s">
        <v>153</v>
      </c>
      <c r="F10" s="28"/>
      <c r="G10" s="34">
        <v>23</v>
      </c>
      <c r="H10" s="28"/>
      <c r="I10" s="29">
        <f>'درآمد سرمایه گذاری در اوراق به'!D11</f>
        <v>62854640939</v>
      </c>
      <c r="J10" s="28"/>
      <c r="K10" s="29">
        <v>0</v>
      </c>
      <c r="L10" s="28"/>
      <c r="M10" s="29">
        <f t="shared" si="0"/>
        <v>62854640939</v>
      </c>
      <c r="N10" s="28"/>
      <c r="O10" s="29">
        <f t="shared" si="1"/>
        <v>62854640939</v>
      </c>
      <c r="P10" s="28"/>
      <c r="Q10" s="29">
        <v>0</v>
      </c>
      <c r="R10" s="28"/>
      <c r="S10" s="29">
        <f t="shared" si="2"/>
        <v>62854640939</v>
      </c>
      <c r="T10" s="28"/>
      <c r="U10" s="28"/>
    </row>
    <row r="11" spans="1:21" ht="21.75" customHeight="1" x14ac:dyDescent="0.2">
      <c r="A11" s="8" t="s">
        <v>147</v>
      </c>
      <c r="E11" s="33" t="s">
        <v>149</v>
      </c>
      <c r="F11" s="28"/>
      <c r="G11" s="34">
        <v>23</v>
      </c>
      <c r="H11" s="28"/>
      <c r="I11" s="29">
        <f>'درآمد سرمایه گذاری در اوراق به'!D12</f>
        <v>80267167457</v>
      </c>
      <c r="J11" s="28"/>
      <c r="K11" s="29">
        <v>0</v>
      </c>
      <c r="L11" s="28"/>
      <c r="M11" s="29">
        <f t="shared" si="0"/>
        <v>80267167457</v>
      </c>
      <c r="N11" s="28"/>
      <c r="O11" s="29">
        <f t="shared" si="1"/>
        <v>80267167457</v>
      </c>
      <c r="P11" s="28"/>
      <c r="Q11" s="29">
        <v>0</v>
      </c>
      <c r="R11" s="28"/>
      <c r="S11" s="29">
        <f t="shared" si="2"/>
        <v>80267167457</v>
      </c>
      <c r="T11" s="28"/>
      <c r="U11" s="28"/>
    </row>
    <row r="12" spans="1:21" ht="21.75" customHeight="1" x14ac:dyDescent="0.2">
      <c r="A12" s="8" t="s">
        <v>150</v>
      </c>
      <c r="E12" s="33" t="s">
        <v>151</v>
      </c>
      <c r="F12" s="28"/>
      <c r="G12" s="34">
        <v>23</v>
      </c>
      <c r="H12" s="28"/>
      <c r="I12" s="29">
        <f>'درآمد سرمایه گذاری در اوراق به'!D13</f>
        <v>49019779006</v>
      </c>
      <c r="J12" s="28"/>
      <c r="K12" s="29">
        <v>0</v>
      </c>
      <c r="L12" s="28"/>
      <c r="M12" s="29">
        <f t="shared" si="0"/>
        <v>49019779006</v>
      </c>
      <c r="N12" s="28"/>
      <c r="O12" s="29">
        <f t="shared" si="1"/>
        <v>49019779006</v>
      </c>
      <c r="P12" s="28"/>
      <c r="Q12" s="29">
        <v>0</v>
      </c>
      <c r="R12" s="28"/>
      <c r="S12" s="29">
        <f t="shared" si="2"/>
        <v>49019779006</v>
      </c>
      <c r="T12" s="28"/>
      <c r="U12" s="28"/>
    </row>
    <row r="13" spans="1:21" ht="21.75" customHeight="1" x14ac:dyDescent="0.2">
      <c r="A13" s="8" t="s">
        <v>144</v>
      </c>
      <c r="E13" s="33" t="s">
        <v>146</v>
      </c>
      <c r="F13" s="28"/>
      <c r="G13" s="34">
        <v>23</v>
      </c>
      <c r="H13" s="28"/>
      <c r="I13" s="29">
        <f>'درآمد سرمایه گذاری در اوراق به'!D14</f>
        <v>26478352560</v>
      </c>
      <c r="J13" s="28"/>
      <c r="K13" s="29">
        <v>0</v>
      </c>
      <c r="L13" s="28"/>
      <c r="M13" s="29">
        <f t="shared" si="0"/>
        <v>26478352560</v>
      </c>
      <c r="N13" s="28"/>
      <c r="O13" s="29">
        <f t="shared" si="1"/>
        <v>26478352560</v>
      </c>
      <c r="P13" s="28"/>
      <c r="Q13" s="29">
        <v>0</v>
      </c>
      <c r="R13" s="28"/>
      <c r="S13" s="29">
        <f t="shared" si="2"/>
        <v>26478352560</v>
      </c>
      <c r="T13" s="28"/>
      <c r="U13" s="28"/>
    </row>
    <row r="14" spans="1:21" ht="21.75" customHeight="1" x14ac:dyDescent="0.2">
      <c r="A14" s="8" t="s">
        <v>141</v>
      </c>
      <c r="E14" s="33" t="s">
        <v>143</v>
      </c>
      <c r="F14" s="28"/>
      <c r="G14" s="34">
        <v>23</v>
      </c>
      <c r="H14" s="28"/>
      <c r="I14" s="29">
        <f>'درآمد سرمایه گذاری در اوراق به'!D15</f>
        <v>4635980555</v>
      </c>
      <c r="J14" s="28"/>
      <c r="K14" s="29">
        <v>0</v>
      </c>
      <c r="L14" s="28"/>
      <c r="M14" s="29">
        <f t="shared" si="0"/>
        <v>4635980555</v>
      </c>
      <c r="N14" s="28"/>
      <c r="O14" s="29">
        <f t="shared" si="1"/>
        <v>4635980555</v>
      </c>
      <c r="P14" s="28"/>
      <c r="Q14" s="29">
        <v>0</v>
      </c>
      <c r="R14" s="28"/>
      <c r="S14" s="29">
        <f t="shared" si="2"/>
        <v>4635980555</v>
      </c>
      <c r="T14" s="28"/>
      <c r="U14" s="28"/>
    </row>
    <row r="15" spans="1:21" ht="21.75" customHeight="1" x14ac:dyDescent="0.2">
      <c r="A15" s="8" t="s">
        <v>138</v>
      </c>
      <c r="E15" s="33" t="s">
        <v>140</v>
      </c>
      <c r="F15" s="28"/>
      <c r="G15" s="34">
        <v>23</v>
      </c>
      <c r="H15" s="28"/>
      <c r="I15" s="29">
        <f>'درآمد سرمایه گذاری در اوراق به'!D16</f>
        <v>19299043439</v>
      </c>
      <c r="J15" s="28"/>
      <c r="K15" s="29">
        <v>0</v>
      </c>
      <c r="L15" s="28"/>
      <c r="M15" s="29">
        <f t="shared" si="0"/>
        <v>19299043439</v>
      </c>
      <c r="N15" s="28"/>
      <c r="O15" s="29">
        <f t="shared" si="1"/>
        <v>19299043439</v>
      </c>
      <c r="P15" s="28"/>
      <c r="Q15" s="29">
        <v>0</v>
      </c>
      <c r="R15" s="28"/>
      <c r="S15" s="29">
        <f t="shared" si="2"/>
        <v>19299043439</v>
      </c>
      <c r="T15" s="28"/>
      <c r="U15" s="28"/>
    </row>
    <row r="16" spans="1:21" ht="21.75" customHeight="1" x14ac:dyDescent="0.2">
      <c r="A16" s="8" t="s">
        <v>133</v>
      </c>
      <c r="E16" s="33" t="s">
        <v>135</v>
      </c>
      <c r="F16" s="28"/>
      <c r="G16" s="34">
        <v>23</v>
      </c>
      <c r="H16" s="28"/>
      <c r="I16" s="29">
        <f>'درآمد سرمایه گذاری در اوراق به'!D17</f>
        <v>28173177398</v>
      </c>
      <c r="J16" s="28"/>
      <c r="K16" s="29">
        <v>0</v>
      </c>
      <c r="L16" s="28"/>
      <c r="M16" s="29">
        <f t="shared" si="0"/>
        <v>28173177398</v>
      </c>
      <c r="N16" s="28"/>
      <c r="O16" s="29">
        <f t="shared" si="1"/>
        <v>28173177398</v>
      </c>
      <c r="P16" s="28"/>
      <c r="Q16" s="29">
        <v>0</v>
      </c>
      <c r="R16" s="28"/>
      <c r="S16" s="29">
        <f t="shared" si="2"/>
        <v>28173177398</v>
      </c>
      <c r="T16" s="28"/>
      <c r="U16" s="28"/>
    </row>
    <row r="17" spans="1:21" ht="21.75" customHeight="1" x14ac:dyDescent="0.2">
      <c r="A17" s="8" t="s">
        <v>136</v>
      </c>
      <c r="E17" s="33" t="s">
        <v>137</v>
      </c>
      <c r="F17" s="28"/>
      <c r="G17" s="34">
        <v>23</v>
      </c>
      <c r="H17" s="28"/>
      <c r="I17" s="29">
        <f>'درآمد سرمایه گذاری در اوراق به'!D18</f>
        <v>330862577236</v>
      </c>
      <c r="J17" s="28"/>
      <c r="K17" s="29">
        <v>0</v>
      </c>
      <c r="L17" s="28"/>
      <c r="M17" s="29">
        <f t="shared" si="0"/>
        <v>330862577236</v>
      </c>
      <c r="N17" s="28"/>
      <c r="O17" s="29">
        <f t="shared" si="1"/>
        <v>330862577236</v>
      </c>
      <c r="P17" s="28"/>
      <c r="Q17" s="29">
        <v>0</v>
      </c>
      <c r="R17" s="28"/>
      <c r="S17" s="29">
        <f t="shared" si="2"/>
        <v>330862577236</v>
      </c>
      <c r="T17" s="28"/>
      <c r="U17" s="28"/>
    </row>
    <row r="18" spans="1:21" ht="21.75" customHeight="1" x14ac:dyDescent="0.2">
      <c r="A18" s="8" t="s">
        <v>130</v>
      </c>
      <c r="E18" s="33" t="s">
        <v>132</v>
      </c>
      <c r="F18" s="28"/>
      <c r="G18" s="34">
        <v>23</v>
      </c>
      <c r="H18" s="28"/>
      <c r="I18" s="29">
        <f>'درآمد سرمایه گذاری در اوراق به'!D19</f>
        <v>15715269310</v>
      </c>
      <c r="J18" s="28"/>
      <c r="K18" s="29">
        <v>0</v>
      </c>
      <c r="L18" s="28"/>
      <c r="M18" s="29">
        <f t="shared" si="0"/>
        <v>15715269310</v>
      </c>
      <c r="N18" s="28"/>
      <c r="O18" s="29">
        <f t="shared" si="1"/>
        <v>15715269310</v>
      </c>
      <c r="P18" s="28"/>
      <c r="Q18" s="29">
        <v>0</v>
      </c>
      <c r="R18" s="28"/>
      <c r="S18" s="29">
        <f t="shared" si="2"/>
        <v>15715269310</v>
      </c>
      <c r="T18" s="28"/>
      <c r="U18" s="28"/>
    </row>
    <row r="19" spans="1:21" ht="21.75" customHeight="1" x14ac:dyDescent="0.2">
      <c r="A19" s="8" t="s">
        <v>126</v>
      </c>
      <c r="E19" s="33" t="s">
        <v>127</v>
      </c>
      <c r="F19" s="28"/>
      <c r="G19" s="34">
        <v>23</v>
      </c>
      <c r="H19" s="28"/>
      <c r="I19" s="29">
        <f>'درآمد سرمایه گذاری در اوراق به'!D20</f>
        <v>2040579450</v>
      </c>
      <c r="J19" s="28"/>
      <c r="K19" s="29">
        <v>0</v>
      </c>
      <c r="L19" s="28"/>
      <c r="M19" s="29">
        <f t="shared" si="0"/>
        <v>2040579450</v>
      </c>
      <c r="N19" s="28"/>
      <c r="O19" s="29">
        <f t="shared" si="1"/>
        <v>2040579450</v>
      </c>
      <c r="P19" s="28"/>
      <c r="Q19" s="29">
        <v>0</v>
      </c>
      <c r="R19" s="28"/>
      <c r="S19" s="29">
        <f t="shared" si="2"/>
        <v>2040579450</v>
      </c>
      <c r="T19" s="28"/>
      <c r="U19" s="28"/>
    </row>
    <row r="20" spans="1:21" ht="21.75" customHeight="1" x14ac:dyDescent="0.2">
      <c r="A20" s="8" t="s">
        <v>123</v>
      </c>
      <c r="E20" s="33" t="s">
        <v>125</v>
      </c>
      <c r="F20" s="28"/>
      <c r="G20" s="34">
        <v>23</v>
      </c>
      <c r="H20" s="28"/>
      <c r="I20" s="29">
        <f>'درآمد سرمایه گذاری در اوراق به'!D21</f>
        <v>2262079963</v>
      </c>
      <c r="J20" s="28"/>
      <c r="K20" s="29">
        <v>0</v>
      </c>
      <c r="L20" s="28"/>
      <c r="M20" s="29">
        <f t="shared" si="0"/>
        <v>2262079963</v>
      </c>
      <c r="N20" s="28"/>
      <c r="O20" s="29">
        <f t="shared" si="1"/>
        <v>2262079963</v>
      </c>
      <c r="P20" s="28"/>
      <c r="Q20" s="29">
        <v>0</v>
      </c>
      <c r="R20" s="28"/>
      <c r="S20" s="29">
        <f t="shared" si="2"/>
        <v>2262079963</v>
      </c>
      <c r="T20" s="28"/>
      <c r="U20" s="28"/>
    </row>
    <row r="21" spans="1:21" ht="21.75" customHeight="1" x14ac:dyDescent="0.2">
      <c r="A21" s="8" t="s">
        <v>128</v>
      </c>
      <c r="E21" s="33" t="s">
        <v>129</v>
      </c>
      <c r="F21" s="28"/>
      <c r="G21" s="34">
        <v>23</v>
      </c>
      <c r="H21" s="28"/>
      <c r="I21" s="29">
        <f>'درآمد سرمایه گذاری در اوراق به'!D22</f>
        <v>6572853099</v>
      </c>
      <c r="J21" s="28"/>
      <c r="K21" s="29">
        <v>0</v>
      </c>
      <c r="L21" s="28"/>
      <c r="M21" s="29">
        <f t="shared" si="0"/>
        <v>6572853099</v>
      </c>
      <c r="N21" s="28"/>
      <c r="O21" s="29">
        <f t="shared" si="1"/>
        <v>6572853099</v>
      </c>
      <c r="P21" s="28"/>
      <c r="Q21" s="29">
        <v>0</v>
      </c>
      <c r="R21" s="28"/>
      <c r="S21" s="29">
        <f t="shared" si="2"/>
        <v>6572853099</v>
      </c>
      <c r="T21" s="28"/>
      <c r="U21" s="28"/>
    </row>
    <row r="22" spans="1:21" ht="21.75" customHeight="1" x14ac:dyDescent="0.2">
      <c r="A22" s="8" t="s">
        <v>120</v>
      </c>
      <c r="E22" s="33" t="s">
        <v>122</v>
      </c>
      <c r="F22" s="28"/>
      <c r="G22" s="34">
        <v>23</v>
      </c>
      <c r="H22" s="28"/>
      <c r="I22" s="29">
        <f>'درآمد سرمایه گذاری در اوراق به'!D23</f>
        <v>11027129028</v>
      </c>
      <c r="J22" s="28"/>
      <c r="K22" s="29">
        <v>0</v>
      </c>
      <c r="L22" s="28"/>
      <c r="M22" s="29">
        <f t="shared" si="0"/>
        <v>11027129028</v>
      </c>
      <c r="N22" s="28"/>
      <c r="O22" s="29">
        <f t="shared" si="1"/>
        <v>11027129028</v>
      </c>
      <c r="P22" s="28"/>
      <c r="Q22" s="29">
        <v>0</v>
      </c>
      <c r="R22" s="28"/>
      <c r="S22" s="29">
        <f t="shared" si="2"/>
        <v>11027129028</v>
      </c>
      <c r="T22" s="28"/>
      <c r="U22" s="28"/>
    </row>
    <row r="23" spans="1:21" ht="21.75" customHeight="1" x14ac:dyDescent="0.2">
      <c r="A23" s="68" t="s">
        <v>282</v>
      </c>
      <c r="B23" s="68"/>
      <c r="E23" s="33" t="s">
        <v>165</v>
      </c>
      <c r="F23" s="28"/>
      <c r="G23" s="34">
        <v>23</v>
      </c>
      <c r="H23" s="28"/>
      <c r="I23" s="29">
        <f>'درآمد سرمایه گذاری در اوراق به'!D24</f>
        <v>210827706673</v>
      </c>
      <c r="J23" s="28"/>
      <c r="K23" s="29">
        <v>0</v>
      </c>
      <c r="L23" s="28"/>
      <c r="M23" s="29">
        <f t="shared" si="0"/>
        <v>210827706673</v>
      </c>
      <c r="N23" s="28"/>
      <c r="O23" s="29">
        <f t="shared" si="1"/>
        <v>210827706673</v>
      </c>
      <c r="P23" s="28"/>
      <c r="Q23" s="29">
        <v>0</v>
      </c>
      <c r="R23" s="28"/>
      <c r="S23" s="29">
        <f t="shared" si="2"/>
        <v>210827706673</v>
      </c>
      <c r="T23" s="28"/>
      <c r="U23" s="28"/>
    </row>
    <row r="24" spans="1:21" ht="21.75" customHeight="1" x14ac:dyDescent="0.2">
      <c r="A24" s="43" t="s">
        <v>283</v>
      </c>
      <c r="B24" s="43"/>
      <c r="E24" s="33" t="s">
        <v>165</v>
      </c>
      <c r="F24" s="28"/>
      <c r="G24" s="34">
        <v>23</v>
      </c>
      <c r="H24" s="28"/>
      <c r="I24" s="29">
        <f>'درآمد سرمایه گذاری در اوراق به'!D25</f>
        <v>182720136221</v>
      </c>
      <c r="J24" s="28"/>
      <c r="K24" s="29">
        <v>0</v>
      </c>
      <c r="L24" s="28"/>
      <c r="M24" s="29">
        <f t="shared" si="0"/>
        <v>182720136221</v>
      </c>
      <c r="N24" s="28"/>
      <c r="O24" s="29">
        <f t="shared" si="1"/>
        <v>182720136221</v>
      </c>
      <c r="P24" s="28"/>
      <c r="Q24" s="29">
        <v>0</v>
      </c>
      <c r="R24" s="28"/>
      <c r="S24" s="29">
        <f t="shared" si="2"/>
        <v>182720136221</v>
      </c>
      <c r="T24" s="28"/>
      <c r="U24" s="28"/>
    </row>
    <row r="25" spans="1:21" ht="21.75" customHeight="1" x14ac:dyDescent="0.2">
      <c r="A25" s="8" t="s">
        <v>96</v>
      </c>
      <c r="E25" s="33" t="s">
        <v>98</v>
      </c>
      <c r="F25" s="28"/>
      <c r="G25" s="34">
        <v>23</v>
      </c>
      <c r="H25" s="28"/>
      <c r="I25" s="29">
        <f>'درآمد سرمایه گذاری در اوراق به'!D26</f>
        <v>23647980835</v>
      </c>
      <c r="J25" s="28"/>
      <c r="K25" s="29">
        <v>0</v>
      </c>
      <c r="L25" s="28"/>
      <c r="M25" s="29">
        <f t="shared" si="0"/>
        <v>23647980835</v>
      </c>
      <c r="N25" s="28"/>
      <c r="O25" s="29">
        <f t="shared" si="1"/>
        <v>23647980835</v>
      </c>
      <c r="P25" s="28"/>
      <c r="Q25" s="29">
        <v>0</v>
      </c>
      <c r="R25" s="28"/>
      <c r="S25" s="29">
        <f t="shared" si="2"/>
        <v>23647980835</v>
      </c>
      <c r="T25" s="28"/>
      <c r="U25" s="28"/>
    </row>
    <row r="26" spans="1:21" ht="21.75" customHeight="1" x14ac:dyDescent="0.2">
      <c r="A26" s="8" t="s">
        <v>117</v>
      </c>
      <c r="E26" s="33" t="s">
        <v>119</v>
      </c>
      <c r="F26" s="28"/>
      <c r="G26" s="34">
        <v>23</v>
      </c>
      <c r="H26" s="28"/>
      <c r="I26" s="29">
        <f>'درآمد سرمایه گذاری در اوراق به'!D27</f>
        <v>83887159</v>
      </c>
      <c r="J26" s="28"/>
      <c r="K26" s="29">
        <v>0</v>
      </c>
      <c r="L26" s="28"/>
      <c r="M26" s="29">
        <f t="shared" si="0"/>
        <v>83887159</v>
      </c>
      <c r="N26" s="28"/>
      <c r="O26" s="29">
        <f t="shared" si="1"/>
        <v>83887159</v>
      </c>
      <c r="P26" s="28"/>
      <c r="Q26" s="29">
        <v>0</v>
      </c>
      <c r="R26" s="28"/>
      <c r="S26" s="29">
        <f>O26+Q26</f>
        <v>83887159</v>
      </c>
      <c r="T26" s="28"/>
      <c r="U26" s="28"/>
    </row>
    <row r="27" spans="1:21" ht="21.75" customHeight="1" x14ac:dyDescent="0.2">
      <c r="A27" s="8" t="s">
        <v>160</v>
      </c>
      <c r="E27" s="33" t="s">
        <v>162</v>
      </c>
      <c r="F27" s="28"/>
      <c r="G27" s="34">
        <v>23</v>
      </c>
      <c r="H27" s="28"/>
      <c r="I27" s="29">
        <f>'درآمد سرمایه گذاری در اوراق به'!D28</f>
        <v>13843470196</v>
      </c>
      <c r="J27" s="28"/>
      <c r="K27" s="29">
        <v>0</v>
      </c>
      <c r="L27" s="28"/>
      <c r="M27" s="29">
        <f t="shared" si="0"/>
        <v>13843470196</v>
      </c>
      <c r="N27" s="28"/>
      <c r="O27" s="29">
        <f t="shared" si="1"/>
        <v>13843470196</v>
      </c>
      <c r="P27" s="28"/>
      <c r="Q27" s="29">
        <v>0</v>
      </c>
      <c r="R27" s="28"/>
      <c r="S27" s="29">
        <f t="shared" si="2"/>
        <v>13843470196</v>
      </c>
      <c r="T27" s="28"/>
      <c r="U27" s="28"/>
    </row>
    <row r="28" spans="1:21" ht="21.75" customHeight="1" x14ac:dyDescent="0.2">
      <c r="A28" s="8" t="s">
        <v>114</v>
      </c>
      <c r="E28" s="33" t="s">
        <v>116</v>
      </c>
      <c r="F28" s="28"/>
      <c r="G28" s="34">
        <v>23</v>
      </c>
      <c r="H28" s="28"/>
      <c r="I28" s="29">
        <f>'درآمد سرمایه گذاری در اوراق به'!D29</f>
        <v>28409684814</v>
      </c>
      <c r="J28" s="28"/>
      <c r="K28" s="29">
        <v>0</v>
      </c>
      <c r="L28" s="28"/>
      <c r="M28" s="29">
        <f t="shared" si="0"/>
        <v>28409684814</v>
      </c>
      <c r="N28" s="28"/>
      <c r="O28" s="29">
        <f t="shared" si="1"/>
        <v>28409684814</v>
      </c>
      <c r="P28" s="28"/>
      <c r="Q28" s="29">
        <v>0</v>
      </c>
      <c r="R28" s="28"/>
      <c r="S28" s="29">
        <f t="shared" si="2"/>
        <v>28409684814</v>
      </c>
      <c r="T28" s="28"/>
      <c r="U28" s="28"/>
    </row>
    <row r="29" spans="1:21" ht="21.75" customHeight="1" x14ac:dyDescent="0.2">
      <c r="A29" s="8" t="s">
        <v>108</v>
      </c>
      <c r="E29" s="33" t="s">
        <v>110</v>
      </c>
      <c r="F29" s="28"/>
      <c r="G29" s="34">
        <v>23</v>
      </c>
      <c r="H29" s="28"/>
      <c r="I29" s="29">
        <f>'درآمد سرمایه گذاری در اوراق به'!D30</f>
        <v>88291245</v>
      </c>
      <c r="J29" s="28"/>
      <c r="K29" s="29">
        <v>0</v>
      </c>
      <c r="L29" s="28"/>
      <c r="M29" s="29">
        <f t="shared" si="0"/>
        <v>88291245</v>
      </c>
      <c r="N29" s="28"/>
      <c r="O29" s="29">
        <f t="shared" si="1"/>
        <v>88291245</v>
      </c>
      <c r="P29" s="28"/>
      <c r="Q29" s="29">
        <v>0</v>
      </c>
      <c r="R29" s="28"/>
      <c r="S29" s="29">
        <f t="shared" si="2"/>
        <v>88291245</v>
      </c>
      <c r="T29" s="28"/>
      <c r="U29" s="28"/>
    </row>
    <row r="30" spans="1:21" ht="21.75" customHeight="1" x14ac:dyDescent="0.2">
      <c r="A30" s="11" t="s">
        <v>111</v>
      </c>
      <c r="E30" s="33" t="s">
        <v>113</v>
      </c>
      <c r="F30" s="28"/>
      <c r="G30" s="34">
        <v>18</v>
      </c>
      <c r="H30" s="28"/>
      <c r="I30" s="30">
        <f>'درآمد سرمایه گذاری در اوراق به'!D31</f>
        <v>2870217336</v>
      </c>
      <c r="J30" s="28"/>
      <c r="K30" s="30">
        <v>0</v>
      </c>
      <c r="L30" s="28"/>
      <c r="M30" s="52">
        <f t="shared" si="0"/>
        <v>2870217336</v>
      </c>
      <c r="N30" s="28"/>
      <c r="O30" s="52">
        <f t="shared" si="1"/>
        <v>2870217336</v>
      </c>
      <c r="P30" s="28"/>
      <c r="Q30" s="30">
        <v>0</v>
      </c>
      <c r="R30" s="28"/>
      <c r="S30" s="52">
        <f t="shared" si="2"/>
        <v>2870217336</v>
      </c>
      <c r="T30" s="28"/>
      <c r="U30" s="28"/>
    </row>
    <row r="31" spans="1:21" ht="21.75" customHeight="1" thickBot="1" x14ac:dyDescent="0.25">
      <c r="A31" s="15" t="s">
        <v>32</v>
      </c>
      <c r="C31" s="9"/>
      <c r="E31" s="29"/>
      <c r="F31" s="28"/>
      <c r="G31" s="29"/>
      <c r="H31" s="28"/>
      <c r="I31" s="38">
        <f>SUM(I8:I30)</f>
        <v>1263695817603</v>
      </c>
      <c r="J31" s="28"/>
      <c r="K31" s="38">
        <f>SUM(K8:K30)</f>
        <v>0</v>
      </c>
      <c r="L31" s="28"/>
      <c r="M31" s="38">
        <f>SUM(M8:M30)</f>
        <v>1263695817603</v>
      </c>
      <c r="N31" s="28"/>
      <c r="O31" s="53">
        <f>SUM(O8:O30)</f>
        <v>1263695817603</v>
      </c>
      <c r="P31" s="28"/>
      <c r="Q31" s="38">
        <f>SUM(Q8:Q30)</f>
        <v>0</v>
      </c>
      <c r="R31" s="28"/>
      <c r="S31" s="44">
        <f>SUM(S8:S30)</f>
        <v>1263695817603</v>
      </c>
      <c r="T31" s="28"/>
      <c r="U31" s="28"/>
    </row>
    <row r="32" spans="1:21" ht="13.5" thickTop="1" x14ac:dyDescent="0.2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2"/>
  <sheetViews>
    <sheetView rightToLeft="1" workbookViewId="0">
      <selection activeCell="B22" sqref="B22"/>
    </sheetView>
  </sheetViews>
  <sheetFormatPr defaultRowHeight="12.75" x14ac:dyDescent="0.2"/>
  <cols>
    <col min="1" max="1" width="39.7109375" bestFit="1" customWidth="1"/>
    <col min="2" max="2" width="1.28515625" customWidth="1"/>
    <col min="3" max="3" width="18.7109375" bestFit="1" customWidth="1"/>
    <col min="4" max="4" width="1.28515625" customWidth="1"/>
    <col min="5" max="5" width="16.5703125" bestFit="1" customWidth="1"/>
    <col min="6" max="6" width="1.28515625" customWidth="1"/>
    <col min="7" max="7" width="18.7109375" bestFit="1" customWidth="1"/>
    <col min="8" max="8" width="1.28515625" customWidth="1"/>
    <col min="9" max="9" width="18.7109375" bestFit="1" customWidth="1"/>
    <col min="10" max="10" width="1.28515625" customWidth="1"/>
    <col min="11" max="11" width="16.570312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/>
    <row r="5" spans="1:13" ht="14.45" customHeight="1" x14ac:dyDescent="0.2">
      <c r="A5" s="72" t="s">
        <v>263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4.45" customHeight="1" x14ac:dyDescent="0.2">
      <c r="A6" s="73" t="s">
        <v>204</v>
      </c>
      <c r="C6" s="73" t="s">
        <v>220</v>
      </c>
      <c r="D6" s="73"/>
      <c r="E6" s="73"/>
      <c r="F6" s="73"/>
      <c r="G6" s="73"/>
      <c r="I6" s="73" t="s">
        <v>221</v>
      </c>
      <c r="J6" s="73"/>
      <c r="K6" s="73"/>
      <c r="L6" s="73"/>
      <c r="M6" s="73"/>
    </row>
    <row r="7" spans="1:13" ht="29.1" customHeight="1" x14ac:dyDescent="0.2">
      <c r="A7" s="73"/>
      <c r="C7" s="19" t="s">
        <v>261</v>
      </c>
      <c r="D7" s="3"/>
      <c r="E7" s="19" t="s">
        <v>251</v>
      </c>
      <c r="F7" s="3"/>
      <c r="G7" s="19" t="s">
        <v>262</v>
      </c>
      <c r="I7" s="19" t="s">
        <v>261</v>
      </c>
      <c r="J7" s="3"/>
      <c r="K7" s="19" t="s">
        <v>251</v>
      </c>
      <c r="L7" s="3"/>
      <c r="M7" s="19" t="s">
        <v>262</v>
      </c>
    </row>
    <row r="8" spans="1:13" ht="21.75" customHeight="1" x14ac:dyDescent="0.2">
      <c r="A8" s="5" t="s">
        <v>185</v>
      </c>
      <c r="C8" s="6">
        <v>296733729300</v>
      </c>
      <c r="E8" s="6">
        <v>1087252094</v>
      </c>
      <c r="G8" s="6">
        <v>295646477206</v>
      </c>
      <c r="I8" s="6">
        <v>296733729300</v>
      </c>
      <c r="K8" s="6">
        <v>1087252094</v>
      </c>
      <c r="M8" s="6">
        <v>295646477206</v>
      </c>
    </row>
    <row r="9" spans="1:13" ht="21.75" customHeight="1" x14ac:dyDescent="0.2">
      <c r="A9" s="8" t="s">
        <v>187</v>
      </c>
      <c r="C9" s="9">
        <v>554533387408</v>
      </c>
      <c r="E9" s="9">
        <v>1801863009</v>
      </c>
      <c r="G9" s="9">
        <v>552731524399</v>
      </c>
      <c r="I9" s="9">
        <v>554533387408</v>
      </c>
      <c r="K9" s="9">
        <v>1801863009</v>
      </c>
      <c r="M9" s="9">
        <v>552731524399</v>
      </c>
    </row>
    <row r="10" spans="1:13" ht="21.75" customHeight="1" x14ac:dyDescent="0.2">
      <c r="A10" s="8" t="s">
        <v>189</v>
      </c>
      <c r="C10" s="9">
        <v>4189</v>
      </c>
      <c r="E10" s="9">
        <v>0</v>
      </c>
      <c r="G10" s="9">
        <v>4189</v>
      </c>
      <c r="I10" s="9">
        <v>4189</v>
      </c>
      <c r="K10" s="9">
        <v>0</v>
      </c>
      <c r="M10" s="9">
        <v>4189</v>
      </c>
    </row>
    <row r="11" spans="1:13" ht="21.75" customHeight="1" x14ac:dyDescent="0.2">
      <c r="A11" s="8" t="s">
        <v>190</v>
      </c>
      <c r="C11" s="9">
        <v>57646</v>
      </c>
      <c r="E11" s="9">
        <v>0</v>
      </c>
      <c r="G11" s="9">
        <v>57646</v>
      </c>
      <c r="I11" s="9">
        <v>57646</v>
      </c>
      <c r="K11" s="9">
        <v>0</v>
      </c>
      <c r="M11" s="9">
        <v>57646</v>
      </c>
    </row>
    <row r="12" spans="1:13" ht="21.75" customHeight="1" x14ac:dyDescent="0.2">
      <c r="A12" s="8" t="s">
        <v>191</v>
      </c>
      <c r="C12" s="9">
        <v>1924</v>
      </c>
      <c r="E12" s="9">
        <v>0</v>
      </c>
      <c r="G12" s="9">
        <v>1924</v>
      </c>
      <c r="I12" s="9">
        <v>1924</v>
      </c>
      <c r="K12" s="9">
        <v>0</v>
      </c>
      <c r="M12" s="9">
        <v>1924</v>
      </c>
    </row>
    <row r="13" spans="1:13" ht="21.75" customHeight="1" x14ac:dyDescent="0.2">
      <c r="A13" s="8" t="s">
        <v>192</v>
      </c>
      <c r="C13" s="9">
        <v>1581478</v>
      </c>
      <c r="E13" s="9">
        <v>0</v>
      </c>
      <c r="G13" s="9">
        <v>1581478</v>
      </c>
      <c r="I13" s="9">
        <v>1581478</v>
      </c>
      <c r="K13" s="9">
        <v>0</v>
      </c>
      <c r="M13" s="9">
        <v>1581478</v>
      </c>
    </row>
    <row r="14" spans="1:13" ht="21.75" customHeight="1" x14ac:dyDescent="0.2">
      <c r="A14" s="8" t="s">
        <v>194</v>
      </c>
      <c r="C14" s="9">
        <v>75835673866</v>
      </c>
      <c r="E14" s="9">
        <v>251610542</v>
      </c>
      <c r="G14" s="9">
        <v>75584063324</v>
      </c>
      <c r="I14" s="9">
        <v>75835673866</v>
      </c>
      <c r="K14" s="9">
        <v>251610542</v>
      </c>
      <c r="M14" s="9">
        <v>75584063324</v>
      </c>
    </row>
    <row r="15" spans="1:13" ht="21.75" customHeight="1" x14ac:dyDescent="0.2">
      <c r="A15" s="8" t="s">
        <v>196</v>
      </c>
      <c r="C15" s="9">
        <v>19678</v>
      </c>
      <c r="E15" s="9">
        <v>0</v>
      </c>
      <c r="G15" s="9">
        <v>19678</v>
      </c>
      <c r="I15" s="9">
        <v>19678</v>
      </c>
      <c r="K15" s="9">
        <v>0</v>
      </c>
      <c r="M15" s="9">
        <v>19678</v>
      </c>
    </row>
    <row r="16" spans="1:13" ht="21.75" customHeight="1" x14ac:dyDescent="0.2">
      <c r="A16" s="8" t="s">
        <v>197</v>
      </c>
      <c r="C16" s="9">
        <v>562187039346</v>
      </c>
      <c r="E16" s="9">
        <v>2181439934</v>
      </c>
      <c r="G16" s="9">
        <v>560005599412</v>
      </c>
      <c r="I16" s="9">
        <v>562187039346</v>
      </c>
      <c r="K16" s="9">
        <v>2181439934</v>
      </c>
      <c r="M16" s="9">
        <v>560005599412</v>
      </c>
    </row>
    <row r="17" spans="1:13" ht="21.75" customHeight="1" x14ac:dyDescent="0.2">
      <c r="A17" s="8" t="s">
        <v>198</v>
      </c>
      <c r="C17" s="9">
        <v>168785353932</v>
      </c>
      <c r="E17" s="9">
        <v>0</v>
      </c>
      <c r="G17" s="9">
        <v>168785353932</v>
      </c>
      <c r="I17" s="9">
        <v>168785353932</v>
      </c>
      <c r="K17" s="9">
        <v>0</v>
      </c>
      <c r="M17" s="9">
        <v>168785353932</v>
      </c>
    </row>
    <row r="18" spans="1:13" ht="21.75" customHeight="1" x14ac:dyDescent="0.2">
      <c r="A18" s="8" t="s">
        <v>200</v>
      </c>
      <c r="C18" s="9">
        <v>50000000001</v>
      </c>
      <c r="E18" s="9">
        <v>25989618</v>
      </c>
      <c r="G18" s="9">
        <v>49974010383</v>
      </c>
      <c r="I18" s="9">
        <v>50000000001</v>
      </c>
      <c r="K18" s="9">
        <v>25989618</v>
      </c>
      <c r="M18" s="9">
        <v>49974010383</v>
      </c>
    </row>
    <row r="19" spans="1:13" ht="21.75" customHeight="1" thickBot="1" x14ac:dyDescent="0.25">
      <c r="A19" s="15" t="s">
        <v>32</v>
      </c>
      <c r="C19" s="16">
        <f>SUM(C8:C18)</f>
        <v>1708076848768</v>
      </c>
      <c r="E19" s="16">
        <f>SUM(E8:E18)</f>
        <v>5348155197</v>
      </c>
      <c r="G19" s="16">
        <f>SUM(G8:G18)</f>
        <v>1702728693571</v>
      </c>
      <c r="I19" s="16">
        <f>SUM(I8:I18)</f>
        <v>1708076848768</v>
      </c>
      <c r="K19" s="16">
        <f>SUM(K8:K18)</f>
        <v>5348155197</v>
      </c>
      <c r="M19" s="16">
        <f>SUM(M8:M18)</f>
        <v>1702728693571</v>
      </c>
    </row>
    <row r="22" spans="1:13" x14ac:dyDescent="0.2"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</sheetData>
  <autoFilter ref="A7:M19" xr:uid="{00000000-0001-0000-1100-000000000000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workbookViewId="0">
      <selection activeCell="A36" sqref="A36"/>
    </sheetView>
  </sheetViews>
  <sheetFormatPr defaultRowHeight="12.75" x14ac:dyDescent="0.2"/>
  <cols>
    <col min="1" max="1" width="27" bestFit="1" customWidth="1"/>
    <col min="2" max="2" width="1.28515625" customWidth="1"/>
    <col min="3" max="3" width="8.140625" bestFit="1" customWidth="1"/>
    <col min="4" max="4" width="1.28515625" customWidth="1"/>
    <col min="5" max="5" width="14.7109375" bestFit="1" customWidth="1"/>
    <col min="6" max="6" width="1.28515625" customWidth="1"/>
    <col min="7" max="7" width="14.7109375" bestFit="1" customWidth="1"/>
    <col min="8" max="8" width="1.28515625" customWidth="1"/>
    <col min="9" max="9" width="15.140625" bestFit="1" customWidth="1"/>
    <col min="10" max="10" width="1.28515625" customWidth="1"/>
    <col min="11" max="11" width="8.140625" bestFit="1" customWidth="1"/>
    <col min="12" max="12" width="1.28515625" customWidth="1"/>
    <col min="13" max="13" width="14.7109375" bestFit="1" customWidth="1"/>
    <col min="14" max="14" width="1.28515625" customWidth="1"/>
    <col min="15" max="15" width="14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72" t="s">
        <v>264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73" t="s">
        <v>204</v>
      </c>
      <c r="C6" s="73" t="s">
        <v>220</v>
      </c>
      <c r="D6" s="73"/>
      <c r="E6" s="73"/>
      <c r="F6" s="73"/>
      <c r="G6" s="73"/>
      <c r="H6" s="73"/>
      <c r="I6" s="73"/>
      <c r="K6" s="73" t="s">
        <v>221</v>
      </c>
      <c r="L6" s="73"/>
      <c r="M6" s="73"/>
      <c r="N6" s="73"/>
      <c r="O6" s="73"/>
      <c r="P6" s="73"/>
      <c r="Q6" s="73"/>
      <c r="R6" s="73"/>
    </row>
    <row r="7" spans="1:18" ht="42" x14ac:dyDescent="0.2">
      <c r="A7" s="73"/>
      <c r="C7" s="19" t="s">
        <v>13</v>
      </c>
      <c r="D7" s="3"/>
      <c r="E7" s="19" t="s">
        <v>265</v>
      </c>
      <c r="F7" s="3"/>
      <c r="G7" s="19" t="s">
        <v>266</v>
      </c>
      <c r="H7" s="3"/>
      <c r="I7" s="19" t="s">
        <v>267</v>
      </c>
      <c r="K7" s="19" t="s">
        <v>13</v>
      </c>
      <c r="L7" s="3"/>
      <c r="M7" s="19" t="s">
        <v>265</v>
      </c>
      <c r="N7" s="3"/>
      <c r="O7" s="19" t="s">
        <v>266</v>
      </c>
      <c r="P7" s="3"/>
      <c r="Q7" s="95" t="s">
        <v>267</v>
      </c>
      <c r="R7" s="95"/>
    </row>
    <row r="8" spans="1:18" ht="21.75" customHeight="1" x14ac:dyDescent="0.2">
      <c r="A8" s="20" t="s">
        <v>69</v>
      </c>
      <c r="C8" s="21">
        <v>763391</v>
      </c>
      <c r="E8" s="21">
        <v>48999866802</v>
      </c>
      <c r="G8" s="21">
        <f>E8-I8</f>
        <v>49977753444</v>
      </c>
      <c r="I8" s="21">
        <v>-977886642</v>
      </c>
      <c r="K8" s="21">
        <v>763391</v>
      </c>
      <c r="M8" s="21">
        <v>48999866802</v>
      </c>
      <c r="O8" s="21">
        <f>M8-Q8</f>
        <v>49977753444</v>
      </c>
      <c r="Q8" s="93">
        <v>-977886642</v>
      </c>
      <c r="R8" s="93"/>
    </row>
    <row r="9" spans="1:18" ht="21.75" customHeight="1" x14ac:dyDescent="0.2">
      <c r="A9" s="15" t="s">
        <v>32</v>
      </c>
      <c r="C9" s="16">
        <f>SUM(C8)</f>
        <v>763391</v>
      </c>
      <c r="E9" s="16">
        <f>SUM(E8)</f>
        <v>48999866802</v>
      </c>
      <c r="G9" s="16">
        <f>SUM(G8)</f>
        <v>49977753444</v>
      </c>
      <c r="I9" s="16">
        <f>SUM(I8)</f>
        <v>-977886642</v>
      </c>
      <c r="K9" s="16">
        <f>SUM(K8)</f>
        <v>763391</v>
      </c>
      <c r="M9" s="16">
        <f>SUM(M8)</f>
        <v>48999866802</v>
      </c>
      <c r="O9" s="16">
        <f>SUM(O8)</f>
        <v>49977753444</v>
      </c>
      <c r="Q9" s="94">
        <f>SUM(Q8)</f>
        <v>-977886642</v>
      </c>
      <c r="R9" s="9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1"/>
  <sheetViews>
    <sheetView rightToLeft="1" topLeftCell="A3" zoomScaleNormal="100" zoomScaleSheetLayoutView="80" workbookViewId="0">
      <selection activeCell="AF12" sqref="A12:AF1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customWidth="1"/>
    <col min="7" max="7" width="1.28515625" customWidth="1"/>
    <col min="8" max="8" width="17.85546875" customWidth="1"/>
    <col min="9" max="9" width="1.28515625" customWidth="1"/>
    <col min="10" max="10" width="17.85546875" customWidth="1"/>
    <col min="11" max="11" width="1.28515625" customWidth="1"/>
    <col min="12" max="12" width="9.7109375" customWidth="1"/>
    <col min="13" max="13" width="1.28515625" customWidth="1"/>
    <col min="14" max="14" width="12.85546875" customWidth="1"/>
    <col min="15" max="15" width="1.28515625" customWidth="1"/>
    <col min="16" max="16" width="5.42578125" customWidth="1"/>
    <col min="17" max="17" width="1.28515625" customWidth="1"/>
    <col min="18" max="18" width="10.28515625" customWidth="1"/>
    <col min="19" max="19" width="1.28515625" customWidth="1"/>
    <col min="20" max="20" width="12.140625" customWidth="1"/>
    <col min="21" max="21" width="1.28515625" customWidth="1"/>
    <col min="22" max="22" width="16.140625" customWidth="1"/>
    <col min="23" max="23" width="1.28515625" customWidth="1"/>
    <col min="24" max="24" width="17.85546875" customWidth="1"/>
    <col min="25" max="25" width="1.28515625" customWidth="1"/>
    <col min="26" max="26" width="17.7109375" customWidth="1"/>
    <col min="27" max="27" width="1.28515625" customWidth="1"/>
    <col min="28" max="28" width="18.28515625" customWidth="1"/>
    <col min="29" max="29" width="0.28515625" customWidth="1"/>
    <col min="31" max="31" width="3.7109375" customWidth="1"/>
  </cols>
  <sheetData>
    <row r="1" spans="1:3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31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3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31" ht="14.45" customHeight="1" x14ac:dyDescent="0.2">
      <c r="A4" s="1" t="s">
        <v>3</v>
      </c>
      <c r="B4" s="72" t="s">
        <v>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31" ht="14.45" customHeight="1" x14ac:dyDescent="0.2">
      <c r="A5" s="72" t="s">
        <v>5</v>
      </c>
      <c r="B5" s="72"/>
      <c r="C5" s="72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31" ht="14.45" customHeight="1" x14ac:dyDescent="0.2">
      <c r="F6" s="73" t="s">
        <v>7</v>
      </c>
      <c r="G6" s="73"/>
      <c r="H6" s="73"/>
      <c r="I6" s="73"/>
      <c r="J6" s="73"/>
      <c r="L6" s="73" t="s">
        <v>8</v>
      </c>
      <c r="M6" s="73"/>
      <c r="N6" s="73"/>
      <c r="O6" s="73"/>
      <c r="P6" s="73"/>
      <c r="Q6" s="73"/>
      <c r="R6" s="73"/>
      <c r="T6" s="73" t="s">
        <v>9</v>
      </c>
      <c r="U6" s="73"/>
      <c r="V6" s="73"/>
      <c r="W6" s="73"/>
      <c r="X6" s="73"/>
      <c r="Y6" s="73"/>
      <c r="Z6" s="73"/>
      <c r="AA6" s="73"/>
      <c r="AB6" s="73"/>
      <c r="AE6" s="22">
        <v>146745066113632</v>
      </c>
    </row>
    <row r="7" spans="1:31" ht="14.45" customHeight="1" x14ac:dyDescent="0.2">
      <c r="F7" s="3"/>
      <c r="G7" s="3"/>
      <c r="H7" s="3"/>
      <c r="I7" s="3"/>
      <c r="J7" s="3"/>
      <c r="L7" s="74" t="s">
        <v>10</v>
      </c>
      <c r="M7" s="74"/>
      <c r="N7" s="74"/>
      <c r="O7" s="3"/>
      <c r="P7" s="74" t="s">
        <v>11</v>
      </c>
      <c r="Q7" s="74"/>
      <c r="R7" s="74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73" t="s">
        <v>12</v>
      </c>
      <c r="B8" s="73"/>
      <c r="C8" s="73"/>
      <c r="E8" s="73" t="s">
        <v>13</v>
      </c>
      <c r="F8" s="7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4" t="s">
        <v>18</v>
      </c>
    </row>
    <row r="9" spans="1:31" ht="21.75" customHeight="1" x14ac:dyDescent="0.2">
      <c r="A9" s="75" t="s">
        <v>19</v>
      </c>
      <c r="B9" s="75"/>
      <c r="C9" s="75"/>
      <c r="E9" s="76">
        <v>100000000</v>
      </c>
      <c r="F9" s="76"/>
      <c r="H9" s="6">
        <v>61363035002</v>
      </c>
      <c r="J9" s="6">
        <v>40385389000</v>
      </c>
      <c r="L9" s="6">
        <v>7463221</v>
      </c>
      <c r="N9" s="6">
        <v>0</v>
      </c>
      <c r="P9" s="6">
        <v>0</v>
      </c>
      <c r="R9" s="6">
        <v>0</v>
      </c>
      <c r="T9" s="6">
        <v>107463221</v>
      </c>
      <c r="V9" s="6">
        <v>376</v>
      </c>
      <c r="X9" s="27">
        <v>61363035002</v>
      </c>
      <c r="Y9" s="28"/>
      <c r="Z9" s="27">
        <v>40093831393</v>
      </c>
      <c r="AA9" s="28"/>
      <c r="AB9" s="35">
        <f>Z9/$AE$6</f>
        <v>2.7322098422003063E-4</v>
      </c>
    </row>
    <row r="10" spans="1:31" ht="21.75" customHeight="1" x14ac:dyDescent="0.2">
      <c r="A10" s="77" t="s">
        <v>20</v>
      </c>
      <c r="B10" s="77"/>
      <c r="C10" s="77"/>
      <c r="E10" s="78">
        <v>50000000</v>
      </c>
      <c r="F10" s="78"/>
      <c r="H10" s="9">
        <v>79561387506</v>
      </c>
      <c r="J10" s="9">
        <v>62364169500</v>
      </c>
      <c r="L10" s="9">
        <v>0</v>
      </c>
      <c r="N10" s="9">
        <v>0</v>
      </c>
      <c r="P10" s="9">
        <v>0</v>
      </c>
      <c r="R10" s="9">
        <v>0</v>
      </c>
      <c r="T10" s="9">
        <v>71097006</v>
      </c>
      <c r="V10" s="9">
        <v>873</v>
      </c>
      <c r="X10" s="29">
        <v>79561387506</v>
      </c>
      <c r="Y10" s="28"/>
      <c r="Z10" s="29">
        <v>61587903023</v>
      </c>
      <c r="AA10" s="28"/>
      <c r="AB10" s="35">
        <f>Z10/$AE$6</f>
        <v>4.1969317711376697E-4</v>
      </c>
    </row>
    <row r="11" spans="1:31" ht="21.75" customHeight="1" x14ac:dyDescent="0.2">
      <c r="A11" s="77" t="s">
        <v>21</v>
      </c>
      <c r="B11" s="77"/>
      <c r="C11" s="77"/>
      <c r="E11" s="78">
        <v>10000000</v>
      </c>
      <c r="F11" s="78"/>
      <c r="H11" s="9">
        <v>107084514465</v>
      </c>
      <c r="J11" s="9">
        <v>96547871000</v>
      </c>
      <c r="L11" s="9">
        <v>0</v>
      </c>
      <c r="N11" s="9">
        <v>0</v>
      </c>
      <c r="P11" s="9">
        <v>0</v>
      </c>
      <c r="R11" s="9">
        <v>0</v>
      </c>
      <c r="T11" s="9">
        <v>10000000</v>
      </c>
      <c r="V11" s="9">
        <v>9050</v>
      </c>
      <c r="X11" s="29">
        <v>107084514465</v>
      </c>
      <c r="Y11" s="28"/>
      <c r="Z11" s="29">
        <v>89800435000</v>
      </c>
      <c r="AA11" s="28"/>
      <c r="AB11" s="35">
        <f t="shared" ref="AB11:AB19" si="0">Z11/$AE$6</f>
        <v>6.1194858115681426E-4</v>
      </c>
    </row>
    <row r="12" spans="1:31" ht="21.75" customHeight="1" x14ac:dyDescent="0.2">
      <c r="A12" s="77" t="s">
        <v>22</v>
      </c>
      <c r="B12" s="77"/>
      <c r="C12" s="77"/>
      <c r="E12" s="78">
        <v>20200000</v>
      </c>
      <c r="F12" s="78"/>
      <c r="H12" s="9">
        <v>157012355739</v>
      </c>
      <c r="J12" s="9">
        <v>151130659160</v>
      </c>
      <c r="L12" s="9">
        <v>0</v>
      </c>
      <c r="N12" s="9">
        <v>0</v>
      </c>
      <c r="P12" s="9">
        <v>0</v>
      </c>
      <c r="R12" s="9">
        <v>0</v>
      </c>
      <c r="T12" s="9">
        <v>20200000</v>
      </c>
      <c r="V12" s="9">
        <v>6940</v>
      </c>
      <c r="X12" s="29">
        <v>157012355739</v>
      </c>
      <c r="Y12" s="28"/>
      <c r="Z12" s="29">
        <v>139104346760</v>
      </c>
      <c r="AA12" s="28"/>
      <c r="AB12" s="35">
        <f t="shared" si="0"/>
        <v>9.4793201873161843E-4</v>
      </c>
    </row>
    <row r="13" spans="1:31" ht="21.75" customHeight="1" x14ac:dyDescent="0.2">
      <c r="A13" s="77" t="s">
        <v>23</v>
      </c>
      <c r="B13" s="77"/>
      <c r="C13" s="77"/>
      <c r="E13" s="78">
        <v>42800000</v>
      </c>
      <c r="F13" s="78"/>
      <c r="H13" s="9">
        <v>176678218863</v>
      </c>
      <c r="J13" s="9">
        <v>166309214892</v>
      </c>
      <c r="L13" s="9">
        <v>0</v>
      </c>
      <c r="N13" s="9">
        <v>0</v>
      </c>
      <c r="P13" s="9">
        <v>0</v>
      </c>
      <c r="R13" s="9">
        <v>0</v>
      </c>
      <c r="T13" s="9">
        <v>51764597</v>
      </c>
      <c r="V13" s="9">
        <v>3092</v>
      </c>
      <c r="X13" s="29">
        <v>176678218863</v>
      </c>
      <c r="Y13" s="28"/>
      <c r="Z13" s="29">
        <v>158818900008</v>
      </c>
      <c r="AA13" s="28"/>
      <c r="AB13" s="35">
        <f t="shared" si="0"/>
        <v>1.0822776139200389E-3</v>
      </c>
    </row>
    <row r="14" spans="1:31" ht="21.75" customHeight="1" x14ac:dyDescent="0.2">
      <c r="A14" s="77" t="s">
        <v>24</v>
      </c>
      <c r="B14" s="77"/>
      <c r="C14" s="77"/>
      <c r="E14" s="78">
        <v>3933785</v>
      </c>
      <c r="F14" s="78"/>
      <c r="H14" s="9">
        <v>27071367745</v>
      </c>
      <c r="J14" s="9">
        <v>27386091923.121201</v>
      </c>
      <c r="L14" s="9">
        <v>0</v>
      </c>
      <c r="N14" s="9">
        <v>0</v>
      </c>
      <c r="P14" s="9">
        <v>0</v>
      </c>
      <c r="R14" s="9">
        <v>0</v>
      </c>
      <c r="T14" s="9">
        <v>3933785</v>
      </c>
      <c r="V14" s="9">
        <v>7016</v>
      </c>
      <c r="X14" s="29">
        <v>27071367745</v>
      </c>
      <c r="Y14" s="28"/>
      <c r="Z14" s="29">
        <v>27386091923</v>
      </c>
      <c r="AA14" s="28"/>
      <c r="AB14" s="35">
        <f t="shared" si="0"/>
        <v>1.8662359592923954E-4</v>
      </c>
    </row>
    <row r="15" spans="1:31" ht="21.75" customHeight="1" x14ac:dyDescent="0.2">
      <c r="A15" s="77" t="s">
        <v>25</v>
      </c>
      <c r="B15" s="77"/>
      <c r="C15" s="77"/>
      <c r="E15" s="78">
        <v>24427181</v>
      </c>
      <c r="F15" s="78"/>
      <c r="H15" s="9">
        <v>58625234400</v>
      </c>
      <c r="J15" s="9">
        <v>33715557217.200199</v>
      </c>
      <c r="L15" s="9">
        <v>0</v>
      </c>
      <c r="N15" s="9">
        <v>0</v>
      </c>
      <c r="P15" s="9">
        <v>0</v>
      </c>
      <c r="R15" s="9">
        <v>0</v>
      </c>
      <c r="T15" s="9">
        <v>24427181</v>
      </c>
      <c r="V15" s="9">
        <v>1208</v>
      </c>
      <c r="X15" s="29">
        <v>58625234400</v>
      </c>
      <c r="Y15" s="28"/>
      <c r="Z15" s="29">
        <v>29279937540</v>
      </c>
      <c r="AA15" s="28"/>
      <c r="AB15" s="35">
        <f t="shared" si="0"/>
        <v>1.9952928105485392E-4</v>
      </c>
    </row>
    <row r="16" spans="1:31" ht="21.75" customHeight="1" x14ac:dyDescent="0.2">
      <c r="A16" s="77" t="s">
        <v>27</v>
      </c>
      <c r="B16" s="77"/>
      <c r="C16" s="77"/>
      <c r="E16" s="78">
        <v>15500000</v>
      </c>
      <c r="F16" s="78"/>
      <c r="H16" s="9">
        <v>167973754896</v>
      </c>
      <c r="J16" s="9">
        <v>126425120700</v>
      </c>
      <c r="L16" s="9">
        <v>0</v>
      </c>
      <c r="N16" s="9">
        <v>0</v>
      </c>
      <c r="P16" s="9">
        <v>0</v>
      </c>
      <c r="R16" s="9">
        <v>0</v>
      </c>
      <c r="T16" s="9">
        <v>15500000</v>
      </c>
      <c r="V16" s="9">
        <v>7960</v>
      </c>
      <c r="X16" s="29">
        <v>167973754896</v>
      </c>
      <c r="Y16" s="28"/>
      <c r="Z16" s="29">
        <v>122426272600</v>
      </c>
      <c r="AA16" s="28"/>
      <c r="AB16" s="35">
        <f t="shared" si="0"/>
        <v>8.3427862920583136E-4</v>
      </c>
    </row>
    <row r="17" spans="1:28" ht="21.75" customHeight="1" x14ac:dyDescent="0.2">
      <c r="A17" s="77" t="s">
        <v>28</v>
      </c>
      <c r="B17" s="77"/>
      <c r="C17" s="77"/>
      <c r="E17" s="78">
        <v>300000</v>
      </c>
      <c r="F17" s="78"/>
      <c r="H17" s="9">
        <v>37535888558</v>
      </c>
      <c r="J17" s="9">
        <v>37403617650</v>
      </c>
      <c r="L17" s="9">
        <v>0</v>
      </c>
      <c r="N17" s="9">
        <v>0</v>
      </c>
      <c r="P17" s="9">
        <v>0</v>
      </c>
      <c r="R17" s="9">
        <v>0</v>
      </c>
      <c r="T17" s="9">
        <v>300000</v>
      </c>
      <c r="V17" s="9">
        <v>126980</v>
      </c>
      <c r="X17" s="29">
        <v>37535888558</v>
      </c>
      <c r="Y17" s="28"/>
      <c r="Z17" s="29">
        <v>37799533380</v>
      </c>
      <c r="AA17" s="28"/>
      <c r="AB17" s="35">
        <f t="shared" si="0"/>
        <v>2.5758640055897989E-4</v>
      </c>
    </row>
    <row r="18" spans="1:28" ht="21.75" customHeight="1" x14ac:dyDescent="0.2">
      <c r="A18" s="77" t="s">
        <v>29</v>
      </c>
      <c r="B18" s="77"/>
      <c r="C18" s="77"/>
      <c r="E18" s="78">
        <v>46400000</v>
      </c>
      <c r="F18" s="78"/>
      <c r="H18" s="9">
        <v>158829553310</v>
      </c>
      <c r="J18" s="9">
        <v>133980264480</v>
      </c>
      <c r="L18" s="9">
        <v>0</v>
      </c>
      <c r="N18" s="9">
        <v>0</v>
      </c>
      <c r="P18" s="9">
        <v>0</v>
      </c>
      <c r="R18" s="9">
        <v>0</v>
      </c>
      <c r="T18" s="9">
        <v>46400000</v>
      </c>
      <c r="V18" s="9">
        <v>2914</v>
      </c>
      <c r="X18" s="29">
        <v>158829553310</v>
      </c>
      <c r="Y18" s="28"/>
      <c r="Z18" s="29">
        <v>134164429792</v>
      </c>
      <c r="AA18" s="28"/>
      <c r="AB18" s="35">
        <f t="shared" si="0"/>
        <v>9.1426876109149601E-4</v>
      </c>
    </row>
    <row r="19" spans="1:28" ht="21.75" customHeight="1" x14ac:dyDescent="0.2">
      <c r="A19" s="80" t="s">
        <v>31</v>
      </c>
      <c r="B19" s="80"/>
      <c r="C19" s="80"/>
      <c r="D19" s="12"/>
      <c r="E19" s="78">
        <v>6000000</v>
      </c>
      <c r="F19" s="78"/>
      <c r="H19" s="13">
        <v>128273682704</v>
      </c>
      <c r="J19" s="13">
        <v>97937049000</v>
      </c>
      <c r="L19" s="13">
        <v>0</v>
      </c>
      <c r="N19" s="13">
        <v>0</v>
      </c>
      <c r="P19" s="13">
        <v>0</v>
      </c>
      <c r="R19" s="13">
        <v>0</v>
      </c>
      <c r="T19" s="9">
        <v>6000000</v>
      </c>
      <c r="V19" s="9">
        <v>15480</v>
      </c>
      <c r="X19" s="30">
        <v>128273682704</v>
      </c>
      <c r="Y19" s="28"/>
      <c r="Z19" s="30">
        <v>92162037600</v>
      </c>
      <c r="AA19" s="28"/>
      <c r="AB19" s="36">
        <f t="shared" si="0"/>
        <v>6.2804181456182215E-4</v>
      </c>
    </row>
    <row r="20" spans="1:28" ht="21.75" customHeight="1" thickBot="1" x14ac:dyDescent="0.25">
      <c r="A20" s="81" t="s">
        <v>32</v>
      </c>
      <c r="B20" s="81"/>
      <c r="C20" s="81"/>
      <c r="D20" s="81"/>
      <c r="E20" s="79">
        <f>SUM(E9:F19)</f>
        <v>319560966</v>
      </c>
      <c r="F20" s="79"/>
      <c r="H20" s="16">
        <f>SUM(H9:H19)</f>
        <v>1160008993188</v>
      </c>
      <c r="J20" s="16">
        <f>SUM(J9:J19)</f>
        <v>973585004522.32141</v>
      </c>
      <c r="L20" s="16">
        <f>SUM(L9:L19)</f>
        <v>7463221</v>
      </c>
      <c r="N20" s="16">
        <v>0</v>
      </c>
      <c r="P20" s="16">
        <v>0</v>
      </c>
      <c r="R20" s="16">
        <v>0</v>
      </c>
      <c r="T20" s="9"/>
      <c r="V20" s="9"/>
      <c r="X20" s="16">
        <f>SUM(X9:X19)</f>
        <v>1160008993188</v>
      </c>
      <c r="Z20" s="16">
        <f>SUM(Z9:Z19)</f>
        <v>932623719019</v>
      </c>
      <c r="AB20" s="37">
        <f>SUM(AB9:AB19)</f>
        <v>6.3554008575444909E-3</v>
      </c>
    </row>
    <row r="21" spans="1:28" ht="13.5" thickTop="1" x14ac:dyDescent="0.2"/>
  </sheetData>
  <mergeCells count="37">
    <mergeCell ref="A17:C17"/>
    <mergeCell ref="E17:F17"/>
    <mergeCell ref="A18:C18"/>
    <mergeCell ref="E18:F18"/>
    <mergeCell ref="E20:F20"/>
    <mergeCell ref="A19:C19"/>
    <mergeCell ref="E19:F19"/>
    <mergeCell ref="A20:D20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E14" sqref="E14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7.35" customHeight="1" x14ac:dyDescent="0.2"/>
    <row r="5" spans="1:25" ht="14.45" customHeight="1" x14ac:dyDescent="0.2">
      <c r="A5" s="72" t="s">
        <v>268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5" ht="7.35" customHeight="1" x14ac:dyDescent="0.2"/>
    <row r="7" spans="1:25" ht="14.45" customHeight="1" x14ac:dyDescent="0.2">
      <c r="E7" s="73" t="s">
        <v>220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Y7" s="2" t="s">
        <v>221</v>
      </c>
    </row>
    <row r="8" spans="1:25" ht="42" x14ac:dyDescent="0.2">
      <c r="A8" s="2" t="s">
        <v>269</v>
      </c>
      <c r="C8" s="2" t="s">
        <v>270</v>
      </c>
      <c r="E8" s="19" t="s">
        <v>37</v>
      </c>
      <c r="F8" s="3"/>
      <c r="G8" s="19" t="s">
        <v>13</v>
      </c>
      <c r="H8" s="3"/>
      <c r="I8" s="19" t="s">
        <v>36</v>
      </c>
      <c r="J8" s="3"/>
      <c r="K8" s="19" t="s">
        <v>271</v>
      </c>
      <c r="L8" s="3"/>
      <c r="M8" s="19" t="s">
        <v>272</v>
      </c>
      <c r="N8" s="3"/>
      <c r="O8" s="19" t="s">
        <v>273</v>
      </c>
      <c r="P8" s="3"/>
      <c r="Q8" s="19" t="s">
        <v>274</v>
      </c>
      <c r="R8" s="3"/>
      <c r="S8" s="19" t="s">
        <v>275</v>
      </c>
      <c r="T8" s="3"/>
      <c r="U8" s="19" t="s">
        <v>276</v>
      </c>
      <c r="V8" s="3"/>
      <c r="W8" s="19" t="s">
        <v>277</v>
      </c>
      <c r="Y8" s="19" t="s">
        <v>277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75"/>
  <sheetViews>
    <sheetView rightToLeft="1" workbookViewId="0">
      <selection activeCell="O14" sqref="O14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3.85546875" bestFit="1" customWidth="1"/>
    <col min="4" max="4" width="1.28515625" customWidth="1"/>
    <col min="5" max="5" width="18.71093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25.85546875" customWidth="1"/>
    <col min="18" max="18" width="1.28515625" customWidth="1"/>
    <col min="19" max="19" width="0.28515625" customWidth="1"/>
    <col min="24" max="24" width="19.28515625" style="60" bestFit="1" customWidth="1"/>
    <col min="25" max="25" width="19.28515625" bestFit="1" customWidth="1"/>
  </cols>
  <sheetData>
    <row r="1" spans="1:2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5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2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25" ht="14.45" customHeight="1" x14ac:dyDescent="0.2"/>
    <row r="5" spans="1:25" ht="14.45" customHeight="1" x14ac:dyDescent="0.2">
      <c r="A5" s="72" t="s">
        <v>278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25" ht="14.45" customHeight="1" x14ac:dyDescent="0.2">
      <c r="A6" s="73" t="s">
        <v>204</v>
      </c>
      <c r="C6" s="73" t="s">
        <v>220</v>
      </c>
      <c r="D6" s="73"/>
      <c r="E6" s="73"/>
      <c r="F6" s="73"/>
      <c r="G6" s="73"/>
      <c r="H6" s="73"/>
      <c r="I6" s="73"/>
      <c r="K6" s="73" t="s">
        <v>221</v>
      </c>
      <c r="L6" s="73"/>
      <c r="M6" s="73"/>
      <c r="N6" s="73"/>
      <c r="O6" s="73"/>
      <c r="P6" s="73"/>
      <c r="Q6" s="73"/>
      <c r="R6" s="73"/>
    </row>
    <row r="7" spans="1:25" ht="21" x14ac:dyDescent="0.2">
      <c r="A7" s="73"/>
      <c r="C7" s="19" t="s">
        <v>13</v>
      </c>
      <c r="D7" s="3"/>
      <c r="E7" s="19" t="s">
        <v>15</v>
      </c>
      <c r="F7" s="3"/>
      <c r="G7" s="67" t="s">
        <v>266</v>
      </c>
      <c r="H7" s="3"/>
      <c r="I7" s="19" t="s">
        <v>279</v>
      </c>
      <c r="K7" s="19" t="s">
        <v>13</v>
      </c>
      <c r="L7" s="3"/>
      <c r="M7" s="19" t="s">
        <v>15</v>
      </c>
      <c r="N7" s="3"/>
      <c r="O7" s="19" t="s">
        <v>266</v>
      </c>
      <c r="P7" s="3"/>
      <c r="Q7" s="95" t="s">
        <v>279</v>
      </c>
      <c r="R7" s="95"/>
    </row>
    <row r="8" spans="1:25" ht="21.75" customHeight="1" x14ac:dyDescent="0.2">
      <c r="A8" s="5" t="s">
        <v>26</v>
      </c>
      <c r="C8" s="27">
        <v>290776221</v>
      </c>
      <c r="D8" s="28"/>
      <c r="E8" s="27">
        <v>617739563057</v>
      </c>
      <c r="F8" s="28"/>
      <c r="G8" s="29">
        <f>E8-I8</f>
        <v>617739563057</v>
      </c>
      <c r="H8" s="28"/>
      <c r="I8" s="27">
        <v>0</v>
      </c>
      <c r="J8" s="28"/>
      <c r="K8" s="27">
        <v>290776221</v>
      </c>
      <c r="L8" s="28"/>
      <c r="M8" s="27">
        <v>617739563057</v>
      </c>
      <c r="N8" s="28"/>
      <c r="O8" s="29">
        <f>M8-Q8</f>
        <v>617739563057</v>
      </c>
      <c r="P8" s="28"/>
      <c r="Q8" s="97">
        <v>0</v>
      </c>
      <c r="R8" s="97"/>
      <c r="Y8" s="60"/>
    </row>
    <row r="9" spans="1:25" ht="21.75" customHeight="1" x14ac:dyDescent="0.2">
      <c r="A9" s="8" t="s">
        <v>27</v>
      </c>
      <c r="C9" s="29">
        <v>15500000</v>
      </c>
      <c r="D9" s="28"/>
      <c r="E9" s="29">
        <v>122426272600</v>
      </c>
      <c r="F9" s="28"/>
      <c r="G9" s="29">
        <f t="shared" ref="G9:G68" si="0">E9-I9</f>
        <v>122426272600</v>
      </c>
      <c r="H9" s="28"/>
      <c r="I9" s="29">
        <v>0</v>
      </c>
      <c r="J9" s="28"/>
      <c r="K9" s="29">
        <v>15500000</v>
      </c>
      <c r="L9" s="28"/>
      <c r="M9" s="29">
        <v>122426272600</v>
      </c>
      <c r="N9" s="28"/>
      <c r="O9" s="29">
        <f t="shared" ref="O9:O68" si="1">M9-Q9</f>
        <v>122426272600</v>
      </c>
      <c r="P9" s="28"/>
      <c r="Q9" s="98">
        <v>0</v>
      </c>
      <c r="R9" s="98"/>
      <c r="Y9" s="60"/>
    </row>
    <row r="10" spans="1:25" ht="21.75" customHeight="1" x14ac:dyDescent="0.2">
      <c r="A10" s="8" t="s">
        <v>30</v>
      </c>
      <c r="C10" s="29">
        <v>130000000</v>
      </c>
      <c r="D10" s="28"/>
      <c r="E10" s="29">
        <v>576479101900</v>
      </c>
      <c r="F10" s="28"/>
      <c r="G10" s="29">
        <f t="shared" si="0"/>
        <v>564353562501</v>
      </c>
      <c r="H10" s="28"/>
      <c r="I10" s="29">
        <v>12125539399</v>
      </c>
      <c r="J10" s="28"/>
      <c r="K10" s="29">
        <v>130000000</v>
      </c>
      <c r="L10" s="28"/>
      <c r="M10" s="29">
        <v>576479101900</v>
      </c>
      <c r="N10" s="28"/>
      <c r="O10" s="29">
        <f t="shared" si="1"/>
        <v>564353562500</v>
      </c>
      <c r="P10" s="28"/>
      <c r="Q10" s="98">
        <v>12125539400</v>
      </c>
      <c r="R10" s="98"/>
      <c r="Y10" s="60"/>
    </row>
    <row r="11" spans="1:25" ht="21.75" customHeight="1" x14ac:dyDescent="0.2">
      <c r="A11" s="8" t="s">
        <v>25</v>
      </c>
      <c r="C11" s="29">
        <v>24427181</v>
      </c>
      <c r="D11" s="28"/>
      <c r="E11" s="29">
        <v>29279937540</v>
      </c>
      <c r="F11" s="28"/>
      <c r="G11" s="29">
        <f t="shared" si="0"/>
        <v>29279937540</v>
      </c>
      <c r="H11" s="28"/>
      <c r="I11" s="29">
        <v>0</v>
      </c>
      <c r="J11" s="28"/>
      <c r="K11" s="29">
        <v>24427181</v>
      </c>
      <c r="L11" s="28"/>
      <c r="M11" s="29">
        <v>29279937540</v>
      </c>
      <c r="N11" s="28"/>
      <c r="O11" s="29">
        <f t="shared" si="1"/>
        <v>29279937540</v>
      </c>
      <c r="P11" s="28"/>
      <c r="Q11" s="98">
        <v>0</v>
      </c>
      <c r="R11" s="98"/>
      <c r="Y11" s="60"/>
    </row>
    <row r="12" spans="1:25" ht="21.75" customHeight="1" x14ac:dyDescent="0.2">
      <c r="A12" s="8" t="s">
        <v>28</v>
      </c>
      <c r="C12" s="29">
        <v>300000</v>
      </c>
      <c r="D12" s="28"/>
      <c r="E12" s="29">
        <v>37799533380</v>
      </c>
      <c r="F12" s="28"/>
      <c r="G12" s="29">
        <f t="shared" si="0"/>
        <v>37799533380</v>
      </c>
      <c r="H12" s="28"/>
      <c r="I12" s="29">
        <v>0</v>
      </c>
      <c r="J12" s="28"/>
      <c r="K12" s="29">
        <v>300000</v>
      </c>
      <c r="L12" s="28"/>
      <c r="M12" s="29">
        <v>37799533380</v>
      </c>
      <c r="N12" s="28"/>
      <c r="O12" s="29">
        <f t="shared" si="1"/>
        <v>37799533380</v>
      </c>
      <c r="P12" s="28"/>
      <c r="Q12" s="98">
        <v>0</v>
      </c>
      <c r="R12" s="98"/>
      <c r="Y12" s="60"/>
    </row>
    <row r="13" spans="1:25" ht="21.75" customHeight="1" x14ac:dyDescent="0.2">
      <c r="A13" s="8" t="s">
        <v>20</v>
      </c>
      <c r="C13" s="29">
        <v>71097006</v>
      </c>
      <c r="D13" s="28"/>
      <c r="E13" s="29">
        <v>61587903023</v>
      </c>
      <c r="F13" s="28"/>
      <c r="G13" s="29">
        <f t="shared" si="0"/>
        <v>61587903023</v>
      </c>
      <c r="H13" s="28"/>
      <c r="I13" s="29">
        <v>0</v>
      </c>
      <c r="J13" s="28"/>
      <c r="K13" s="29">
        <v>71097006</v>
      </c>
      <c r="L13" s="28"/>
      <c r="M13" s="29">
        <v>61587903023</v>
      </c>
      <c r="N13" s="28"/>
      <c r="O13" s="29">
        <f t="shared" si="1"/>
        <v>61587903023</v>
      </c>
      <c r="P13" s="28"/>
      <c r="Q13" s="98">
        <v>0</v>
      </c>
      <c r="R13" s="98"/>
      <c r="Y13" s="60"/>
    </row>
    <row r="14" spans="1:25" ht="21.75" customHeight="1" x14ac:dyDescent="0.2">
      <c r="A14" s="8" t="s">
        <v>19</v>
      </c>
      <c r="C14" s="29">
        <v>107463221</v>
      </c>
      <c r="D14" s="28"/>
      <c r="E14" s="29">
        <v>40093831393</v>
      </c>
      <c r="F14" s="28"/>
      <c r="G14" s="29">
        <f t="shared" si="0"/>
        <v>40087708000</v>
      </c>
      <c r="H14" s="28"/>
      <c r="I14" s="29">
        <v>6123393</v>
      </c>
      <c r="J14" s="28"/>
      <c r="K14" s="29">
        <v>107463221</v>
      </c>
      <c r="L14" s="28"/>
      <c r="M14" s="29">
        <v>40093831393</v>
      </c>
      <c r="N14" s="28"/>
      <c r="O14" s="29">
        <f t="shared" si="1"/>
        <v>40087708000</v>
      </c>
      <c r="P14" s="28"/>
      <c r="Q14" s="98">
        <f>'درآمد سرمایه گذاری در سهام'!P9</f>
        <v>6123393</v>
      </c>
      <c r="R14" s="98"/>
      <c r="Y14" s="60"/>
    </row>
    <row r="15" spans="1:25" ht="21.75" customHeight="1" x14ac:dyDescent="0.2">
      <c r="A15" s="8" t="s">
        <v>22</v>
      </c>
      <c r="C15" s="29">
        <v>20200000</v>
      </c>
      <c r="D15" s="28"/>
      <c r="E15" s="29">
        <v>139104346760</v>
      </c>
      <c r="F15" s="28"/>
      <c r="G15" s="29">
        <f t="shared" si="0"/>
        <v>139104346760</v>
      </c>
      <c r="H15" s="28"/>
      <c r="I15" s="29">
        <v>0</v>
      </c>
      <c r="J15" s="28"/>
      <c r="K15" s="29">
        <v>20200000</v>
      </c>
      <c r="L15" s="28"/>
      <c r="M15" s="29">
        <v>139104346760</v>
      </c>
      <c r="N15" s="28"/>
      <c r="O15" s="29">
        <f t="shared" si="1"/>
        <v>139104346760</v>
      </c>
      <c r="P15" s="28"/>
      <c r="Q15" s="98">
        <v>0</v>
      </c>
      <c r="R15" s="98"/>
      <c r="Y15" s="60"/>
    </row>
    <row r="16" spans="1:25" ht="21.75" customHeight="1" x14ac:dyDescent="0.2">
      <c r="A16" s="8" t="s">
        <v>79</v>
      </c>
      <c r="C16" s="29">
        <v>15185000</v>
      </c>
      <c r="D16" s="28"/>
      <c r="E16" s="29">
        <v>300865329495</v>
      </c>
      <c r="F16" s="28"/>
      <c r="G16" s="29">
        <f t="shared" si="0"/>
        <v>300865329495</v>
      </c>
      <c r="H16" s="28"/>
      <c r="I16" s="29">
        <v>0</v>
      </c>
      <c r="J16" s="28"/>
      <c r="K16" s="29">
        <v>15185000</v>
      </c>
      <c r="L16" s="28"/>
      <c r="M16" s="29">
        <v>300865329495</v>
      </c>
      <c r="N16" s="28"/>
      <c r="O16" s="29">
        <f t="shared" si="1"/>
        <v>300865329495</v>
      </c>
      <c r="P16" s="28"/>
      <c r="Q16" s="98">
        <v>0</v>
      </c>
      <c r="R16" s="98"/>
    </row>
    <row r="17" spans="1:18" ht="21.75" customHeight="1" x14ac:dyDescent="0.2">
      <c r="A17" s="8" t="s">
        <v>23</v>
      </c>
      <c r="C17" s="29">
        <v>51764597</v>
      </c>
      <c r="D17" s="28"/>
      <c r="E17" s="29">
        <v>158818900008</v>
      </c>
      <c r="F17" s="28"/>
      <c r="G17" s="29">
        <f t="shared" si="0"/>
        <v>158818900008</v>
      </c>
      <c r="H17" s="28"/>
      <c r="I17" s="29">
        <v>0</v>
      </c>
      <c r="J17" s="28"/>
      <c r="K17" s="29">
        <v>51764597</v>
      </c>
      <c r="L17" s="28"/>
      <c r="M17" s="29">
        <v>158818900008</v>
      </c>
      <c r="N17" s="28"/>
      <c r="O17" s="29">
        <f t="shared" si="1"/>
        <v>158818900008</v>
      </c>
      <c r="P17" s="28"/>
      <c r="Q17" s="98">
        <v>0</v>
      </c>
      <c r="R17" s="98"/>
    </row>
    <row r="18" spans="1:18" ht="21.75" customHeight="1" x14ac:dyDescent="0.2">
      <c r="A18" s="8" t="s">
        <v>80</v>
      </c>
      <c r="C18" s="29">
        <v>130571</v>
      </c>
      <c r="D18" s="28"/>
      <c r="E18" s="29">
        <v>161965491240</v>
      </c>
      <c r="F18" s="28"/>
      <c r="G18" s="29">
        <f t="shared" si="0"/>
        <v>162439313399</v>
      </c>
      <c r="H18" s="28"/>
      <c r="I18" s="29">
        <v>-473822159</v>
      </c>
      <c r="J18" s="28"/>
      <c r="K18" s="29">
        <v>130571</v>
      </c>
      <c r="L18" s="28"/>
      <c r="M18" s="29">
        <v>161965491240</v>
      </c>
      <c r="N18" s="28"/>
      <c r="O18" s="29">
        <f t="shared" si="1"/>
        <v>162439333399</v>
      </c>
      <c r="P18" s="28"/>
      <c r="Q18" s="98">
        <f>'درآمد سرمایه گذاری در صندوق'!P10</f>
        <v>-473842159</v>
      </c>
      <c r="R18" s="98"/>
    </row>
    <row r="19" spans="1:18" ht="21.75" customHeight="1" x14ac:dyDescent="0.2">
      <c r="A19" s="8" t="s">
        <v>65</v>
      </c>
      <c r="C19" s="29">
        <v>400700</v>
      </c>
      <c r="D19" s="28"/>
      <c r="E19" s="29">
        <v>122071931608</v>
      </c>
      <c r="F19" s="28"/>
      <c r="G19" s="29">
        <f t="shared" si="0"/>
        <v>122071931608</v>
      </c>
      <c r="H19" s="28"/>
      <c r="I19" s="29">
        <v>0</v>
      </c>
      <c r="J19" s="28"/>
      <c r="K19" s="29">
        <v>400700</v>
      </c>
      <c r="L19" s="28"/>
      <c r="M19" s="29">
        <v>122071931608</v>
      </c>
      <c r="N19" s="28"/>
      <c r="O19" s="29">
        <f t="shared" si="1"/>
        <v>122071931608</v>
      </c>
      <c r="P19" s="28"/>
      <c r="Q19" s="98">
        <v>0</v>
      </c>
      <c r="R19" s="98"/>
    </row>
    <row r="20" spans="1:18" ht="21.75" customHeight="1" x14ac:dyDescent="0.2">
      <c r="A20" s="8" t="s">
        <v>21</v>
      </c>
      <c r="C20" s="29">
        <v>10000000</v>
      </c>
      <c r="D20" s="28"/>
      <c r="E20" s="29">
        <v>89800435000</v>
      </c>
      <c r="F20" s="28"/>
      <c r="G20" s="29">
        <f t="shared" si="0"/>
        <v>89800435000</v>
      </c>
      <c r="H20" s="28"/>
      <c r="I20" s="29">
        <v>0</v>
      </c>
      <c r="J20" s="28"/>
      <c r="K20" s="29">
        <v>10000000</v>
      </c>
      <c r="L20" s="28"/>
      <c r="M20" s="29">
        <v>89800435000</v>
      </c>
      <c r="N20" s="28"/>
      <c r="O20" s="29">
        <f t="shared" si="1"/>
        <v>89800435000</v>
      </c>
      <c r="P20" s="28"/>
      <c r="Q20" s="98">
        <v>0</v>
      </c>
      <c r="R20" s="98"/>
    </row>
    <row r="21" spans="1:18" ht="21.75" customHeight="1" x14ac:dyDescent="0.2">
      <c r="A21" s="8" t="s">
        <v>77</v>
      </c>
      <c r="C21" s="29">
        <v>9100000</v>
      </c>
      <c r="D21" s="28"/>
      <c r="E21" s="29">
        <v>325070200000</v>
      </c>
      <c r="F21" s="28"/>
      <c r="G21" s="29">
        <f t="shared" si="0"/>
        <v>325470600000</v>
      </c>
      <c r="H21" s="28"/>
      <c r="I21" s="29">
        <v>-400400000</v>
      </c>
      <c r="J21" s="28"/>
      <c r="K21" s="29">
        <v>9100000</v>
      </c>
      <c r="L21" s="28"/>
      <c r="M21" s="29">
        <v>325070200000</v>
      </c>
      <c r="N21" s="28"/>
      <c r="O21" s="29">
        <f t="shared" si="1"/>
        <v>325470600000</v>
      </c>
      <c r="P21" s="28"/>
      <c r="Q21" s="98">
        <f>'درآمد سرمایه گذاری در صندوق'!P11</f>
        <v>-400400000</v>
      </c>
      <c r="R21" s="98"/>
    </row>
    <row r="22" spans="1:18" ht="21.75" customHeight="1" x14ac:dyDescent="0.2">
      <c r="A22" s="8" t="s">
        <v>64</v>
      </c>
      <c r="C22" s="29">
        <v>15260652</v>
      </c>
      <c r="D22" s="28"/>
      <c r="E22" s="29">
        <v>401650074960</v>
      </c>
      <c r="F22" s="28"/>
      <c r="G22" s="29">
        <f t="shared" si="0"/>
        <v>401650074960</v>
      </c>
      <c r="H22" s="28"/>
      <c r="I22" s="29">
        <v>0</v>
      </c>
      <c r="J22" s="28"/>
      <c r="K22" s="29">
        <v>15260652</v>
      </c>
      <c r="L22" s="28"/>
      <c r="M22" s="29">
        <v>401650074960</v>
      </c>
      <c r="N22" s="28"/>
      <c r="O22" s="29">
        <f t="shared" si="1"/>
        <v>401650074960</v>
      </c>
      <c r="P22" s="28"/>
      <c r="Q22" s="98">
        <v>0</v>
      </c>
      <c r="R22" s="98"/>
    </row>
    <row r="23" spans="1:18" ht="21.75" customHeight="1" x14ac:dyDescent="0.2">
      <c r="A23" s="8" t="s">
        <v>71</v>
      </c>
      <c r="C23" s="29">
        <v>4784000</v>
      </c>
      <c r="D23" s="28"/>
      <c r="E23" s="29">
        <v>80334309140</v>
      </c>
      <c r="F23" s="28"/>
      <c r="G23" s="29">
        <f t="shared" si="0"/>
        <v>80334309140</v>
      </c>
      <c r="H23" s="28"/>
      <c r="I23" s="29">
        <v>0</v>
      </c>
      <c r="J23" s="28"/>
      <c r="K23" s="29">
        <v>4784000</v>
      </c>
      <c r="L23" s="28"/>
      <c r="M23" s="29">
        <v>80334309140</v>
      </c>
      <c r="N23" s="28"/>
      <c r="O23" s="29">
        <f t="shared" si="1"/>
        <v>80334309140</v>
      </c>
      <c r="P23" s="28"/>
      <c r="Q23" s="98">
        <v>0</v>
      </c>
      <c r="R23" s="98"/>
    </row>
    <row r="24" spans="1:18" ht="21.75" customHeight="1" x14ac:dyDescent="0.2">
      <c r="A24" s="8" t="s">
        <v>69</v>
      </c>
      <c r="C24" s="29">
        <v>56548020</v>
      </c>
      <c r="D24" s="28"/>
      <c r="E24" s="29">
        <v>3545146832016</v>
      </c>
      <c r="F24" s="28"/>
      <c r="G24" s="29">
        <f t="shared" si="0"/>
        <v>3703134266360</v>
      </c>
      <c r="H24" s="28"/>
      <c r="I24" s="29">
        <v>-157987434344</v>
      </c>
      <c r="J24" s="28"/>
      <c r="K24" s="29">
        <v>56548020</v>
      </c>
      <c r="L24" s="28"/>
      <c r="M24" s="29">
        <v>3545146832016</v>
      </c>
      <c r="N24" s="28"/>
      <c r="O24" s="29">
        <f t="shared" si="1"/>
        <v>3703134266361</v>
      </c>
      <c r="P24" s="28"/>
      <c r="Q24" s="98">
        <v>-157987434345</v>
      </c>
      <c r="R24" s="98"/>
    </row>
    <row r="25" spans="1:18" ht="21.75" customHeight="1" x14ac:dyDescent="0.2">
      <c r="A25" s="8" t="s">
        <v>229</v>
      </c>
      <c r="C25" s="29">
        <v>10000</v>
      </c>
      <c r="D25" s="28"/>
      <c r="E25" s="29">
        <v>15510300000</v>
      </c>
      <c r="F25" s="28"/>
      <c r="G25" s="29">
        <f t="shared" si="0"/>
        <v>17969110000</v>
      </c>
      <c r="H25" s="28"/>
      <c r="I25" s="29">
        <v>-2458810000</v>
      </c>
      <c r="J25" s="28"/>
      <c r="K25" s="29">
        <v>10000</v>
      </c>
      <c r="L25" s="28"/>
      <c r="M25" s="29">
        <v>15510300000</v>
      </c>
      <c r="N25" s="28"/>
      <c r="O25" s="29">
        <f t="shared" si="1"/>
        <v>17969110000</v>
      </c>
      <c r="P25" s="28"/>
      <c r="Q25" s="98">
        <f>'درآمد سرمایه گذاری در صندوق'!P12</f>
        <v>-2458810000</v>
      </c>
      <c r="R25" s="98"/>
    </row>
    <row r="26" spans="1:18" ht="21.75" customHeight="1" x14ac:dyDescent="0.2">
      <c r="A26" s="8" t="s">
        <v>29</v>
      </c>
      <c r="C26" s="29">
        <v>46400000</v>
      </c>
      <c r="D26" s="28"/>
      <c r="E26" s="29">
        <v>134164429792</v>
      </c>
      <c r="F26" s="28"/>
      <c r="G26" s="29">
        <f t="shared" si="0"/>
        <v>134164429792</v>
      </c>
      <c r="H26" s="28"/>
      <c r="I26" s="29">
        <v>0</v>
      </c>
      <c r="J26" s="28"/>
      <c r="K26" s="29">
        <v>46400000</v>
      </c>
      <c r="L26" s="28"/>
      <c r="M26" s="29">
        <v>134164429792</v>
      </c>
      <c r="N26" s="28"/>
      <c r="O26" s="29">
        <f t="shared" si="1"/>
        <v>134164429792</v>
      </c>
      <c r="P26" s="28"/>
      <c r="Q26" s="98">
        <v>0</v>
      </c>
      <c r="R26" s="98"/>
    </row>
    <row r="27" spans="1:18" ht="21.75" customHeight="1" x14ac:dyDescent="0.2">
      <c r="A27" s="8" t="s">
        <v>24</v>
      </c>
      <c r="C27" s="29">
        <v>3933785</v>
      </c>
      <c r="D27" s="28"/>
      <c r="E27" s="29">
        <v>27386091923</v>
      </c>
      <c r="F27" s="28"/>
      <c r="G27" s="29">
        <f t="shared" si="0"/>
        <v>27386091923</v>
      </c>
      <c r="H27" s="28"/>
      <c r="I27" s="29">
        <v>0</v>
      </c>
      <c r="J27" s="28"/>
      <c r="K27" s="29">
        <v>3933785</v>
      </c>
      <c r="L27" s="28"/>
      <c r="M27" s="29">
        <v>27386091923</v>
      </c>
      <c r="N27" s="28"/>
      <c r="O27" s="29">
        <f t="shared" si="1"/>
        <v>27386091923</v>
      </c>
      <c r="P27" s="28"/>
      <c r="Q27" s="98">
        <v>0</v>
      </c>
      <c r="R27" s="98"/>
    </row>
    <row r="28" spans="1:18" ht="21.75" customHeight="1" x14ac:dyDescent="0.2">
      <c r="A28" s="8" t="s">
        <v>78</v>
      </c>
      <c r="C28" s="29">
        <v>67248</v>
      </c>
      <c r="D28" s="28"/>
      <c r="E28" s="29">
        <v>251879535936</v>
      </c>
      <c r="F28" s="28"/>
      <c r="G28" s="29">
        <f t="shared" si="0"/>
        <v>251740245328</v>
      </c>
      <c r="H28" s="28"/>
      <c r="I28" s="29">
        <v>139290608</v>
      </c>
      <c r="J28" s="28"/>
      <c r="K28" s="29">
        <v>67248</v>
      </c>
      <c r="L28" s="28"/>
      <c r="M28" s="29">
        <v>251879535936</v>
      </c>
      <c r="N28" s="28"/>
      <c r="O28" s="29">
        <f t="shared" si="1"/>
        <v>252399235936</v>
      </c>
      <c r="P28" s="28"/>
      <c r="Q28" s="98">
        <v>-519700000</v>
      </c>
      <c r="R28" s="98"/>
    </row>
    <row r="29" spans="1:18" ht="21.75" customHeight="1" x14ac:dyDescent="0.2">
      <c r="A29" s="8" t="s">
        <v>63</v>
      </c>
      <c r="C29" s="29">
        <v>6900000</v>
      </c>
      <c r="D29" s="28"/>
      <c r="E29" s="29">
        <v>79649384100</v>
      </c>
      <c r="F29" s="28"/>
      <c r="G29" s="29">
        <f t="shared" si="0"/>
        <v>79649384100</v>
      </c>
      <c r="H29" s="28"/>
      <c r="I29" s="29">
        <v>0</v>
      </c>
      <c r="J29" s="28"/>
      <c r="K29" s="29">
        <v>6900000</v>
      </c>
      <c r="L29" s="28"/>
      <c r="M29" s="29">
        <v>79649384100</v>
      </c>
      <c r="N29" s="28"/>
      <c r="O29" s="29">
        <f t="shared" si="1"/>
        <v>79649384100</v>
      </c>
      <c r="P29" s="28"/>
      <c r="Q29" s="98">
        <v>0</v>
      </c>
      <c r="R29" s="98"/>
    </row>
    <row r="30" spans="1:18" ht="21.75" customHeight="1" x14ac:dyDescent="0.2">
      <c r="A30" s="8" t="s">
        <v>68</v>
      </c>
      <c r="C30" s="29">
        <v>1310000</v>
      </c>
      <c r="D30" s="28"/>
      <c r="E30" s="29">
        <v>22597805230</v>
      </c>
      <c r="F30" s="28"/>
      <c r="G30" s="29">
        <f t="shared" si="0"/>
        <v>22597805230</v>
      </c>
      <c r="H30" s="28"/>
      <c r="I30" s="29">
        <v>0</v>
      </c>
      <c r="J30" s="28"/>
      <c r="K30" s="29">
        <v>1310000</v>
      </c>
      <c r="L30" s="28"/>
      <c r="M30" s="29">
        <v>22597805230</v>
      </c>
      <c r="N30" s="28"/>
      <c r="O30" s="29">
        <f t="shared" si="1"/>
        <v>22597805230</v>
      </c>
      <c r="P30" s="28"/>
      <c r="Q30" s="98">
        <v>0</v>
      </c>
      <c r="R30" s="98"/>
    </row>
    <row r="31" spans="1:18" ht="21.75" customHeight="1" x14ac:dyDescent="0.2">
      <c r="A31" s="8" t="s">
        <v>74</v>
      </c>
      <c r="C31" s="29">
        <v>10000000</v>
      </c>
      <c r="D31" s="28"/>
      <c r="E31" s="29">
        <v>162625100000</v>
      </c>
      <c r="F31" s="28"/>
      <c r="G31" s="29">
        <f t="shared" si="0"/>
        <v>162625100000</v>
      </c>
      <c r="H31" s="28"/>
      <c r="I31" s="29">
        <v>0</v>
      </c>
      <c r="J31" s="28"/>
      <c r="K31" s="29">
        <v>10000000</v>
      </c>
      <c r="L31" s="28"/>
      <c r="M31" s="29">
        <v>162625100000</v>
      </c>
      <c r="N31" s="28"/>
      <c r="O31" s="29">
        <f t="shared" si="1"/>
        <v>162625100000</v>
      </c>
      <c r="P31" s="28"/>
      <c r="Q31" s="98">
        <v>0</v>
      </c>
      <c r="R31" s="98"/>
    </row>
    <row r="32" spans="1:18" ht="21.75" customHeight="1" x14ac:dyDescent="0.2">
      <c r="A32" s="8" t="s">
        <v>66</v>
      </c>
      <c r="C32" s="29">
        <v>3240389</v>
      </c>
      <c r="D32" s="28"/>
      <c r="E32" s="29">
        <v>178057188935</v>
      </c>
      <c r="F32" s="28"/>
      <c r="G32" s="29">
        <f t="shared" si="0"/>
        <v>178057188935</v>
      </c>
      <c r="H32" s="28"/>
      <c r="I32" s="29">
        <v>0</v>
      </c>
      <c r="J32" s="28"/>
      <c r="K32" s="29">
        <v>3240389</v>
      </c>
      <c r="L32" s="28"/>
      <c r="M32" s="29">
        <v>178057188935</v>
      </c>
      <c r="N32" s="28"/>
      <c r="O32" s="29">
        <f t="shared" si="1"/>
        <v>178057188935</v>
      </c>
      <c r="P32" s="28"/>
      <c r="Q32" s="98">
        <v>0</v>
      </c>
      <c r="R32" s="98"/>
    </row>
    <row r="33" spans="1:18" ht="21.75" customHeight="1" x14ac:dyDescent="0.2">
      <c r="A33" s="8" t="s">
        <v>70</v>
      </c>
      <c r="C33" s="29">
        <v>5000000</v>
      </c>
      <c r="D33" s="28"/>
      <c r="E33" s="29">
        <v>48438335000</v>
      </c>
      <c r="F33" s="28"/>
      <c r="G33" s="29">
        <f t="shared" si="0"/>
        <v>48438335000</v>
      </c>
      <c r="H33" s="28"/>
      <c r="I33" s="29">
        <v>0</v>
      </c>
      <c r="J33" s="28"/>
      <c r="K33" s="29">
        <v>5000000</v>
      </c>
      <c r="L33" s="28"/>
      <c r="M33" s="29">
        <v>48438335000</v>
      </c>
      <c r="N33" s="28"/>
      <c r="O33" s="29">
        <f t="shared" si="1"/>
        <v>48438335000</v>
      </c>
      <c r="P33" s="28"/>
      <c r="Q33" s="98">
        <v>0</v>
      </c>
      <c r="R33" s="98"/>
    </row>
    <row r="34" spans="1:18" ht="21.75" customHeight="1" x14ac:dyDescent="0.2">
      <c r="A34" s="8" t="s">
        <v>72</v>
      </c>
      <c r="C34" s="29">
        <v>5000000</v>
      </c>
      <c r="D34" s="28"/>
      <c r="E34" s="29">
        <v>46383073000</v>
      </c>
      <c r="F34" s="28"/>
      <c r="G34" s="29">
        <f t="shared" si="0"/>
        <v>46383073000</v>
      </c>
      <c r="H34" s="28"/>
      <c r="I34" s="29">
        <v>0</v>
      </c>
      <c r="J34" s="28"/>
      <c r="K34" s="29">
        <v>5000000</v>
      </c>
      <c r="L34" s="28"/>
      <c r="M34" s="29">
        <v>46383073000</v>
      </c>
      <c r="N34" s="28"/>
      <c r="O34" s="29">
        <f t="shared" si="1"/>
        <v>46383073000</v>
      </c>
      <c r="P34" s="28"/>
      <c r="Q34" s="98">
        <v>0</v>
      </c>
      <c r="R34" s="98"/>
    </row>
    <row r="35" spans="1:18" ht="21.75" customHeight="1" x14ac:dyDescent="0.2">
      <c r="A35" s="8" t="s">
        <v>73</v>
      </c>
      <c r="C35" s="29">
        <v>5250000</v>
      </c>
      <c r="D35" s="28"/>
      <c r="E35" s="29">
        <v>212529592209</v>
      </c>
      <c r="F35" s="28"/>
      <c r="G35" s="29">
        <f t="shared" si="0"/>
        <v>212529592209</v>
      </c>
      <c r="H35" s="28"/>
      <c r="I35" s="29">
        <v>0</v>
      </c>
      <c r="J35" s="28"/>
      <c r="K35" s="29">
        <v>5250000</v>
      </c>
      <c r="L35" s="28"/>
      <c r="M35" s="29">
        <v>212529592209</v>
      </c>
      <c r="N35" s="28"/>
      <c r="O35" s="29">
        <f t="shared" si="1"/>
        <v>212529592209</v>
      </c>
      <c r="P35" s="28"/>
      <c r="Q35" s="98">
        <v>0</v>
      </c>
      <c r="R35" s="98"/>
    </row>
    <row r="36" spans="1:18" ht="21.75" customHeight="1" x14ac:dyDescent="0.2">
      <c r="A36" s="8" t="s">
        <v>31</v>
      </c>
      <c r="C36" s="29">
        <v>6000000</v>
      </c>
      <c r="D36" s="28"/>
      <c r="E36" s="29">
        <v>92162037600</v>
      </c>
      <c r="F36" s="28"/>
      <c r="G36" s="29">
        <f t="shared" si="0"/>
        <v>92162037600</v>
      </c>
      <c r="H36" s="28"/>
      <c r="I36" s="29">
        <v>0</v>
      </c>
      <c r="J36" s="28"/>
      <c r="K36" s="29">
        <v>6000000</v>
      </c>
      <c r="L36" s="28"/>
      <c r="M36" s="29">
        <v>92162037600</v>
      </c>
      <c r="N36" s="28"/>
      <c r="O36" s="29">
        <f t="shared" si="1"/>
        <v>92162037600</v>
      </c>
      <c r="P36" s="28"/>
      <c r="Q36" s="98">
        <v>0</v>
      </c>
      <c r="R36" s="98"/>
    </row>
    <row r="37" spans="1:18" ht="21.75" customHeight="1" x14ac:dyDescent="0.2">
      <c r="A37" s="8" t="s">
        <v>75</v>
      </c>
      <c r="C37" s="29">
        <v>3000000</v>
      </c>
      <c r="D37" s="28"/>
      <c r="E37" s="29">
        <v>28138133100</v>
      </c>
      <c r="F37" s="28"/>
      <c r="G37" s="29">
        <f t="shared" si="0"/>
        <v>28138133100</v>
      </c>
      <c r="H37" s="28"/>
      <c r="I37" s="29">
        <v>0</v>
      </c>
      <c r="J37" s="28"/>
      <c r="K37" s="29">
        <v>3000000</v>
      </c>
      <c r="L37" s="28"/>
      <c r="M37" s="29">
        <v>28138133100</v>
      </c>
      <c r="N37" s="28"/>
      <c r="O37" s="29">
        <f t="shared" si="1"/>
        <v>28138133100</v>
      </c>
      <c r="P37" s="28"/>
      <c r="Q37" s="98">
        <v>0</v>
      </c>
      <c r="R37" s="98"/>
    </row>
    <row r="38" spans="1:18" ht="21.75" customHeight="1" x14ac:dyDescent="0.2">
      <c r="A38" s="8" t="s">
        <v>67</v>
      </c>
      <c r="C38" s="29">
        <v>5000000</v>
      </c>
      <c r="D38" s="28"/>
      <c r="E38" s="29">
        <v>49750310500</v>
      </c>
      <c r="F38" s="28"/>
      <c r="G38" s="29">
        <f t="shared" si="0"/>
        <v>49750310500</v>
      </c>
      <c r="H38" s="28"/>
      <c r="I38" s="29">
        <v>0</v>
      </c>
      <c r="J38" s="28"/>
      <c r="K38" s="29">
        <v>5000000</v>
      </c>
      <c r="L38" s="28"/>
      <c r="M38" s="29">
        <v>49750310500</v>
      </c>
      <c r="N38" s="28"/>
      <c r="O38" s="29">
        <f t="shared" si="1"/>
        <v>49750310500</v>
      </c>
      <c r="P38" s="28"/>
      <c r="Q38" s="98">
        <v>0</v>
      </c>
      <c r="R38" s="98"/>
    </row>
    <row r="39" spans="1:18" ht="21.75" customHeight="1" x14ac:dyDescent="0.2">
      <c r="A39" s="8" t="s">
        <v>76</v>
      </c>
      <c r="C39" s="29">
        <v>2000000</v>
      </c>
      <c r="D39" s="28"/>
      <c r="E39" s="29">
        <v>19871199020</v>
      </c>
      <c r="F39" s="28"/>
      <c r="G39" s="29">
        <f t="shared" si="0"/>
        <v>19845400001</v>
      </c>
      <c r="H39" s="28"/>
      <c r="I39" s="29">
        <v>25799019</v>
      </c>
      <c r="J39" s="28"/>
      <c r="K39" s="29">
        <v>2000000</v>
      </c>
      <c r="L39" s="28"/>
      <c r="M39" s="29">
        <v>19871199020</v>
      </c>
      <c r="N39" s="28"/>
      <c r="O39" s="29">
        <f t="shared" si="1"/>
        <v>19845400000</v>
      </c>
      <c r="P39" s="28"/>
      <c r="Q39" s="98">
        <f>'درآمد سرمایه گذاری در صندوق'!P14</f>
        <v>25799020</v>
      </c>
      <c r="R39" s="98"/>
    </row>
    <row r="40" spans="1:18" ht="21.75" customHeight="1" x14ac:dyDescent="0.2">
      <c r="A40" s="8" t="s">
        <v>82</v>
      </c>
      <c r="C40" s="29">
        <v>5000000</v>
      </c>
      <c r="D40" s="28"/>
      <c r="E40" s="29">
        <v>49613500000</v>
      </c>
      <c r="F40" s="28"/>
      <c r="G40" s="29">
        <f t="shared" si="0"/>
        <v>50133200000</v>
      </c>
      <c r="H40" s="28"/>
      <c r="I40" s="29">
        <v>-519700000</v>
      </c>
      <c r="J40" s="28"/>
      <c r="K40" s="29">
        <v>5000000</v>
      </c>
      <c r="L40" s="28"/>
      <c r="M40" s="29">
        <v>49613500000</v>
      </c>
      <c r="N40" s="28"/>
      <c r="O40" s="29">
        <f t="shared" si="1"/>
        <v>49474229392</v>
      </c>
      <c r="P40" s="28"/>
      <c r="Q40" s="98">
        <f>'درآمد سرمایه گذاری در صندوق'!P13</f>
        <v>139270608</v>
      </c>
      <c r="R40" s="98"/>
    </row>
    <row r="41" spans="1:18" ht="21.75" customHeight="1" x14ac:dyDescent="0.2">
      <c r="A41" s="8" t="s">
        <v>111</v>
      </c>
      <c r="C41" s="29">
        <v>225000</v>
      </c>
      <c r="D41" s="28"/>
      <c r="E41" s="29">
        <v>181451532051</v>
      </c>
      <c r="F41" s="28"/>
      <c r="G41" s="29">
        <f t="shared" si="0"/>
        <v>181451532051</v>
      </c>
      <c r="H41" s="28"/>
      <c r="I41" s="29">
        <v>0</v>
      </c>
      <c r="J41" s="28"/>
      <c r="K41" s="29">
        <v>225000</v>
      </c>
      <c r="L41" s="28"/>
      <c r="M41" s="29">
        <v>181451532051</v>
      </c>
      <c r="N41" s="28"/>
      <c r="O41" s="29">
        <f t="shared" si="1"/>
        <v>181451532051</v>
      </c>
      <c r="P41" s="28"/>
      <c r="Q41" s="98">
        <v>0</v>
      </c>
      <c r="R41" s="98"/>
    </row>
    <row r="42" spans="1:18" ht="21.75" customHeight="1" x14ac:dyDescent="0.2">
      <c r="A42" s="8" t="s">
        <v>99</v>
      </c>
      <c r="C42" s="29">
        <v>50614</v>
      </c>
      <c r="D42" s="28"/>
      <c r="E42" s="29">
        <v>38850415593</v>
      </c>
      <c r="F42" s="28"/>
      <c r="G42" s="29">
        <f t="shared" si="0"/>
        <v>37681867937</v>
      </c>
      <c r="H42" s="28"/>
      <c r="I42" s="29">
        <v>1168547656</v>
      </c>
      <c r="J42" s="28"/>
      <c r="K42" s="29">
        <v>50614</v>
      </c>
      <c r="L42" s="28"/>
      <c r="M42" s="29">
        <v>38850415593</v>
      </c>
      <c r="N42" s="28"/>
      <c r="O42" s="29">
        <f t="shared" si="1"/>
        <v>37681867937</v>
      </c>
      <c r="P42" s="28"/>
      <c r="Q42" s="98">
        <v>1168547656</v>
      </c>
      <c r="R42" s="98"/>
    </row>
    <row r="43" spans="1:18" ht="21.75" customHeight="1" x14ac:dyDescent="0.2">
      <c r="A43" s="8" t="s">
        <v>108</v>
      </c>
      <c r="C43" s="29">
        <v>5000</v>
      </c>
      <c r="D43" s="28"/>
      <c r="E43" s="29">
        <v>4627332519</v>
      </c>
      <c r="F43" s="28"/>
      <c r="G43" s="29">
        <f t="shared" si="0"/>
        <v>4492555843</v>
      </c>
      <c r="H43" s="28"/>
      <c r="I43" s="29">
        <v>134776676</v>
      </c>
      <c r="J43" s="28"/>
      <c r="K43" s="29">
        <v>5000</v>
      </c>
      <c r="L43" s="28"/>
      <c r="M43" s="29">
        <v>4627332519</v>
      </c>
      <c r="N43" s="28"/>
      <c r="O43" s="29">
        <f t="shared" si="1"/>
        <v>4492555843</v>
      </c>
      <c r="P43" s="28"/>
      <c r="Q43" s="98">
        <v>134776676</v>
      </c>
      <c r="R43" s="98"/>
    </row>
    <row r="44" spans="1:18" ht="21.75" customHeight="1" x14ac:dyDescent="0.2">
      <c r="A44" s="8" t="s">
        <v>114</v>
      </c>
      <c r="C44" s="29">
        <v>1579612</v>
      </c>
      <c r="D44" s="28"/>
      <c r="E44" s="29">
        <v>1397985857630</v>
      </c>
      <c r="F44" s="28"/>
      <c r="G44" s="29">
        <f t="shared" si="0"/>
        <v>1407142625528</v>
      </c>
      <c r="H44" s="28"/>
      <c r="I44" s="29">
        <v>-9156767898</v>
      </c>
      <c r="J44" s="28"/>
      <c r="K44" s="29">
        <v>1579612</v>
      </c>
      <c r="L44" s="28"/>
      <c r="M44" s="29">
        <v>1397985857630</v>
      </c>
      <c r="N44" s="28"/>
      <c r="O44" s="29">
        <f t="shared" si="1"/>
        <v>1407142625529</v>
      </c>
      <c r="P44" s="28"/>
      <c r="Q44" s="98">
        <v>-9156767899</v>
      </c>
      <c r="R44" s="98"/>
    </row>
    <row r="45" spans="1:18" ht="21.75" customHeight="1" x14ac:dyDescent="0.2">
      <c r="A45" s="8" t="s">
        <v>92</v>
      </c>
      <c r="C45" s="29">
        <v>766100</v>
      </c>
      <c r="D45" s="28"/>
      <c r="E45" s="29">
        <v>3680676336044</v>
      </c>
      <c r="F45" s="28"/>
      <c r="G45" s="29">
        <f t="shared" si="0"/>
        <v>3620075663004</v>
      </c>
      <c r="H45" s="28"/>
      <c r="I45" s="29">
        <v>60600673040</v>
      </c>
      <c r="J45" s="28"/>
      <c r="K45" s="29">
        <v>766100</v>
      </c>
      <c r="L45" s="28"/>
      <c r="M45" s="29">
        <v>3680676336044</v>
      </c>
      <c r="N45" s="28"/>
      <c r="O45" s="29">
        <f t="shared" si="1"/>
        <v>3620075663004</v>
      </c>
      <c r="P45" s="28"/>
      <c r="Q45" s="98">
        <v>60600673040</v>
      </c>
      <c r="R45" s="98"/>
    </row>
    <row r="46" spans="1:18" ht="21.75" customHeight="1" x14ac:dyDescent="0.2">
      <c r="A46" s="8" t="s">
        <v>160</v>
      </c>
      <c r="C46" s="29">
        <v>595000</v>
      </c>
      <c r="D46" s="28"/>
      <c r="E46" s="29">
        <v>594676468750</v>
      </c>
      <c r="F46" s="28"/>
      <c r="G46" s="29">
        <f t="shared" si="0"/>
        <v>594676468750</v>
      </c>
      <c r="H46" s="28"/>
      <c r="I46" s="29">
        <v>0</v>
      </c>
      <c r="J46" s="28"/>
      <c r="K46" s="29">
        <v>595000</v>
      </c>
      <c r="L46" s="28"/>
      <c r="M46" s="29">
        <v>594676468750</v>
      </c>
      <c r="N46" s="28"/>
      <c r="O46" s="29">
        <f t="shared" si="1"/>
        <v>594676468750</v>
      </c>
      <c r="P46" s="28"/>
      <c r="Q46" s="98">
        <v>0</v>
      </c>
      <c r="R46" s="98"/>
    </row>
    <row r="47" spans="1:18" ht="21.75" customHeight="1" x14ac:dyDescent="0.2">
      <c r="A47" s="8" t="s">
        <v>117</v>
      </c>
      <c r="C47" s="29">
        <v>5000</v>
      </c>
      <c r="D47" s="28"/>
      <c r="E47" s="29">
        <v>4182574487</v>
      </c>
      <c r="F47" s="28"/>
      <c r="G47" s="29">
        <f t="shared" si="0"/>
        <v>3914870131</v>
      </c>
      <c r="H47" s="28"/>
      <c r="I47" s="29">
        <v>267704356</v>
      </c>
      <c r="J47" s="28"/>
      <c r="K47" s="29">
        <v>5000</v>
      </c>
      <c r="L47" s="28"/>
      <c r="M47" s="29">
        <v>4182574487</v>
      </c>
      <c r="N47" s="28"/>
      <c r="O47" s="29">
        <f t="shared" si="1"/>
        <v>3914870131</v>
      </c>
      <c r="P47" s="28"/>
      <c r="Q47" s="98">
        <v>267704356</v>
      </c>
      <c r="R47" s="98"/>
    </row>
    <row r="48" spans="1:18" ht="21.75" customHeight="1" x14ac:dyDescent="0.2">
      <c r="A48" s="8" t="s">
        <v>96</v>
      </c>
      <c r="C48" s="29">
        <v>1000000</v>
      </c>
      <c r="D48" s="28"/>
      <c r="E48" s="29">
        <v>999456250000</v>
      </c>
      <c r="F48" s="28"/>
      <c r="G48" s="29">
        <f t="shared" si="0"/>
        <v>999456250000</v>
      </c>
      <c r="H48" s="28"/>
      <c r="I48" s="29">
        <v>0</v>
      </c>
      <c r="J48" s="28"/>
      <c r="K48" s="29">
        <v>1000000</v>
      </c>
      <c r="L48" s="28"/>
      <c r="M48" s="29">
        <v>999456250000</v>
      </c>
      <c r="N48" s="28"/>
      <c r="O48" s="29">
        <f t="shared" si="1"/>
        <v>999456250000</v>
      </c>
      <c r="P48" s="28"/>
      <c r="Q48" s="98">
        <v>0</v>
      </c>
      <c r="R48" s="98"/>
    </row>
    <row r="49" spans="1:18" ht="21.75" customHeight="1" x14ac:dyDescent="0.2">
      <c r="A49" s="8" t="s">
        <v>120</v>
      </c>
      <c r="C49" s="29">
        <v>583960</v>
      </c>
      <c r="D49" s="28"/>
      <c r="E49" s="29">
        <v>475236719047</v>
      </c>
      <c r="F49" s="28"/>
      <c r="G49" s="29">
        <f t="shared" si="0"/>
        <v>468431447826</v>
      </c>
      <c r="H49" s="28"/>
      <c r="I49" s="29">
        <v>6805271221</v>
      </c>
      <c r="J49" s="28"/>
      <c r="K49" s="29">
        <v>583960</v>
      </c>
      <c r="L49" s="28"/>
      <c r="M49" s="29">
        <v>475236719047</v>
      </c>
      <c r="N49" s="28"/>
      <c r="O49" s="29">
        <f t="shared" si="1"/>
        <v>468431447826</v>
      </c>
      <c r="P49" s="28"/>
      <c r="Q49" s="98">
        <v>6805271221</v>
      </c>
      <c r="R49" s="98"/>
    </row>
    <row r="50" spans="1:18" ht="21.75" customHeight="1" x14ac:dyDescent="0.2">
      <c r="A50" s="8" t="s">
        <v>126</v>
      </c>
      <c r="C50" s="29">
        <v>108332</v>
      </c>
      <c r="D50" s="28"/>
      <c r="E50" s="29">
        <v>86428997664</v>
      </c>
      <c r="F50" s="28"/>
      <c r="G50" s="29">
        <f t="shared" si="0"/>
        <v>86371612924</v>
      </c>
      <c r="H50" s="28"/>
      <c r="I50" s="29">
        <v>57384740</v>
      </c>
      <c r="J50" s="28"/>
      <c r="K50" s="29">
        <v>108332</v>
      </c>
      <c r="L50" s="28"/>
      <c r="M50" s="29">
        <v>86428997664</v>
      </c>
      <c r="N50" s="28"/>
      <c r="O50" s="29">
        <f t="shared" si="1"/>
        <v>86371612924</v>
      </c>
      <c r="P50" s="28"/>
      <c r="Q50" s="98">
        <v>57384740</v>
      </c>
      <c r="R50" s="98"/>
    </row>
    <row r="51" spans="1:18" ht="21.75" customHeight="1" x14ac:dyDescent="0.2">
      <c r="A51" s="8" t="s">
        <v>123</v>
      </c>
      <c r="C51" s="29">
        <v>123150</v>
      </c>
      <c r="D51" s="28"/>
      <c r="E51" s="29">
        <v>97752548134</v>
      </c>
      <c r="F51" s="28"/>
      <c r="G51" s="29">
        <f t="shared" si="0"/>
        <v>97752548134</v>
      </c>
      <c r="H51" s="28"/>
      <c r="I51" s="29">
        <v>0</v>
      </c>
      <c r="J51" s="28"/>
      <c r="K51" s="29">
        <v>123150</v>
      </c>
      <c r="L51" s="28"/>
      <c r="M51" s="29">
        <v>97752548134</v>
      </c>
      <c r="N51" s="28"/>
      <c r="O51" s="29">
        <f t="shared" si="1"/>
        <v>97752548134</v>
      </c>
      <c r="P51" s="28"/>
      <c r="Q51" s="98">
        <v>0</v>
      </c>
      <c r="R51" s="98"/>
    </row>
    <row r="52" spans="1:18" ht="21.75" customHeight="1" x14ac:dyDescent="0.2">
      <c r="A52" s="8" t="s">
        <v>130</v>
      </c>
      <c r="C52" s="29">
        <v>862970</v>
      </c>
      <c r="D52" s="28"/>
      <c r="E52" s="29">
        <v>692243110026</v>
      </c>
      <c r="F52" s="28"/>
      <c r="G52" s="29">
        <f t="shared" si="0"/>
        <v>693933611514</v>
      </c>
      <c r="H52" s="28"/>
      <c r="I52" s="29">
        <v>-1690501488</v>
      </c>
      <c r="J52" s="28"/>
      <c r="K52" s="29">
        <v>862970</v>
      </c>
      <c r="L52" s="28"/>
      <c r="M52" s="29">
        <v>692243110026</v>
      </c>
      <c r="N52" s="28"/>
      <c r="O52" s="29">
        <f t="shared" si="1"/>
        <v>693933611515</v>
      </c>
      <c r="P52" s="28"/>
      <c r="Q52" s="98">
        <v>-1690501489</v>
      </c>
      <c r="R52" s="98"/>
    </row>
    <row r="53" spans="1:18" ht="21.75" customHeight="1" x14ac:dyDescent="0.2">
      <c r="A53" s="8" t="s">
        <v>136</v>
      </c>
      <c r="C53" s="29">
        <v>18502081</v>
      </c>
      <c r="D53" s="28"/>
      <c r="E53" s="29">
        <v>14635324699341</v>
      </c>
      <c r="F53" s="28"/>
      <c r="G53" s="29">
        <f t="shared" si="0"/>
        <v>14257310816413</v>
      </c>
      <c r="H53" s="28"/>
      <c r="I53" s="29">
        <v>378013882928</v>
      </c>
      <c r="J53" s="28"/>
      <c r="K53" s="29">
        <v>18502081</v>
      </c>
      <c r="L53" s="28"/>
      <c r="M53" s="29">
        <v>14635324699341</v>
      </c>
      <c r="N53" s="28"/>
      <c r="O53" s="29">
        <f t="shared" si="1"/>
        <v>14257310816413</v>
      </c>
      <c r="P53" s="28"/>
      <c r="Q53" s="98">
        <v>378013882928</v>
      </c>
      <c r="R53" s="98"/>
    </row>
    <row r="54" spans="1:18" ht="21.75" customHeight="1" x14ac:dyDescent="0.2">
      <c r="A54" s="8" t="s">
        <v>133</v>
      </c>
      <c r="C54" s="29">
        <v>1575465</v>
      </c>
      <c r="D54" s="28"/>
      <c r="E54" s="29">
        <v>1282298048500</v>
      </c>
      <c r="F54" s="28"/>
      <c r="G54" s="29">
        <f t="shared" si="0"/>
        <v>1277794668645</v>
      </c>
      <c r="H54" s="28"/>
      <c r="I54" s="29">
        <v>4503379855</v>
      </c>
      <c r="J54" s="28"/>
      <c r="K54" s="29">
        <v>1575465</v>
      </c>
      <c r="L54" s="28"/>
      <c r="M54" s="29">
        <v>1282298048500</v>
      </c>
      <c r="N54" s="28"/>
      <c r="O54" s="29">
        <f t="shared" si="1"/>
        <v>1277794668645</v>
      </c>
      <c r="P54" s="28"/>
      <c r="Q54" s="98">
        <v>4503379855</v>
      </c>
      <c r="R54" s="98"/>
    </row>
    <row r="55" spans="1:18" ht="21.75" customHeight="1" x14ac:dyDescent="0.2">
      <c r="A55" s="8" t="s">
        <v>138</v>
      </c>
      <c r="C55" s="29">
        <v>1002556</v>
      </c>
      <c r="D55" s="28"/>
      <c r="E55" s="29">
        <v>797320081658</v>
      </c>
      <c r="F55" s="28"/>
      <c r="G55" s="29">
        <f t="shared" si="0"/>
        <v>811628796740</v>
      </c>
      <c r="H55" s="28"/>
      <c r="I55" s="29">
        <v>-14308715082</v>
      </c>
      <c r="J55" s="28"/>
      <c r="K55" s="29">
        <v>1002556</v>
      </c>
      <c r="L55" s="28"/>
      <c r="M55" s="29">
        <v>797320081658</v>
      </c>
      <c r="N55" s="28"/>
      <c r="O55" s="29">
        <f t="shared" si="1"/>
        <v>811628796741</v>
      </c>
      <c r="P55" s="28"/>
      <c r="Q55" s="98">
        <v>-14308715083</v>
      </c>
      <c r="R55" s="98"/>
    </row>
    <row r="56" spans="1:18" ht="21.75" customHeight="1" x14ac:dyDescent="0.2">
      <c r="A56" s="8" t="s">
        <v>105</v>
      </c>
      <c r="C56" s="29">
        <v>90000</v>
      </c>
      <c r="D56" s="28"/>
      <c r="E56" s="29">
        <v>82449143887</v>
      </c>
      <c r="F56" s="28"/>
      <c r="G56" s="29">
        <f t="shared" si="0"/>
        <v>82449143887</v>
      </c>
      <c r="H56" s="28"/>
      <c r="I56" s="29">
        <v>0</v>
      </c>
      <c r="J56" s="28"/>
      <c r="K56" s="29">
        <v>90000</v>
      </c>
      <c r="L56" s="28"/>
      <c r="M56" s="29">
        <v>82449143887</v>
      </c>
      <c r="N56" s="28"/>
      <c r="O56" s="29">
        <f t="shared" si="1"/>
        <v>82449143887</v>
      </c>
      <c r="P56" s="28"/>
      <c r="Q56" s="98">
        <v>0</v>
      </c>
      <c r="R56" s="98"/>
    </row>
    <row r="57" spans="1:18" ht="21.75" customHeight="1" x14ac:dyDescent="0.2">
      <c r="A57" s="8" t="s">
        <v>102</v>
      </c>
      <c r="C57" s="29">
        <v>90000</v>
      </c>
      <c r="D57" s="28"/>
      <c r="E57" s="29">
        <v>84895812787</v>
      </c>
      <c r="F57" s="28"/>
      <c r="G57" s="29">
        <f t="shared" si="0"/>
        <v>84895812787</v>
      </c>
      <c r="H57" s="28"/>
      <c r="I57" s="29">
        <v>0</v>
      </c>
      <c r="J57" s="28"/>
      <c r="K57" s="29">
        <v>90000</v>
      </c>
      <c r="L57" s="28"/>
      <c r="M57" s="29">
        <v>84895812787</v>
      </c>
      <c r="N57" s="28"/>
      <c r="O57" s="29">
        <f t="shared" si="1"/>
        <v>84895812787</v>
      </c>
      <c r="P57" s="28"/>
      <c r="Q57" s="98">
        <v>0</v>
      </c>
      <c r="R57" s="98"/>
    </row>
    <row r="58" spans="1:18" ht="21.75" customHeight="1" x14ac:dyDescent="0.2">
      <c r="A58" s="8" t="s">
        <v>107</v>
      </c>
      <c r="C58" s="29">
        <v>90000</v>
      </c>
      <c r="D58" s="28"/>
      <c r="E58" s="29">
        <v>80083430943</v>
      </c>
      <c r="F58" s="28"/>
      <c r="G58" s="29">
        <f t="shared" si="0"/>
        <v>80083430943</v>
      </c>
      <c r="H58" s="28"/>
      <c r="I58" s="29">
        <v>0</v>
      </c>
      <c r="J58" s="28"/>
      <c r="K58" s="29">
        <v>90000</v>
      </c>
      <c r="L58" s="28"/>
      <c r="M58" s="29">
        <v>80083430943</v>
      </c>
      <c r="N58" s="28"/>
      <c r="O58" s="29">
        <f t="shared" si="1"/>
        <v>80083430943</v>
      </c>
      <c r="P58" s="28"/>
      <c r="Q58" s="98">
        <v>0</v>
      </c>
      <c r="R58" s="98"/>
    </row>
    <row r="59" spans="1:18" ht="21.75" customHeight="1" x14ac:dyDescent="0.2">
      <c r="A59" s="8" t="s">
        <v>141</v>
      </c>
      <c r="C59" s="29">
        <v>256590</v>
      </c>
      <c r="D59" s="28"/>
      <c r="E59" s="29">
        <v>205378366257</v>
      </c>
      <c r="F59" s="28"/>
      <c r="G59" s="29">
        <f t="shared" si="0"/>
        <v>204544902199</v>
      </c>
      <c r="H59" s="28"/>
      <c r="I59" s="29">
        <v>833464058</v>
      </c>
      <c r="J59" s="28"/>
      <c r="K59" s="29">
        <v>256590</v>
      </c>
      <c r="L59" s="28"/>
      <c r="M59" s="29">
        <v>205378366257</v>
      </c>
      <c r="N59" s="28"/>
      <c r="O59" s="29">
        <f t="shared" si="1"/>
        <v>204544902199</v>
      </c>
      <c r="P59" s="28"/>
      <c r="Q59" s="98">
        <v>833464058</v>
      </c>
      <c r="R59" s="98"/>
    </row>
    <row r="60" spans="1:18" ht="21.75" customHeight="1" x14ac:dyDescent="0.2">
      <c r="A60" s="8" t="s">
        <v>144</v>
      </c>
      <c r="C60" s="29">
        <v>1565000</v>
      </c>
      <c r="D60" s="28"/>
      <c r="E60" s="29">
        <v>1266882507860</v>
      </c>
      <c r="F60" s="28"/>
      <c r="G60" s="29">
        <f t="shared" si="0"/>
        <v>1297868300169</v>
      </c>
      <c r="H60" s="28"/>
      <c r="I60" s="29">
        <v>-30985792309</v>
      </c>
      <c r="J60" s="28"/>
      <c r="K60" s="29">
        <v>1565000</v>
      </c>
      <c r="L60" s="28"/>
      <c r="M60" s="29">
        <v>1266882507860</v>
      </c>
      <c r="N60" s="28"/>
      <c r="O60" s="29">
        <f t="shared" si="1"/>
        <v>1297868300170</v>
      </c>
      <c r="P60" s="28"/>
      <c r="Q60" s="98">
        <v>-30985792310</v>
      </c>
      <c r="R60" s="98"/>
    </row>
    <row r="61" spans="1:18" ht="21.75" customHeight="1" x14ac:dyDescent="0.2">
      <c r="A61" s="8" t="s">
        <v>128</v>
      </c>
      <c r="C61" s="29">
        <v>357833</v>
      </c>
      <c r="D61" s="28"/>
      <c r="E61" s="29">
        <v>277885058793</v>
      </c>
      <c r="F61" s="28"/>
      <c r="G61" s="29">
        <f t="shared" si="0"/>
        <v>273307286911</v>
      </c>
      <c r="H61" s="28"/>
      <c r="I61" s="29">
        <v>4577771882</v>
      </c>
      <c r="J61" s="28"/>
      <c r="K61" s="29">
        <v>357833</v>
      </c>
      <c r="L61" s="28"/>
      <c r="M61" s="29">
        <v>277885058793</v>
      </c>
      <c r="N61" s="28"/>
      <c r="O61" s="29">
        <f t="shared" si="1"/>
        <v>273307286911</v>
      </c>
      <c r="P61" s="28"/>
      <c r="Q61" s="98">
        <v>4577771882</v>
      </c>
      <c r="R61" s="98"/>
    </row>
    <row r="62" spans="1:18" ht="21.75" customHeight="1" x14ac:dyDescent="0.2">
      <c r="A62" s="8" t="s">
        <v>152</v>
      </c>
      <c r="C62" s="29">
        <v>3755162</v>
      </c>
      <c r="D62" s="28"/>
      <c r="E62" s="29">
        <v>2837358818780</v>
      </c>
      <c r="F62" s="28"/>
      <c r="G62" s="29">
        <f t="shared" si="0"/>
        <v>2844865059041</v>
      </c>
      <c r="H62" s="28"/>
      <c r="I62" s="29">
        <v>-7506240261</v>
      </c>
      <c r="J62" s="28"/>
      <c r="K62" s="29">
        <v>3755162</v>
      </c>
      <c r="L62" s="28"/>
      <c r="M62" s="29">
        <v>2837358818780</v>
      </c>
      <c r="N62" s="28"/>
      <c r="O62" s="29">
        <f t="shared" si="1"/>
        <v>2844865059042</v>
      </c>
      <c r="P62" s="28"/>
      <c r="Q62" s="98">
        <v>-7506240262</v>
      </c>
      <c r="R62" s="98"/>
    </row>
    <row r="63" spans="1:18" ht="21.75" customHeight="1" x14ac:dyDescent="0.2">
      <c r="A63" s="8" t="s">
        <v>147</v>
      </c>
      <c r="C63" s="29">
        <v>4783460</v>
      </c>
      <c r="D63" s="28"/>
      <c r="E63" s="29">
        <v>3620066429972</v>
      </c>
      <c r="F63" s="28"/>
      <c r="G63" s="29">
        <f t="shared" si="0"/>
        <v>3728830972076</v>
      </c>
      <c r="H63" s="28"/>
      <c r="I63" s="29">
        <v>-108764542104</v>
      </c>
      <c r="J63" s="28"/>
      <c r="K63" s="29">
        <v>4783460</v>
      </c>
      <c r="L63" s="28"/>
      <c r="M63" s="29">
        <v>3620066429972</v>
      </c>
      <c r="N63" s="28"/>
      <c r="O63" s="29">
        <f t="shared" si="1"/>
        <v>3728830972077</v>
      </c>
      <c r="P63" s="28"/>
      <c r="Q63" s="98">
        <v>-108764542105</v>
      </c>
      <c r="R63" s="98"/>
    </row>
    <row r="64" spans="1:18" ht="21.75" customHeight="1" x14ac:dyDescent="0.2">
      <c r="A64" s="8" t="s">
        <v>150</v>
      </c>
      <c r="C64" s="29">
        <v>2800627</v>
      </c>
      <c r="D64" s="28"/>
      <c r="E64" s="29">
        <v>2079734390188</v>
      </c>
      <c r="F64" s="28"/>
      <c r="G64" s="29">
        <f t="shared" si="0"/>
        <v>2123120504652</v>
      </c>
      <c r="H64" s="28"/>
      <c r="I64" s="29">
        <v>-43386114464</v>
      </c>
      <c r="J64" s="28"/>
      <c r="K64" s="29">
        <v>2800627</v>
      </c>
      <c r="L64" s="28"/>
      <c r="M64" s="29">
        <v>2079734390188</v>
      </c>
      <c r="N64" s="28"/>
      <c r="O64" s="29">
        <f t="shared" si="1"/>
        <v>2123120504653</v>
      </c>
      <c r="P64" s="28"/>
      <c r="Q64" s="98">
        <v>-43386114465</v>
      </c>
      <c r="R64" s="98"/>
    </row>
    <row r="65" spans="1:18" ht="21.75" customHeight="1" x14ac:dyDescent="0.2">
      <c r="A65" s="8" t="s">
        <v>154</v>
      </c>
      <c r="C65" s="29">
        <v>9489800</v>
      </c>
      <c r="D65" s="28"/>
      <c r="E65" s="29">
        <v>7345275055972</v>
      </c>
      <c r="F65" s="28"/>
      <c r="G65" s="29">
        <f t="shared" si="0"/>
        <v>6585164038705</v>
      </c>
      <c r="H65" s="28"/>
      <c r="I65" s="29">
        <v>760111017267</v>
      </c>
      <c r="J65" s="28"/>
      <c r="K65" s="29">
        <v>9489800</v>
      </c>
      <c r="L65" s="28"/>
      <c r="M65" s="29">
        <v>7345275055972</v>
      </c>
      <c r="N65" s="28"/>
      <c r="O65" s="29">
        <f t="shared" si="1"/>
        <v>6585164038705</v>
      </c>
      <c r="P65" s="28"/>
      <c r="Q65" s="98">
        <v>760111017267</v>
      </c>
      <c r="R65" s="98"/>
    </row>
    <row r="66" spans="1:18" ht="21.75" customHeight="1" x14ac:dyDescent="0.2">
      <c r="A66" s="8" t="s">
        <v>157</v>
      </c>
      <c r="C66" s="29">
        <v>302187</v>
      </c>
      <c r="D66" s="28"/>
      <c r="E66" s="29">
        <v>302022685818</v>
      </c>
      <c r="F66" s="28"/>
      <c r="G66" s="29">
        <f t="shared" si="0"/>
        <v>302022685818</v>
      </c>
      <c r="H66" s="28"/>
      <c r="I66" s="29">
        <v>0</v>
      </c>
      <c r="J66" s="28"/>
      <c r="K66" s="29">
        <v>302187</v>
      </c>
      <c r="L66" s="28"/>
      <c r="M66" s="29">
        <v>302022685818</v>
      </c>
      <c r="N66" s="28"/>
      <c r="O66" s="29">
        <f t="shared" si="1"/>
        <v>302022685818</v>
      </c>
      <c r="P66" s="28"/>
      <c r="Q66" s="98">
        <v>0</v>
      </c>
      <c r="R66" s="98"/>
    </row>
    <row r="67" spans="1:18" ht="21.75" customHeight="1" x14ac:dyDescent="0.2">
      <c r="A67" s="8" t="s">
        <v>280</v>
      </c>
      <c r="C67" s="29">
        <v>145932569</v>
      </c>
      <c r="D67" s="28"/>
      <c r="E67" s="29">
        <v>145822025</v>
      </c>
      <c r="F67" s="28"/>
      <c r="G67" s="29">
        <f t="shared" si="0"/>
        <v>145822025</v>
      </c>
      <c r="H67" s="28"/>
      <c r="I67" s="29">
        <v>0</v>
      </c>
      <c r="J67" s="28"/>
      <c r="K67" s="29">
        <v>145932569</v>
      </c>
      <c r="L67" s="28"/>
      <c r="M67" s="29">
        <v>145822025</v>
      </c>
      <c r="N67" s="28"/>
      <c r="O67" s="29">
        <f t="shared" si="1"/>
        <v>145822025</v>
      </c>
      <c r="P67" s="28"/>
      <c r="Q67" s="98">
        <v>0</v>
      </c>
      <c r="R67" s="98"/>
    </row>
    <row r="68" spans="1:18" ht="21.75" customHeight="1" x14ac:dyDescent="0.2">
      <c r="A68" s="11" t="s">
        <v>281</v>
      </c>
      <c r="C68" s="30">
        <v>290776221</v>
      </c>
      <c r="D68" s="28"/>
      <c r="E68" s="30">
        <v>290555958</v>
      </c>
      <c r="F68" s="28"/>
      <c r="G68" s="52">
        <f t="shared" si="0"/>
        <v>290555958</v>
      </c>
      <c r="H68" s="28"/>
      <c r="I68" s="30">
        <v>0</v>
      </c>
      <c r="J68" s="28"/>
      <c r="K68" s="30">
        <v>290776221</v>
      </c>
      <c r="L68" s="28"/>
      <c r="M68" s="30">
        <v>290555958</v>
      </c>
      <c r="N68" s="28"/>
      <c r="O68" s="52">
        <f t="shared" si="1"/>
        <v>290555958</v>
      </c>
      <c r="P68" s="28"/>
      <c r="Q68" s="99">
        <v>0</v>
      </c>
      <c r="R68" s="99"/>
    </row>
    <row r="69" spans="1:18" ht="21.75" customHeight="1" thickBot="1" x14ac:dyDescent="0.25">
      <c r="A69" s="15" t="s">
        <v>32</v>
      </c>
      <c r="C69" s="38">
        <f>SUM(C8:C68)</f>
        <v>1418322880</v>
      </c>
      <c r="D69" s="28"/>
      <c r="E69" s="38">
        <f>SUM(E8:E68)</f>
        <v>51379969060149</v>
      </c>
      <c r="F69" s="28"/>
      <c r="G69" s="38">
        <f>SUM(G8:G68)</f>
        <v>50528237274160</v>
      </c>
      <c r="H69" s="28"/>
      <c r="I69" s="38">
        <f>SUM(I8:I68)</f>
        <v>851731785989</v>
      </c>
      <c r="J69" s="28"/>
      <c r="K69" s="38">
        <f>SUM(K8:K68)</f>
        <v>1418322880</v>
      </c>
      <c r="L69" s="28"/>
      <c r="M69" s="38">
        <f>SUM(M8:M68)</f>
        <v>51379969060149</v>
      </c>
      <c r="N69" s="28"/>
      <c r="O69" s="38">
        <f>SUM(O8:O68)</f>
        <v>50528237314166</v>
      </c>
      <c r="P69" s="28"/>
      <c r="Q69" s="90">
        <f>SUM(Q8:R68)</f>
        <v>851731745983</v>
      </c>
      <c r="R69" s="90"/>
    </row>
    <row r="70" spans="1:18" ht="13.5" thickTop="1" x14ac:dyDescent="0.2"/>
    <row r="73" spans="1:18" x14ac:dyDescent="0.2">
      <c r="Q73" s="22"/>
    </row>
    <row r="75" spans="1:18" x14ac:dyDescent="0.2">
      <c r="Q75" s="22"/>
    </row>
  </sheetData>
  <autoFilter ref="A7:Z69" xr:uid="{00000000-0001-0000-1400-000000000000}">
    <filterColumn colId="16" showButton="0"/>
  </autoFilter>
  <mergeCells count="70">
    <mergeCell ref="Q68:R68"/>
    <mergeCell ref="Q69:R69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1"/>
  <sheetViews>
    <sheetView rightToLeft="1" workbookViewId="0">
      <selection activeCell="A20" sqref="A20"/>
    </sheetView>
  </sheetViews>
  <sheetFormatPr defaultRowHeight="12.75" x14ac:dyDescent="0.2"/>
  <cols>
    <col min="1" max="1" width="28.285156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49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14.45" customHeight="1" x14ac:dyDescent="0.2"/>
    <row r="5" spans="1:49" ht="14.45" customHeight="1" x14ac:dyDescent="0.2">
      <c r="A5" s="72" t="s">
        <v>33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</row>
    <row r="6" spans="1:49" ht="14.45" customHeight="1" x14ac:dyDescent="0.2">
      <c r="I6" s="73" t="s">
        <v>7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C6" s="73" t="s">
        <v>9</v>
      </c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3" t="s">
        <v>34</v>
      </c>
      <c r="B8" s="73"/>
      <c r="C8" s="73"/>
      <c r="D8" s="73"/>
      <c r="E8" s="73"/>
      <c r="F8" s="73"/>
      <c r="G8" s="73"/>
      <c r="I8" s="73" t="s">
        <v>35</v>
      </c>
      <c r="J8" s="73"/>
      <c r="K8" s="73"/>
      <c r="M8" s="73" t="s">
        <v>36</v>
      </c>
      <c r="N8" s="73"/>
      <c r="O8" s="73"/>
      <c r="Q8" s="73" t="s">
        <v>37</v>
      </c>
      <c r="R8" s="73"/>
      <c r="S8" s="73"/>
      <c r="T8" s="73"/>
      <c r="U8" s="73"/>
      <c r="W8" s="73" t="s">
        <v>38</v>
      </c>
      <c r="X8" s="73"/>
      <c r="Y8" s="73"/>
      <c r="Z8" s="73"/>
      <c r="AA8" s="73"/>
      <c r="AC8" s="73" t="s">
        <v>35</v>
      </c>
      <c r="AD8" s="73"/>
      <c r="AE8" s="73"/>
      <c r="AF8" s="73"/>
      <c r="AG8" s="73"/>
      <c r="AI8" s="73" t="s">
        <v>36</v>
      </c>
      <c r="AJ8" s="73"/>
      <c r="AK8" s="73"/>
      <c r="AM8" s="73" t="s">
        <v>37</v>
      </c>
      <c r="AN8" s="73"/>
      <c r="AO8" s="73"/>
      <c r="AQ8" s="73" t="s">
        <v>38</v>
      </c>
      <c r="AR8" s="73"/>
      <c r="AS8" s="73"/>
    </row>
    <row r="9" spans="1:49" ht="21.75" customHeight="1" x14ac:dyDescent="0.2">
      <c r="A9" s="75" t="s">
        <v>39</v>
      </c>
      <c r="B9" s="75"/>
      <c r="C9" s="75"/>
      <c r="D9" s="75"/>
      <c r="E9" s="75"/>
      <c r="F9" s="75"/>
      <c r="G9" s="75"/>
      <c r="I9" s="76">
        <v>154427181</v>
      </c>
      <c r="J9" s="76"/>
      <c r="K9" s="76"/>
      <c r="M9" s="76">
        <v>6163</v>
      </c>
      <c r="N9" s="76"/>
      <c r="O9" s="76"/>
      <c r="Q9" s="75" t="s">
        <v>40</v>
      </c>
      <c r="R9" s="75"/>
      <c r="S9" s="75"/>
      <c r="T9" s="75"/>
      <c r="U9" s="75"/>
      <c r="W9" s="82">
        <v>0.25390961802046003</v>
      </c>
      <c r="X9" s="82"/>
      <c r="Y9" s="82"/>
      <c r="Z9" s="82"/>
      <c r="AA9" s="82"/>
      <c r="AC9" s="76">
        <v>154427181</v>
      </c>
      <c r="AD9" s="76"/>
      <c r="AE9" s="76"/>
      <c r="AF9" s="76"/>
      <c r="AG9" s="76"/>
      <c r="AI9" s="76">
        <v>6163</v>
      </c>
      <c r="AJ9" s="76"/>
      <c r="AK9" s="76"/>
      <c r="AM9" s="75" t="s">
        <v>40</v>
      </c>
      <c r="AN9" s="75"/>
      <c r="AO9" s="75"/>
      <c r="AQ9" s="82">
        <v>0.25390961802046003</v>
      </c>
      <c r="AR9" s="82"/>
      <c r="AS9" s="82"/>
    </row>
    <row r="10" spans="1:49" ht="21.75" customHeight="1" x14ac:dyDescent="0.2">
      <c r="A10" s="77" t="s">
        <v>41</v>
      </c>
      <c r="B10" s="77"/>
      <c r="C10" s="77"/>
      <c r="D10" s="77"/>
      <c r="E10" s="77"/>
      <c r="F10" s="77"/>
      <c r="G10" s="77"/>
      <c r="I10" s="78">
        <v>290776221</v>
      </c>
      <c r="J10" s="78"/>
      <c r="K10" s="78"/>
      <c r="M10" s="78">
        <v>3058</v>
      </c>
      <c r="N10" s="78"/>
      <c r="O10" s="78"/>
      <c r="Q10" s="77" t="s">
        <v>42</v>
      </c>
      <c r="R10" s="77"/>
      <c r="S10" s="77"/>
      <c r="T10" s="77"/>
      <c r="U10" s="77"/>
      <c r="W10" s="83">
        <v>0.25094279998333502</v>
      </c>
      <c r="X10" s="83"/>
      <c r="Y10" s="83"/>
      <c r="Z10" s="83"/>
      <c r="AA10" s="83"/>
      <c r="AC10" s="78">
        <v>290776221</v>
      </c>
      <c r="AD10" s="78"/>
      <c r="AE10" s="78"/>
      <c r="AF10" s="78"/>
      <c r="AG10" s="78"/>
      <c r="AI10" s="78">
        <v>3058</v>
      </c>
      <c r="AJ10" s="78"/>
      <c r="AK10" s="78"/>
      <c r="AM10" s="77" t="s">
        <v>42</v>
      </c>
      <c r="AN10" s="77"/>
      <c r="AO10" s="77"/>
      <c r="AQ10" s="83">
        <v>0.25094279998333502</v>
      </c>
      <c r="AR10" s="83"/>
      <c r="AS10" s="83"/>
    </row>
    <row r="11" spans="1:49" ht="14.45" customHeight="1" x14ac:dyDescent="0.2">
      <c r="A11" s="72" t="s">
        <v>43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</row>
    <row r="12" spans="1:49" ht="14.45" customHeight="1" x14ac:dyDescent="0.2">
      <c r="C12" s="73" t="s">
        <v>7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Y12" s="73" t="s">
        <v>9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</row>
    <row r="13" spans="1:49" ht="14.45" customHeight="1" x14ac:dyDescent="0.2">
      <c r="A13" s="2" t="s">
        <v>34</v>
      </c>
      <c r="C13" s="4" t="s">
        <v>44</v>
      </c>
      <c r="D13" s="3"/>
      <c r="E13" s="4" t="s">
        <v>45</v>
      </c>
      <c r="F13" s="3"/>
      <c r="G13" s="74" t="s">
        <v>46</v>
      </c>
      <c r="H13" s="74"/>
      <c r="I13" s="74"/>
      <c r="J13" s="3"/>
      <c r="K13" s="74" t="s">
        <v>47</v>
      </c>
      <c r="L13" s="74"/>
      <c r="M13" s="74"/>
      <c r="N13" s="3"/>
      <c r="O13" s="74" t="s">
        <v>36</v>
      </c>
      <c r="P13" s="74"/>
      <c r="Q13" s="74"/>
      <c r="R13" s="3"/>
      <c r="S13" s="74" t="s">
        <v>37</v>
      </c>
      <c r="T13" s="74"/>
      <c r="U13" s="74"/>
      <c r="V13" s="74"/>
      <c r="W13" s="74"/>
      <c r="Y13" s="74" t="s">
        <v>44</v>
      </c>
      <c r="Z13" s="74"/>
      <c r="AA13" s="74"/>
      <c r="AB13" s="74"/>
      <c r="AC13" s="74"/>
      <c r="AD13" s="3"/>
      <c r="AE13" s="74" t="s">
        <v>45</v>
      </c>
      <c r="AF13" s="74"/>
      <c r="AG13" s="74"/>
      <c r="AH13" s="74"/>
      <c r="AI13" s="74"/>
      <c r="AJ13" s="3"/>
      <c r="AK13" s="74" t="s">
        <v>46</v>
      </c>
      <c r="AL13" s="74"/>
      <c r="AM13" s="74"/>
      <c r="AN13" s="3"/>
      <c r="AO13" s="74" t="s">
        <v>47</v>
      </c>
      <c r="AP13" s="74"/>
      <c r="AQ13" s="74"/>
      <c r="AR13" s="3"/>
      <c r="AS13" s="74" t="s">
        <v>36</v>
      </c>
      <c r="AT13" s="74"/>
      <c r="AU13" s="3"/>
      <c r="AV13" s="4" t="s">
        <v>37</v>
      </c>
    </row>
    <row r="14" spans="1:49" ht="21.75" customHeight="1" x14ac:dyDescent="0.2">
      <c r="A14" s="5" t="s">
        <v>48</v>
      </c>
      <c r="C14" s="5" t="s">
        <v>49</v>
      </c>
      <c r="E14" s="5" t="s">
        <v>50</v>
      </c>
      <c r="G14" s="75" t="s">
        <v>51</v>
      </c>
      <c r="H14" s="75"/>
      <c r="I14" s="75"/>
      <c r="K14" s="76">
        <v>145932569</v>
      </c>
      <c r="L14" s="76"/>
      <c r="M14" s="76"/>
      <c r="O14" s="76">
        <v>6180</v>
      </c>
      <c r="P14" s="76"/>
      <c r="Q14" s="76"/>
      <c r="S14" s="75" t="s">
        <v>52</v>
      </c>
      <c r="T14" s="75"/>
      <c r="U14" s="75"/>
      <c r="V14" s="75"/>
      <c r="W14" s="75"/>
      <c r="Y14" s="75" t="s">
        <v>49</v>
      </c>
      <c r="Z14" s="75"/>
      <c r="AA14" s="75"/>
      <c r="AB14" s="75"/>
      <c r="AC14" s="75"/>
      <c r="AE14" s="75" t="s">
        <v>50</v>
      </c>
      <c r="AF14" s="75"/>
      <c r="AG14" s="75"/>
      <c r="AH14" s="75"/>
      <c r="AI14" s="75"/>
      <c r="AK14" s="75" t="s">
        <v>51</v>
      </c>
      <c r="AL14" s="75"/>
      <c r="AM14" s="75"/>
      <c r="AO14" s="76">
        <v>145932569</v>
      </c>
      <c r="AP14" s="76"/>
      <c r="AQ14" s="76"/>
      <c r="AS14" s="76">
        <v>6180</v>
      </c>
      <c r="AT14" s="76"/>
      <c r="AV14" s="5" t="s">
        <v>52</v>
      </c>
    </row>
    <row r="15" spans="1:49" ht="21.75" customHeight="1" x14ac:dyDescent="0.2">
      <c r="A15" s="8" t="s">
        <v>53</v>
      </c>
      <c r="C15" s="8" t="s">
        <v>49</v>
      </c>
      <c r="E15" s="8" t="s">
        <v>50</v>
      </c>
      <c r="G15" s="77" t="s">
        <v>51</v>
      </c>
      <c r="H15" s="77"/>
      <c r="I15" s="77"/>
      <c r="K15" s="78">
        <v>290776221</v>
      </c>
      <c r="L15" s="78"/>
      <c r="M15" s="78"/>
      <c r="O15" s="78">
        <v>3065</v>
      </c>
      <c r="P15" s="78"/>
      <c r="Q15" s="78"/>
      <c r="S15" s="77" t="s">
        <v>54</v>
      </c>
      <c r="T15" s="77"/>
      <c r="U15" s="77"/>
      <c r="V15" s="77"/>
      <c r="W15" s="77"/>
      <c r="Y15" s="77" t="s">
        <v>49</v>
      </c>
      <c r="Z15" s="77"/>
      <c r="AA15" s="77"/>
      <c r="AB15" s="77"/>
      <c r="AC15" s="77"/>
      <c r="AE15" s="77" t="s">
        <v>50</v>
      </c>
      <c r="AF15" s="77"/>
      <c r="AG15" s="77"/>
      <c r="AH15" s="77"/>
      <c r="AI15" s="77"/>
      <c r="AK15" s="77" t="s">
        <v>51</v>
      </c>
      <c r="AL15" s="77"/>
      <c r="AM15" s="77"/>
      <c r="AO15" s="78">
        <v>290776221</v>
      </c>
      <c r="AP15" s="78"/>
      <c r="AQ15" s="78"/>
      <c r="AS15" s="78">
        <v>3065</v>
      </c>
      <c r="AT15" s="78"/>
      <c r="AV15" s="8" t="s">
        <v>54</v>
      </c>
    </row>
    <row r="16" spans="1:49" ht="14.45" customHeight="1" x14ac:dyDescent="0.2">
      <c r="A16" s="72" t="s">
        <v>55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</row>
    <row r="17" spans="1:35" ht="14.45" customHeight="1" x14ac:dyDescent="0.2">
      <c r="C17" s="73" t="s">
        <v>7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O17" s="73" t="s">
        <v>9</v>
      </c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4.45" customHeight="1" x14ac:dyDescent="0.2">
      <c r="A18" s="2" t="s">
        <v>34</v>
      </c>
      <c r="C18" s="4" t="s">
        <v>45</v>
      </c>
      <c r="D18" s="3"/>
      <c r="E18" s="4" t="s">
        <v>47</v>
      </c>
      <c r="F18" s="3"/>
      <c r="G18" s="74" t="s">
        <v>36</v>
      </c>
      <c r="H18" s="74"/>
      <c r="I18" s="74"/>
      <c r="J18" s="3"/>
      <c r="K18" s="74" t="s">
        <v>37</v>
      </c>
      <c r="L18" s="74"/>
      <c r="M18" s="74"/>
      <c r="O18" s="74" t="s">
        <v>45</v>
      </c>
      <c r="P18" s="74"/>
      <c r="Q18" s="74"/>
      <c r="R18" s="74"/>
      <c r="S18" s="74"/>
      <c r="T18" s="3"/>
      <c r="U18" s="74" t="s">
        <v>47</v>
      </c>
      <c r="V18" s="74"/>
      <c r="W18" s="74"/>
      <c r="X18" s="74"/>
      <c r="Y18" s="74"/>
      <c r="Z18" s="3"/>
      <c r="AA18" s="74" t="s">
        <v>36</v>
      </c>
      <c r="AB18" s="74"/>
      <c r="AC18" s="74"/>
      <c r="AD18" s="74"/>
      <c r="AE18" s="74"/>
      <c r="AF18" s="3"/>
      <c r="AG18" s="74" t="s">
        <v>37</v>
      </c>
      <c r="AH18" s="74"/>
      <c r="AI18" s="74"/>
    </row>
    <row r="19" spans="1:35" ht="21.75" customHeight="1" x14ac:dyDescent="0.2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</sheetData>
  <mergeCells count="72">
    <mergeCell ref="AG18:AI18"/>
    <mergeCell ref="G18:I18"/>
    <mergeCell ref="K18:M18"/>
    <mergeCell ref="O18:S18"/>
    <mergeCell ref="U18:Y18"/>
    <mergeCell ref="AA18:AE18"/>
    <mergeCell ref="Y14:AC14"/>
    <mergeCell ref="AE14:AI14"/>
    <mergeCell ref="A16:AW16"/>
    <mergeCell ref="C17:M17"/>
    <mergeCell ref="O17:AI17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O13:Q13"/>
    <mergeCell ref="S13:W13"/>
    <mergeCell ref="Y13:AC13"/>
    <mergeCell ref="AE13:AI13"/>
    <mergeCell ref="AK13:AM13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0"/>
  <sheetViews>
    <sheetView rightToLeft="1" workbookViewId="0">
      <selection activeCell="A9" sqref="A9:B9"/>
    </sheetView>
  </sheetViews>
  <sheetFormatPr defaultRowHeight="12.75" x14ac:dyDescent="0.2"/>
  <cols>
    <col min="1" max="1" width="6.140625" bestFit="1" customWidth="1"/>
    <col min="2" max="2" width="22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customWidth="1"/>
    <col min="8" max="8" width="1.28515625" customWidth="1"/>
    <col min="9" max="9" width="17.7109375" customWidth="1"/>
    <col min="10" max="10" width="1.28515625" customWidth="1"/>
    <col min="11" max="11" width="10.85546875" customWidth="1"/>
    <col min="12" max="12" width="1.28515625" customWidth="1"/>
    <col min="13" max="13" width="16.140625" customWidth="1"/>
    <col min="14" max="14" width="1.28515625" customWidth="1"/>
    <col min="15" max="15" width="9" customWidth="1"/>
    <col min="16" max="16" width="1.28515625" customWidth="1"/>
    <col min="17" max="17" width="14.7109375" customWidth="1"/>
    <col min="18" max="18" width="1.28515625" customWidth="1"/>
    <col min="19" max="19" width="12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8" ht="14.45" customHeight="1" x14ac:dyDescent="0.2"/>
    <row r="5" spans="1:28" ht="14.45" customHeight="1" x14ac:dyDescent="0.2">
      <c r="A5" s="1" t="s">
        <v>56</v>
      </c>
      <c r="B5" s="72" t="s">
        <v>57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28" ht="14.45" customHeight="1" x14ac:dyDescent="0.2">
      <c r="D6" s="39"/>
      <c r="E6" s="86" t="s">
        <v>7</v>
      </c>
      <c r="F6" s="86"/>
      <c r="G6" s="86"/>
      <c r="H6" s="86"/>
      <c r="I6" s="86"/>
      <c r="K6" s="73" t="s">
        <v>8</v>
      </c>
      <c r="L6" s="73"/>
      <c r="M6" s="73"/>
      <c r="N6" s="73"/>
      <c r="O6" s="73"/>
      <c r="P6" s="73"/>
      <c r="Q6" s="73"/>
      <c r="S6" s="73" t="s">
        <v>9</v>
      </c>
      <c r="T6" s="73"/>
      <c r="U6" s="73"/>
      <c r="V6" s="73"/>
      <c r="W6" s="73"/>
      <c r="X6" s="73"/>
      <c r="Y6" s="73"/>
      <c r="Z6" s="73"/>
      <c r="AA6" s="73"/>
    </row>
    <row r="7" spans="1:28" ht="14.45" customHeight="1" x14ac:dyDescent="0.2">
      <c r="K7" s="74" t="s">
        <v>58</v>
      </c>
      <c r="L7" s="74"/>
      <c r="M7" s="74"/>
      <c r="N7" s="3"/>
      <c r="O7" s="74" t="s">
        <v>59</v>
      </c>
      <c r="P7" s="74"/>
      <c r="Q7" s="74"/>
      <c r="S7" s="3"/>
      <c r="T7" s="3"/>
      <c r="U7" s="3"/>
      <c r="V7" s="3"/>
      <c r="W7" s="3"/>
      <c r="X7" s="3"/>
      <c r="Y7" s="3"/>
      <c r="Z7" s="3"/>
      <c r="AA7" s="3"/>
    </row>
    <row r="8" spans="1:28" ht="14.45" customHeight="1" x14ac:dyDescent="0.2">
      <c r="A8" s="73" t="s">
        <v>60</v>
      </c>
      <c r="B8" s="73"/>
      <c r="D8" s="73" t="s">
        <v>61</v>
      </c>
      <c r="E8" s="7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62</v>
      </c>
      <c r="W8" s="2" t="s">
        <v>14</v>
      </c>
      <c r="Y8" s="2" t="s">
        <v>15</v>
      </c>
      <c r="AA8" s="24" t="s">
        <v>18</v>
      </c>
    </row>
    <row r="9" spans="1:28" ht="21.75" customHeight="1" x14ac:dyDescent="0.2">
      <c r="A9" s="75" t="s">
        <v>63</v>
      </c>
      <c r="B9" s="75"/>
      <c r="D9" s="87">
        <v>6900000</v>
      </c>
      <c r="E9" s="87"/>
      <c r="F9" s="28"/>
      <c r="G9" s="27">
        <v>70106907597</v>
      </c>
      <c r="H9" s="28"/>
      <c r="I9" s="27">
        <v>79649384100</v>
      </c>
      <c r="J9" s="28"/>
      <c r="K9" s="27">
        <v>0</v>
      </c>
      <c r="L9" s="28"/>
      <c r="M9" s="27">
        <v>0</v>
      </c>
      <c r="N9" s="28"/>
      <c r="O9" s="27">
        <v>0</v>
      </c>
      <c r="P9" s="28"/>
      <c r="Q9" s="27">
        <v>0</v>
      </c>
      <c r="R9" s="28"/>
      <c r="S9" s="27">
        <v>6900000</v>
      </c>
      <c r="T9" s="28"/>
      <c r="U9" s="27">
        <v>11570</v>
      </c>
      <c r="V9" s="28"/>
      <c r="W9" s="27">
        <v>70106907597</v>
      </c>
      <c r="X9" s="28"/>
      <c r="Y9" s="27">
        <v>79649384100</v>
      </c>
      <c r="Z9" s="28"/>
      <c r="AA9" s="35">
        <f>Y9/سهام!$AE$6</f>
        <v>5.4277384725373676E-4</v>
      </c>
      <c r="AB9" s="40"/>
    </row>
    <row r="10" spans="1:28" ht="21.75" customHeight="1" x14ac:dyDescent="0.2">
      <c r="A10" s="77" t="s">
        <v>64</v>
      </c>
      <c r="B10" s="77"/>
      <c r="D10" s="88">
        <v>15260652</v>
      </c>
      <c r="E10" s="88"/>
      <c r="F10" s="28"/>
      <c r="G10" s="29">
        <v>434848906096</v>
      </c>
      <c r="H10" s="28"/>
      <c r="I10" s="29">
        <v>401650074961</v>
      </c>
      <c r="J10" s="28"/>
      <c r="K10" s="29">
        <v>0</v>
      </c>
      <c r="L10" s="28"/>
      <c r="M10" s="29">
        <v>0</v>
      </c>
      <c r="N10" s="28"/>
      <c r="O10" s="29">
        <v>0</v>
      </c>
      <c r="P10" s="28"/>
      <c r="Q10" s="29">
        <v>0</v>
      </c>
      <c r="R10" s="28"/>
      <c r="S10" s="29">
        <v>15260652</v>
      </c>
      <c r="T10" s="28"/>
      <c r="U10" s="29">
        <v>26380</v>
      </c>
      <c r="V10" s="28"/>
      <c r="W10" s="29">
        <v>434848906096</v>
      </c>
      <c r="X10" s="28"/>
      <c r="Y10" s="29">
        <v>401650074960</v>
      </c>
      <c r="Z10" s="28"/>
      <c r="AA10" s="35">
        <f>Y10/سهام!$AE$6</f>
        <v>2.737060165613898E-3</v>
      </c>
      <c r="AB10" s="40"/>
    </row>
    <row r="11" spans="1:28" ht="21.75" customHeight="1" x14ac:dyDescent="0.2">
      <c r="A11" s="77" t="s">
        <v>65</v>
      </c>
      <c r="B11" s="77"/>
      <c r="D11" s="88">
        <v>400700</v>
      </c>
      <c r="E11" s="88"/>
      <c r="F11" s="28"/>
      <c r="G11" s="29">
        <v>121564190291</v>
      </c>
      <c r="H11" s="28"/>
      <c r="I11" s="29">
        <v>122071931608</v>
      </c>
      <c r="J11" s="28"/>
      <c r="K11" s="29">
        <v>0</v>
      </c>
      <c r="L11" s="28"/>
      <c r="M11" s="29">
        <v>0</v>
      </c>
      <c r="N11" s="28"/>
      <c r="O11" s="29">
        <v>0</v>
      </c>
      <c r="P11" s="28"/>
      <c r="Q11" s="29">
        <v>0</v>
      </c>
      <c r="R11" s="28"/>
      <c r="S11" s="29">
        <v>400700</v>
      </c>
      <c r="T11" s="28"/>
      <c r="U11" s="29">
        <v>305349</v>
      </c>
      <c r="V11" s="28"/>
      <c r="W11" s="29">
        <v>121564190291</v>
      </c>
      <c r="X11" s="28"/>
      <c r="Y11" s="29">
        <v>122071931608</v>
      </c>
      <c r="Z11" s="28"/>
      <c r="AA11" s="35">
        <f>Y11/سهام!$AE$6</f>
        <v>8.318639586388113E-4</v>
      </c>
      <c r="AB11" s="40"/>
    </row>
    <row r="12" spans="1:28" ht="21.75" customHeight="1" x14ac:dyDescent="0.2">
      <c r="A12" s="77" t="s">
        <v>66</v>
      </c>
      <c r="B12" s="77"/>
      <c r="D12" s="88">
        <v>3240389</v>
      </c>
      <c r="E12" s="88"/>
      <c r="F12" s="28"/>
      <c r="G12" s="29">
        <v>160201591771</v>
      </c>
      <c r="H12" s="28"/>
      <c r="I12" s="29">
        <v>178057188936</v>
      </c>
      <c r="J12" s="28"/>
      <c r="K12" s="29">
        <v>0</v>
      </c>
      <c r="L12" s="28"/>
      <c r="M12" s="29">
        <v>0</v>
      </c>
      <c r="N12" s="28"/>
      <c r="O12" s="29">
        <v>0</v>
      </c>
      <c r="P12" s="28"/>
      <c r="Q12" s="29">
        <v>0</v>
      </c>
      <c r="R12" s="28"/>
      <c r="S12" s="29">
        <v>3240389</v>
      </c>
      <c r="T12" s="28"/>
      <c r="U12" s="29">
        <v>55076</v>
      </c>
      <c r="V12" s="28"/>
      <c r="W12" s="29">
        <v>160201591771</v>
      </c>
      <c r="X12" s="28"/>
      <c r="Y12" s="29">
        <v>178057188935</v>
      </c>
      <c r="Z12" s="28"/>
      <c r="AA12" s="35">
        <f>Y12/سهام!$AE$6</f>
        <v>1.2133776872410925E-3</v>
      </c>
      <c r="AB12" s="40"/>
    </row>
    <row r="13" spans="1:28" ht="21.75" customHeight="1" x14ac:dyDescent="0.2">
      <c r="A13" s="77" t="s">
        <v>67</v>
      </c>
      <c r="B13" s="77"/>
      <c r="D13" s="88">
        <v>5000000</v>
      </c>
      <c r="E13" s="88"/>
      <c r="F13" s="28"/>
      <c r="G13" s="29">
        <v>50112250000</v>
      </c>
      <c r="H13" s="28"/>
      <c r="I13" s="29">
        <v>49750310500</v>
      </c>
      <c r="J13" s="28"/>
      <c r="K13" s="29">
        <v>0</v>
      </c>
      <c r="L13" s="28"/>
      <c r="M13" s="29">
        <v>0</v>
      </c>
      <c r="N13" s="28"/>
      <c r="O13" s="29">
        <v>0</v>
      </c>
      <c r="P13" s="28"/>
      <c r="Q13" s="29">
        <v>0</v>
      </c>
      <c r="R13" s="28"/>
      <c r="S13" s="29">
        <v>5000000</v>
      </c>
      <c r="T13" s="28"/>
      <c r="U13" s="29">
        <v>9973</v>
      </c>
      <c r="V13" s="28"/>
      <c r="W13" s="29">
        <v>50112250000</v>
      </c>
      <c r="X13" s="28"/>
      <c r="Y13" s="29">
        <v>49750310500</v>
      </c>
      <c r="Z13" s="28"/>
      <c r="AA13" s="35">
        <f>Y13/سهام!$AE$6</f>
        <v>3.3902543927082264E-4</v>
      </c>
      <c r="AB13" s="40"/>
    </row>
    <row r="14" spans="1:28" ht="21.75" customHeight="1" x14ac:dyDescent="0.2">
      <c r="A14" s="77" t="s">
        <v>68</v>
      </c>
      <c r="B14" s="77"/>
      <c r="D14" s="88">
        <v>1310000</v>
      </c>
      <c r="E14" s="88"/>
      <c r="F14" s="28"/>
      <c r="G14" s="29">
        <v>19921982723</v>
      </c>
      <c r="H14" s="28"/>
      <c r="I14" s="29">
        <v>22597805230</v>
      </c>
      <c r="J14" s="28"/>
      <c r="K14" s="29">
        <v>0</v>
      </c>
      <c r="L14" s="28"/>
      <c r="M14" s="29">
        <v>0</v>
      </c>
      <c r="N14" s="28"/>
      <c r="O14" s="29">
        <v>0</v>
      </c>
      <c r="P14" s="28"/>
      <c r="Q14" s="29">
        <v>0</v>
      </c>
      <c r="R14" s="28"/>
      <c r="S14" s="29">
        <v>1310000</v>
      </c>
      <c r="T14" s="28"/>
      <c r="U14" s="29">
        <v>17290</v>
      </c>
      <c r="V14" s="28"/>
      <c r="W14" s="29">
        <v>19921982723</v>
      </c>
      <c r="X14" s="28"/>
      <c r="Y14" s="29">
        <v>22597805230</v>
      </c>
      <c r="Z14" s="28"/>
      <c r="AA14" s="35">
        <f>Y14/سهام!$AE$6</f>
        <v>1.5399362873639238E-4</v>
      </c>
      <c r="AB14" s="40"/>
    </row>
    <row r="15" spans="1:28" ht="21.75" customHeight="1" x14ac:dyDescent="0.2">
      <c r="A15" s="77" t="s">
        <v>69</v>
      </c>
      <c r="B15" s="77"/>
      <c r="D15" s="88">
        <v>44895319</v>
      </c>
      <c r="E15" s="88"/>
      <c r="F15" s="28"/>
      <c r="G15" s="29">
        <v>1907402262123</v>
      </c>
      <c r="H15" s="28"/>
      <c r="I15" s="29">
        <v>2934872550196</v>
      </c>
      <c r="J15" s="28"/>
      <c r="K15" s="29">
        <v>12416092</v>
      </c>
      <c r="L15" s="28"/>
      <c r="M15" s="29">
        <v>818298339971</v>
      </c>
      <c r="N15" s="28"/>
      <c r="O15" s="29">
        <v>-763391</v>
      </c>
      <c r="P15" s="28"/>
      <c r="Q15" s="29">
        <v>48999866802</v>
      </c>
      <c r="R15" s="28"/>
      <c r="S15" s="29">
        <v>56548020</v>
      </c>
      <c r="T15" s="28"/>
      <c r="U15" s="29">
        <v>62768</v>
      </c>
      <c r="V15" s="28"/>
      <c r="W15" s="29">
        <v>3043720595894</v>
      </c>
      <c r="X15" s="28"/>
      <c r="Y15" s="29">
        <v>3545146832016</v>
      </c>
      <c r="Z15" s="28"/>
      <c r="AA15" s="35">
        <f>Y15/سهام!$AE$6</f>
        <v>2.4158541925156221E-2</v>
      </c>
      <c r="AB15" s="40"/>
    </row>
    <row r="16" spans="1:28" ht="21.75" customHeight="1" x14ac:dyDescent="0.2">
      <c r="A16" s="77" t="s">
        <v>70</v>
      </c>
      <c r="B16" s="77"/>
      <c r="D16" s="88">
        <v>5000000</v>
      </c>
      <c r="E16" s="88"/>
      <c r="F16" s="28"/>
      <c r="G16" s="29">
        <v>50058000000</v>
      </c>
      <c r="H16" s="28"/>
      <c r="I16" s="29">
        <v>48438335000</v>
      </c>
      <c r="J16" s="28"/>
      <c r="K16" s="29">
        <v>0</v>
      </c>
      <c r="L16" s="28"/>
      <c r="M16" s="29">
        <v>0</v>
      </c>
      <c r="N16" s="28"/>
      <c r="O16" s="29">
        <v>0</v>
      </c>
      <c r="P16" s="28"/>
      <c r="Q16" s="29">
        <v>0</v>
      </c>
      <c r="R16" s="28"/>
      <c r="S16" s="29">
        <v>5000000</v>
      </c>
      <c r="T16" s="28"/>
      <c r="U16" s="29">
        <v>9710</v>
      </c>
      <c r="V16" s="28"/>
      <c r="W16" s="29">
        <v>50058000000</v>
      </c>
      <c r="X16" s="28"/>
      <c r="Y16" s="29">
        <v>48438335000</v>
      </c>
      <c r="Z16" s="28"/>
      <c r="AA16" s="35">
        <f>Y16/سهام!$AE$6</f>
        <v>3.3008493084525094E-4</v>
      </c>
      <c r="AB16" s="40"/>
    </row>
    <row r="17" spans="1:28" ht="21.75" customHeight="1" x14ac:dyDescent="0.2">
      <c r="A17" s="77" t="s">
        <v>71</v>
      </c>
      <c r="B17" s="77"/>
      <c r="D17" s="88">
        <v>4784000</v>
      </c>
      <c r="E17" s="88"/>
      <c r="F17" s="28"/>
      <c r="G17" s="29">
        <v>68913256305</v>
      </c>
      <c r="H17" s="28"/>
      <c r="I17" s="29">
        <v>80334309141</v>
      </c>
      <c r="J17" s="28"/>
      <c r="K17" s="29">
        <v>0</v>
      </c>
      <c r="L17" s="28"/>
      <c r="M17" s="29">
        <v>0</v>
      </c>
      <c r="N17" s="28"/>
      <c r="O17" s="29">
        <v>0</v>
      </c>
      <c r="P17" s="28"/>
      <c r="Q17" s="29">
        <v>0</v>
      </c>
      <c r="R17" s="28"/>
      <c r="S17" s="29">
        <v>4784000</v>
      </c>
      <c r="T17" s="28"/>
      <c r="U17" s="29">
        <v>16831</v>
      </c>
      <c r="V17" s="28"/>
      <c r="W17" s="29">
        <v>68913256305</v>
      </c>
      <c r="X17" s="28"/>
      <c r="Y17" s="29">
        <v>80334309140</v>
      </c>
      <c r="Z17" s="28"/>
      <c r="AA17" s="35">
        <f>Y17/سهام!$AE$6</f>
        <v>5.4744129576249703E-4</v>
      </c>
      <c r="AB17" s="40"/>
    </row>
    <row r="18" spans="1:28" ht="21.75" customHeight="1" x14ac:dyDescent="0.2">
      <c r="A18" s="77" t="s">
        <v>72</v>
      </c>
      <c r="B18" s="77"/>
      <c r="D18" s="88">
        <v>5000000</v>
      </c>
      <c r="E18" s="88"/>
      <c r="F18" s="28"/>
      <c r="G18" s="29">
        <v>50112250000</v>
      </c>
      <c r="H18" s="28"/>
      <c r="I18" s="29">
        <v>46383073000</v>
      </c>
      <c r="J18" s="28"/>
      <c r="K18" s="29">
        <v>0</v>
      </c>
      <c r="L18" s="28"/>
      <c r="M18" s="29">
        <v>0</v>
      </c>
      <c r="N18" s="28"/>
      <c r="O18" s="29">
        <v>0</v>
      </c>
      <c r="P18" s="28"/>
      <c r="Q18" s="29">
        <v>0</v>
      </c>
      <c r="R18" s="28"/>
      <c r="S18" s="29">
        <v>5000000</v>
      </c>
      <c r="T18" s="28"/>
      <c r="U18" s="29">
        <v>9298</v>
      </c>
      <c r="V18" s="28"/>
      <c r="W18" s="29">
        <v>50112250000</v>
      </c>
      <c r="X18" s="28"/>
      <c r="Y18" s="29">
        <v>46383073000</v>
      </c>
      <c r="Z18" s="28"/>
      <c r="AA18" s="35">
        <f>Y18/سهام!$AE$6</f>
        <v>3.160792674561425E-4</v>
      </c>
      <c r="AB18" s="40"/>
    </row>
    <row r="19" spans="1:28" ht="21.75" customHeight="1" x14ac:dyDescent="0.2">
      <c r="A19" s="77" t="s">
        <v>73</v>
      </c>
      <c r="B19" s="77"/>
      <c r="D19" s="88">
        <v>5250000</v>
      </c>
      <c r="E19" s="88"/>
      <c r="F19" s="28"/>
      <c r="G19" s="29">
        <v>200260029375</v>
      </c>
      <c r="H19" s="28"/>
      <c r="I19" s="29">
        <v>212529592209</v>
      </c>
      <c r="J19" s="28"/>
      <c r="K19" s="29">
        <v>0</v>
      </c>
      <c r="L19" s="28"/>
      <c r="M19" s="29">
        <v>0</v>
      </c>
      <c r="N19" s="28"/>
      <c r="O19" s="29">
        <v>0</v>
      </c>
      <c r="P19" s="28"/>
      <c r="Q19" s="29">
        <v>0</v>
      </c>
      <c r="R19" s="28"/>
      <c r="S19" s="29">
        <v>5250000</v>
      </c>
      <c r="T19" s="28"/>
      <c r="U19" s="29">
        <v>40533</v>
      </c>
      <c r="V19" s="28"/>
      <c r="W19" s="29">
        <v>200260029375</v>
      </c>
      <c r="X19" s="28"/>
      <c r="Y19" s="29">
        <v>212529592209</v>
      </c>
      <c r="Z19" s="28"/>
      <c r="AA19" s="35">
        <f>Y19/سهام!$AE$6</f>
        <v>1.4482912293925288E-3</v>
      </c>
      <c r="AB19" s="40"/>
    </row>
    <row r="20" spans="1:28" ht="21.75" customHeight="1" x14ac:dyDescent="0.2">
      <c r="A20" s="77" t="s">
        <v>74</v>
      </c>
      <c r="B20" s="77"/>
      <c r="D20" s="88">
        <v>10000000</v>
      </c>
      <c r="E20" s="88"/>
      <c r="F20" s="28"/>
      <c r="G20" s="29">
        <v>129000000000</v>
      </c>
      <c r="H20" s="28"/>
      <c r="I20" s="29">
        <v>162625100000</v>
      </c>
      <c r="J20" s="28"/>
      <c r="K20" s="29">
        <v>0</v>
      </c>
      <c r="L20" s="28"/>
      <c r="M20" s="29">
        <v>0</v>
      </c>
      <c r="N20" s="28"/>
      <c r="O20" s="29">
        <v>0</v>
      </c>
      <c r="P20" s="28"/>
      <c r="Q20" s="29">
        <v>0</v>
      </c>
      <c r="R20" s="28"/>
      <c r="S20" s="29">
        <v>10000000</v>
      </c>
      <c r="T20" s="28"/>
      <c r="U20" s="29">
        <v>16300</v>
      </c>
      <c r="V20" s="28"/>
      <c r="W20" s="29">
        <v>129000000000</v>
      </c>
      <c r="X20" s="28"/>
      <c r="Y20" s="29">
        <v>162625100000</v>
      </c>
      <c r="Z20" s="28"/>
      <c r="AA20" s="35">
        <f>Y20/سهام!$AE$6</f>
        <v>1.1082151128275161E-3</v>
      </c>
      <c r="AB20" s="40"/>
    </row>
    <row r="21" spans="1:28" ht="21.75" customHeight="1" x14ac:dyDescent="0.2">
      <c r="A21" s="77" t="s">
        <v>75</v>
      </c>
      <c r="B21" s="77"/>
      <c r="D21" s="88">
        <v>3000000</v>
      </c>
      <c r="E21" s="88"/>
      <c r="F21" s="28"/>
      <c r="G21" s="29">
        <v>30067350000</v>
      </c>
      <c r="H21" s="28"/>
      <c r="I21" s="29">
        <v>28138133100</v>
      </c>
      <c r="J21" s="28"/>
      <c r="K21" s="29">
        <v>0</v>
      </c>
      <c r="L21" s="28"/>
      <c r="M21" s="29">
        <v>0</v>
      </c>
      <c r="N21" s="28"/>
      <c r="O21" s="29">
        <v>0</v>
      </c>
      <c r="P21" s="28"/>
      <c r="Q21" s="29">
        <v>0</v>
      </c>
      <c r="R21" s="28"/>
      <c r="S21" s="29">
        <v>3000000</v>
      </c>
      <c r="T21" s="28"/>
      <c r="U21" s="29">
        <v>9401</v>
      </c>
      <c r="V21" s="28"/>
      <c r="W21" s="29">
        <v>30067350000</v>
      </c>
      <c r="X21" s="28"/>
      <c r="Y21" s="29">
        <v>28138133100</v>
      </c>
      <c r="Z21" s="28"/>
      <c r="AA21" s="35">
        <f>Y21/سهام!$AE$6</f>
        <v>1.9174840998205177E-4</v>
      </c>
      <c r="AB21" s="40"/>
    </row>
    <row r="22" spans="1:28" ht="21.75" customHeight="1" x14ac:dyDescent="0.2">
      <c r="A22" s="77" t="s">
        <v>76</v>
      </c>
      <c r="B22" s="77"/>
      <c r="D22" s="88">
        <v>2000000</v>
      </c>
      <c r="E22" s="88"/>
      <c r="F22" s="28"/>
      <c r="G22" s="29">
        <v>20053279934</v>
      </c>
      <c r="H22" s="28"/>
      <c r="I22" s="29">
        <v>19845400000</v>
      </c>
      <c r="J22" s="28"/>
      <c r="K22" s="29">
        <v>0</v>
      </c>
      <c r="L22" s="28"/>
      <c r="M22" s="29">
        <v>0</v>
      </c>
      <c r="N22" s="28"/>
      <c r="O22" s="29">
        <v>0</v>
      </c>
      <c r="P22" s="28"/>
      <c r="Q22" s="29">
        <v>0</v>
      </c>
      <c r="R22" s="28"/>
      <c r="S22" s="29">
        <v>2000000</v>
      </c>
      <c r="T22" s="28"/>
      <c r="U22" s="29">
        <v>10013</v>
      </c>
      <c r="V22" s="28"/>
      <c r="W22" s="29">
        <v>20053279934</v>
      </c>
      <c r="X22" s="28"/>
      <c r="Y22" s="29">
        <v>19871199020</v>
      </c>
      <c r="Z22" s="28"/>
      <c r="AA22" s="35">
        <f>Y22/سهام!$AE$6</f>
        <v>1.3541306393642389E-4</v>
      </c>
      <c r="AB22" s="40"/>
    </row>
    <row r="23" spans="1:28" ht="21.75" customHeight="1" x14ac:dyDescent="0.2">
      <c r="A23" s="77" t="s">
        <v>77</v>
      </c>
      <c r="B23" s="77"/>
      <c r="D23" s="88">
        <v>9100000</v>
      </c>
      <c r="E23" s="88"/>
      <c r="F23" s="28"/>
      <c r="G23" s="29">
        <v>247466907682</v>
      </c>
      <c r="H23" s="28"/>
      <c r="I23" s="29">
        <v>325470600000</v>
      </c>
      <c r="J23" s="28"/>
      <c r="K23" s="29">
        <v>0</v>
      </c>
      <c r="L23" s="28"/>
      <c r="M23" s="29">
        <v>0</v>
      </c>
      <c r="N23" s="28"/>
      <c r="O23" s="29">
        <v>0</v>
      </c>
      <c r="P23" s="28"/>
      <c r="Q23" s="29">
        <v>0</v>
      </c>
      <c r="R23" s="28"/>
      <c r="S23" s="29">
        <v>9100000</v>
      </c>
      <c r="T23" s="28"/>
      <c r="U23" s="29">
        <v>35722</v>
      </c>
      <c r="V23" s="28"/>
      <c r="W23" s="29">
        <v>247466907682</v>
      </c>
      <c r="X23" s="28"/>
      <c r="Y23" s="29">
        <v>325070200000</v>
      </c>
      <c r="Z23" s="28"/>
      <c r="AA23" s="35">
        <f>Y23/سهام!$AE$6</f>
        <v>2.2152036086057025E-3</v>
      </c>
      <c r="AB23" s="40"/>
    </row>
    <row r="24" spans="1:28" ht="21.75" customHeight="1" x14ac:dyDescent="0.2">
      <c r="A24" s="77" t="s">
        <v>78</v>
      </c>
      <c r="B24" s="77"/>
      <c r="D24" s="88">
        <v>67248</v>
      </c>
      <c r="E24" s="88"/>
      <c r="F24" s="28"/>
      <c r="G24" s="29">
        <v>189996470306</v>
      </c>
      <c r="H24" s="28"/>
      <c r="I24" s="29">
        <v>251740245328</v>
      </c>
      <c r="J24" s="28"/>
      <c r="K24" s="29">
        <v>0</v>
      </c>
      <c r="L24" s="28"/>
      <c r="M24" s="29">
        <v>0</v>
      </c>
      <c r="N24" s="28"/>
      <c r="O24" s="29">
        <v>0</v>
      </c>
      <c r="P24" s="28"/>
      <c r="Q24" s="29">
        <v>0</v>
      </c>
      <c r="R24" s="28"/>
      <c r="S24" s="29">
        <v>67248</v>
      </c>
      <c r="T24" s="28"/>
      <c r="U24" s="29">
        <v>3745532</v>
      </c>
      <c r="V24" s="28"/>
      <c r="W24" s="29">
        <v>189996470306</v>
      </c>
      <c r="X24" s="28"/>
      <c r="Y24" s="29">
        <v>251879515936</v>
      </c>
      <c r="Z24" s="28"/>
      <c r="AA24" s="35">
        <f>Y24/سهام!$AE$6</f>
        <v>1.7164428256889889E-3</v>
      </c>
      <c r="AB24" s="40"/>
    </row>
    <row r="25" spans="1:28" ht="21.75" customHeight="1" x14ac:dyDescent="0.2">
      <c r="A25" s="77" t="s">
        <v>79</v>
      </c>
      <c r="B25" s="77"/>
      <c r="D25" s="88">
        <v>15185000</v>
      </c>
      <c r="E25" s="88"/>
      <c r="F25" s="28"/>
      <c r="G25" s="29">
        <v>228468586928</v>
      </c>
      <c r="H25" s="28"/>
      <c r="I25" s="29">
        <v>300865329496</v>
      </c>
      <c r="J25" s="28"/>
      <c r="K25" s="29">
        <v>0</v>
      </c>
      <c r="L25" s="28"/>
      <c r="M25" s="29">
        <v>0</v>
      </c>
      <c r="N25" s="28"/>
      <c r="O25" s="29">
        <v>0</v>
      </c>
      <c r="P25" s="28"/>
      <c r="Q25" s="29">
        <v>0</v>
      </c>
      <c r="R25" s="28"/>
      <c r="S25" s="29">
        <v>15185000</v>
      </c>
      <c r="T25" s="28"/>
      <c r="U25" s="29">
        <v>19859</v>
      </c>
      <c r="V25" s="28"/>
      <c r="W25" s="29">
        <v>228468586928</v>
      </c>
      <c r="X25" s="28"/>
      <c r="Y25" s="29">
        <v>300865329495</v>
      </c>
      <c r="Z25" s="28"/>
      <c r="AA25" s="35">
        <f>Y25/سهام!$AE$6</f>
        <v>2.050258570615417E-3</v>
      </c>
      <c r="AB25" s="40"/>
    </row>
    <row r="26" spans="1:28" ht="21.75" customHeight="1" x14ac:dyDescent="0.2">
      <c r="A26" s="77" t="s">
        <v>80</v>
      </c>
      <c r="B26" s="77"/>
      <c r="D26" s="88">
        <v>130571</v>
      </c>
      <c r="E26" s="88"/>
      <c r="F26" s="28"/>
      <c r="G26" s="29">
        <v>99999758915</v>
      </c>
      <c r="H26" s="28"/>
      <c r="I26" s="29">
        <v>162439313398</v>
      </c>
      <c r="J26" s="28"/>
      <c r="K26" s="29">
        <v>0</v>
      </c>
      <c r="L26" s="28"/>
      <c r="M26" s="29">
        <v>0</v>
      </c>
      <c r="N26" s="28"/>
      <c r="O26" s="29">
        <v>0</v>
      </c>
      <c r="P26" s="28"/>
      <c r="Q26" s="29">
        <v>0</v>
      </c>
      <c r="R26" s="28"/>
      <c r="S26" s="29">
        <v>130571</v>
      </c>
      <c r="T26" s="28"/>
      <c r="U26" s="29">
        <v>1240440</v>
      </c>
      <c r="V26" s="28"/>
      <c r="W26" s="29">
        <v>99999758915</v>
      </c>
      <c r="X26" s="28"/>
      <c r="Y26" s="29">
        <v>161965471240</v>
      </c>
      <c r="Z26" s="28"/>
      <c r="AA26" s="35">
        <f>Y26/سهام!$AE$6</f>
        <v>1.1037200468094926E-3</v>
      </c>
      <c r="AB26" s="40"/>
    </row>
    <row r="27" spans="1:28" ht="21.75" customHeight="1" x14ac:dyDescent="0.2">
      <c r="A27" s="77" t="s">
        <v>81</v>
      </c>
      <c r="B27" s="77"/>
      <c r="D27" s="88">
        <v>10000</v>
      </c>
      <c r="E27" s="88"/>
      <c r="F27" s="28"/>
      <c r="G27" s="29">
        <v>10000000000</v>
      </c>
      <c r="H27" s="28"/>
      <c r="I27" s="29">
        <v>17969110000</v>
      </c>
      <c r="J27" s="28"/>
      <c r="K27" s="29">
        <v>0</v>
      </c>
      <c r="L27" s="28"/>
      <c r="M27" s="29">
        <v>0</v>
      </c>
      <c r="N27" s="28"/>
      <c r="O27" s="29">
        <v>0</v>
      </c>
      <c r="P27" s="28"/>
      <c r="Q27" s="29">
        <v>0</v>
      </c>
      <c r="R27" s="28"/>
      <c r="S27" s="29">
        <v>10000</v>
      </c>
      <c r="T27" s="28"/>
      <c r="U27" s="29">
        <v>1551030</v>
      </c>
      <c r="V27" s="28"/>
      <c r="W27" s="29">
        <v>10000000000</v>
      </c>
      <c r="X27" s="28"/>
      <c r="Y27" s="29">
        <v>15510300000</v>
      </c>
      <c r="Z27" s="28"/>
      <c r="AA27" s="35">
        <f>Y27/سهام!$AE$6</f>
        <v>1.0569554677899428E-4</v>
      </c>
      <c r="AB27" s="40"/>
    </row>
    <row r="28" spans="1:28" ht="21.75" customHeight="1" x14ac:dyDescent="0.2">
      <c r="A28" s="80" t="s">
        <v>82</v>
      </c>
      <c r="B28" s="80"/>
      <c r="D28" s="89">
        <v>0</v>
      </c>
      <c r="E28" s="89"/>
      <c r="F28" s="28"/>
      <c r="G28" s="30">
        <v>0</v>
      </c>
      <c r="H28" s="28"/>
      <c r="I28" s="30">
        <v>0</v>
      </c>
      <c r="J28" s="28"/>
      <c r="K28" s="30">
        <v>5000000</v>
      </c>
      <c r="L28" s="28"/>
      <c r="M28" s="30">
        <v>50133200000</v>
      </c>
      <c r="N28" s="28"/>
      <c r="O28" s="30">
        <v>0</v>
      </c>
      <c r="P28" s="28"/>
      <c r="Q28" s="30">
        <v>0</v>
      </c>
      <c r="R28" s="28"/>
      <c r="S28" s="30">
        <v>5000000</v>
      </c>
      <c r="T28" s="28"/>
      <c r="U28" s="29">
        <v>10000</v>
      </c>
      <c r="V28" s="28"/>
      <c r="W28" s="30">
        <v>50133200000</v>
      </c>
      <c r="X28" s="28"/>
      <c r="Y28" s="30">
        <v>49613500000</v>
      </c>
      <c r="Z28" s="28"/>
      <c r="AA28" s="36">
        <f>Y28/سهام!$AE$6</f>
        <v>3.3809313876067084E-4</v>
      </c>
      <c r="AB28" s="40"/>
    </row>
    <row r="29" spans="1:28" ht="21.75" customHeight="1" thickBot="1" x14ac:dyDescent="0.25">
      <c r="A29" s="81" t="s">
        <v>32</v>
      </c>
      <c r="B29" s="81"/>
      <c r="D29" s="90">
        <f>SUM(D9:E28)</f>
        <v>136533879</v>
      </c>
      <c r="E29" s="90"/>
      <c r="F29" s="28"/>
      <c r="G29" s="42">
        <f>SUM(G9:H28)</f>
        <v>4088553980046</v>
      </c>
      <c r="H29" s="43"/>
      <c r="I29" s="42">
        <f>SUM(I9:J28)</f>
        <v>5445427786203</v>
      </c>
      <c r="J29" s="43"/>
      <c r="K29" s="42">
        <f>SUM(K9:L28)</f>
        <v>17416092</v>
      </c>
      <c r="L29" s="43"/>
      <c r="M29" s="42">
        <f>SUM(M9:N28)</f>
        <v>868431539971</v>
      </c>
      <c r="N29" s="43"/>
      <c r="O29" s="42">
        <f>SUM(O9:P28)</f>
        <v>-763391</v>
      </c>
      <c r="P29" s="43"/>
      <c r="Q29" s="42">
        <f>SUM(Q9:R28)</f>
        <v>48999866802</v>
      </c>
      <c r="R29" s="43"/>
      <c r="S29" s="42">
        <f>SUM(S9:T28)</f>
        <v>153186580</v>
      </c>
      <c r="T29" s="42"/>
      <c r="U29" s="29"/>
      <c r="V29" s="28"/>
      <c r="W29" s="42">
        <f>SUM(W9:W28)</f>
        <v>5275005513817</v>
      </c>
      <c r="X29" s="42"/>
      <c r="Y29" s="42">
        <f>SUM(Y9:Y28)</f>
        <v>6102147585489</v>
      </c>
      <c r="Z29" s="42"/>
      <c r="AA29" s="84">
        <f>SUM(AA9:AB28)</f>
        <v>4.1583323699372642E-2</v>
      </c>
      <c r="AB29" s="85"/>
    </row>
    <row r="30" spans="1:28" ht="13.5" thickTop="1" x14ac:dyDescent="0.2"/>
  </sheetData>
  <mergeCells count="54">
    <mergeCell ref="A29:B29"/>
    <mergeCell ref="D29:E29"/>
    <mergeCell ref="A25:B25"/>
    <mergeCell ref="D25:E25"/>
    <mergeCell ref="A26:B26"/>
    <mergeCell ref="D26:E26"/>
    <mergeCell ref="A27:B27"/>
    <mergeCell ref="D27:E27"/>
    <mergeCell ref="A23:B23"/>
    <mergeCell ref="D23:E23"/>
    <mergeCell ref="A24:B24"/>
    <mergeCell ref="D24:E24"/>
    <mergeCell ref="A28:B28"/>
    <mergeCell ref="D28:E28"/>
    <mergeCell ref="A20:B20"/>
    <mergeCell ref="D20:E20"/>
    <mergeCell ref="A21:B21"/>
    <mergeCell ref="D21:E21"/>
    <mergeCell ref="A22:B22"/>
    <mergeCell ref="D22:E22"/>
    <mergeCell ref="A17:B17"/>
    <mergeCell ref="D17:E17"/>
    <mergeCell ref="A18:B18"/>
    <mergeCell ref="D18:E18"/>
    <mergeCell ref="A19:B19"/>
    <mergeCell ref="D19:E19"/>
    <mergeCell ref="A14:B14"/>
    <mergeCell ref="D14:E14"/>
    <mergeCell ref="A15:B15"/>
    <mergeCell ref="D15:E15"/>
    <mergeCell ref="A16:B16"/>
    <mergeCell ref="D16:E16"/>
    <mergeCell ref="A11:B11"/>
    <mergeCell ref="D11:E11"/>
    <mergeCell ref="A12:B12"/>
    <mergeCell ref="D12:E12"/>
    <mergeCell ref="A13:B13"/>
    <mergeCell ref="D13:E13"/>
    <mergeCell ref="AA29:AB29"/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</mergeCells>
  <pageMargins left="0.39" right="0.39" top="0.39" bottom="0.39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0"/>
  <sheetViews>
    <sheetView rightToLeft="1" topLeftCell="A10" workbookViewId="0">
      <selection activeCell="F21" sqref="F2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customWidth="1"/>
    <col min="5" max="5" width="1.28515625" customWidth="1"/>
    <col min="6" max="6" width="27.85546875" customWidth="1"/>
    <col min="7" max="7" width="1.28515625" customWidth="1"/>
    <col min="8" max="8" width="15.42578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12.140625" customWidth="1"/>
    <col min="17" max="17" width="1.28515625" customWidth="1"/>
    <col min="18" max="18" width="18.7109375" customWidth="1"/>
    <col min="19" max="19" width="1.28515625" customWidth="1"/>
    <col min="20" max="20" width="18.85546875" customWidth="1"/>
    <col min="21" max="21" width="1.28515625" customWidth="1"/>
    <col min="22" max="22" width="9.85546875" customWidth="1"/>
    <col min="23" max="23" width="1.28515625" customWidth="1"/>
    <col min="24" max="24" width="17.7109375" customWidth="1"/>
    <col min="25" max="25" width="1.28515625" customWidth="1"/>
    <col min="26" max="26" width="5.42578125" customWidth="1"/>
    <col min="27" max="27" width="1.28515625" customWidth="1"/>
    <col min="28" max="28" width="10.28515625" customWidth="1"/>
    <col min="29" max="29" width="1.28515625" customWidth="1"/>
    <col min="30" max="30" width="12.140625" customWidth="1"/>
    <col min="31" max="31" width="1.28515625" customWidth="1"/>
    <col min="32" max="32" width="16.140625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8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</row>
    <row r="3" spans="1:3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14.45" customHeight="1" x14ac:dyDescent="0.2"/>
    <row r="5" spans="1:38" ht="14.45" customHeight="1" x14ac:dyDescent="0.2">
      <c r="A5" s="1" t="s">
        <v>83</v>
      </c>
      <c r="B5" s="72" t="s">
        <v>84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ht="14.45" customHeight="1" x14ac:dyDescent="0.2">
      <c r="A6" s="73" t="s">
        <v>85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 t="s">
        <v>7</v>
      </c>
      <c r="Q6" s="73"/>
      <c r="R6" s="73"/>
      <c r="S6" s="73"/>
      <c r="T6" s="73"/>
      <c r="V6" s="73" t="s">
        <v>8</v>
      </c>
      <c r="W6" s="73"/>
      <c r="X6" s="73"/>
      <c r="Y6" s="73"/>
      <c r="Z6" s="73"/>
      <c r="AA6" s="73"/>
      <c r="AB6" s="73"/>
      <c r="AD6" s="73" t="s">
        <v>9</v>
      </c>
      <c r="AE6" s="73"/>
      <c r="AF6" s="73"/>
      <c r="AG6" s="73"/>
      <c r="AH6" s="73"/>
      <c r="AI6" s="73"/>
      <c r="AJ6" s="73"/>
      <c r="AK6" s="73"/>
      <c r="AL6" s="7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4" t="s">
        <v>10</v>
      </c>
      <c r="W7" s="74"/>
      <c r="X7" s="74"/>
      <c r="Y7" s="3"/>
      <c r="Z7" s="74" t="s">
        <v>11</v>
      </c>
      <c r="AA7" s="74"/>
      <c r="AB7" s="7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73" t="s">
        <v>86</v>
      </c>
      <c r="B8" s="73"/>
      <c r="D8" s="2" t="s">
        <v>87</v>
      </c>
      <c r="F8" s="2" t="s">
        <v>88</v>
      </c>
      <c r="H8" s="2" t="s">
        <v>89</v>
      </c>
      <c r="J8" s="2" t="s">
        <v>90</v>
      </c>
      <c r="L8" s="2" t="s">
        <v>91</v>
      </c>
      <c r="N8" s="2" t="s">
        <v>38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75" t="s">
        <v>92</v>
      </c>
      <c r="B9" s="75"/>
      <c r="D9" s="31" t="s">
        <v>93</v>
      </c>
      <c r="E9" s="28"/>
      <c r="F9" s="31" t="s">
        <v>93</v>
      </c>
      <c r="G9" s="28"/>
      <c r="H9" s="31" t="s">
        <v>94</v>
      </c>
      <c r="I9" s="28"/>
      <c r="J9" s="31" t="s">
        <v>95</v>
      </c>
      <c r="K9" s="28"/>
      <c r="L9" s="32">
        <v>24.16</v>
      </c>
      <c r="M9" s="28"/>
      <c r="N9" s="32">
        <v>24.16</v>
      </c>
      <c r="O9" s="28"/>
      <c r="P9" s="27">
        <v>766100</v>
      </c>
      <c r="Q9" s="28"/>
      <c r="R9" s="27">
        <v>3001257612300</v>
      </c>
      <c r="S9" s="28"/>
      <c r="T9" s="27">
        <v>3620075663004</v>
      </c>
      <c r="U9" s="28"/>
      <c r="V9" s="27">
        <v>0</v>
      </c>
      <c r="W9" s="28"/>
      <c r="X9" s="27">
        <v>0</v>
      </c>
      <c r="Y9" s="28"/>
      <c r="Z9" s="27">
        <v>0</v>
      </c>
      <c r="AA9" s="28"/>
      <c r="AB9" s="27">
        <v>0</v>
      </c>
      <c r="AC9" s="28"/>
      <c r="AD9" s="27">
        <v>766100</v>
      </c>
      <c r="AE9" s="28"/>
      <c r="AF9" s="27">
        <v>4807919</v>
      </c>
      <c r="AG9" s="28"/>
      <c r="AH9" s="27">
        <v>3001257612300</v>
      </c>
      <c r="AI9" s="28"/>
      <c r="AJ9" s="27">
        <v>3680676336044</v>
      </c>
      <c r="AK9" s="28"/>
      <c r="AL9" s="35">
        <f>AJ9/سهام!$AE$6</f>
        <v>2.5082113038089264E-2</v>
      </c>
    </row>
    <row r="10" spans="1:38" ht="21.75" customHeight="1" x14ac:dyDescent="0.2">
      <c r="A10" s="77" t="s">
        <v>96</v>
      </c>
      <c r="B10" s="77"/>
      <c r="D10" s="33" t="s">
        <v>93</v>
      </c>
      <c r="E10" s="28"/>
      <c r="F10" s="33" t="s">
        <v>93</v>
      </c>
      <c r="G10" s="28"/>
      <c r="H10" s="33" t="s">
        <v>97</v>
      </c>
      <c r="I10" s="28"/>
      <c r="J10" s="33" t="s">
        <v>98</v>
      </c>
      <c r="K10" s="28"/>
      <c r="L10" s="34">
        <v>23</v>
      </c>
      <c r="M10" s="28"/>
      <c r="N10" s="34">
        <v>23</v>
      </c>
      <c r="O10" s="28"/>
      <c r="P10" s="29">
        <v>1000000</v>
      </c>
      <c r="Q10" s="28"/>
      <c r="R10" s="29">
        <v>1000000000000</v>
      </c>
      <c r="S10" s="28"/>
      <c r="T10" s="29">
        <v>999456250000</v>
      </c>
      <c r="U10" s="28"/>
      <c r="V10" s="29">
        <v>0</v>
      </c>
      <c r="W10" s="28"/>
      <c r="X10" s="29">
        <v>0</v>
      </c>
      <c r="Y10" s="28"/>
      <c r="Z10" s="29">
        <v>0</v>
      </c>
      <c r="AA10" s="28"/>
      <c r="AB10" s="29">
        <v>0</v>
      </c>
      <c r="AC10" s="28"/>
      <c r="AD10" s="29">
        <v>1000000</v>
      </c>
      <c r="AE10" s="28"/>
      <c r="AF10" s="29">
        <v>1000000</v>
      </c>
      <c r="AG10" s="28"/>
      <c r="AH10" s="29">
        <v>1000000000000</v>
      </c>
      <c r="AI10" s="28"/>
      <c r="AJ10" s="29">
        <v>999456250000</v>
      </c>
      <c r="AK10" s="28"/>
      <c r="AL10" s="35">
        <f>AJ10/سهام!$AE$6</f>
        <v>6.8108337572731154E-3</v>
      </c>
    </row>
    <row r="11" spans="1:38" ht="21.75" customHeight="1" x14ac:dyDescent="0.2">
      <c r="A11" s="77" t="s">
        <v>99</v>
      </c>
      <c r="B11" s="77"/>
      <c r="D11" s="33" t="s">
        <v>93</v>
      </c>
      <c r="E11" s="28"/>
      <c r="F11" s="33" t="s">
        <v>93</v>
      </c>
      <c r="G11" s="28"/>
      <c r="H11" s="33" t="s">
        <v>100</v>
      </c>
      <c r="I11" s="28"/>
      <c r="J11" s="33" t="s">
        <v>101</v>
      </c>
      <c r="K11" s="28"/>
      <c r="L11" s="34">
        <v>0</v>
      </c>
      <c r="M11" s="28"/>
      <c r="N11" s="34">
        <v>0</v>
      </c>
      <c r="O11" s="28"/>
      <c r="P11" s="29">
        <v>50614</v>
      </c>
      <c r="Q11" s="28"/>
      <c r="R11" s="29">
        <v>27267185070</v>
      </c>
      <c r="S11" s="28"/>
      <c r="T11" s="29">
        <v>37681867937</v>
      </c>
      <c r="U11" s="28"/>
      <c r="V11" s="29">
        <v>0</v>
      </c>
      <c r="W11" s="28"/>
      <c r="X11" s="29">
        <v>0</v>
      </c>
      <c r="Y11" s="28"/>
      <c r="Z11" s="29">
        <v>0</v>
      </c>
      <c r="AA11" s="28"/>
      <c r="AB11" s="29">
        <v>0</v>
      </c>
      <c r="AC11" s="28"/>
      <c r="AD11" s="29">
        <v>50614</v>
      </c>
      <c r="AE11" s="28"/>
      <c r="AF11" s="29">
        <v>768000</v>
      </c>
      <c r="AG11" s="28"/>
      <c r="AH11" s="29">
        <v>27267185070</v>
      </c>
      <c r="AI11" s="28"/>
      <c r="AJ11" s="29">
        <v>38850415593</v>
      </c>
      <c r="AK11" s="28"/>
      <c r="AL11" s="35">
        <f>AJ11/سهام!$AE$6</f>
        <v>2.6474767855510855E-4</v>
      </c>
    </row>
    <row r="12" spans="1:38" ht="21.75" customHeight="1" x14ac:dyDescent="0.2">
      <c r="A12" s="77" t="s">
        <v>102</v>
      </c>
      <c r="B12" s="77"/>
      <c r="D12" s="33" t="s">
        <v>93</v>
      </c>
      <c r="E12" s="28"/>
      <c r="F12" s="33" t="s">
        <v>93</v>
      </c>
      <c r="G12" s="28"/>
      <c r="H12" s="33" t="s">
        <v>103</v>
      </c>
      <c r="I12" s="28"/>
      <c r="J12" s="33" t="s">
        <v>104</v>
      </c>
      <c r="K12" s="28"/>
      <c r="L12" s="34">
        <v>0</v>
      </c>
      <c r="M12" s="28"/>
      <c r="N12" s="34">
        <v>0</v>
      </c>
      <c r="O12" s="28"/>
      <c r="P12" s="29">
        <v>90000</v>
      </c>
      <c r="Q12" s="28"/>
      <c r="R12" s="29">
        <v>81622858307</v>
      </c>
      <c r="S12" s="28"/>
      <c r="T12" s="29">
        <v>84895812788</v>
      </c>
      <c r="U12" s="28"/>
      <c r="V12" s="29">
        <v>0</v>
      </c>
      <c r="W12" s="28"/>
      <c r="X12" s="29">
        <v>0</v>
      </c>
      <c r="Y12" s="28"/>
      <c r="Z12" s="29">
        <v>0</v>
      </c>
      <c r="AA12" s="28"/>
      <c r="AB12" s="29">
        <v>0</v>
      </c>
      <c r="AC12" s="28"/>
      <c r="AD12" s="29">
        <v>90000</v>
      </c>
      <c r="AE12" s="28"/>
      <c r="AF12" s="29">
        <v>943800</v>
      </c>
      <c r="AG12" s="28"/>
      <c r="AH12" s="29">
        <v>81622858307</v>
      </c>
      <c r="AI12" s="28"/>
      <c r="AJ12" s="29">
        <v>84895812787</v>
      </c>
      <c r="AK12" s="28"/>
      <c r="AL12" s="35">
        <f>AJ12/سهام!$AE$6</f>
        <v>5.7852584100688575E-4</v>
      </c>
    </row>
    <row r="13" spans="1:38" ht="21.75" customHeight="1" x14ac:dyDescent="0.2">
      <c r="A13" s="77" t="s">
        <v>105</v>
      </c>
      <c r="B13" s="77"/>
      <c r="D13" s="33" t="s">
        <v>93</v>
      </c>
      <c r="E13" s="28"/>
      <c r="F13" s="33" t="s">
        <v>93</v>
      </c>
      <c r="G13" s="28"/>
      <c r="H13" s="33" t="s">
        <v>103</v>
      </c>
      <c r="I13" s="28"/>
      <c r="J13" s="33" t="s">
        <v>106</v>
      </c>
      <c r="K13" s="28"/>
      <c r="L13" s="34">
        <v>0</v>
      </c>
      <c r="M13" s="28"/>
      <c r="N13" s="34">
        <v>0</v>
      </c>
      <c r="O13" s="28"/>
      <c r="P13" s="29">
        <v>90000</v>
      </c>
      <c r="Q13" s="28"/>
      <c r="R13" s="29">
        <v>79397548952</v>
      </c>
      <c r="S13" s="28"/>
      <c r="T13" s="29">
        <v>82449143888</v>
      </c>
      <c r="U13" s="28"/>
      <c r="V13" s="29">
        <v>0</v>
      </c>
      <c r="W13" s="28"/>
      <c r="X13" s="29">
        <v>0</v>
      </c>
      <c r="Y13" s="28"/>
      <c r="Z13" s="29">
        <v>0</v>
      </c>
      <c r="AA13" s="28"/>
      <c r="AB13" s="29">
        <v>0</v>
      </c>
      <c r="AC13" s="28"/>
      <c r="AD13" s="29">
        <v>90000</v>
      </c>
      <c r="AE13" s="28"/>
      <c r="AF13" s="29">
        <v>916600</v>
      </c>
      <c r="AG13" s="28"/>
      <c r="AH13" s="29">
        <v>79397548952</v>
      </c>
      <c r="AI13" s="28"/>
      <c r="AJ13" s="29">
        <v>82449143887</v>
      </c>
      <c r="AK13" s="28"/>
      <c r="AL13" s="35">
        <f>AJ13/سهام!$AE$6</f>
        <v>5.6185291996908111E-4</v>
      </c>
    </row>
    <row r="14" spans="1:38" ht="21.75" customHeight="1" x14ac:dyDescent="0.2">
      <c r="A14" s="77" t="s">
        <v>107</v>
      </c>
      <c r="B14" s="77"/>
      <c r="D14" s="33" t="s">
        <v>93</v>
      </c>
      <c r="E14" s="28"/>
      <c r="F14" s="33" t="s">
        <v>93</v>
      </c>
      <c r="G14" s="28"/>
      <c r="H14" s="33" t="s">
        <v>103</v>
      </c>
      <c r="I14" s="28"/>
      <c r="J14" s="33" t="s">
        <v>106</v>
      </c>
      <c r="K14" s="28"/>
      <c r="L14" s="34">
        <v>0</v>
      </c>
      <c r="M14" s="28"/>
      <c r="N14" s="34">
        <v>0</v>
      </c>
      <c r="O14" s="28"/>
      <c r="P14" s="29">
        <v>90000</v>
      </c>
      <c r="Q14" s="28"/>
      <c r="R14" s="29">
        <v>77175241229</v>
      </c>
      <c r="S14" s="28"/>
      <c r="T14" s="29">
        <v>80083430944</v>
      </c>
      <c r="U14" s="28"/>
      <c r="V14" s="29">
        <v>0</v>
      </c>
      <c r="W14" s="28"/>
      <c r="X14" s="29">
        <v>0</v>
      </c>
      <c r="Y14" s="28"/>
      <c r="Z14" s="29">
        <v>0</v>
      </c>
      <c r="AA14" s="28"/>
      <c r="AB14" s="29">
        <v>0</v>
      </c>
      <c r="AC14" s="28"/>
      <c r="AD14" s="29">
        <v>90000</v>
      </c>
      <c r="AE14" s="28"/>
      <c r="AF14" s="29">
        <v>890300</v>
      </c>
      <c r="AG14" s="28"/>
      <c r="AH14" s="29">
        <v>77175241229</v>
      </c>
      <c r="AI14" s="28"/>
      <c r="AJ14" s="29">
        <v>80083430943</v>
      </c>
      <c r="AK14" s="28"/>
      <c r="AL14" s="35">
        <f>AJ14/سهام!$AE$6</f>
        <v>5.4573167646391205E-4</v>
      </c>
    </row>
    <row r="15" spans="1:38" ht="21.75" customHeight="1" x14ac:dyDescent="0.2">
      <c r="A15" s="77" t="s">
        <v>108</v>
      </c>
      <c r="B15" s="77"/>
      <c r="D15" s="33" t="s">
        <v>93</v>
      </c>
      <c r="E15" s="28"/>
      <c r="F15" s="33" t="s">
        <v>93</v>
      </c>
      <c r="G15" s="28"/>
      <c r="H15" s="33" t="s">
        <v>109</v>
      </c>
      <c r="I15" s="28"/>
      <c r="J15" s="33" t="s">
        <v>110</v>
      </c>
      <c r="K15" s="28"/>
      <c r="L15" s="34">
        <v>23</v>
      </c>
      <c r="M15" s="28"/>
      <c r="N15" s="34">
        <v>23</v>
      </c>
      <c r="O15" s="28"/>
      <c r="P15" s="29">
        <v>5000</v>
      </c>
      <c r="Q15" s="28"/>
      <c r="R15" s="29">
        <v>4500815625</v>
      </c>
      <c r="S15" s="28"/>
      <c r="T15" s="29">
        <v>4492555844</v>
      </c>
      <c r="U15" s="28"/>
      <c r="V15" s="29">
        <v>0</v>
      </c>
      <c r="W15" s="28"/>
      <c r="X15" s="29">
        <v>0</v>
      </c>
      <c r="Y15" s="28"/>
      <c r="Z15" s="29">
        <v>0</v>
      </c>
      <c r="AA15" s="28"/>
      <c r="AB15" s="29">
        <v>0</v>
      </c>
      <c r="AC15" s="28"/>
      <c r="AD15" s="29">
        <v>5000</v>
      </c>
      <c r="AE15" s="28"/>
      <c r="AF15" s="29">
        <v>925970</v>
      </c>
      <c r="AG15" s="28"/>
      <c r="AH15" s="29">
        <v>4500815625</v>
      </c>
      <c r="AI15" s="28"/>
      <c r="AJ15" s="29">
        <v>4627332519</v>
      </c>
      <c r="AK15" s="28"/>
      <c r="AL15" s="35">
        <f>AJ15/سهام!$AE$6</f>
        <v>3.1533138670685026E-5</v>
      </c>
    </row>
    <row r="16" spans="1:38" ht="21.75" customHeight="1" x14ac:dyDescent="0.2">
      <c r="A16" s="77" t="s">
        <v>111</v>
      </c>
      <c r="B16" s="77"/>
      <c r="D16" s="33" t="s">
        <v>93</v>
      </c>
      <c r="E16" s="28"/>
      <c r="F16" s="33" t="s">
        <v>93</v>
      </c>
      <c r="G16" s="28"/>
      <c r="H16" s="33" t="s">
        <v>112</v>
      </c>
      <c r="I16" s="28"/>
      <c r="J16" s="33" t="s">
        <v>113</v>
      </c>
      <c r="K16" s="28"/>
      <c r="L16" s="34">
        <v>18</v>
      </c>
      <c r="M16" s="28"/>
      <c r="N16" s="34">
        <v>18</v>
      </c>
      <c r="O16" s="28"/>
      <c r="P16" s="29">
        <v>225000</v>
      </c>
      <c r="Q16" s="28"/>
      <c r="R16" s="29">
        <v>169126661999</v>
      </c>
      <c r="S16" s="28"/>
      <c r="T16" s="29">
        <v>181451532052</v>
      </c>
      <c r="U16" s="28"/>
      <c r="V16" s="29">
        <v>0</v>
      </c>
      <c r="W16" s="28"/>
      <c r="X16" s="29">
        <v>0</v>
      </c>
      <c r="Y16" s="28"/>
      <c r="Z16" s="29">
        <v>0</v>
      </c>
      <c r="AA16" s="28"/>
      <c r="AB16" s="29">
        <v>0</v>
      </c>
      <c r="AC16" s="28"/>
      <c r="AD16" s="29">
        <v>225000</v>
      </c>
      <c r="AE16" s="28"/>
      <c r="AF16" s="29">
        <v>806890</v>
      </c>
      <c r="AG16" s="28"/>
      <c r="AH16" s="29">
        <v>169126661999</v>
      </c>
      <c r="AI16" s="28"/>
      <c r="AJ16" s="29">
        <v>181451532051</v>
      </c>
      <c r="AK16" s="28"/>
      <c r="AL16" s="35">
        <f>AJ16/سهام!$AE$6</f>
        <v>1.2365085713375403E-3</v>
      </c>
    </row>
    <row r="17" spans="1:38" ht="21.75" customHeight="1" x14ac:dyDescent="0.2">
      <c r="A17" s="77" t="s">
        <v>114</v>
      </c>
      <c r="B17" s="77"/>
      <c r="D17" s="33" t="s">
        <v>93</v>
      </c>
      <c r="E17" s="28"/>
      <c r="F17" s="33" t="s">
        <v>93</v>
      </c>
      <c r="G17" s="28"/>
      <c r="H17" s="33" t="s">
        <v>115</v>
      </c>
      <c r="I17" s="28"/>
      <c r="J17" s="33" t="s">
        <v>116</v>
      </c>
      <c r="K17" s="28"/>
      <c r="L17" s="34">
        <v>23</v>
      </c>
      <c r="M17" s="28"/>
      <c r="N17" s="34">
        <v>23</v>
      </c>
      <c r="O17" s="28"/>
      <c r="P17" s="29">
        <v>1579612</v>
      </c>
      <c r="Q17" s="28"/>
      <c r="R17" s="29">
        <v>1499999555200</v>
      </c>
      <c r="S17" s="28"/>
      <c r="T17" s="29">
        <v>1407142625530</v>
      </c>
      <c r="U17" s="28"/>
      <c r="V17" s="29">
        <v>0</v>
      </c>
      <c r="W17" s="28"/>
      <c r="X17" s="29">
        <v>0</v>
      </c>
      <c r="Y17" s="28"/>
      <c r="Z17" s="29">
        <v>0</v>
      </c>
      <c r="AA17" s="28"/>
      <c r="AB17" s="29">
        <v>0</v>
      </c>
      <c r="AC17" s="28"/>
      <c r="AD17" s="29">
        <v>1579612</v>
      </c>
      <c r="AE17" s="28"/>
      <c r="AF17" s="29">
        <v>885500</v>
      </c>
      <c r="AG17" s="28"/>
      <c r="AH17" s="29">
        <v>1499999555200</v>
      </c>
      <c r="AI17" s="28"/>
      <c r="AJ17" s="29">
        <v>1397985857630</v>
      </c>
      <c r="AK17" s="28"/>
      <c r="AL17" s="35">
        <f>AJ17/سهام!$AE$6</f>
        <v>9.5266293760600442E-3</v>
      </c>
    </row>
    <row r="18" spans="1:38" ht="21.75" customHeight="1" x14ac:dyDescent="0.2">
      <c r="A18" s="77" t="s">
        <v>117</v>
      </c>
      <c r="B18" s="77"/>
      <c r="D18" s="33" t="s">
        <v>93</v>
      </c>
      <c r="E18" s="28"/>
      <c r="F18" s="33" t="s">
        <v>93</v>
      </c>
      <c r="G18" s="28"/>
      <c r="H18" s="33" t="s">
        <v>118</v>
      </c>
      <c r="I18" s="28"/>
      <c r="J18" s="33" t="s">
        <v>119</v>
      </c>
      <c r="K18" s="28"/>
      <c r="L18" s="34">
        <v>23</v>
      </c>
      <c r="M18" s="28"/>
      <c r="N18" s="34">
        <v>23</v>
      </c>
      <c r="O18" s="28"/>
      <c r="P18" s="29">
        <v>5000</v>
      </c>
      <c r="Q18" s="28"/>
      <c r="R18" s="29">
        <v>4221597081</v>
      </c>
      <c r="S18" s="28"/>
      <c r="T18" s="29">
        <v>3914870131</v>
      </c>
      <c r="U18" s="28"/>
      <c r="V18" s="29">
        <v>0</v>
      </c>
      <c r="W18" s="28"/>
      <c r="X18" s="29">
        <v>0</v>
      </c>
      <c r="Y18" s="28"/>
      <c r="Z18" s="29">
        <v>0</v>
      </c>
      <c r="AA18" s="28"/>
      <c r="AB18" s="29">
        <v>0</v>
      </c>
      <c r="AC18" s="28"/>
      <c r="AD18" s="29">
        <v>5000</v>
      </c>
      <c r="AE18" s="28"/>
      <c r="AF18" s="29">
        <v>836970</v>
      </c>
      <c r="AG18" s="28"/>
      <c r="AH18" s="29">
        <v>4221597081</v>
      </c>
      <c r="AI18" s="28"/>
      <c r="AJ18" s="29">
        <v>4182574487</v>
      </c>
      <c r="AK18" s="28"/>
      <c r="AL18" s="35">
        <f>AJ18/سهام!$AE$6</f>
        <v>2.8502317643587586E-5</v>
      </c>
    </row>
    <row r="19" spans="1:38" ht="21.75" customHeight="1" x14ac:dyDescent="0.2">
      <c r="A19" s="77" t="s">
        <v>120</v>
      </c>
      <c r="B19" s="77"/>
      <c r="D19" s="33" t="s">
        <v>93</v>
      </c>
      <c r="E19" s="28"/>
      <c r="F19" s="33" t="s">
        <v>93</v>
      </c>
      <c r="G19" s="28"/>
      <c r="H19" s="33" t="s">
        <v>121</v>
      </c>
      <c r="I19" s="28"/>
      <c r="J19" s="33" t="s">
        <v>122</v>
      </c>
      <c r="K19" s="28"/>
      <c r="L19" s="34">
        <v>23</v>
      </c>
      <c r="M19" s="28"/>
      <c r="N19" s="34">
        <v>23</v>
      </c>
      <c r="O19" s="28"/>
      <c r="P19" s="29">
        <v>583960</v>
      </c>
      <c r="Q19" s="28"/>
      <c r="R19" s="29">
        <v>553010120000</v>
      </c>
      <c r="S19" s="28"/>
      <c r="T19" s="29">
        <v>468431447827</v>
      </c>
      <c r="U19" s="28"/>
      <c r="V19" s="29">
        <v>0</v>
      </c>
      <c r="W19" s="28"/>
      <c r="X19" s="29">
        <v>0</v>
      </c>
      <c r="Y19" s="28"/>
      <c r="Z19" s="29">
        <v>0</v>
      </c>
      <c r="AA19" s="28"/>
      <c r="AB19" s="29">
        <v>0</v>
      </c>
      <c r="AC19" s="28"/>
      <c r="AD19" s="29">
        <v>583960</v>
      </c>
      <c r="AE19" s="28"/>
      <c r="AF19" s="29">
        <v>814260</v>
      </c>
      <c r="AG19" s="28"/>
      <c r="AH19" s="29">
        <v>553010120000</v>
      </c>
      <c r="AI19" s="28"/>
      <c r="AJ19" s="29">
        <v>475236719047</v>
      </c>
      <c r="AK19" s="28"/>
      <c r="AL19" s="35">
        <f>AJ19/سهام!$AE$6</f>
        <v>3.238519233614305E-3</v>
      </c>
    </row>
    <row r="20" spans="1:38" ht="21.75" customHeight="1" x14ac:dyDescent="0.2">
      <c r="A20" s="77" t="s">
        <v>123</v>
      </c>
      <c r="B20" s="77"/>
      <c r="D20" s="33" t="s">
        <v>93</v>
      </c>
      <c r="E20" s="28"/>
      <c r="F20" s="33" t="s">
        <v>93</v>
      </c>
      <c r="G20" s="28"/>
      <c r="H20" s="33" t="s">
        <v>124</v>
      </c>
      <c r="I20" s="28"/>
      <c r="J20" s="33" t="s">
        <v>125</v>
      </c>
      <c r="K20" s="28"/>
      <c r="L20" s="34">
        <v>23</v>
      </c>
      <c r="M20" s="28"/>
      <c r="N20" s="34">
        <v>23</v>
      </c>
      <c r="O20" s="28"/>
      <c r="P20" s="29">
        <v>123150</v>
      </c>
      <c r="Q20" s="28"/>
      <c r="R20" s="29">
        <v>117004815000</v>
      </c>
      <c r="S20" s="28"/>
      <c r="T20" s="29">
        <v>97752548134</v>
      </c>
      <c r="U20" s="28"/>
      <c r="V20" s="29">
        <v>0</v>
      </c>
      <c r="W20" s="28"/>
      <c r="X20" s="29">
        <v>0</v>
      </c>
      <c r="Y20" s="28"/>
      <c r="Z20" s="29">
        <v>0</v>
      </c>
      <c r="AA20" s="28"/>
      <c r="AB20" s="29">
        <v>0</v>
      </c>
      <c r="AC20" s="28"/>
      <c r="AD20" s="29">
        <v>123150</v>
      </c>
      <c r="AE20" s="28"/>
      <c r="AF20" s="29">
        <v>794200</v>
      </c>
      <c r="AG20" s="28"/>
      <c r="AH20" s="29">
        <v>117004815000</v>
      </c>
      <c r="AI20" s="28"/>
      <c r="AJ20" s="29">
        <v>97752548134</v>
      </c>
      <c r="AK20" s="28"/>
      <c r="AL20" s="35">
        <f>AJ20/سهام!$AE$6</f>
        <v>6.661385675366103E-4</v>
      </c>
    </row>
    <row r="21" spans="1:38" ht="21.75" customHeight="1" x14ac:dyDescent="0.2">
      <c r="A21" s="77" t="s">
        <v>126</v>
      </c>
      <c r="B21" s="77"/>
      <c r="D21" s="33" t="s">
        <v>93</v>
      </c>
      <c r="E21" s="28"/>
      <c r="F21" s="33" t="s">
        <v>93</v>
      </c>
      <c r="G21" s="28"/>
      <c r="H21" s="33" t="s">
        <v>124</v>
      </c>
      <c r="I21" s="28"/>
      <c r="J21" s="33" t="s">
        <v>127</v>
      </c>
      <c r="K21" s="28"/>
      <c r="L21" s="34">
        <v>23</v>
      </c>
      <c r="M21" s="28"/>
      <c r="N21" s="34">
        <v>23</v>
      </c>
      <c r="O21" s="28"/>
      <c r="P21" s="29">
        <v>108332</v>
      </c>
      <c r="Q21" s="28"/>
      <c r="R21" s="29">
        <v>100000185880</v>
      </c>
      <c r="S21" s="28"/>
      <c r="T21" s="29">
        <v>86371612925</v>
      </c>
      <c r="U21" s="28"/>
      <c r="V21" s="29">
        <v>0</v>
      </c>
      <c r="W21" s="28"/>
      <c r="X21" s="29">
        <v>0</v>
      </c>
      <c r="Y21" s="28"/>
      <c r="Z21" s="29">
        <v>0</v>
      </c>
      <c r="AA21" s="28"/>
      <c r="AB21" s="29">
        <v>0</v>
      </c>
      <c r="AC21" s="28"/>
      <c r="AD21" s="29">
        <v>108332</v>
      </c>
      <c r="AE21" s="28"/>
      <c r="AF21" s="29">
        <v>798250</v>
      </c>
      <c r="AG21" s="28"/>
      <c r="AH21" s="29">
        <v>100000185880</v>
      </c>
      <c r="AI21" s="28"/>
      <c r="AJ21" s="29">
        <v>86428997664</v>
      </c>
      <c r="AK21" s="28"/>
      <c r="AL21" s="35">
        <f>AJ21/سهام!$AE$6</f>
        <v>5.8897378939523409E-4</v>
      </c>
    </row>
    <row r="22" spans="1:38" ht="21.75" customHeight="1" x14ac:dyDescent="0.2">
      <c r="A22" s="77" t="s">
        <v>128</v>
      </c>
      <c r="B22" s="77"/>
      <c r="D22" s="33" t="s">
        <v>93</v>
      </c>
      <c r="E22" s="28"/>
      <c r="F22" s="33" t="s">
        <v>93</v>
      </c>
      <c r="G22" s="28"/>
      <c r="H22" s="33" t="s">
        <v>124</v>
      </c>
      <c r="I22" s="28"/>
      <c r="J22" s="33" t="s">
        <v>129</v>
      </c>
      <c r="K22" s="28"/>
      <c r="L22" s="34">
        <v>23</v>
      </c>
      <c r="M22" s="28"/>
      <c r="N22" s="34">
        <v>23</v>
      </c>
      <c r="O22" s="28"/>
      <c r="P22" s="29">
        <v>862970</v>
      </c>
      <c r="Q22" s="28"/>
      <c r="R22" s="29">
        <v>820061497495</v>
      </c>
      <c r="S22" s="28"/>
      <c r="T22" s="29">
        <v>693933611515</v>
      </c>
      <c r="U22" s="28"/>
      <c r="V22" s="29">
        <v>0</v>
      </c>
      <c r="W22" s="28"/>
      <c r="X22" s="29">
        <v>0</v>
      </c>
      <c r="Y22" s="28"/>
      <c r="Z22" s="29">
        <v>0</v>
      </c>
      <c r="AA22" s="28"/>
      <c r="AB22" s="29">
        <v>0</v>
      </c>
      <c r="AC22" s="28"/>
      <c r="AD22" s="29">
        <v>357833</v>
      </c>
      <c r="AE22" s="28"/>
      <c r="AF22" s="29">
        <v>777000</v>
      </c>
      <c r="AG22" s="28"/>
      <c r="AH22" s="29">
        <v>276769512180</v>
      </c>
      <c r="AI22" s="28"/>
      <c r="AJ22" s="29">
        <v>277885058793</v>
      </c>
      <c r="AK22" s="28"/>
      <c r="AL22" s="35">
        <f>AJ22/سهام!$AE$6</f>
        <v>1.8936586159416071E-3</v>
      </c>
    </row>
    <row r="23" spans="1:38" ht="21.75" customHeight="1" x14ac:dyDescent="0.2">
      <c r="A23" s="77" t="s">
        <v>130</v>
      </c>
      <c r="B23" s="77"/>
      <c r="D23" s="33" t="s">
        <v>93</v>
      </c>
      <c r="E23" s="28"/>
      <c r="F23" s="33" t="s">
        <v>93</v>
      </c>
      <c r="G23" s="28"/>
      <c r="H23" s="33" t="s">
        <v>131</v>
      </c>
      <c r="I23" s="28"/>
      <c r="J23" s="33" t="s">
        <v>132</v>
      </c>
      <c r="K23" s="28"/>
      <c r="L23" s="34">
        <v>23</v>
      </c>
      <c r="M23" s="28"/>
      <c r="N23" s="34">
        <v>23</v>
      </c>
      <c r="O23" s="28"/>
      <c r="P23" s="29">
        <v>1575465</v>
      </c>
      <c r="Q23" s="28"/>
      <c r="R23" s="29">
        <v>1500000226500</v>
      </c>
      <c r="S23" s="28"/>
      <c r="T23" s="29">
        <v>1277794668645</v>
      </c>
      <c r="U23" s="28"/>
      <c r="V23" s="29">
        <v>0</v>
      </c>
      <c r="W23" s="28"/>
      <c r="X23" s="29">
        <v>0</v>
      </c>
      <c r="Y23" s="28"/>
      <c r="Z23" s="29">
        <v>0</v>
      </c>
      <c r="AA23" s="28"/>
      <c r="AB23" s="29">
        <v>0</v>
      </c>
      <c r="AC23" s="28"/>
      <c r="AD23" s="29">
        <v>862970</v>
      </c>
      <c r="AE23" s="28"/>
      <c r="AF23" s="29">
        <v>802600</v>
      </c>
      <c r="AG23" s="28"/>
      <c r="AH23" s="29">
        <v>820061497495</v>
      </c>
      <c r="AI23" s="28"/>
      <c r="AJ23" s="29">
        <v>692243110026</v>
      </c>
      <c r="AK23" s="28"/>
      <c r="AL23" s="35">
        <f>AJ23/سهام!$AE$6</f>
        <v>4.7173177835496136E-3</v>
      </c>
    </row>
    <row r="24" spans="1:38" ht="21.75" customHeight="1" x14ac:dyDescent="0.2">
      <c r="A24" s="77" t="s">
        <v>133</v>
      </c>
      <c r="B24" s="77"/>
      <c r="D24" s="33" t="s">
        <v>93</v>
      </c>
      <c r="E24" s="28"/>
      <c r="F24" s="33" t="s">
        <v>93</v>
      </c>
      <c r="G24" s="28"/>
      <c r="H24" s="33" t="s">
        <v>134</v>
      </c>
      <c r="I24" s="28"/>
      <c r="J24" s="33" t="s">
        <v>135</v>
      </c>
      <c r="K24" s="28"/>
      <c r="L24" s="34">
        <v>23</v>
      </c>
      <c r="M24" s="28"/>
      <c r="N24" s="34">
        <v>23</v>
      </c>
      <c r="O24" s="28"/>
      <c r="P24" s="29">
        <v>18502081</v>
      </c>
      <c r="Q24" s="28"/>
      <c r="R24" s="29">
        <v>16633378737940</v>
      </c>
      <c r="S24" s="28"/>
      <c r="T24" s="29">
        <v>14257310816414</v>
      </c>
      <c r="U24" s="28"/>
      <c r="V24" s="29">
        <v>0</v>
      </c>
      <c r="W24" s="28"/>
      <c r="X24" s="29">
        <v>0</v>
      </c>
      <c r="Y24" s="28"/>
      <c r="Z24" s="29">
        <v>0</v>
      </c>
      <c r="AA24" s="28"/>
      <c r="AB24" s="29">
        <v>0</v>
      </c>
      <c r="AC24" s="28"/>
      <c r="AD24" s="29">
        <v>1575465</v>
      </c>
      <c r="AE24" s="28"/>
      <c r="AF24" s="29">
        <v>814360</v>
      </c>
      <c r="AG24" s="28"/>
      <c r="AH24" s="29">
        <v>1500000226500</v>
      </c>
      <c r="AI24" s="28"/>
      <c r="AJ24" s="29">
        <v>1282298048500</v>
      </c>
      <c r="AK24" s="28"/>
      <c r="AL24" s="35">
        <f>AJ24/سهام!$AE$6</f>
        <v>8.7382702700685884E-3</v>
      </c>
    </row>
    <row r="25" spans="1:38" ht="21.75" customHeight="1" x14ac:dyDescent="0.2">
      <c r="A25" s="77" t="s">
        <v>136</v>
      </c>
      <c r="B25" s="77"/>
      <c r="D25" s="33" t="s">
        <v>93</v>
      </c>
      <c r="E25" s="28"/>
      <c r="F25" s="33" t="s">
        <v>93</v>
      </c>
      <c r="G25" s="28"/>
      <c r="H25" s="33" t="s">
        <v>134</v>
      </c>
      <c r="I25" s="28"/>
      <c r="J25" s="33" t="s">
        <v>137</v>
      </c>
      <c r="K25" s="28"/>
      <c r="L25" s="34">
        <v>23</v>
      </c>
      <c r="M25" s="28"/>
      <c r="N25" s="34">
        <v>23</v>
      </c>
      <c r="O25" s="28"/>
      <c r="P25" s="29">
        <v>1002556</v>
      </c>
      <c r="Q25" s="28"/>
      <c r="R25" s="29">
        <v>933951092920</v>
      </c>
      <c r="S25" s="28"/>
      <c r="T25" s="29">
        <v>811628796741</v>
      </c>
      <c r="U25" s="28"/>
      <c r="V25" s="29">
        <v>0</v>
      </c>
      <c r="W25" s="28"/>
      <c r="X25" s="29">
        <v>0</v>
      </c>
      <c r="Y25" s="28"/>
      <c r="Z25" s="29">
        <v>0</v>
      </c>
      <c r="AA25" s="28"/>
      <c r="AB25" s="29">
        <v>0</v>
      </c>
      <c r="AC25" s="28"/>
      <c r="AD25" s="29">
        <v>18502081</v>
      </c>
      <c r="AE25" s="28"/>
      <c r="AF25" s="29">
        <v>791440</v>
      </c>
      <c r="AG25" s="28"/>
      <c r="AH25" s="29">
        <v>16633378737940</v>
      </c>
      <c r="AI25" s="28"/>
      <c r="AJ25" s="29">
        <v>14635324699341</v>
      </c>
      <c r="AK25" s="28"/>
      <c r="AL25" s="35">
        <f>AJ25/سهام!$AE$6</f>
        <v>9.9732993326045738E-2</v>
      </c>
    </row>
    <row r="26" spans="1:38" ht="21.75" customHeight="1" x14ac:dyDescent="0.2">
      <c r="A26" s="77" t="s">
        <v>138</v>
      </c>
      <c r="B26" s="77"/>
      <c r="D26" s="33" t="s">
        <v>93</v>
      </c>
      <c r="E26" s="28"/>
      <c r="F26" s="33" t="s">
        <v>93</v>
      </c>
      <c r="G26" s="28"/>
      <c r="H26" s="33" t="s">
        <v>139</v>
      </c>
      <c r="I26" s="28"/>
      <c r="J26" s="33" t="s">
        <v>140</v>
      </c>
      <c r="K26" s="28"/>
      <c r="L26" s="34">
        <v>23</v>
      </c>
      <c r="M26" s="28"/>
      <c r="N26" s="34">
        <v>23</v>
      </c>
      <c r="O26" s="28"/>
      <c r="P26" s="29">
        <v>256590</v>
      </c>
      <c r="Q26" s="28"/>
      <c r="R26" s="29">
        <v>240001456500</v>
      </c>
      <c r="S26" s="28"/>
      <c r="T26" s="29">
        <v>204544902200</v>
      </c>
      <c r="U26" s="28"/>
      <c r="V26" s="29">
        <v>0</v>
      </c>
      <c r="W26" s="28"/>
      <c r="X26" s="29">
        <v>0</v>
      </c>
      <c r="Y26" s="28"/>
      <c r="Z26" s="29">
        <v>0</v>
      </c>
      <c r="AA26" s="28"/>
      <c r="AB26" s="29">
        <v>0</v>
      </c>
      <c r="AC26" s="28"/>
      <c r="AD26" s="29">
        <v>1002556</v>
      </c>
      <c r="AE26" s="28"/>
      <c r="AF26" s="29">
        <v>795720</v>
      </c>
      <c r="AG26" s="28"/>
      <c r="AH26" s="29">
        <v>933951092920</v>
      </c>
      <c r="AI26" s="28"/>
      <c r="AJ26" s="29">
        <v>797320081658</v>
      </c>
      <c r="AK26" s="28"/>
      <c r="AL26" s="35">
        <f>AJ26/سهام!$AE$6</f>
        <v>5.4333689218593242E-3</v>
      </c>
    </row>
    <row r="27" spans="1:38" ht="21.75" customHeight="1" x14ac:dyDescent="0.2">
      <c r="A27" s="77" t="s">
        <v>141</v>
      </c>
      <c r="B27" s="77"/>
      <c r="D27" s="33" t="s">
        <v>93</v>
      </c>
      <c r="E27" s="28"/>
      <c r="F27" s="33" t="s">
        <v>93</v>
      </c>
      <c r="G27" s="28"/>
      <c r="H27" s="33" t="s">
        <v>142</v>
      </c>
      <c r="I27" s="28"/>
      <c r="J27" s="33" t="s">
        <v>143</v>
      </c>
      <c r="K27" s="28"/>
      <c r="L27" s="34">
        <v>23</v>
      </c>
      <c r="M27" s="28"/>
      <c r="N27" s="34">
        <v>23</v>
      </c>
      <c r="O27" s="28"/>
      <c r="P27" s="29">
        <v>1565000</v>
      </c>
      <c r="Q27" s="28"/>
      <c r="R27" s="29">
        <v>1394508900000</v>
      </c>
      <c r="S27" s="28"/>
      <c r="T27" s="29">
        <v>1297868300170</v>
      </c>
      <c r="U27" s="28"/>
      <c r="V27" s="29">
        <v>0</v>
      </c>
      <c r="W27" s="28"/>
      <c r="X27" s="29">
        <v>0</v>
      </c>
      <c r="Y27" s="28"/>
      <c r="Z27" s="29">
        <v>0</v>
      </c>
      <c r="AA27" s="28"/>
      <c r="AB27" s="29">
        <v>0</v>
      </c>
      <c r="AC27" s="28"/>
      <c r="AD27" s="29">
        <v>256590</v>
      </c>
      <c r="AE27" s="28"/>
      <c r="AF27" s="29">
        <v>800850</v>
      </c>
      <c r="AG27" s="28"/>
      <c r="AH27" s="29">
        <v>240001456500</v>
      </c>
      <c r="AI27" s="28"/>
      <c r="AJ27" s="29">
        <v>205378366257</v>
      </c>
      <c r="AK27" s="28"/>
      <c r="AL27" s="35">
        <f>AJ27/سهام!$AE$6</f>
        <v>1.3995589200795707E-3</v>
      </c>
    </row>
    <row r="28" spans="1:38" ht="21.75" customHeight="1" x14ac:dyDescent="0.2">
      <c r="A28" s="77" t="s">
        <v>144</v>
      </c>
      <c r="B28" s="77"/>
      <c r="D28" s="33" t="s">
        <v>93</v>
      </c>
      <c r="E28" s="28"/>
      <c r="F28" s="33" t="s">
        <v>93</v>
      </c>
      <c r="G28" s="28"/>
      <c r="H28" s="33" t="s">
        <v>145</v>
      </c>
      <c r="I28" s="28"/>
      <c r="J28" s="33" t="s">
        <v>146</v>
      </c>
      <c r="K28" s="28"/>
      <c r="L28" s="34">
        <v>23</v>
      </c>
      <c r="M28" s="28"/>
      <c r="N28" s="34">
        <v>23</v>
      </c>
      <c r="O28" s="28"/>
      <c r="P28" s="29">
        <v>4783460</v>
      </c>
      <c r="Q28" s="28"/>
      <c r="R28" s="29">
        <v>4372928360000</v>
      </c>
      <c r="S28" s="28"/>
      <c r="T28" s="29">
        <v>3728830972077</v>
      </c>
      <c r="U28" s="28"/>
      <c r="V28" s="29">
        <v>0</v>
      </c>
      <c r="W28" s="28"/>
      <c r="X28" s="29">
        <v>0</v>
      </c>
      <c r="Y28" s="28"/>
      <c r="Z28" s="29">
        <v>0</v>
      </c>
      <c r="AA28" s="28"/>
      <c r="AB28" s="29">
        <v>0</v>
      </c>
      <c r="AC28" s="28"/>
      <c r="AD28" s="29">
        <v>1565000</v>
      </c>
      <c r="AE28" s="28"/>
      <c r="AF28" s="29">
        <v>809950</v>
      </c>
      <c r="AG28" s="28"/>
      <c r="AH28" s="29">
        <v>1394508900000</v>
      </c>
      <c r="AI28" s="28"/>
      <c r="AJ28" s="29">
        <v>1266882507860</v>
      </c>
      <c r="AK28" s="28"/>
      <c r="AL28" s="35">
        <f>AJ28/سهام!$AE$6</f>
        <v>8.6332204646593705E-3</v>
      </c>
    </row>
    <row r="29" spans="1:38" ht="21.75" customHeight="1" x14ac:dyDescent="0.2">
      <c r="A29" s="77" t="s">
        <v>147</v>
      </c>
      <c r="B29" s="77"/>
      <c r="D29" s="33" t="s">
        <v>93</v>
      </c>
      <c r="E29" s="28"/>
      <c r="F29" s="33" t="s">
        <v>93</v>
      </c>
      <c r="G29" s="28"/>
      <c r="H29" s="33" t="s">
        <v>148</v>
      </c>
      <c r="I29" s="28"/>
      <c r="J29" s="33" t="s">
        <v>149</v>
      </c>
      <c r="K29" s="28"/>
      <c r="L29" s="34">
        <v>23</v>
      </c>
      <c r="M29" s="28"/>
      <c r="N29" s="34">
        <v>23</v>
      </c>
      <c r="O29" s="28"/>
      <c r="P29" s="29">
        <v>3755162</v>
      </c>
      <c r="Q29" s="28"/>
      <c r="R29" s="29">
        <v>3146652918656</v>
      </c>
      <c r="S29" s="28"/>
      <c r="T29" s="29">
        <v>2844865059042</v>
      </c>
      <c r="U29" s="28"/>
      <c r="V29" s="29">
        <v>0</v>
      </c>
      <c r="W29" s="28"/>
      <c r="X29" s="29">
        <v>0</v>
      </c>
      <c r="Y29" s="28"/>
      <c r="Z29" s="29">
        <v>0</v>
      </c>
      <c r="AA29" s="28"/>
      <c r="AB29" s="29">
        <v>0</v>
      </c>
      <c r="AC29" s="28"/>
      <c r="AD29" s="29">
        <v>4783460</v>
      </c>
      <c r="AE29" s="28"/>
      <c r="AF29" s="29">
        <v>757200</v>
      </c>
      <c r="AG29" s="28"/>
      <c r="AH29" s="29">
        <v>4372928360000</v>
      </c>
      <c r="AI29" s="28"/>
      <c r="AJ29" s="29">
        <v>3620066429972</v>
      </c>
      <c r="AK29" s="28"/>
      <c r="AL29" s="35">
        <f>AJ29/سهام!$AE$6</f>
        <v>2.4669084459499325E-2</v>
      </c>
    </row>
    <row r="30" spans="1:38" ht="21.75" customHeight="1" x14ac:dyDescent="0.2">
      <c r="A30" s="77" t="s">
        <v>150</v>
      </c>
      <c r="B30" s="77"/>
      <c r="D30" s="33" t="s">
        <v>93</v>
      </c>
      <c r="E30" s="28"/>
      <c r="F30" s="33" t="s">
        <v>93</v>
      </c>
      <c r="G30" s="28"/>
      <c r="H30" s="33" t="s">
        <v>148</v>
      </c>
      <c r="I30" s="28"/>
      <c r="J30" s="33" t="s">
        <v>151</v>
      </c>
      <c r="K30" s="28"/>
      <c r="L30" s="34">
        <v>23</v>
      </c>
      <c r="M30" s="28"/>
      <c r="N30" s="34">
        <v>23</v>
      </c>
      <c r="O30" s="28"/>
      <c r="P30" s="29">
        <v>595000</v>
      </c>
      <c r="Q30" s="28"/>
      <c r="R30" s="29">
        <v>595000000000</v>
      </c>
      <c r="S30" s="28"/>
      <c r="T30" s="29">
        <v>594676468750</v>
      </c>
      <c r="U30" s="28"/>
      <c r="V30" s="29">
        <v>0</v>
      </c>
      <c r="W30" s="28"/>
      <c r="X30" s="29">
        <v>0</v>
      </c>
      <c r="Y30" s="28"/>
      <c r="Z30" s="29">
        <v>0</v>
      </c>
      <c r="AA30" s="28"/>
      <c r="AB30" s="29">
        <v>0</v>
      </c>
      <c r="AC30" s="28"/>
      <c r="AD30" s="29">
        <v>2800627</v>
      </c>
      <c r="AE30" s="28"/>
      <c r="AF30" s="29">
        <v>743000</v>
      </c>
      <c r="AG30" s="28"/>
      <c r="AH30" s="29">
        <v>2446981861201</v>
      </c>
      <c r="AI30" s="28"/>
      <c r="AJ30" s="29">
        <v>2079734390188</v>
      </c>
      <c r="AK30" s="28"/>
      <c r="AL30" s="35">
        <f>AJ30/سهام!$AE$6</f>
        <v>1.4172431450455433E-2</v>
      </c>
    </row>
    <row r="31" spans="1:38" ht="21.75" customHeight="1" x14ac:dyDescent="0.2">
      <c r="A31" s="77" t="s">
        <v>152</v>
      </c>
      <c r="B31" s="77"/>
      <c r="D31" s="33" t="s">
        <v>93</v>
      </c>
      <c r="E31" s="28"/>
      <c r="F31" s="33" t="s">
        <v>93</v>
      </c>
      <c r="G31" s="28"/>
      <c r="H31" s="33" t="s">
        <v>148</v>
      </c>
      <c r="I31" s="28"/>
      <c r="J31" s="33" t="s">
        <v>153</v>
      </c>
      <c r="K31" s="28"/>
      <c r="L31" s="34">
        <v>23</v>
      </c>
      <c r="M31" s="28"/>
      <c r="N31" s="34">
        <v>23</v>
      </c>
      <c r="O31" s="28"/>
      <c r="P31" s="29">
        <v>2800627</v>
      </c>
      <c r="Q31" s="28"/>
      <c r="R31" s="29">
        <v>2446981861201</v>
      </c>
      <c r="S31" s="28"/>
      <c r="T31" s="29">
        <v>2123120504653</v>
      </c>
      <c r="U31" s="28"/>
      <c r="V31" s="29">
        <v>0</v>
      </c>
      <c r="W31" s="28"/>
      <c r="X31" s="29">
        <v>0</v>
      </c>
      <c r="Y31" s="28"/>
      <c r="Z31" s="29">
        <v>0</v>
      </c>
      <c r="AA31" s="28"/>
      <c r="AB31" s="29">
        <v>0</v>
      </c>
      <c r="AC31" s="28"/>
      <c r="AD31" s="29">
        <v>3755162</v>
      </c>
      <c r="AE31" s="28"/>
      <c r="AF31" s="29">
        <v>756000</v>
      </c>
      <c r="AG31" s="28"/>
      <c r="AH31" s="29">
        <v>3146652918656</v>
      </c>
      <c r="AI31" s="28"/>
      <c r="AJ31" s="29">
        <v>2837358818780</v>
      </c>
      <c r="AK31" s="28"/>
      <c r="AL31" s="35">
        <f>AJ31/سهام!$AE$6</f>
        <v>1.9335292789897904E-2</v>
      </c>
    </row>
    <row r="32" spans="1:38" ht="21.75" customHeight="1" x14ac:dyDescent="0.2">
      <c r="A32" s="77" t="s">
        <v>154</v>
      </c>
      <c r="B32" s="77"/>
      <c r="D32" s="33" t="s">
        <v>93</v>
      </c>
      <c r="E32" s="28"/>
      <c r="F32" s="33" t="s">
        <v>93</v>
      </c>
      <c r="G32" s="28"/>
      <c r="H32" s="33" t="s">
        <v>155</v>
      </c>
      <c r="I32" s="28"/>
      <c r="J32" s="33" t="s">
        <v>156</v>
      </c>
      <c r="K32" s="28"/>
      <c r="L32" s="34">
        <v>23</v>
      </c>
      <c r="M32" s="28"/>
      <c r="N32" s="34">
        <v>23</v>
      </c>
      <c r="O32" s="28"/>
      <c r="P32" s="29">
        <v>302187</v>
      </c>
      <c r="Q32" s="28"/>
      <c r="R32" s="29">
        <v>270001062630</v>
      </c>
      <c r="S32" s="28"/>
      <c r="T32" s="29">
        <v>302022685819</v>
      </c>
      <c r="U32" s="28"/>
      <c r="V32" s="29">
        <v>1297354</v>
      </c>
      <c r="W32" s="28"/>
      <c r="X32" s="29">
        <v>1003737849961</v>
      </c>
      <c r="Y32" s="28"/>
      <c r="Z32" s="29">
        <v>0</v>
      </c>
      <c r="AA32" s="28"/>
      <c r="AB32" s="29">
        <v>0</v>
      </c>
      <c r="AC32" s="28"/>
      <c r="AD32" s="29">
        <v>9489800</v>
      </c>
      <c r="AE32" s="28"/>
      <c r="AF32" s="29">
        <v>774439</v>
      </c>
      <c r="AG32" s="28"/>
      <c r="AH32" s="29">
        <v>8145194214339</v>
      </c>
      <c r="AI32" s="28"/>
      <c r="AJ32" s="29">
        <v>7345275055972</v>
      </c>
      <c r="AK32" s="28"/>
      <c r="AL32" s="35">
        <f>AJ32/سهام!$AE$6</f>
        <v>5.005466453150928E-2</v>
      </c>
    </row>
    <row r="33" spans="1:39" ht="21.75" customHeight="1" x14ac:dyDescent="0.2">
      <c r="A33" s="77" t="s">
        <v>157</v>
      </c>
      <c r="B33" s="77"/>
      <c r="D33" s="33" t="s">
        <v>93</v>
      </c>
      <c r="E33" s="28"/>
      <c r="F33" s="33" t="s">
        <v>93</v>
      </c>
      <c r="G33" s="28"/>
      <c r="H33" s="33" t="s">
        <v>158</v>
      </c>
      <c r="I33" s="28"/>
      <c r="J33" s="33" t="s">
        <v>159</v>
      </c>
      <c r="K33" s="28"/>
      <c r="L33" s="34">
        <v>23</v>
      </c>
      <c r="M33" s="28"/>
      <c r="N33" s="34">
        <v>23</v>
      </c>
      <c r="O33" s="28"/>
      <c r="P33" s="29">
        <v>8192446</v>
      </c>
      <c r="Q33" s="28"/>
      <c r="R33" s="29">
        <v>7141456364378</v>
      </c>
      <c r="S33" s="28"/>
      <c r="T33" s="29">
        <v>5581426188745</v>
      </c>
      <c r="U33" s="28"/>
      <c r="V33" s="29">
        <v>0</v>
      </c>
      <c r="W33" s="28"/>
      <c r="X33" s="29">
        <v>0</v>
      </c>
      <c r="Y33" s="28"/>
      <c r="Z33" s="29">
        <v>0</v>
      </c>
      <c r="AA33" s="28"/>
      <c r="AB33" s="29">
        <v>0</v>
      </c>
      <c r="AC33" s="28"/>
      <c r="AD33" s="29">
        <v>302187</v>
      </c>
      <c r="AE33" s="28"/>
      <c r="AF33" s="29">
        <v>1000000</v>
      </c>
      <c r="AG33" s="28"/>
      <c r="AH33" s="29">
        <v>270001062630</v>
      </c>
      <c r="AI33" s="28"/>
      <c r="AJ33" s="29">
        <v>302022685818</v>
      </c>
      <c r="AK33" s="28"/>
      <c r="AL33" s="35">
        <f>AJ33/سهام!$AE$6</f>
        <v>2.05814542060398E-3</v>
      </c>
    </row>
    <row r="34" spans="1:39" ht="21.75" customHeight="1" x14ac:dyDescent="0.2">
      <c r="A34" s="77" t="s">
        <v>160</v>
      </c>
      <c r="B34" s="77"/>
      <c r="D34" s="33" t="s">
        <v>93</v>
      </c>
      <c r="E34" s="28"/>
      <c r="F34" s="33" t="s">
        <v>93</v>
      </c>
      <c r="G34" s="28"/>
      <c r="H34" s="33" t="s">
        <v>161</v>
      </c>
      <c r="I34" s="28"/>
      <c r="J34" s="33" t="s">
        <v>162</v>
      </c>
      <c r="K34" s="28"/>
      <c r="L34" s="34">
        <v>23</v>
      </c>
      <c r="M34" s="28"/>
      <c r="N34" s="34">
        <v>23</v>
      </c>
      <c r="O34" s="28"/>
      <c r="P34" s="29">
        <v>357833</v>
      </c>
      <c r="Q34" s="28"/>
      <c r="R34" s="29">
        <v>276769512180</v>
      </c>
      <c r="S34" s="28"/>
      <c r="T34" s="29">
        <v>273307286912</v>
      </c>
      <c r="U34" s="28"/>
      <c r="V34" s="29">
        <v>0</v>
      </c>
      <c r="W34" s="28"/>
      <c r="X34" s="29">
        <v>0</v>
      </c>
      <c r="Y34" s="28"/>
      <c r="Z34" s="29">
        <v>0</v>
      </c>
      <c r="AA34" s="28"/>
      <c r="AB34" s="29">
        <v>0</v>
      </c>
      <c r="AC34" s="28"/>
      <c r="AD34" s="29">
        <v>595000</v>
      </c>
      <c r="AE34" s="28"/>
      <c r="AF34" s="29">
        <v>1000000</v>
      </c>
      <c r="AG34" s="28"/>
      <c r="AH34" s="29">
        <v>595000000000</v>
      </c>
      <c r="AI34" s="28"/>
      <c r="AJ34" s="29">
        <v>594676468750</v>
      </c>
      <c r="AK34" s="28"/>
      <c r="AL34" s="35">
        <f>AJ34/سهام!$AE$6</f>
        <v>4.0524460855775038E-3</v>
      </c>
    </row>
    <row r="35" spans="1:39" ht="21.75" customHeight="1" x14ac:dyDescent="0.2">
      <c r="A35" s="77" t="s">
        <v>282</v>
      </c>
      <c r="B35" s="77"/>
      <c r="D35" s="33" t="s">
        <v>163</v>
      </c>
      <c r="E35" s="28"/>
      <c r="F35" s="33" t="s">
        <v>163</v>
      </c>
      <c r="G35" s="28"/>
      <c r="H35" s="33" t="s">
        <v>164</v>
      </c>
      <c r="I35" s="28"/>
      <c r="J35" s="33" t="s">
        <v>165</v>
      </c>
      <c r="K35" s="28"/>
      <c r="L35" s="34">
        <v>23</v>
      </c>
      <c r="M35" s="28"/>
      <c r="N35" s="34">
        <v>23</v>
      </c>
      <c r="O35" s="28"/>
      <c r="P35" s="29">
        <v>8000000</v>
      </c>
      <c r="Q35" s="28"/>
      <c r="R35" s="29">
        <v>8000000000000</v>
      </c>
      <c r="S35" s="28"/>
      <c r="T35" s="29">
        <v>8354922026680</v>
      </c>
      <c r="U35" s="28"/>
      <c r="V35" s="29">
        <v>0</v>
      </c>
      <c r="W35" s="28"/>
      <c r="X35" s="29">
        <v>0</v>
      </c>
      <c r="Y35" s="28"/>
      <c r="Z35" s="29">
        <v>0</v>
      </c>
      <c r="AA35" s="28"/>
      <c r="AB35" s="29">
        <v>0</v>
      </c>
      <c r="AC35" s="28"/>
      <c r="AD35" s="29">
        <v>8000000</v>
      </c>
      <c r="AE35" s="28"/>
      <c r="AF35" s="29">
        <v>1000000</v>
      </c>
      <c r="AG35" s="28"/>
      <c r="AH35" s="29">
        <v>8000000000000</v>
      </c>
      <c r="AI35" s="28"/>
      <c r="AJ35" s="29">
        <v>8000000000000</v>
      </c>
      <c r="AK35" s="28"/>
      <c r="AL35" s="35">
        <f>AJ35/سهام!$AE$6</f>
        <v>5.4516313303543729E-2</v>
      </c>
    </row>
    <row r="36" spans="1:39" ht="21.75" customHeight="1" x14ac:dyDescent="0.2">
      <c r="A36" s="78" t="s">
        <v>283</v>
      </c>
      <c r="B36" s="78"/>
      <c r="D36" s="33" t="s">
        <v>163</v>
      </c>
      <c r="E36" s="28"/>
      <c r="F36" s="33" t="s">
        <v>163</v>
      </c>
      <c r="G36" s="28"/>
      <c r="H36" s="33" t="s">
        <v>164</v>
      </c>
      <c r="I36" s="28"/>
      <c r="J36" s="33" t="s">
        <v>165</v>
      </c>
      <c r="K36" s="28"/>
      <c r="L36" s="34">
        <v>23</v>
      </c>
      <c r="M36" s="28"/>
      <c r="N36" s="34">
        <v>23</v>
      </c>
      <c r="O36" s="28"/>
      <c r="P36" s="29">
        <v>7000000</v>
      </c>
      <c r="Q36" s="28"/>
      <c r="R36" s="29">
        <v>7000000000000</v>
      </c>
      <c r="S36" s="28"/>
      <c r="T36" s="29">
        <v>7017595628412</v>
      </c>
      <c r="U36" s="28"/>
      <c r="V36" s="29">
        <v>0</v>
      </c>
      <c r="W36" s="28"/>
      <c r="X36" s="29">
        <v>0</v>
      </c>
      <c r="Y36" s="28"/>
      <c r="Z36" s="29">
        <v>0</v>
      </c>
      <c r="AA36" s="28"/>
      <c r="AB36" s="29">
        <v>0</v>
      </c>
      <c r="AC36" s="28"/>
      <c r="AD36" s="29">
        <v>7000000</v>
      </c>
      <c r="AE36" s="28"/>
      <c r="AF36" s="29">
        <v>1000000</v>
      </c>
      <c r="AG36" s="28"/>
      <c r="AH36" s="29">
        <v>7000000000000</v>
      </c>
      <c r="AI36" s="28"/>
      <c r="AJ36" s="29">
        <v>7000000000000</v>
      </c>
      <c r="AK36" s="28"/>
      <c r="AL36" s="35">
        <f>AJ36/سهام!$AE$6</f>
        <v>4.7701774140600763E-2</v>
      </c>
    </row>
    <row r="37" spans="1:39" ht="21.75" customHeight="1" x14ac:dyDescent="0.2">
      <c r="A37" s="77" t="s">
        <v>26</v>
      </c>
      <c r="B37" s="77"/>
      <c r="C37" s="77"/>
      <c r="D37" s="29">
        <v>0</v>
      </c>
      <c r="E37" s="29"/>
      <c r="F37" s="29">
        <v>0</v>
      </c>
      <c r="G37" s="28"/>
      <c r="H37" s="29">
        <v>0</v>
      </c>
      <c r="I37" s="28"/>
      <c r="J37" s="29">
        <v>0</v>
      </c>
      <c r="K37" s="28"/>
      <c r="L37" s="29">
        <v>0</v>
      </c>
      <c r="M37" s="28"/>
      <c r="N37" s="29">
        <v>0</v>
      </c>
      <c r="O37" s="28"/>
      <c r="P37" s="29">
        <v>290776221</v>
      </c>
      <c r="Q37" s="29"/>
      <c r="R37" s="29">
        <v>501711702939</v>
      </c>
      <c r="S37" s="28"/>
      <c r="T37" s="29">
        <v>617739563057</v>
      </c>
      <c r="U37" s="29"/>
      <c r="V37" s="29">
        <v>0</v>
      </c>
      <c r="W37" s="29"/>
      <c r="X37" s="29">
        <v>0</v>
      </c>
      <c r="Y37" s="29"/>
      <c r="Z37" s="29">
        <v>0</v>
      </c>
      <c r="AA37" s="29"/>
      <c r="AB37" s="29">
        <v>0</v>
      </c>
      <c r="AC37" s="29"/>
      <c r="AD37" s="29">
        <v>290776221</v>
      </c>
      <c r="AE37" s="29"/>
      <c r="AF37" s="29">
        <v>2141</v>
      </c>
      <c r="AG37" s="29"/>
      <c r="AH37" s="29">
        <v>501711702939</v>
      </c>
      <c r="AI37" s="29"/>
      <c r="AJ37" s="29">
        <v>617739563057</v>
      </c>
      <c r="AK37" s="29"/>
      <c r="AL37" s="35">
        <f>AJ37/سهام!$AE$6</f>
        <v>4.2096104449512025E-3</v>
      </c>
      <c r="AM37" s="23"/>
    </row>
    <row r="38" spans="1:39" ht="21.75" customHeight="1" x14ac:dyDescent="0.2">
      <c r="A38" s="77" t="s">
        <v>30</v>
      </c>
      <c r="B38" s="77"/>
      <c r="C38" s="77"/>
      <c r="D38" s="29">
        <v>0</v>
      </c>
      <c r="E38" s="29"/>
      <c r="F38" s="29">
        <v>0</v>
      </c>
      <c r="G38" s="28"/>
      <c r="H38" s="29">
        <v>0</v>
      </c>
      <c r="I38" s="28"/>
      <c r="J38" s="29">
        <v>0</v>
      </c>
      <c r="K38" s="28"/>
      <c r="L38" s="29">
        <v>0</v>
      </c>
      <c r="M38" s="28"/>
      <c r="N38" s="29">
        <v>0</v>
      </c>
      <c r="O38" s="28"/>
      <c r="P38" s="29">
        <v>145932569</v>
      </c>
      <c r="Q38" s="29"/>
      <c r="R38" s="29">
        <v>442198029616</v>
      </c>
      <c r="S38" s="28"/>
      <c r="T38" s="29">
        <v>593633500040</v>
      </c>
      <c r="U38" s="29"/>
      <c r="V38" s="29">
        <v>0</v>
      </c>
      <c r="W38" s="29"/>
      <c r="X38" s="29">
        <v>0</v>
      </c>
      <c r="Y38" s="29"/>
      <c r="Z38" s="29">
        <v>0</v>
      </c>
      <c r="AA38" s="29"/>
      <c r="AB38" s="29">
        <v>0</v>
      </c>
      <c r="AC38" s="29"/>
      <c r="AD38" s="29">
        <v>130000000</v>
      </c>
      <c r="AE38" s="29"/>
      <c r="AF38" s="29">
        <v>4469</v>
      </c>
      <c r="AG38" s="29"/>
      <c r="AH38" s="29">
        <v>442198029616</v>
      </c>
      <c r="AI38" s="29"/>
      <c r="AJ38" s="29">
        <v>576479101900</v>
      </c>
      <c r="AK38" s="29"/>
      <c r="AL38" s="35">
        <f>AJ38/سهام!$AE$6</f>
        <v>3.9284394165157391E-3</v>
      </c>
      <c r="AM38" s="23"/>
    </row>
    <row r="39" spans="1:39" ht="21.75" customHeight="1" thickBot="1" x14ac:dyDescent="0.25">
      <c r="A39" s="81" t="s">
        <v>32</v>
      </c>
      <c r="B39" s="81"/>
      <c r="D39" s="9"/>
      <c r="F39" s="9"/>
      <c r="H39" s="9"/>
      <c r="J39" s="9"/>
      <c r="L39" s="9"/>
      <c r="N39" s="9"/>
      <c r="P39" s="16">
        <f>SUM(P9:P38)</f>
        <v>500976935</v>
      </c>
      <c r="R39" s="16">
        <f>SUM(R9:R38)</f>
        <v>62430185919598</v>
      </c>
      <c r="T39" s="16">
        <f>SUM(T9:T38)</f>
        <v>57729420340876</v>
      </c>
      <c r="V39" s="16">
        <f>SUM(V9:V38)</f>
        <v>1297354</v>
      </c>
      <c r="X39" s="16">
        <v>1003737849961</v>
      </c>
      <c r="Z39" s="16">
        <v>0</v>
      </c>
      <c r="AB39" s="16">
        <v>0</v>
      </c>
      <c r="AD39" s="16">
        <v>65565499</v>
      </c>
      <c r="AF39" s="16"/>
      <c r="AH39" s="16">
        <f>SUM(AH9:AH38)</f>
        <v>63433923769559</v>
      </c>
      <c r="AJ39" s="16">
        <f>SUM(AJ9:AJ38)</f>
        <v>59344761337658</v>
      </c>
      <c r="AL39" s="45">
        <f>SUM(AL9:AL38)</f>
        <v>0.40440720025097404</v>
      </c>
    </row>
    <row r="40" spans="1:39" ht="13.5" thickTop="1" x14ac:dyDescent="0.2"/>
  </sheetData>
  <mergeCells count="42">
    <mergeCell ref="A28:B28"/>
    <mergeCell ref="A29:B29"/>
    <mergeCell ref="A30:B30"/>
    <mergeCell ref="A36:B36"/>
    <mergeCell ref="A39:B39"/>
    <mergeCell ref="A31:B31"/>
    <mergeCell ref="A32:B32"/>
    <mergeCell ref="A33:B33"/>
    <mergeCell ref="A34:B34"/>
    <mergeCell ref="A35:B35"/>
    <mergeCell ref="A37:C37"/>
    <mergeCell ref="A38:C3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topLeftCell="A4" workbookViewId="0">
      <selection activeCell="F35" sqref="F3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14.45" customHeight="1" x14ac:dyDescent="0.2">
      <c r="A4" s="72" t="s">
        <v>167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4.45" customHeight="1" x14ac:dyDescent="0.2">
      <c r="A5" s="72" t="s">
        <v>168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4.45" customHeight="1" x14ac:dyDescent="0.2"/>
    <row r="7" spans="1:13" ht="14.45" customHeight="1" x14ac:dyDescent="0.2">
      <c r="C7" s="73" t="s">
        <v>9</v>
      </c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14.45" customHeight="1" x14ac:dyDescent="0.2">
      <c r="A8" s="2" t="s">
        <v>169</v>
      </c>
      <c r="C8" s="4" t="s">
        <v>13</v>
      </c>
      <c r="D8" s="3"/>
      <c r="E8" s="4" t="s">
        <v>170</v>
      </c>
      <c r="F8" s="3"/>
      <c r="G8" s="4" t="s">
        <v>171</v>
      </c>
      <c r="H8" s="3"/>
      <c r="I8" s="4" t="s">
        <v>172</v>
      </c>
      <c r="J8" s="3"/>
      <c r="K8" s="4" t="s">
        <v>173</v>
      </c>
      <c r="L8" s="3"/>
      <c r="M8" s="4" t="s">
        <v>174</v>
      </c>
    </row>
    <row r="9" spans="1:13" ht="21.75" customHeight="1" x14ac:dyDescent="0.2">
      <c r="A9" s="5" t="s">
        <v>147</v>
      </c>
      <c r="C9" s="6">
        <v>4783460</v>
      </c>
      <c r="E9" s="6">
        <v>809990</v>
      </c>
      <c r="G9" s="6">
        <v>757200</v>
      </c>
      <c r="I9" s="7" t="s">
        <v>175</v>
      </c>
      <c r="K9" s="6">
        <v>3620066429972</v>
      </c>
      <c r="M9" s="5" t="s">
        <v>176</v>
      </c>
    </row>
    <row r="10" spans="1:13" ht="21.75" customHeight="1" x14ac:dyDescent="0.2">
      <c r="A10" s="8" t="s">
        <v>150</v>
      </c>
      <c r="C10" s="9">
        <v>2800627</v>
      </c>
      <c r="E10" s="9">
        <v>781250</v>
      </c>
      <c r="G10" s="9">
        <v>743000</v>
      </c>
      <c r="I10" s="10" t="s">
        <v>177</v>
      </c>
      <c r="K10" s="9">
        <v>2079734390188</v>
      </c>
      <c r="M10" s="8" t="s">
        <v>176</v>
      </c>
    </row>
    <row r="11" spans="1:13" ht="21.75" customHeight="1" x14ac:dyDescent="0.2">
      <c r="A11" s="11" t="s">
        <v>154</v>
      </c>
      <c r="C11" s="13">
        <v>9489800</v>
      </c>
      <c r="E11" s="13">
        <v>810910</v>
      </c>
      <c r="G11" s="13">
        <v>774439</v>
      </c>
      <c r="I11" s="14" t="s">
        <v>178</v>
      </c>
      <c r="K11" s="13">
        <v>7345275055972</v>
      </c>
      <c r="M11" s="11" t="s">
        <v>176</v>
      </c>
    </row>
    <row r="12" spans="1:13" ht="21.75" customHeight="1" x14ac:dyDescent="0.2">
      <c r="A12" s="15" t="s">
        <v>32</v>
      </c>
      <c r="C12" s="16">
        <v>17073887</v>
      </c>
      <c r="E12" s="16"/>
      <c r="G12" s="16"/>
      <c r="I12" s="16"/>
      <c r="K12" s="16">
        <v>13045075876132</v>
      </c>
      <c r="M12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"/>
  <sheetViews>
    <sheetView rightToLeft="1" workbookViewId="0">
      <selection activeCell="J25" sqref="J2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9" bestFit="1" customWidth="1"/>
    <col min="5" max="5" width="1.28515625" customWidth="1"/>
    <col min="6" max="6" width="19" bestFit="1" customWidth="1"/>
    <col min="7" max="7" width="1.28515625" customWidth="1"/>
    <col min="8" max="8" width="18.85546875" bestFit="1" customWidth="1"/>
    <col min="9" max="9" width="1.28515625" customWidth="1"/>
    <col min="10" max="10" width="19" bestFit="1" customWidth="1"/>
    <col min="11" max="11" width="1.28515625" customWidth="1"/>
    <col min="12" max="12" width="22.85546875" bestFit="1" customWidth="1"/>
    <col min="13" max="13" width="0.28515625" customWidth="1"/>
  </cols>
  <sheetData>
    <row r="1" spans="1:12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1.75" customHeight="1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4.45" customHeight="1" x14ac:dyDescent="0.2"/>
    <row r="5" spans="1:12" ht="14.45" customHeight="1" x14ac:dyDescent="0.2">
      <c r="A5" s="1" t="s">
        <v>179</v>
      </c>
      <c r="B5" s="72" t="s">
        <v>180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4.45" customHeight="1" x14ac:dyDescent="0.2">
      <c r="D6" s="2" t="s">
        <v>7</v>
      </c>
      <c r="F6" s="73" t="s">
        <v>8</v>
      </c>
      <c r="G6" s="73"/>
      <c r="H6" s="7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3" t="s">
        <v>181</v>
      </c>
      <c r="B8" s="73"/>
      <c r="D8" s="2" t="s">
        <v>182</v>
      </c>
      <c r="F8" s="2" t="s">
        <v>183</v>
      </c>
      <c r="H8" s="2" t="s">
        <v>184</v>
      </c>
      <c r="J8" s="2" t="s">
        <v>182</v>
      </c>
      <c r="L8" s="2" t="s">
        <v>18</v>
      </c>
    </row>
    <row r="9" spans="1:12" ht="21.75" customHeight="1" x14ac:dyDescent="0.2">
      <c r="A9" s="75" t="s">
        <v>185</v>
      </c>
      <c r="B9" s="75"/>
      <c r="D9" s="6">
        <v>52172982558155</v>
      </c>
      <c r="F9" s="6">
        <v>94738545524682</v>
      </c>
      <c r="H9" s="6">
        <v>71385665123519</v>
      </c>
      <c r="J9" s="6">
        <v>75525862959318</v>
      </c>
      <c r="L9" s="46">
        <v>0.51489999999999991</v>
      </c>
    </row>
    <row r="10" spans="1:12" ht="21.75" customHeight="1" x14ac:dyDescent="0.2">
      <c r="A10" s="77" t="s">
        <v>186</v>
      </c>
      <c r="B10" s="77"/>
      <c r="D10" s="9">
        <v>35378</v>
      </c>
      <c r="F10" s="9">
        <v>0</v>
      </c>
      <c r="H10" s="9">
        <v>0</v>
      </c>
      <c r="J10" s="9">
        <v>35378</v>
      </c>
      <c r="L10" s="47">
        <v>0</v>
      </c>
    </row>
    <row r="11" spans="1:12" ht="21.75" customHeight="1" x14ac:dyDescent="0.2">
      <c r="A11" s="77" t="s">
        <v>187</v>
      </c>
      <c r="B11" s="77"/>
      <c r="D11" s="9">
        <v>13819486350326</v>
      </c>
      <c r="F11" s="9">
        <v>38988873995762</v>
      </c>
      <c r="H11" s="9">
        <v>26282072910000</v>
      </c>
      <c r="J11" s="9">
        <v>26526287436088</v>
      </c>
      <c r="L11" s="47">
        <v>0.18090000000000001</v>
      </c>
    </row>
    <row r="12" spans="1:12" ht="21.75" customHeight="1" x14ac:dyDescent="0.2">
      <c r="A12" s="77" t="s">
        <v>188</v>
      </c>
      <c r="B12" s="77"/>
      <c r="D12" s="9">
        <v>18393300349245</v>
      </c>
      <c r="F12" s="9">
        <v>14615493597663</v>
      </c>
      <c r="H12" s="9">
        <v>11225677794000</v>
      </c>
      <c r="J12" s="9">
        <v>21783116152908</v>
      </c>
      <c r="L12" s="47">
        <v>0.14839999999999998</v>
      </c>
    </row>
    <row r="13" spans="1:12" ht="21.75" customHeight="1" x14ac:dyDescent="0.2">
      <c r="A13" s="77" t="s">
        <v>189</v>
      </c>
      <c r="B13" s="77"/>
      <c r="D13" s="9">
        <v>650081</v>
      </c>
      <c r="F13" s="9">
        <v>4189</v>
      </c>
      <c r="H13" s="9">
        <v>0</v>
      </c>
      <c r="J13" s="9">
        <v>654270</v>
      </c>
      <c r="L13" s="47">
        <v>0</v>
      </c>
    </row>
    <row r="14" spans="1:12" ht="21.75" customHeight="1" x14ac:dyDescent="0.2">
      <c r="A14" s="77" t="s">
        <v>190</v>
      </c>
      <c r="B14" s="77"/>
      <c r="D14" s="9">
        <v>15873310</v>
      </c>
      <c r="F14" s="9">
        <v>57646</v>
      </c>
      <c r="H14" s="9">
        <v>4477000</v>
      </c>
      <c r="J14" s="9">
        <v>11453956</v>
      </c>
      <c r="L14" s="47">
        <v>0</v>
      </c>
    </row>
    <row r="15" spans="1:12" ht="21.75" customHeight="1" x14ac:dyDescent="0.2">
      <c r="A15" s="77" t="s">
        <v>191</v>
      </c>
      <c r="B15" s="77"/>
      <c r="D15" s="9">
        <v>486460</v>
      </c>
      <c r="F15" s="9">
        <v>1924</v>
      </c>
      <c r="H15" s="9">
        <v>0</v>
      </c>
      <c r="J15" s="9">
        <v>488384</v>
      </c>
      <c r="L15" s="47">
        <v>0</v>
      </c>
    </row>
    <row r="16" spans="1:12" ht="21.75" customHeight="1" x14ac:dyDescent="0.2">
      <c r="A16" s="77" t="s">
        <v>192</v>
      </c>
      <c r="B16" s="77"/>
      <c r="D16" s="9">
        <v>8518247586</v>
      </c>
      <c r="F16" s="9">
        <v>8533996595376</v>
      </c>
      <c r="H16" s="9">
        <v>8539042342699</v>
      </c>
      <c r="J16" s="9">
        <v>3472500263</v>
      </c>
      <c r="L16" s="47">
        <v>0</v>
      </c>
    </row>
    <row r="17" spans="1:12" ht="21.75" customHeight="1" x14ac:dyDescent="0.2">
      <c r="A17" s="77" t="s">
        <v>193</v>
      </c>
      <c r="B17" s="77"/>
      <c r="D17" s="9">
        <v>151432144</v>
      </c>
      <c r="F17" s="9">
        <v>0</v>
      </c>
      <c r="H17" s="9">
        <v>504000</v>
      </c>
      <c r="J17" s="9">
        <v>150928144</v>
      </c>
      <c r="L17" s="47">
        <v>0</v>
      </c>
    </row>
    <row r="18" spans="1:12" ht="21.75" customHeight="1" x14ac:dyDescent="0.2">
      <c r="A18" s="77" t="s">
        <v>194</v>
      </c>
      <c r="B18" s="77"/>
      <c r="D18" s="9">
        <v>2782032908146</v>
      </c>
      <c r="F18" s="9">
        <v>49932274759</v>
      </c>
      <c r="H18" s="9">
        <v>50007207520</v>
      </c>
      <c r="J18" s="9">
        <v>2781957975385</v>
      </c>
      <c r="L18" s="47">
        <v>1.9000000000000003E-2</v>
      </c>
    </row>
    <row r="19" spans="1:12" ht="21.75" customHeight="1" x14ac:dyDescent="0.2">
      <c r="A19" s="77" t="s">
        <v>195</v>
      </c>
      <c r="B19" s="77"/>
      <c r="D19" s="9">
        <v>1434028</v>
      </c>
      <c r="F19" s="9">
        <v>0</v>
      </c>
      <c r="H19" s="9">
        <v>630000</v>
      </c>
      <c r="J19" s="9">
        <v>804028</v>
      </c>
      <c r="L19" s="47">
        <v>0</v>
      </c>
    </row>
    <row r="20" spans="1:12" ht="21.75" customHeight="1" x14ac:dyDescent="0.2">
      <c r="A20" s="77" t="s">
        <v>196</v>
      </c>
      <c r="B20" s="77"/>
      <c r="D20" s="9">
        <v>4973730</v>
      </c>
      <c r="F20" s="9">
        <v>19678</v>
      </c>
      <c r="H20" s="9">
        <v>1260000</v>
      </c>
      <c r="J20" s="9">
        <v>3733408</v>
      </c>
      <c r="L20" s="47">
        <v>0</v>
      </c>
    </row>
    <row r="21" spans="1:12" ht="21.75" customHeight="1" x14ac:dyDescent="0.2">
      <c r="A21" s="77" t="s">
        <v>198</v>
      </c>
      <c r="B21" s="77"/>
      <c r="D21" s="9">
        <v>4440441221088</v>
      </c>
      <c r="F21" s="9">
        <v>23187387483372</v>
      </c>
      <c r="H21" s="9">
        <v>11625362590000</v>
      </c>
      <c r="J21" s="9">
        <v>16002466114460</v>
      </c>
      <c r="L21" s="47">
        <v>0.10919999999999999</v>
      </c>
    </row>
    <row r="22" spans="1:12" ht="21.75" customHeight="1" x14ac:dyDescent="0.2">
      <c r="A22" s="77" t="s">
        <v>199</v>
      </c>
      <c r="B22" s="77"/>
      <c r="D22" s="9">
        <v>2000002000000</v>
      </c>
      <c r="F22" s="9">
        <v>2066958904110</v>
      </c>
      <c r="H22" s="9">
        <v>4050004737300</v>
      </c>
      <c r="J22" s="9">
        <v>16956166810</v>
      </c>
      <c r="L22" s="47">
        <v>1E-4</v>
      </c>
    </row>
    <row r="23" spans="1:12" ht="21.75" customHeight="1" thickBot="1" x14ac:dyDescent="0.25">
      <c r="A23" s="81" t="s">
        <v>32</v>
      </c>
      <c r="B23" s="81"/>
      <c r="D23" s="16">
        <v>52172982558155</v>
      </c>
      <c r="F23" s="16">
        <v>94738545524682</v>
      </c>
      <c r="H23" s="16">
        <v>71385665123519</v>
      </c>
      <c r="J23" s="16">
        <v>75525862959318</v>
      </c>
      <c r="L23" s="17">
        <v>0</v>
      </c>
    </row>
    <row r="24" spans="1:12" ht="13.5" thickTop="1" x14ac:dyDescent="0.2"/>
    <row r="25" spans="1:12" x14ac:dyDescent="0.2">
      <c r="D25" s="22"/>
      <c r="F25" s="22"/>
      <c r="H25" s="22"/>
      <c r="J25" s="22"/>
      <c r="L25" s="22"/>
    </row>
  </sheetData>
  <autoFilter ref="A8:L23" xr:uid="{00000000-0001-0000-0600-000000000000}">
    <filterColumn colId="0" showButton="0"/>
  </autoFilter>
  <mergeCells count="21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2"/>
  <sheetViews>
    <sheetView rightToLeft="1" workbookViewId="0">
      <selection activeCell="F18" sqref="F18"/>
    </sheetView>
  </sheetViews>
  <sheetFormatPr defaultRowHeight="12.75" x14ac:dyDescent="0.2"/>
  <cols>
    <col min="1" max="1" width="2.5703125" customWidth="1"/>
    <col min="2" max="2" width="50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45" customHeight="1" x14ac:dyDescent="0.2"/>
    <row r="5" spans="1:10" ht="29.1" customHeight="1" x14ac:dyDescent="0.2">
      <c r="A5" s="1" t="s">
        <v>202</v>
      </c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0" ht="14.45" customHeight="1" x14ac:dyDescent="0.2"/>
    <row r="7" spans="1:10" ht="14.45" customHeight="1" x14ac:dyDescent="0.2">
      <c r="A7" s="73" t="s">
        <v>204</v>
      </c>
      <c r="B7" s="73"/>
      <c r="D7" s="2" t="s">
        <v>205</v>
      </c>
      <c r="F7" s="2" t="s">
        <v>182</v>
      </c>
      <c r="H7" s="2" t="s">
        <v>206</v>
      </c>
      <c r="J7" s="24" t="s">
        <v>207</v>
      </c>
    </row>
    <row r="8" spans="1:10" ht="21.75" customHeight="1" x14ac:dyDescent="0.2">
      <c r="A8" s="75" t="s">
        <v>208</v>
      </c>
      <c r="B8" s="75"/>
      <c r="D8" s="5" t="s">
        <v>209</v>
      </c>
      <c r="F8" s="6">
        <f>'درآمد سرمایه گذاری در سهام'!U10</f>
        <v>6123393</v>
      </c>
      <c r="H8" s="48">
        <f>F8/$F$13</f>
        <v>1.5990853559248725E-6</v>
      </c>
      <c r="I8" s="40"/>
      <c r="J8" s="23">
        <f>F8/سهام!$AE$6</f>
        <v>4.1728101408590817E-8</v>
      </c>
    </row>
    <row r="9" spans="1:10" ht="21.75" customHeight="1" x14ac:dyDescent="0.2">
      <c r="A9" s="77" t="s">
        <v>210</v>
      </c>
      <c r="B9" s="77"/>
      <c r="D9" s="8" t="s">
        <v>211</v>
      </c>
      <c r="F9" s="9">
        <f>'درآمد سرمایه گذاری در صندوق'!U16</f>
        <v>-162653003518</v>
      </c>
      <c r="H9" s="49">
        <f>F9/$F$13</f>
        <v>-4.2475803206299283E-2</v>
      </c>
      <c r="I9" s="40"/>
      <c r="J9" s="23">
        <f>F9/سهام!$AE$6</f>
        <v>-1.1084052624437111E-3</v>
      </c>
    </row>
    <row r="10" spans="1:10" ht="21.75" customHeight="1" x14ac:dyDescent="0.2">
      <c r="A10" s="77" t="s">
        <v>212</v>
      </c>
      <c r="B10" s="77"/>
      <c r="D10" s="8" t="s">
        <v>213</v>
      </c>
      <c r="F10" s="9">
        <f>'درآمد سرمایه گذاری در اوراق به'!R35</f>
        <v>2277096557069</v>
      </c>
      <c r="H10" s="49">
        <f t="shared" ref="H10:H11" si="0">F10/$F$13</f>
        <v>0.59464936489230458</v>
      </c>
      <c r="I10" s="40"/>
      <c r="J10" s="23">
        <f>F10/سهام!$AE$6</f>
        <v>1.5517363665949293E-2</v>
      </c>
    </row>
    <row r="11" spans="1:10" ht="21.75" customHeight="1" x14ac:dyDescent="0.2">
      <c r="A11" s="77" t="s">
        <v>214</v>
      </c>
      <c r="B11" s="77"/>
      <c r="D11" s="8" t="s">
        <v>215</v>
      </c>
      <c r="F11" s="9">
        <f>'درآمد سپرده بانکی'!F19</f>
        <v>1708076851932</v>
      </c>
      <c r="H11" s="49">
        <f t="shared" si="0"/>
        <v>0.44605346753323166</v>
      </c>
      <c r="I11" s="40"/>
      <c r="J11" s="23">
        <f>F11/سهام!$AE$6</f>
        <v>1.1639756600806947E-2</v>
      </c>
    </row>
    <row r="12" spans="1:10" ht="21.75" customHeight="1" x14ac:dyDescent="0.2">
      <c r="A12" s="80" t="s">
        <v>216</v>
      </c>
      <c r="B12" s="80"/>
      <c r="D12" s="11" t="s">
        <v>217</v>
      </c>
      <c r="F12" s="13">
        <f>'سایر درآمدها'!F11</f>
        <v>6783130744</v>
      </c>
      <c r="H12" s="49">
        <f>F12/$F$13</f>
        <v>1.7713716954071354E-3</v>
      </c>
      <c r="I12" s="40"/>
      <c r="J12" s="25">
        <f>F12/سهام!$AE$6</f>
        <v>4.6223910102350457E-5</v>
      </c>
    </row>
    <row r="13" spans="1:10" ht="21.75" customHeight="1" x14ac:dyDescent="0.2">
      <c r="A13" s="81" t="s">
        <v>32</v>
      </c>
      <c r="B13" s="81"/>
      <c r="D13" s="16"/>
      <c r="F13" s="16">
        <f>SUM(F8:F12)</f>
        <v>3829309659620</v>
      </c>
      <c r="H13" s="50">
        <f>SUM(H8:H12)</f>
        <v>1</v>
      </c>
      <c r="I13" s="40"/>
      <c r="J13" s="26">
        <f>SUM(J8:J12)</f>
        <v>2.6094980642516287E-2</v>
      </c>
    </row>
    <row r="14" spans="1:10" ht="13.5" thickTop="1" x14ac:dyDescent="0.2"/>
    <row r="15" spans="1:10" x14ac:dyDescent="0.2">
      <c r="F15" s="22"/>
    </row>
    <row r="16" spans="1:10" x14ac:dyDescent="0.2">
      <c r="F16" s="22"/>
    </row>
    <row r="17" spans="6:6" x14ac:dyDescent="0.2">
      <c r="F17" s="60"/>
    </row>
    <row r="20" spans="6:6" x14ac:dyDescent="0.2">
      <c r="F20" s="69"/>
    </row>
    <row r="22" spans="6:6" x14ac:dyDescent="0.2">
      <c r="F22" s="6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8"/>
  <sheetViews>
    <sheetView rightToLeft="1" workbookViewId="0">
      <selection activeCell="Q21" sqref="Q2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28515625" customWidth="1"/>
    <col min="18" max="18" width="1.28515625" customWidth="1"/>
    <col min="19" max="19" width="11.14062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1.75" customHeight="1" x14ac:dyDescent="0.2">
      <c r="A2" s="70" t="s">
        <v>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14.45" customHeight="1" x14ac:dyDescent="0.2"/>
    <row r="5" spans="1:23" ht="14.45" customHeight="1" x14ac:dyDescent="0.2">
      <c r="A5" s="1" t="s">
        <v>218</v>
      </c>
      <c r="B5" s="72" t="s">
        <v>219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14.45" customHeight="1" x14ac:dyDescent="0.2">
      <c r="D6" s="73" t="s">
        <v>220</v>
      </c>
      <c r="E6" s="73"/>
      <c r="F6" s="73"/>
      <c r="G6" s="73"/>
      <c r="H6" s="73"/>
      <c r="I6" s="73"/>
      <c r="J6" s="73"/>
      <c r="K6" s="73"/>
      <c r="L6" s="73"/>
      <c r="N6" s="73" t="s">
        <v>221</v>
      </c>
      <c r="O6" s="73"/>
      <c r="P6" s="73"/>
      <c r="Q6" s="73"/>
      <c r="R6" s="73"/>
      <c r="S6" s="73"/>
      <c r="T6" s="73"/>
      <c r="U6" s="73"/>
      <c r="V6" s="73"/>
      <c r="W6" s="73"/>
    </row>
    <row r="7" spans="1:23" ht="14.45" customHeight="1" x14ac:dyDescent="0.2">
      <c r="D7" s="3"/>
      <c r="E7" s="3"/>
      <c r="F7" s="3"/>
      <c r="G7" s="3"/>
      <c r="H7" s="3"/>
      <c r="I7" s="3"/>
      <c r="J7" s="74" t="s">
        <v>32</v>
      </c>
      <c r="K7" s="74"/>
      <c r="L7" s="74"/>
      <c r="N7" s="3"/>
      <c r="O7" s="3"/>
      <c r="P7" s="3"/>
      <c r="Q7" s="3"/>
      <c r="R7" s="3"/>
      <c r="S7" s="3"/>
      <c r="T7" s="3"/>
      <c r="U7" s="74" t="s">
        <v>32</v>
      </c>
      <c r="V7" s="74"/>
      <c r="W7" s="74"/>
    </row>
    <row r="8" spans="1:23" ht="14.45" customHeight="1" x14ac:dyDescent="0.2">
      <c r="A8" s="73" t="s">
        <v>222</v>
      </c>
      <c r="B8" s="73"/>
      <c r="D8" s="2" t="s">
        <v>223</v>
      </c>
      <c r="F8" s="2" t="s">
        <v>224</v>
      </c>
      <c r="H8" s="2" t="s">
        <v>225</v>
      </c>
      <c r="J8" s="51" t="s">
        <v>182</v>
      </c>
      <c r="K8" s="3"/>
      <c r="L8" s="51" t="s">
        <v>206</v>
      </c>
      <c r="N8" s="2" t="s">
        <v>223</v>
      </c>
      <c r="P8" s="73" t="s">
        <v>224</v>
      </c>
      <c r="Q8" s="73"/>
      <c r="S8" s="2" t="s">
        <v>225</v>
      </c>
      <c r="U8" s="4" t="s">
        <v>182</v>
      </c>
      <c r="V8" s="3"/>
      <c r="W8" s="4" t="s">
        <v>206</v>
      </c>
    </row>
    <row r="9" spans="1:23" ht="21.75" customHeight="1" x14ac:dyDescent="0.2">
      <c r="A9" s="77" t="s">
        <v>19</v>
      </c>
      <c r="B9" s="77"/>
      <c r="D9" s="29">
        <v>0</v>
      </c>
      <c r="F9" s="29">
        <v>6123393</v>
      </c>
      <c r="G9" s="28"/>
      <c r="H9" s="29">
        <v>0</v>
      </c>
      <c r="I9" s="28"/>
      <c r="J9" s="29">
        <f t="shared" ref="J9" si="0">H9+F9+D9</f>
        <v>6123393</v>
      </c>
      <c r="K9" s="28"/>
      <c r="L9" s="56">
        <f>J9/درآمد!$F$13</f>
        <v>1.5990853559248725E-6</v>
      </c>
      <c r="M9" s="28"/>
      <c r="N9" s="29">
        <v>0</v>
      </c>
      <c r="O9" s="28"/>
      <c r="P9" s="88">
        <v>6123393</v>
      </c>
      <c r="Q9" s="88"/>
      <c r="R9" s="28"/>
      <c r="S9" s="29">
        <v>0</v>
      </c>
      <c r="T9" s="28"/>
      <c r="U9" s="29">
        <v>6123393</v>
      </c>
      <c r="V9" s="28"/>
      <c r="W9" s="56">
        <f>U9/درآمد!$F$13</f>
        <v>1.5990853559248725E-6</v>
      </c>
    </row>
    <row r="10" spans="1:23" ht="21.75" customHeight="1" thickBot="1" x14ac:dyDescent="0.25">
      <c r="A10" s="81" t="s">
        <v>32</v>
      </c>
      <c r="B10" s="81"/>
      <c r="D10" s="38">
        <f>SUM(D9:D9)</f>
        <v>0</v>
      </c>
      <c r="E10" s="28"/>
      <c r="F10" s="38">
        <f>SUM(F9:F9)</f>
        <v>6123393</v>
      </c>
      <c r="G10" s="28"/>
      <c r="H10" s="38">
        <f>SUM(H9:H9)</f>
        <v>0</v>
      </c>
      <c r="I10" s="28"/>
      <c r="J10" s="38">
        <f>SUM(J9:J9)</f>
        <v>6123393</v>
      </c>
      <c r="K10" s="28"/>
      <c r="L10" s="37">
        <f>SUM(L9:L9)</f>
        <v>1.5990853559248725E-6</v>
      </c>
      <c r="M10" s="28"/>
      <c r="N10" s="38">
        <f>SUM(N9:N9)</f>
        <v>0</v>
      </c>
      <c r="O10" s="28"/>
      <c r="P10" s="28"/>
      <c r="Q10" s="38">
        <v>6123393</v>
      </c>
      <c r="R10" s="28"/>
      <c r="S10" s="38">
        <f>SUM(S9:S9)</f>
        <v>0</v>
      </c>
      <c r="T10" s="28"/>
      <c r="U10" s="38">
        <f>SUM(U9:U9)</f>
        <v>6123393</v>
      </c>
      <c r="V10" s="28"/>
      <c r="W10" s="41">
        <f>SUM(W9:W9)</f>
        <v>1.5990853559248725E-6</v>
      </c>
    </row>
    <row r="11" spans="1:23" x14ac:dyDescent="0.2"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8" spans="17:17" x14ac:dyDescent="0.2">
      <c r="Q18" s="22"/>
    </row>
  </sheetData>
  <mergeCells count="13">
    <mergeCell ref="A10:B10"/>
    <mergeCell ref="A9:B9"/>
    <mergeCell ref="P9:Q9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Parham Minaei</dc:creator>
  <dc:description/>
  <cp:lastModifiedBy>Parham Minaei</cp:lastModifiedBy>
  <dcterms:created xsi:type="dcterms:W3CDTF">2026-04-22T08:24:21Z</dcterms:created>
  <dcterms:modified xsi:type="dcterms:W3CDTF">2026-04-27T12:15:34Z</dcterms:modified>
</cp:coreProperties>
</file>