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hanmohammadi\Documents\پرتفوی فردا\اردیبهشت 1405\"/>
    </mc:Choice>
  </mc:AlternateContent>
  <xr:revisionPtr revIDLastSave="0" documentId="13_ncr:1_{C0D1A532-DE21-4357-8294-99ED79E2ACFC}" xr6:coauthVersionLast="47" xr6:coauthVersionMax="47" xr10:uidLastSave="{00000000-0000-0000-0000-000000000000}"/>
  <bookViews>
    <workbookView xWindow="-120" yWindow="-120" windowWidth="29040" windowHeight="15720" firstSheet="12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12" hidden="1">'درآمد سپرده بانکی'!$A$7:$F$19</definedName>
    <definedName name="_xlnm._FilterDatabase" localSheetId="18" hidden="1">'درآمد ناشی از تغییر قیمت اوراق'!$A$6:$R$71</definedName>
    <definedName name="_xlnm._FilterDatabase" localSheetId="6" hidden="1">سپرده!$A$8:$L$23</definedName>
    <definedName name="_xlnm._FilterDatabase" localSheetId="16" hidden="1">'سود سپرده بانکی'!$A$6:$M$19</definedName>
    <definedName name="_xlnm.Print_Area" localSheetId="4">اوراق!$A$1:$AM$41</definedName>
    <definedName name="_xlnm.Print_Area" localSheetId="2">'اوراق مشتقه'!$A$1:$AX$24</definedName>
    <definedName name="_xlnm.Print_Area" localSheetId="5">'تعدیل قیمت'!$A$1:$N$11</definedName>
    <definedName name="_xlnm.Print_Area" localSheetId="7">درآمد!$A$1:$K$13</definedName>
    <definedName name="_xlnm.Print_Area" localSheetId="12">'درآمد سپرده بانکی'!$A$1:$F$19</definedName>
    <definedName name="_xlnm.Print_Area" localSheetId="10">'درآمد سرمایه گذاری در اوراق به'!$A$1:$S$37</definedName>
    <definedName name="_xlnm.Print_Area" localSheetId="8">'درآمد سرمایه گذاری در سهام'!$A$1:$X$19</definedName>
    <definedName name="_xlnm.Print_Area" localSheetId="9">'درآمد سرمایه گذاری در صندوق'!$A$1:$X$31</definedName>
    <definedName name="_xlnm.Print_Area" localSheetId="14">'درآمد سود سهام'!$A$1:$T$9</definedName>
    <definedName name="_xlnm.Print_Area" localSheetId="18">'درآمد ناشی از تغییر قیمت اوراق'!$A$1:$S$71</definedName>
    <definedName name="_xlnm.Print_Area" localSheetId="17">'درآمد ناشی از فروش'!$A$1:$S$15</definedName>
    <definedName name="_xlnm.Print_Area" localSheetId="13">'سایر درآمدها'!$A$1:$G$11</definedName>
    <definedName name="_xlnm.Print_Area" localSheetId="6">سپرده!$A$1:$M$23</definedName>
    <definedName name="_xlnm.Print_Area" localSheetId="1">سهام!$A$1:$AC$19</definedName>
    <definedName name="_xlnm.Print_Area" localSheetId="15">'سود اوراق بهادار'!$A$1:$U$33</definedName>
    <definedName name="_xlnm.Print_Area" localSheetId="16">'سود سپرده بانکی'!$A$1:$N$19</definedName>
    <definedName name="_xlnm.Print_Area" localSheetId="0">'صورت وضعیت'!$A$1:$B$25</definedName>
    <definedName name="_xlnm.Print_Area" localSheetId="11">'مبالغ تخصیصی اوراق'!$B$1:$O$8</definedName>
    <definedName name="_xlnm.Print_Area" localSheetId="3">'واحدهای صندوق'!$A$1:$AB$31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0" l="1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9" i="10"/>
  <c r="W10" i="9"/>
  <c r="W11" i="9"/>
  <c r="W12" i="9"/>
  <c r="W13" i="9"/>
  <c r="W14" i="9"/>
  <c r="W15" i="9"/>
  <c r="W16" i="9"/>
  <c r="W17" i="9"/>
  <c r="W18" i="9"/>
  <c r="W9" i="9"/>
  <c r="L10" i="9"/>
  <c r="L11" i="9"/>
  <c r="L12" i="9"/>
  <c r="L13" i="9"/>
  <c r="L14" i="9"/>
  <c r="L15" i="9"/>
  <c r="L16" i="9"/>
  <c r="L17" i="9"/>
  <c r="L18" i="9"/>
  <c r="L9" i="9"/>
  <c r="Q71" i="21"/>
  <c r="O9" i="19"/>
  <c r="O10" i="19"/>
  <c r="O11" i="19"/>
  <c r="O12" i="19"/>
  <c r="O13" i="19"/>
  <c r="O14" i="19"/>
  <c r="O8" i="19"/>
  <c r="G10" i="19"/>
  <c r="G11" i="19"/>
  <c r="G12" i="19"/>
  <c r="G13" i="19"/>
  <c r="G14" i="19"/>
  <c r="G9" i="19"/>
  <c r="G8" i="19"/>
  <c r="I15" i="19"/>
  <c r="M9" i="18"/>
  <c r="M10" i="18"/>
  <c r="M11" i="18"/>
  <c r="M12" i="18"/>
  <c r="M13" i="18"/>
  <c r="M14" i="18"/>
  <c r="M15" i="18"/>
  <c r="M16" i="18"/>
  <c r="M17" i="18"/>
  <c r="M18" i="18"/>
  <c r="M8" i="18"/>
  <c r="M19" i="18"/>
  <c r="I19" i="18"/>
  <c r="T33" i="17"/>
  <c r="T24" i="17"/>
  <c r="T23" i="17"/>
  <c r="P33" i="17"/>
  <c r="T32" i="17"/>
  <c r="N32" i="17"/>
  <c r="N33" i="17"/>
  <c r="J33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5" i="17"/>
  <c r="T26" i="17"/>
  <c r="T27" i="17"/>
  <c r="T28" i="17"/>
  <c r="T29" i="17"/>
  <c r="T30" i="17"/>
  <c r="T31" i="17"/>
  <c r="T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8" i="17"/>
  <c r="Q15" i="19" l="1"/>
  <c r="U10" i="10" l="1"/>
  <c r="U31" i="10" s="1"/>
  <c r="F9" i="8" s="1"/>
  <c r="J9" i="8" s="1"/>
  <c r="U10" i="9"/>
  <c r="U9" i="10"/>
  <c r="F19" i="9"/>
  <c r="D19" i="9"/>
  <c r="J9" i="9"/>
  <c r="J19" i="9"/>
  <c r="R10" i="11"/>
  <c r="R9" i="11"/>
  <c r="P37" i="11"/>
  <c r="N37" i="11"/>
  <c r="L37" i="11"/>
  <c r="J37" i="11"/>
  <c r="H37" i="11"/>
  <c r="F37" i="11"/>
  <c r="D37" i="11"/>
  <c r="J31" i="10"/>
  <c r="H31" i="10"/>
  <c r="F31" i="10"/>
  <c r="Q31" i="10"/>
  <c r="P31" i="10"/>
  <c r="N31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J9" i="10"/>
  <c r="J10" i="9"/>
  <c r="J11" i="9"/>
  <c r="J12" i="9"/>
  <c r="J13" i="9"/>
  <c r="J14" i="9"/>
  <c r="J15" i="9"/>
  <c r="J16" i="9"/>
  <c r="J17" i="9"/>
  <c r="J18" i="9"/>
  <c r="U11" i="9"/>
  <c r="U12" i="9"/>
  <c r="U13" i="9"/>
  <c r="U14" i="9"/>
  <c r="U15" i="9"/>
  <c r="U16" i="9"/>
  <c r="U17" i="9"/>
  <c r="U18" i="9"/>
  <c r="U9" i="9"/>
  <c r="U19" i="9" s="1"/>
  <c r="F8" i="8" s="1"/>
  <c r="J8" i="8" s="1"/>
  <c r="F12" i="8"/>
  <c r="R36" i="11"/>
  <c r="R37" i="11" s="1"/>
  <c r="J36" i="11"/>
  <c r="R3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P19" i="9"/>
  <c r="W19" i="9"/>
  <c r="S19" i="9"/>
  <c r="N19" i="9"/>
  <c r="L19" i="9"/>
  <c r="H19" i="9"/>
  <c r="L23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9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9" i="5"/>
  <c r="AA31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9" i="4"/>
  <c r="AB10" i="2"/>
  <c r="AB19" i="2" s="1"/>
  <c r="AB11" i="2"/>
  <c r="AB12" i="2"/>
  <c r="AB13" i="2"/>
  <c r="AB14" i="2"/>
  <c r="AB15" i="2"/>
  <c r="AB16" i="2"/>
  <c r="AB17" i="2"/>
  <c r="AB18" i="2"/>
  <c r="AB9" i="2"/>
  <c r="W31" i="4"/>
  <c r="Y31" i="4"/>
  <c r="AB41" i="5"/>
  <c r="Z19" i="2"/>
  <c r="X19" i="2"/>
  <c r="T19" i="2"/>
  <c r="J19" i="2"/>
  <c r="H19" i="2"/>
  <c r="E19" i="2"/>
  <c r="S31" i="10" l="1"/>
  <c r="J12" i="8"/>
  <c r="F10" i="8"/>
  <c r="J10" i="8"/>
  <c r="AL41" i="5" l="1"/>
  <c r="AJ41" i="5"/>
  <c r="AH41" i="5"/>
  <c r="AD41" i="5"/>
  <c r="Z41" i="5"/>
  <c r="X41" i="5"/>
  <c r="V41" i="5"/>
  <c r="T41" i="5"/>
  <c r="R41" i="5"/>
  <c r="P41" i="5"/>
  <c r="F19" i="13"/>
  <c r="F11" i="8" l="1"/>
  <c r="J11" i="8" s="1"/>
  <c r="J13" i="8" s="1"/>
  <c r="F13" i="8"/>
  <c r="H8" i="8" l="1"/>
  <c r="H10" i="8"/>
  <c r="H12" i="8"/>
  <c r="H9" i="8"/>
  <c r="H11" i="8"/>
  <c r="W31" i="10" l="1"/>
  <c r="H13" i="8"/>
  <c r="L31" i="10"/>
  <c r="I71" i="21"/>
</calcChain>
</file>

<file path=xl/sharedStrings.xml><?xml version="1.0" encoding="utf-8"?>
<sst xmlns="http://schemas.openxmlformats.org/spreadsheetml/2006/main" count="865" uniqueCount="321">
  <si>
    <t>صندوق سرمایه گذاری آوای فردای زاگرس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</si>
  <si>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</si>
  <si>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</si>
  <si>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</si>
  <si>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</si>
  <si>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</si>
  <si>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</si>
  <si>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</si>
  <si>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</si>
  <si>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</si>
  <si>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</si>
  <si>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</si>
  <si>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</si>
  <si>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</si>
  <si>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</si>
  <si>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</si>
  <si>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</si>
  <si>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</si>
  <si>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</si>
  <si>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</si>
  <si>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</si>
  <si>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بورس کالای ایران</t>
  </si>
  <si>
    <t>پالایش نفت بندرعباس</t>
  </si>
  <si>
    <t>پالایش نفت تهران</t>
  </si>
  <si>
    <t>تولیدی کوچین</t>
  </si>
  <si>
    <t>ح . سرمایه‌گذاری‌ایران‌خودرو</t>
  </si>
  <si>
    <t>زامیاد</t>
  </si>
  <si>
    <t>سیمان‌ تهران‌</t>
  </si>
  <si>
    <t>سیمان‌ صوفیان‌</t>
  </si>
  <si>
    <t>گروه مالی نماد غدیر(سهامی عام)</t>
  </si>
  <si>
    <t>گسترش‌سرمایه‌گذاری‌ایران‌خودرو</t>
  </si>
  <si>
    <t>نیان باتری خاوران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</si>
  <si>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</si>
  <si>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</si>
  <si>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</si>
  <si>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</si>
  <si>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</si>
  <si>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</si>
  <si>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</si>
  <si>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</si>
  <si>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</si>
  <si>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</si>
  <si>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</si>
  <si>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</si>
  <si>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</si>
  <si>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</si>
  <si>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</si>
  <si>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</si>
  <si>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</si>
  <si>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</si>
  <si>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</si>
  <si>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</si>
  <si>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</si>
  <si>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</si>
  <si>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</si>
  <si>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</si>
  <si>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</si>
  <si>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</si>
  <si>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</si>
  <si>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</si>
  <si>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</si>
  <si>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</si>
  <si>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</si>
  <si>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</si>
  <si>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س. ثروت آفرین پارسیان-س</t>
  </si>
  <si>
    <t>صندوق س.اعتبارسهام-سهام</t>
  </si>
  <si>
    <t>صندوق س.امتیاز اول-س</t>
  </si>
  <si>
    <t>صندوق س.بخشی شایسته فردا-ب</t>
  </si>
  <si>
    <t>صندوق س.پشتوانه طلا دنای زاگرس</t>
  </si>
  <si>
    <t>صندوق س.سرزمین بزرگ بازار-س</t>
  </si>
  <si>
    <t>صندوق س.سهامی تیام-س</t>
  </si>
  <si>
    <t>صندوق س.سهم نگر جام جم-س</t>
  </si>
  <si>
    <t>صندوق س.مختلط کاریزما-م</t>
  </si>
  <si>
    <t>صندوق س.مشترک سبحان-سهام</t>
  </si>
  <si>
    <t>صندوق س.موج گستر ثروت-س</t>
  </si>
  <si>
    <t>صندوق س.کالای نوویرا1</t>
  </si>
  <si>
    <t>صندوق س.کالای کوروش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</si>
  <si>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</si>
  <si>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</si>
  <si>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</si>
  <si>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</si>
  <si>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</si>
  <si>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س.پشتوانه سکه طلا کهربا</t>
  </si>
  <si>
    <t>صندوق س.پشتوانه طلازروان ویستا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</si>
  <si>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</si>
  <si>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</si>
  <si>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</si>
  <si>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</si>
  <si>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</si>
  <si>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</si>
  <si>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</si>
  <si>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</si>
  <si>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</si>
  <si>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</si>
  <si>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</si>
  <si>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</si>
  <si>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</si>
  <si>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</si>
  <si>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</si>
  <si>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</si>
  <si>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اسنادخزانه-م10بودجه02-051112</t>
  </si>
  <si>
    <t>1402/12/21</t>
  </si>
  <si>
    <t>1405/11/12</t>
  </si>
  <si>
    <t>گواهی اعتبارمولد ملی14050231</t>
  </si>
  <si>
    <t>1404/03/01</t>
  </si>
  <si>
    <t>گواهی اعتبارمولد ملی14050331</t>
  </si>
  <si>
    <t>1405/03/31</t>
  </si>
  <si>
    <t>گواهی اعتبارمولد ملی14050431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</si>
  <si>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</si>
  <si>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</si>
  <si>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</si>
  <si>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</si>
  <si>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</si>
  <si>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</si>
  <si>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دولت191-ش.خ060328</t>
  </si>
  <si>
    <t>1403/09/28</t>
  </si>
  <si>
    <t>1406/03/28</t>
  </si>
  <si>
    <t>مرابحه عام دولت228-ش.خ070521</t>
  </si>
  <si>
    <t>1404/05/21</t>
  </si>
  <si>
    <t>1407/05/21</t>
  </si>
  <si>
    <t>مرابحه عام دولت250-ش.خ070205</t>
  </si>
  <si>
    <t>1404/09/05</t>
  </si>
  <si>
    <t>1407/02/05</t>
  </si>
  <si>
    <t>مرابحه عام دولت253-ش.خ070311</t>
  </si>
  <si>
    <t>1404/09/11</t>
  </si>
  <si>
    <t>1407/03/11</t>
  </si>
  <si>
    <t>مرابحه عام دولت254-ش.خ070911</t>
  </si>
  <si>
    <t>1407/09/11</t>
  </si>
  <si>
    <t>مرابحه عام دولت255-ش.خ071011</t>
  </si>
  <si>
    <t>1407/10/11</t>
  </si>
  <si>
    <t>مرابحه عام دولت256-ش.خ070318</t>
  </si>
  <si>
    <t>1404/09/18</t>
  </si>
  <si>
    <t>1407/03/18</t>
  </si>
  <si>
    <t>مرابحه عام دولت258-ش.خ070302</t>
  </si>
  <si>
    <t>1404/10/02</t>
  </si>
  <si>
    <t>1407/03/02</t>
  </si>
  <si>
    <t>مرابحه عام دولت260-ش.خ071002</t>
  </si>
  <si>
    <t>1407/10/02</t>
  </si>
  <si>
    <t>مرابحه عام دولت262-ش.خ070716</t>
  </si>
  <si>
    <t>1404/10/16</t>
  </si>
  <si>
    <t>1407/07/16</t>
  </si>
  <si>
    <t>مرابحه عام دولت265-ش.خ070430</t>
  </si>
  <si>
    <t>1404/10/30</t>
  </si>
  <si>
    <t>1407/04/30</t>
  </si>
  <si>
    <t>مرابحه عام دولت270-ش.خ071121</t>
  </si>
  <si>
    <t>1404/11/21</t>
  </si>
  <si>
    <t>1407/11/21</t>
  </si>
  <si>
    <t>مرابحه عام دولت271-ش.خ070628</t>
  </si>
  <si>
    <t>1404/11/28</t>
  </si>
  <si>
    <t>1407/06/28</t>
  </si>
  <si>
    <t>مرابحه عام دولت272-ش.خ071028</t>
  </si>
  <si>
    <t>1407/10/28</t>
  </si>
  <si>
    <t>مرابحه عام دولت273-ش.خ071128</t>
  </si>
  <si>
    <t>1407/11/28</t>
  </si>
  <si>
    <t>مرابحه عام دولت274-ش.خ071105</t>
  </si>
  <si>
    <t>1404/12/05</t>
  </si>
  <si>
    <t>1407/11/02</t>
  </si>
  <si>
    <t>مرابحه عام دولت277-ش.خ071118</t>
  </si>
  <si>
    <t>1404/12/18</t>
  </si>
  <si>
    <t>1407/11/18</t>
  </si>
  <si>
    <t>مرابحه کلور-آوای زاگرس14080208</t>
  </si>
  <si>
    <t>1404/02/08</t>
  </si>
  <si>
    <t>1408/02/08</t>
  </si>
  <si>
    <t>مرابحه عام دولت206-ش.خ051114</t>
  </si>
  <si>
    <t>1403/12/14</t>
  </si>
  <si>
    <t>1405/11/14</t>
  </si>
  <si>
    <t>خیر</t>
  </si>
  <si>
    <t>1405/02/29</t>
  </si>
  <si>
    <t>1409/02/29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</si>
  <si>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</si>
  <si>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</si>
  <si>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</si>
  <si>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</si>
  <si>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</si>
  <si>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</si>
  <si>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</si>
  <si>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</si>
  <si>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</si>
  <si>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</si>
  <si>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</si>
  <si>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-0.48%</t>
  </si>
  <si>
    <t>سایر</t>
  </si>
  <si>
    <t>-5.15%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</si>
  <si>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</si>
  <si>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</si>
  <si>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</si>
  <si>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</si>
  <si>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</si>
  <si>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</si>
  <si>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</si>
  <si>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</si>
  <si>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</si>
  <si>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</si>
  <si>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</si>
  <si>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</si>
  <si>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</si>
  <si>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</si>
  <si>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</si>
  <si>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</si>
  <si>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</si>
  <si>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</si>
  <si>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</si>
  <si>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</si>
  <si>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</si>
  <si>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</si>
  <si>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</si>
  <si>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</si>
  <si>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</si>
  <si>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</si>
  <si>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</si>
  <si>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</si>
  <si>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</si>
  <si>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</si>
  <si>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</si>
  <si>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</si>
  <si>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</si>
  <si>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</si>
  <si>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</si>
  <si>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</si>
  <si>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</si>
  <si>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</si>
  <si>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</si>
  <si>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</si>
  <si>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</si>
  <si>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</si>
  <si>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</si>
  <si>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</si>
  <si>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</si>
  <si>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</si>
  <si>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</si>
  <si>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</si>
  <si>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</si>
  <si>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</si>
  <si>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</si>
  <si>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</si>
  <si>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</si>
  <si>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</si>
  <si>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</si>
  <si>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</si>
  <si>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</si>
  <si>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</si>
  <si>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1405/02/10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</si>
  <si>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</si>
  <si>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</si>
  <si>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</si>
  <si>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</si>
  <si>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</si>
  <si>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</si>
  <si>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</si>
  <si>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</si>
  <si>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</si>
  <si>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</si>
  <si>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</si>
  <si>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</si>
  <si>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ظگستر561</t>
  </si>
  <si>
    <t>ظزامیا561</t>
  </si>
  <si>
    <t xml:space="preserve"> شهرداری مشهد خط3 فاز 10</t>
  </si>
  <si>
    <t>اوراق مشارکت شهرداری مشهد خط3 فاز3</t>
  </si>
  <si>
    <t>اوراق مشارکت شهرداری مشهد خط2 فاز7</t>
  </si>
  <si>
    <t xml:space="preserve">سپرده کوتاه مدت بانک شهر </t>
  </si>
  <si>
    <t xml:space="preserve">سپرده کوتاه مدت بانک پاسارگاد </t>
  </si>
  <si>
    <t>سپرده کوتاه مدت بانک دی</t>
  </si>
  <si>
    <t>حساب جاری بانک ملی</t>
  </si>
  <si>
    <t>سپرده کوتاه مدت بانک گردشگری</t>
  </si>
  <si>
    <t>سپرده کوتاه مدت موسسه اعتباری ملل</t>
  </si>
  <si>
    <t xml:space="preserve">سپرده کوتاه مدت بانک اقتصاد نوین </t>
  </si>
  <si>
    <t xml:space="preserve">سپرده کوتاه مدت بانک سامان </t>
  </si>
  <si>
    <t xml:space="preserve">سپرده کوتاه مدت بانک خاورمیانه </t>
  </si>
  <si>
    <t xml:space="preserve">قرض الحسنه بانک تجارت </t>
  </si>
  <si>
    <t xml:space="preserve">سپرده کوتاه مدت بانک صادرات </t>
  </si>
  <si>
    <t>سپرده کوتاه مدت بانک مسکن</t>
  </si>
  <si>
    <t>سپرده کوتاه مدت بانک ملت</t>
  </si>
  <si>
    <t xml:space="preserve">سپرده کوتاه مدت بانک رفاه </t>
  </si>
  <si>
    <t xml:space="preserve"> شهرداری مشهدخط3 فاز3</t>
  </si>
  <si>
    <t>شهرداری مشهدخط27 فاز7</t>
  </si>
  <si>
    <t>نماد</t>
  </si>
  <si>
    <t>بهای تمام شده  ریال</t>
  </si>
  <si>
    <t xml:space="preserve">نرخ اسمی </t>
  </si>
  <si>
    <t>میانگین بازدهی تا سررسید</t>
  </si>
  <si>
    <t>ریال</t>
  </si>
  <si>
    <t>درصد</t>
  </si>
  <si>
    <t>صندوق سرمایه گذاری اختصاصی بازارگردانی آوای زاگرس</t>
  </si>
  <si>
    <t>صندوق تحت مدیریت مشترک</t>
  </si>
  <si>
    <t>اوراق اجاره شرکت گروه پتروشیمی تابان فردا زاکرس</t>
  </si>
  <si>
    <t>تابان25</t>
  </si>
  <si>
    <t>اوراق مرابحه شرکت کلور ایرانیان شرق</t>
  </si>
  <si>
    <t>کلور083</t>
  </si>
  <si>
    <t xml:space="preserve">اوراق مشارکت شهرداری مشهد (تامین مالی قطار شهری فاز7 خط2) - تعهد پذیره نویسی مبلغ 70 میلیارد ریال می باشد  </t>
  </si>
  <si>
    <t>اوراق مشارکت شهرداری مشهد (تامین مالی قطار شهری فاز7 خط2)</t>
  </si>
  <si>
    <t xml:space="preserve">اوراق مشارکت شهرداری مشهد (تامین مالی قطار شهری فاز3 خط3)- تعهد پذیره نویسی مبلغ 80 میلیارد ریال می باشد  </t>
  </si>
  <si>
    <t>اوراق مشارکت شهرداری مشهد (تامین مالی قطار شهری فاز3 خط3)</t>
  </si>
  <si>
    <t>پیمانکاران طرف حساب دولت</t>
  </si>
  <si>
    <t>مرابحه عام دولت</t>
  </si>
  <si>
    <t>اراد206</t>
  </si>
  <si>
    <t>شرکت تامین سرمایه کاردان</t>
  </si>
  <si>
    <t>سهیدرو0611</t>
  </si>
  <si>
    <t>شرکت داروسازی کوثر</t>
  </si>
  <si>
    <t>اختیار فروش تبعی داروسازی کوثر</t>
  </si>
  <si>
    <t>دامین</t>
  </si>
  <si>
    <t>اراد250</t>
  </si>
  <si>
    <t>اراد253</t>
  </si>
  <si>
    <t>اراد254</t>
  </si>
  <si>
    <t>اراد277</t>
  </si>
  <si>
    <t>اراد274</t>
  </si>
  <si>
    <t>اراد273</t>
  </si>
  <si>
    <t>اراد271</t>
  </si>
  <si>
    <t>اراد272</t>
  </si>
  <si>
    <t>اراد270</t>
  </si>
  <si>
    <t>اراد265</t>
  </si>
  <si>
    <t>اراد262</t>
  </si>
  <si>
    <t>اراد260</t>
  </si>
  <si>
    <t>اراد256</t>
  </si>
  <si>
    <t xml:space="preserve">سپرده کوتاه مدت موسسه اعتباری ملل </t>
  </si>
  <si>
    <t>سپرده کوتاه مدت بانک سامان</t>
  </si>
  <si>
    <t>سپرده کوتاه مدت بانک خاورمیانه</t>
  </si>
  <si>
    <t>سپرده کوتاه مدت بانک صادرات</t>
  </si>
  <si>
    <t xml:space="preserve">سپرده کوتاه مدت بانک ملت </t>
  </si>
  <si>
    <t>سپرده کوتاه مدت بانک شهر</t>
  </si>
  <si>
    <t>سپرده کوتاه مدت بانک رفاه</t>
  </si>
  <si>
    <t xml:space="preserve">سپرده کوتاه مدت بانک دی </t>
  </si>
  <si>
    <t xml:space="preserve">سپرده کوتاه مدت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</si>
</sst>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8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0"/>
      <color rgb="FF1E90FF"/>
      <name val="B Nazanin"/>
      <charset val="178"/>
    </font>
    <font>
      <b/>
      <sz val="10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1" applyNumberFormat="1" applyFon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0" xfId="2" applyNumberFormat="1" applyFont="1" applyBorder="1" applyAlignment="1">
      <alignment horizontal="right" vertical="top"/>
    </xf>
    <xf numFmtId="9" fontId="5" fillId="0" borderId="5" xfId="2" applyFont="1" applyBorder="1" applyAlignment="1">
      <alignment horizontal="right" vertical="top"/>
    </xf>
    <xf numFmtId="9" fontId="0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center" vertical="center"/>
    </xf>
    <xf numFmtId="9" fontId="11" fillId="0" borderId="8" xfId="2" applyFont="1" applyFill="1" applyBorder="1" applyAlignment="1">
      <alignment horizontal="center" vertical="center"/>
    </xf>
    <xf numFmtId="10" fontId="11" fillId="0" borderId="8" xfId="2" applyNumberFormat="1" applyFont="1" applyFill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165" fontId="11" fillId="0" borderId="8" xfId="2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3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15875</xdr:colOff>
      <xdr:row>25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5A5DF3-51FE-3521-DDC0-7D9E7DE8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34125" y="1"/>
          <a:ext cx="7889875" cy="71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1" t="s">
        <v>0</v>
      </c>
      <c r="B1" s="41"/>
      <c r="C1" s="41"/>
    </row>
    <row r="2" spans="1:3" ht="21.75" customHeight="1" x14ac:dyDescent="0.2">
      <c r="A2" s="41" t="s">
        <v>1</v>
      </c>
      <c r="B2" s="41"/>
      <c r="C2" s="41"/>
    </row>
    <row r="3" spans="1:3" ht="21.75" customHeight="1" x14ac:dyDescent="0.2">
      <c r="A3" s="41" t="s">
        <v>2</v>
      </c>
      <c r="B3" s="41"/>
      <c r="C3" s="41"/>
    </row>
    <row r="4" spans="1:3" ht="7.35" customHeight="1" x14ac:dyDescent="0.2"/>
    <row r="5" spans="1:3" ht="123.6" customHeight="1" x14ac:dyDescent="0.2">
      <c r="B5" s="44"/>
    </row>
    <row r="6" spans="1:3" ht="123.6" customHeight="1" x14ac:dyDescent="0.2">
      <c r="B6" s="4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37"/>
  <sheetViews>
    <sheetView rightToLeft="1" topLeftCell="A7" workbookViewId="0">
      <selection activeCell="W9" sqref="W9:W31"/>
    </sheetView>
  </sheetViews>
  <sheetFormatPr defaultRowHeight="12.75" x14ac:dyDescent="0.2"/>
  <cols>
    <col min="1" max="1" width="6.42578125" bestFit="1" customWidth="1"/>
    <col min="2" max="2" width="26.42578125" customWidth="1"/>
    <col min="3" max="3" width="1.28515625" customWidth="1"/>
    <col min="4" max="4" width="16.28515625" customWidth="1"/>
    <col min="5" max="5" width="1.28515625" customWidth="1"/>
    <col min="6" max="6" width="16.7109375" customWidth="1"/>
    <col min="7" max="7" width="1.28515625" customWidth="1"/>
    <col min="8" max="8" width="16.140625" customWidth="1"/>
    <col min="9" max="9" width="1.28515625" customWidth="1"/>
    <col min="10" max="10" width="16.7109375" customWidth="1"/>
    <col min="11" max="11" width="1.28515625" customWidth="1"/>
    <col min="12" max="12" width="17.28515625" customWidth="1"/>
    <col min="13" max="13" width="1.28515625" customWidth="1"/>
    <col min="14" max="14" width="16.28515625" customWidth="1"/>
    <col min="15" max="16" width="1.28515625" customWidth="1"/>
    <col min="17" max="17" width="15.42578125" bestFit="1" customWidth="1"/>
    <col min="18" max="18" width="1.28515625" customWidth="1"/>
    <col min="19" max="19" width="16.140625" bestFit="1" customWidth="1"/>
    <col min="20" max="20" width="1.28515625" customWidth="1"/>
    <col min="21" max="21" width="16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4.45" customHeight="1" x14ac:dyDescent="0.2"/>
    <row r="5" spans="1:23" ht="14.45" customHeight="1" x14ac:dyDescent="0.2">
      <c r="A5" s="1" t="s">
        <v>214</v>
      </c>
      <c r="B5" s="42" t="s">
        <v>215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45" customHeight="1" x14ac:dyDescent="0.2">
      <c r="D6" s="43" t="s">
        <v>208</v>
      </c>
      <c r="E6" s="43"/>
      <c r="F6" s="43"/>
      <c r="G6" s="43"/>
      <c r="H6" s="43"/>
      <c r="I6" s="43"/>
      <c r="J6" s="43"/>
      <c r="K6" s="43"/>
      <c r="L6" s="43"/>
      <c r="N6" s="43" t="s">
        <v>209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3"/>
      <c r="E7" s="3"/>
      <c r="F7" s="3"/>
      <c r="G7" s="3"/>
      <c r="H7" s="3"/>
      <c r="I7" s="3"/>
      <c r="J7" s="48" t="s">
        <v>32</v>
      </c>
      <c r="K7" s="48"/>
      <c r="L7" s="48"/>
      <c r="N7" s="3"/>
      <c r="O7" s="3"/>
      <c r="P7" s="3"/>
      <c r="Q7" s="3"/>
      <c r="R7" s="3"/>
      <c r="S7" s="3"/>
      <c r="T7" s="3"/>
      <c r="U7" s="48" t="s">
        <v>32</v>
      </c>
      <c r="V7" s="48"/>
      <c r="W7" s="48"/>
    </row>
    <row r="8" spans="1:23" ht="14.45" customHeight="1" x14ac:dyDescent="0.2">
      <c r="A8" s="43" t="s">
        <v>59</v>
      </c>
      <c r="B8" s="43"/>
      <c r="D8" s="2" t="s">
        <v>216</v>
      </c>
      <c r="F8" s="2" t="s">
        <v>212</v>
      </c>
      <c r="H8" s="2" t="s">
        <v>213</v>
      </c>
      <c r="J8" s="4" t="s">
        <v>186</v>
      </c>
      <c r="K8" s="3"/>
      <c r="L8" s="4" t="s">
        <v>194</v>
      </c>
      <c r="N8" s="2" t="s">
        <v>216</v>
      </c>
      <c r="P8" s="43" t="s">
        <v>212</v>
      </c>
      <c r="Q8" s="43"/>
      <c r="S8" s="2" t="s">
        <v>213</v>
      </c>
      <c r="U8" s="4" t="s">
        <v>186</v>
      </c>
      <c r="V8" s="3"/>
      <c r="W8" s="4" t="s">
        <v>194</v>
      </c>
    </row>
    <row r="9" spans="1:23" ht="21.75" customHeight="1" x14ac:dyDescent="0.2">
      <c r="A9" s="49" t="s">
        <v>76</v>
      </c>
      <c r="B9" s="49"/>
      <c r="D9" s="6">
        <v>0</v>
      </c>
      <c r="F9" s="6">
        <v>-25799020</v>
      </c>
      <c r="H9" s="6">
        <v>4488504133</v>
      </c>
      <c r="J9" s="6">
        <f>D9+F9+H9</f>
        <v>4462705113</v>
      </c>
      <c r="L9" s="23">
        <f>J9/درآمد!$F$13</f>
        <v>5.6277524093520945E-4</v>
      </c>
      <c r="N9" s="6">
        <v>0</v>
      </c>
      <c r="P9" s="46">
        <v>0</v>
      </c>
      <c r="Q9" s="46"/>
      <c r="S9" s="6">
        <v>4488504133</v>
      </c>
      <c r="U9" s="6">
        <f>N9+P9+S9</f>
        <v>4488504133</v>
      </c>
      <c r="W9" s="23">
        <f>U9/درآمد!$F$13</f>
        <v>5.6602865995545747E-4</v>
      </c>
    </row>
    <row r="10" spans="1:23" ht="21.75" customHeight="1" x14ac:dyDescent="0.2">
      <c r="A10" s="50" t="s">
        <v>68</v>
      </c>
      <c r="B10" s="50"/>
      <c r="D10" s="9">
        <v>0</v>
      </c>
      <c r="F10" s="9">
        <v>345992477623</v>
      </c>
      <c r="H10" s="9">
        <v>397676727408</v>
      </c>
      <c r="J10" s="9">
        <f t="shared" ref="J10:J30" si="0">D10+F10+H10</f>
        <v>743669205031</v>
      </c>
      <c r="L10" s="27">
        <f>J10/درآمد!$F$13</f>
        <v>9.3781373727396602E-2</v>
      </c>
      <c r="N10" s="9">
        <v>0</v>
      </c>
      <c r="P10" s="45">
        <v>188005043278</v>
      </c>
      <c r="Q10" s="45"/>
      <c r="S10" s="9">
        <v>396698840765</v>
      </c>
      <c r="U10" s="9">
        <f t="shared" ref="U10:U30" si="1">N10+P10+S10</f>
        <v>584703884043</v>
      </c>
      <c r="W10" s="27">
        <f>U10/درآمد!$F$13</f>
        <v>7.3734844872339667E-2</v>
      </c>
    </row>
    <row r="11" spans="1:23" ht="21.75" customHeight="1" x14ac:dyDescent="0.2">
      <c r="A11" s="50" t="s">
        <v>63</v>
      </c>
      <c r="B11" s="50"/>
      <c r="D11" s="9">
        <v>0</v>
      </c>
      <c r="F11" s="9">
        <v>-637230204</v>
      </c>
      <c r="H11" s="9">
        <v>999527</v>
      </c>
      <c r="J11" s="9">
        <f t="shared" si="0"/>
        <v>-636230677</v>
      </c>
      <c r="L11" s="27">
        <f>J11/درآمد!$F$13</f>
        <v>-8.0232698211679134E-5</v>
      </c>
      <c r="N11" s="9">
        <v>0</v>
      </c>
      <c r="P11" s="45">
        <v>-637230204</v>
      </c>
      <c r="Q11" s="45"/>
      <c r="S11" s="9">
        <v>999527</v>
      </c>
      <c r="U11" s="9">
        <f t="shared" si="1"/>
        <v>-636230677</v>
      </c>
      <c r="W11" s="27">
        <f>U11/درآمد!$F$13</f>
        <v>-8.0232698211679134E-5</v>
      </c>
    </row>
    <row r="12" spans="1:23" ht="21.75" customHeight="1" x14ac:dyDescent="0.2">
      <c r="A12" s="50" t="s">
        <v>75</v>
      </c>
      <c r="B12" s="50"/>
      <c r="D12" s="9">
        <v>0</v>
      </c>
      <c r="F12" s="9">
        <v>519700000</v>
      </c>
      <c r="H12" s="9">
        <v>4866800000</v>
      </c>
      <c r="J12" s="9">
        <f t="shared" si="0"/>
        <v>5386500000</v>
      </c>
      <c r="L12" s="27">
        <f>J12/درآمد!$F$13</f>
        <v>6.7927159840048016E-4</v>
      </c>
      <c r="N12" s="9">
        <v>0</v>
      </c>
      <c r="P12" s="45">
        <v>0</v>
      </c>
      <c r="Q12" s="45"/>
      <c r="S12" s="9">
        <v>4866800000</v>
      </c>
      <c r="U12" s="9">
        <f t="shared" si="1"/>
        <v>4866800000</v>
      </c>
      <c r="W12" s="27">
        <f>U12/درآمد!$F$13</f>
        <v>6.1373415299275172E-4</v>
      </c>
    </row>
    <row r="13" spans="1:23" ht="21.75" customHeight="1" x14ac:dyDescent="0.2">
      <c r="A13" s="50" t="s">
        <v>79</v>
      </c>
      <c r="B13" s="50"/>
      <c r="D13" s="9">
        <v>0</v>
      </c>
      <c r="F13" s="9">
        <v>-19316344986</v>
      </c>
      <c r="H13" s="9">
        <v>0</v>
      </c>
      <c r="J13" s="9">
        <f t="shared" si="0"/>
        <v>-19316344986</v>
      </c>
      <c r="L13" s="27">
        <f>J13/درآمد!$F$13</f>
        <v>-2.4359128439423229E-3</v>
      </c>
      <c r="N13" s="9">
        <v>0</v>
      </c>
      <c r="P13" s="45">
        <v>-19316344986</v>
      </c>
      <c r="Q13" s="45"/>
      <c r="S13" s="9">
        <v>0</v>
      </c>
      <c r="U13" s="9">
        <f t="shared" si="1"/>
        <v>-19316344986</v>
      </c>
      <c r="W13" s="27">
        <f>U13/درآمد!$F$13</f>
        <v>-2.4359128439423229E-3</v>
      </c>
    </row>
    <row r="14" spans="1:23" ht="21.75" customHeight="1" x14ac:dyDescent="0.2">
      <c r="A14" s="50" t="s">
        <v>80</v>
      </c>
      <c r="B14" s="50"/>
      <c r="D14" s="9">
        <v>0</v>
      </c>
      <c r="F14" s="9">
        <v>-11764949384</v>
      </c>
      <c r="H14" s="9">
        <v>0</v>
      </c>
      <c r="J14" s="9">
        <f t="shared" si="0"/>
        <v>-11764949384</v>
      </c>
      <c r="L14" s="27">
        <f>J14/درآمد!$F$13</f>
        <v>-1.483634265881449E-3</v>
      </c>
      <c r="N14" s="9">
        <v>0</v>
      </c>
      <c r="P14" s="45">
        <v>-12238791543</v>
      </c>
      <c r="Q14" s="45"/>
      <c r="S14" s="9">
        <v>0</v>
      </c>
      <c r="U14" s="9">
        <f t="shared" si="1"/>
        <v>-12238791543</v>
      </c>
      <c r="W14" s="27">
        <f>U14/درآمد!$F$13</f>
        <v>-1.5433887485201687E-3</v>
      </c>
    </row>
    <row r="15" spans="1:23" ht="21.75" customHeight="1" x14ac:dyDescent="0.2">
      <c r="A15" s="50" t="s">
        <v>64</v>
      </c>
      <c r="B15" s="50"/>
      <c r="D15" s="9">
        <v>0</v>
      </c>
      <c r="F15" s="9">
        <v>-8175068296</v>
      </c>
      <c r="H15" s="9">
        <v>0</v>
      </c>
      <c r="J15" s="9">
        <f t="shared" si="0"/>
        <v>-8175068296</v>
      </c>
      <c r="L15" s="27">
        <f>J15/درآمد!$F$13</f>
        <v>-1.0309276354696017E-3</v>
      </c>
      <c r="N15" s="9">
        <v>0</v>
      </c>
      <c r="P15" s="45">
        <v>-8175068296</v>
      </c>
      <c r="Q15" s="45"/>
      <c r="S15" s="9">
        <v>0</v>
      </c>
      <c r="U15" s="9">
        <f t="shared" si="1"/>
        <v>-8175068296</v>
      </c>
      <c r="W15" s="27">
        <f>U15/درآمد!$F$13</f>
        <v>-1.0309276354696017E-3</v>
      </c>
    </row>
    <row r="16" spans="1:23" ht="21.75" customHeight="1" x14ac:dyDescent="0.2">
      <c r="A16" s="50" t="s">
        <v>77</v>
      </c>
      <c r="B16" s="50"/>
      <c r="D16" s="9">
        <v>0</v>
      </c>
      <c r="F16" s="9">
        <v>-8271900000</v>
      </c>
      <c r="H16" s="9">
        <v>0</v>
      </c>
      <c r="J16" s="9">
        <f t="shared" si="0"/>
        <v>-8271900000</v>
      </c>
      <c r="L16" s="27">
        <f>J16/درآمد!$F$13</f>
        <v>-1.0431387236255326E-3</v>
      </c>
      <c r="N16" s="9">
        <v>0</v>
      </c>
      <c r="P16" s="45">
        <v>-8672300000</v>
      </c>
      <c r="Q16" s="45"/>
      <c r="S16" s="9">
        <v>0</v>
      </c>
      <c r="U16" s="9">
        <f t="shared" si="1"/>
        <v>-8672300000</v>
      </c>
      <c r="W16" s="27">
        <f>U16/درآمد!$F$13</f>
        <v>-1.0936316871453604E-3</v>
      </c>
    </row>
    <row r="17" spans="1:23" ht="21.75" customHeight="1" x14ac:dyDescent="0.2">
      <c r="A17" s="50" t="s">
        <v>82</v>
      </c>
      <c r="B17" s="50"/>
      <c r="D17" s="9">
        <v>0</v>
      </c>
      <c r="F17" s="9">
        <v>-45418807609</v>
      </c>
      <c r="H17" s="9">
        <v>0</v>
      </c>
      <c r="J17" s="9">
        <f t="shared" si="0"/>
        <v>-45418807609</v>
      </c>
      <c r="L17" s="27">
        <f>J17/درآمد!$F$13</f>
        <v>-5.7275978913968852E-3</v>
      </c>
      <c r="N17" s="9">
        <v>0</v>
      </c>
      <c r="P17" s="45">
        <v>-45418807609</v>
      </c>
      <c r="Q17" s="45"/>
      <c r="S17" s="9">
        <v>0</v>
      </c>
      <c r="U17" s="9">
        <f t="shared" si="1"/>
        <v>-45418807609</v>
      </c>
      <c r="W17" s="27">
        <f>U17/درآمد!$F$13</f>
        <v>-5.7275978913968852E-3</v>
      </c>
    </row>
    <row r="18" spans="1:23" ht="21.75" customHeight="1" x14ac:dyDescent="0.2">
      <c r="A18" s="50" t="s">
        <v>70</v>
      </c>
      <c r="B18" s="50"/>
      <c r="D18" s="9">
        <v>0</v>
      </c>
      <c r="F18" s="9">
        <v>-2405590386</v>
      </c>
      <c r="H18" s="9">
        <v>0</v>
      </c>
      <c r="J18" s="9">
        <f t="shared" si="0"/>
        <v>-2405590386</v>
      </c>
      <c r="L18" s="27">
        <f>J18/درآمد!$F$13</f>
        <v>-3.0336010890096504E-4</v>
      </c>
      <c r="N18" s="9">
        <v>0</v>
      </c>
      <c r="P18" s="45">
        <v>-2405590386</v>
      </c>
      <c r="Q18" s="45"/>
      <c r="S18" s="9">
        <v>0</v>
      </c>
      <c r="U18" s="9">
        <f t="shared" si="1"/>
        <v>-2405590386</v>
      </c>
      <c r="W18" s="27">
        <f>U18/درآمد!$F$13</f>
        <v>-3.0336010890096504E-4</v>
      </c>
    </row>
    <row r="19" spans="1:23" ht="21.75" customHeight="1" x14ac:dyDescent="0.2">
      <c r="A19" s="50" t="s">
        <v>217</v>
      </c>
      <c r="B19" s="50"/>
      <c r="D19" s="9">
        <v>0</v>
      </c>
      <c r="F19" s="9">
        <v>-54780000</v>
      </c>
      <c r="H19" s="9">
        <v>0</v>
      </c>
      <c r="J19" s="9">
        <f t="shared" si="0"/>
        <v>-54780000</v>
      </c>
      <c r="L19" s="27">
        <f>J19/درآمد!$F$13</f>
        <v>-6.9081032507896233E-6</v>
      </c>
      <c r="N19" s="9">
        <v>0</v>
      </c>
      <c r="P19" s="45">
        <v>-2513590000</v>
      </c>
      <c r="Q19" s="45"/>
      <c r="S19" s="9">
        <v>0</v>
      </c>
      <c r="U19" s="9">
        <f t="shared" si="1"/>
        <v>-2513590000</v>
      </c>
      <c r="W19" s="27">
        <f>U19/درآمد!$F$13</f>
        <v>-3.1697954089361609E-4</v>
      </c>
    </row>
    <row r="20" spans="1:23" ht="21.75" customHeight="1" x14ac:dyDescent="0.2">
      <c r="A20" s="50" t="s">
        <v>78</v>
      </c>
      <c r="B20" s="50"/>
      <c r="D20" s="9">
        <v>0</v>
      </c>
      <c r="F20" s="9">
        <v>-18285450928</v>
      </c>
      <c r="H20" s="9">
        <v>0</v>
      </c>
      <c r="J20" s="9">
        <f t="shared" si="0"/>
        <v>-18285450928</v>
      </c>
      <c r="L20" s="27">
        <f>J20/درآمد!$F$13</f>
        <v>-2.3059106060217402E-3</v>
      </c>
      <c r="N20" s="9">
        <v>0</v>
      </c>
      <c r="P20" s="45">
        <v>-18146180320</v>
      </c>
      <c r="Q20" s="45"/>
      <c r="S20" s="9">
        <v>0</v>
      </c>
      <c r="U20" s="9">
        <f t="shared" si="1"/>
        <v>-18146180320</v>
      </c>
      <c r="W20" s="27">
        <f>U20/درآمد!$F$13</f>
        <v>-2.2883477046003412E-3</v>
      </c>
    </row>
    <row r="21" spans="1:23" ht="21.75" customHeight="1" x14ac:dyDescent="0.2">
      <c r="A21" s="50" t="s">
        <v>62</v>
      </c>
      <c r="B21" s="50"/>
      <c r="D21" s="9">
        <v>0</v>
      </c>
      <c r="F21" s="9">
        <v>3269921738</v>
      </c>
      <c r="H21" s="9">
        <v>0</v>
      </c>
      <c r="J21" s="9">
        <f t="shared" si="0"/>
        <v>3269921738</v>
      </c>
      <c r="L21" s="27">
        <f>J21/درآمد!$F$13</f>
        <v>4.1235773983398056E-4</v>
      </c>
      <c r="N21" s="9">
        <v>0</v>
      </c>
      <c r="P21" s="45">
        <v>3269961750</v>
      </c>
      <c r="Q21" s="45"/>
      <c r="S21" s="9">
        <v>0</v>
      </c>
      <c r="U21" s="9">
        <f t="shared" si="1"/>
        <v>3269961750</v>
      </c>
      <c r="W21" s="27">
        <f>U21/درآمد!$F$13</f>
        <v>4.1236278559935607E-4</v>
      </c>
    </row>
    <row r="22" spans="1:23" ht="21.75" customHeight="1" x14ac:dyDescent="0.2">
      <c r="A22" s="50" t="s">
        <v>67</v>
      </c>
      <c r="B22" s="50"/>
      <c r="D22" s="9">
        <v>0</v>
      </c>
      <c r="F22" s="9">
        <v>-223494776</v>
      </c>
      <c r="H22" s="9">
        <v>0</v>
      </c>
      <c r="J22" s="9">
        <f t="shared" si="0"/>
        <v>-223494776</v>
      </c>
      <c r="L22" s="27">
        <f>J22/درآمد!$F$13</f>
        <v>-2.8184099828771426E-5</v>
      </c>
      <c r="N22" s="9">
        <v>0</v>
      </c>
      <c r="P22" s="45">
        <v>-223494776</v>
      </c>
      <c r="Q22" s="45"/>
      <c r="S22" s="9">
        <v>0</v>
      </c>
      <c r="U22" s="9">
        <f t="shared" si="1"/>
        <v>-223494776</v>
      </c>
      <c r="W22" s="27">
        <f>U22/درآمد!$F$13</f>
        <v>-2.8184099828771426E-5</v>
      </c>
    </row>
    <row r="23" spans="1:23" ht="21.75" customHeight="1" x14ac:dyDescent="0.2">
      <c r="A23" s="50" t="s">
        <v>65</v>
      </c>
      <c r="B23" s="50"/>
      <c r="D23" s="9">
        <v>0</v>
      </c>
      <c r="F23" s="9">
        <v>8538184254</v>
      </c>
      <c r="H23" s="9">
        <v>0</v>
      </c>
      <c r="J23" s="9">
        <f t="shared" si="0"/>
        <v>8538184254</v>
      </c>
      <c r="L23" s="27">
        <f>J23/درآمد!$F$13</f>
        <v>1.0767188463106641E-3</v>
      </c>
      <c r="N23" s="9">
        <v>0</v>
      </c>
      <c r="P23" s="45">
        <v>8538184254</v>
      </c>
      <c r="Q23" s="45"/>
      <c r="S23" s="9">
        <v>0</v>
      </c>
      <c r="U23" s="9">
        <f t="shared" si="1"/>
        <v>8538184254</v>
      </c>
      <c r="W23" s="27">
        <f>U23/درآمد!$F$13</f>
        <v>1.0767188463106641E-3</v>
      </c>
    </row>
    <row r="24" spans="1:23" ht="21.75" customHeight="1" x14ac:dyDescent="0.2">
      <c r="A24" s="50" t="s">
        <v>73</v>
      </c>
      <c r="B24" s="50"/>
      <c r="D24" s="9">
        <v>0</v>
      </c>
      <c r="F24" s="9">
        <v>-6095946999</v>
      </c>
      <c r="H24" s="9">
        <v>0</v>
      </c>
      <c r="J24" s="9">
        <f t="shared" si="0"/>
        <v>-6095946999</v>
      </c>
      <c r="L24" s="27">
        <f>J24/درآمد!$F$13</f>
        <v>-7.6873733626201435E-4</v>
      </c>
      <c r="N24" s="9">
        <v>0</v>
      </c>
      <c r="P24" s="45">
        <v>-6095946999</v>
      </c>
      <c r="Q24" s="45"/>
      <c r="S24" s="9">
        <v>0</v>
      </c>
      <c r="U24" s="9">
        <f t="shared" si="1"/>
        <v>-6095946999</v>
      </c>
      <c r="W24" s="27">
        <f>U24/درآمد!$F$13</f>
        <v>-7.6873733626201435E-4</v>
      </c>
    </row>
    <row r="25" spans="1:23" ht="21.75" customHeight="1" x14ac:dyDescent="0.2">
      <c r="A25" s="50" t="s">
        <v>69</v>
      </c>
      <c r="B25" s="50"/>
      <c r="D25" s="9">
        <v>0</v>
      </c>
      <c r="F25" s="9">
        <v>-2763628999</v>
      </c>
      <c r="H25" s="9">
        <v>0</v>
      </c>
      <c r="J25" s="9">
        <f t="shared" si="0"/>
        <v>-2763628999</v>
      </c>
      <c r="L25" s="27">
        <f>J25/درآمد!$F$13</f>
        <v>-3.4851103453757524E-4</v>
      </c>
      <c r="N25" s="9">
        <v>0</v>
      </c>
      <c r="P25" s="45">
        <v>-2763628999</v>
      </c>
      <c r="Q25" s="45"/>
      <c r="S25" s="9">
        <v>0</v>
      </c>
      <c r="U25" s="9">
        <f t="shared" si="1"/>
        <v>-2763628999</v>
      </c>
      <c r="W25" s="27">
        <f>U25/درآمد!$F$13</f>
        <v>-3.4851103453757524E-4</v>
      </c>
    </row>
    <row r="26" spans="1:23" ht="21.75" customHeight="1" x14ac:dyDescent="0.2">
      <c r="A26" s="50" t="s">
        <v>71</v>
      </c>
      <c r="B26" s="50"/>
      <c r="D26" s="9">
        <v>0</v>
      </c>
      <c r="F26" s="9">
        <v>-3447053499</v>
      </c>
      <c r="H26" s="9">
        <v>0</v>
      </c>
      <c r="J26" s="9">
        <f t="shared" si="0"/>
        <v>-3447053499</v>
      </c>
      <c r="L26" s="27">
        <f>J26/درآمد!$F$13</f>
        <v>-4.3469517126848564E-4</v>
      </c>
      <c r="N26" s="9">
        <v>0</v>
      </c>
      <c r="P26" s="45">
        <v>-3447093511</v>
      </c>
      <c r="Q26" s="45"/>
      <c r="S26" s="9">
        <v>0</v>
      </c>
      <c r="U26" s="9">
        <f t="shared" si="1"/>
        <v>-3447093511</v>
      </c>
      <c r="W26" s="27">
        <f>U26/درآمد!$F$13</f>
        <v>-4.347002170338612E-4</v>
      </c>
    </row>
    <row r="27" spans="1:23" ht="21.75" customHeight="1" x14ac:dyDescent="0.2">
      <c r="A27" s="50" t="s">
        <v>83</v>
      </c>
      <c r="B27" s="50"/>
      <c r="D27" s="9">
        <v>0</v>
      </c>
      <c r="F27" s="9">
        <v>-152043279966</v>
      </c>
      <c r="H27" s="9">
        <v>0</v>
      </c>
      <c r="J27" s="9">
        <f t="shared" si="0"/>
        <v>-152043279966</v>
      </c>
      <c r="L27" s="27">
        <f>J27/درآمد!$F$13</f>
        <v>-1.9173615856039456E-2</v>
      </c>
      <c r="N27" s="9">
        <v>0</v>
      </c>
      <c r="P27" s="45">
        <v>-152043279966</v>
      </c>
      <c r="Q27" s="45"/>
      <c r="S27" s="9">
        <v>0</v>
      </c>
      <c r="U27" s="9">
        <f t="shared" si="1"/>
        <v>-152043279966</v>
      </c>
      <c r="W27" s="27">
        <f>U27/درآمد!$F$13</f>
        <v>-1.9173615856039456E-2</v>
      </c>
    </row>
    <row r="28" spans="1:23" ht="21.75" customHeight="1" x14ac:dyDescent="0.2">
      <c r="A28" s="50" t="s">
        <v>72</v>
      </c>
      <c r="B28" s="50"/>
      <c r="D28" s="9">
        <v>0</v>
      </c>
      <c r="F28" s="9">
        <v>907103334</v>
      </c>
      <c r="H28" s="9">
        <v>0</v>
      </c>
      <c r="J28" s="9">
        <f t="shared" si="0"/>
        <v>907103334</v>
      </c>
      <c r="L28" s="27">
        <f>J28/درآمد!$F$13</f>
        <v>1.1439144743350685E-4</v>
      </c>
      <c r="N28" s="9">
        <v>0</v>
      </c>
      <c r="P28" s="45">
        <v>907103334</v>
      </c>
      <c r="Q28" s="45"/>
      <c r="S28" s="9">
        <v>0</v>
      </c>
      <c r="U28" s="9">
        <f t="shared" si="1"/>
        <v>907103334</v>
      </c>
      <c r="W28" s="27">
        <f>U28/درآمد!$F$13</f>
        <v>1.1439144743350685E-4</v>
      </c>
    </row>
    <row r="29" spans="1:23" ht="21.75" customHeight="1" x14ac:dyDescent="0.2">
      <c r="A29" s="50" t="s">
        <v>74</v>
      </c>
      <c r="B29" s="50"/>
      <c r="D29" s="9">
        <v>0</v>
      </c>
      <c r="F29" s="9">
        <v>-11972399</v>
      </c>
      <c r="H29" s="9">
        <v>0</v>
      </c>
      <c r="J29" s="9">
        <f t="shared" si="0"/>
        <v>-11972399</v>
      </c>
      <c r="L29" s="27">
        <f>J29/درآمد!$F$13</f>
        <v>-1.5097949699096465E-6</v>
      </c>
      <c r="N29" s="9">
        <v>0</v>
      </c>
      <c r="P29" s="45">
        <v>-11972399</v>
      </c>
      <c r="Q29" s="45"/>
      <c r="S29" s="9">
        <v>0</v>
      </c>
      <c r="U29" s="9">
        <f t="shared" si="1"/>
        <v>-11972399</v>
      </c>
      <c r="W29" s="27">
        <f>U29/درآمد!$F$13</f>
        <v>-1.5097949699096465E-6</v>
      </c>
    </row>
    <row r="30" spans="1:23" ht="21.75" customHeight="1" x14ac:dyDescent="0.2">
      <c r="A30" s="51" t="s">
        <v>66</v>
      </c>
      <c r="B30" s="51"/>
      <c r="D30" s="12">
        <v>0</v>
      </c>
      <c r="F30" s="12">
        <v>-3826179499</v>
      </c>
      <c r="H30" s="12">
        <v>0</v>
      </c>
      <c r="J30" s="9">
        <f t="shared" si="0"/>
        <v>-3826179499</v>
      </c>
      <c r="L30" s="27">
        <f>J30/درآمد!$F$13</f>
        <v>-4.8250534930899068E-4</v>
      </c>
      <c r="N30" s="12">
        <v>0</v>
      </c>
      <c r="P30" s="45">
        <v>-3826179499</v>
      </c>
      <c r="Q30" s="45"/>
      <c r="S30" s="12">
        <v>0</v>
      </c>
      <c r="U30" s="9">
        <f t="shared" si="1"/>
        <v>-3826179499</v>
      </c>
      <c r="W30" s="27">
        <f>U30/درآمد!$F$13</f>
        <v>-4.8250534930899068E-4</v>
      </c>
    </row>
    <row r="31" spans="1:23" ht="21.75" customHeight="1" thickBot="1" x14ac:dyDescent="0.25">
      <c r="A31" s="53" t="s">
        <v>32</v>
      </c>
      <c r="B31" s="53"/>
      <c r="D31" s="15">
        <v>0</v>
      </c>
      <c r="F31" s="15">
        <f>SUM(F9:F30)</f>
        <v>76459909999</v>
      </c>
      <c r="H31" s="15">
        <f>SUM(H9:H30)</f>
        <v>407033031068</v>
      </c>
      <c r="J31" s="15">
        <f>SUM(J9:J30)</f>
        <v>483492941067</v>
      </c>
      <c r="L31" s="25">
        <f>SUM(L9:L30)</f>
        <v>6.0971507081394261E-2</v>
      </c>
      <c r="N31" s="15">
        <f>SUM(N9:N30)</f>
        <v>0</v>
      </c>
      <c r="P31" s="58">
        <f t="shared" ref="P31:Q31" si="2">SUM(P9:P30)</f>
        <v>-85215206877</v>
      </c>
      <c r="Q31" s="58">
        <f t="shared" si="2"/>
        <v>0</v>
      </c>
      <c r="S31" s="15">
        <f>SUM(S9:S30)</f>
        <v>406055144425</v>
      </c>
      <c r="U31" s="15">
        <f>SUM(U9:U30)</f>
        <v>320839937548</v>
      </c>
      <c r="W31" s="25">
        <f>SUM(W9:W30)</f>
        <v>4.0459938217569866E-2</v>
      </c>
    </row>
    <row r="32" spans="1:23" ht="13.5" thickTop="1" x14ac:dyDescent="0.2"/>
    <row r="35" spans="6:17" x14ac:dyDescent="0.2">
      <c r="F35" s="26"/>
      <c r="Q35" s="26"/>
    </row>
    <row r="36" spans="6:17" x14ac:dyDescent="0.2">
      <c r="F36" s="26"/>
      <c r="Q36" s="26"/>
    </row>
    <row r="37" spans="6:17" x14ac:dyDescent="0.2">
      <c r="F37" s="26"/>
      <c r="Q37" s="26"/>
    </row>
  </sheetData>
  <mergeCells count="56">
    <mergeCell ref="A31:B31"/>
    <mergeCell ref="A28:B28"/>
    <mergeCell ref="P28:Q28"/>
    <mergeCell ref="A29:B29"/>
    <mergeCell ref="P29:Q29"/>
    <mergeCell ref="A30:B30"/>
    <mergeCell ref="P30:Q30"/>
    <mergeCell ref="P31:Q31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38"/>
  <sheetViews>
    <sheetView rightToLeft="1" workbookViewId="0">
      <selection activeCell="L37" sqref="L37"/>
    </sheetView>
  </sheetViews>
  <sheetFormatPr defaultRowHeight="12.75" x14ac:dyDescent="0.2"/>
  <cols>
    <col min="1" max="1" width="5.140625" customWidth="1"/>
    <col min="2" max="2" width="29.42578125" customWidth="1"/>
    <col min="3" max="3" width="1.28515625" customWidth="1"/>
    <col min="4" max="4" width="18.28515625" customWidth="1"/>
    <col min="5" max="5" width="1.28515625" customWidth="1"/>
    <col min="6" max="6" width="23" customWidth="1"/>
    <col min="7" max="7" width="1.28515625" customWidth="1"/>
    <col min="8" max="8" width="22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6" customWidth="1"/>
    <col min="15" max="15" width="1.28515625" customWidth="1"/>
    <col min="16" max="16" width="15" customWidth="1"/>
    <col min="17" max="17" width="1.28515625" customWidth="1"/>
    <col min="18" max="18" width="19.42578125" customWidth="1"/>
    <col min="19" max="19" width="0.28515625" customWidth="1"/>
    <col min="20" max="20" width="9.140625" customWidth="1"/>
    <col min="21" max="21" width="15.85546875" bestFit="1" customWidth="1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1" t="s">
        <v>218</v>
      </c>
      <c r="B5" s="42" t="s">
        <v>219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D6" s="43" t="s">
        <v>208</v>
      </c>
      <c r="E6" s="43"/>
      <c r="F6" s="43"/>
      <c r="G6" s="43"/>
      <c r="H6" s="43"/>
      <c r="I6" s="43"/>
      <c r="J6" s="43"/>
      <c r="L6" s="43" t="s">
        <v>209</v>
      </c>
      <c r="M6" s="43"/>
      <c r="N6" s="43"/>
      <c r="O6" s="43"/>
      <c r="P6" s="43"/>
      <c r="Q6" s="43"/>
      <c r="R6" s="4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3" t="s">
        <v>220</v>
      </c>
      <c r="B8" s="43"/>
      <c r="D8" s="2" t="s">
        <v>221</v>
      </c>
      <c r="F8" s="2" t="s">
        <v>212</v>
      </c>
      <c r="H8" s="2" t="s">
        <v>213</v>
      </c>
      <c r="J8" s="2" t="s">
        <v>32</v>
      </c>
      <c r="L8" s="2" t="s">
        <v>221</v>
      </c>
      <c r="N8" s="2" t="s">
        <v>212</v>
      </c>
      <c r="P8" s="2" t="s">
        <v>213</v>
      </c>
      <c r="R8" s="2" t="s">
        <v>32</v>
      </c>
    </row>
    <row r="9" spans="1:18" ht="21.75" customHeight="1" x14ac:dyDescent="0.2">
      <c r="A9" s="49" t="s">
        <v>136</v>
      </c>
      <c r="B9" s="49"/>
      <c r="D9" s="6">
        <v>344602420232</v>
      </c>
      <c r="F9" s="6">
        <v>-289397335928</v>
      </c>
      <c r="H9" s="6">
        <v>45067380966</v>
      </c>
      <c r="J9" s="6">
        <f>D9+F9+H9</f>
        <v>100272465270</v>
      </c>
      <c r="L9" s="6">
        <v>675464997468</v>
      </c>
      <c r="N9" s="6">
        <v>88616546999</v>
      </c>
      <c r="P9" s="6">
        <v>45067380966</v>
      </c>
      <c r="R9" s="6">
        <f>L9+N9+P9</f>
        <v>809148925433</v>
      </c>
    </row>
    <row r="10" spans="1:18" ht="21.75" customHeight="1" x14ac:dyDescent="0.2">
      <c r="A10" s="50" t="s">
        <v>103</v>
      </c>
      <c r="B10" s="50"/>
      <c r="D10" s="9">
        <v>0</v>
      </c>
      <c r="F10" s="9">
        <v>0</v>
      </c>
      <c r="H10" s="9">
        <v>5104187213</v>
      </c>
      <c r="J10" s="9">
        <f t="shared" ref="J10:J36" si="0">D10+F10+H10</f>
        <v>5104187213</v>
      </c>
      <c r="L10" s="9">
        <v>0</v>
      </c>
      <c r="N10" s="9">
        <v>0</v>
      </c>
      <c r="P10" s="9">
        <v>5104187213</v>
      </c>
      <c r="R10" s="9">
        <f>L10+N10+P10</f>
        <v>5104187213</v>
      </c>
    </row>
    <row r="11" spans="1:18" ht="21.75" customHeight="1" x14ac:dyDescent="0.2">
      <c r="A11" s="50" t="s">
        <v>157</v>
      </c>
      <c r="B11" s="50"/>
      <c r="D11" s="9">
        <v>7147320643</v>
      </c>
      <c r="F11" s="9">
        <v>-67411463473</v>
      </c>
      <c r="H11" s="9">
        <v>0</v>
      </c>
      <c r="J11" s="9">
        <f t="shared" si="0"/>
        <v>-60264142830</v>
      </c>
      <c r="L11" s="9">
        <v>13534676130</v>
      </c>
      <c r="N11" s="9">
        <v>-67411463473</v>
      </c>
      <c r="P11" s="9">
        <v>0</v>
      </c>
      <c r="R11" s="9">
        <f t="shared" ref="R11:R34" si="1">L11+N11+P11</f>
        <v>-53876787343</v>
      </c>
    </row>
    <row r="12" spans="1:18" ht="21.75" customHeight="1" x14ac:dyDescent="0.2">
      <c r="A12" s="50" t="s">
        <v>154</v>
      </c>
      <c r="B12" s="50"/>
      <c r="D12" s="9">
        <v>192355997496</v>
      </c>
      <c r="F12" s="9">
        <v>-224226372377</v>
      </c>
      <c r="H12" s="9">
        <v>0</v>
      </c>
      <c r="J12" s="9">
        <f t="shared" si="0"/>
        <v>-31870374881</v>
      </c>
      <c r="L12" s="9">
        <v>347964455693</v>
      </c>
      <c r="N12" s="9">
        <v>535884644889</v>
      </c>
      <c r="P12" s="9">
        <v>0</v>
      </c>
      <c r="R12" s="9">
        <f t="shared" si="1"/>
        <v>883849100582</v>
      </c>
    </row>
    <row r="13" spans="1:18" ht="21.75" customHeight="1" x14ac:dyDescent="0.2">
      <c r="A13" s="50" t="s">
        <v>152</v>
      </c>
      <c r="B13" s="50"/>
      <c r="D13" s="9">
        <v>72487040772</v>
      </c>
      <c r="F13" s="9">
        <v>91951443202</v>
      </c>
      <c r="H13" s="9">
        <v>0</v>
      </c>
      <c r="J13" s="9">
        <f t="shared" si="0"/>
        <v>164438483974</v>
      </c>
      <c r="L13" s="9">
        <v>135341681711</v>
      </c>
      <c r="N13" s="9">
        <v>84445202940</v>
      </c>
      <c r="P13" s="9">
        <v>0</v>
      </c>
      <c r="R13" s="9">
        <f t="shared" si="1"/>
        <v>219786884651</v>
      </c>
    </row>
    <row r="14" spans="1:18" ht="21.75" customHeight="1" x14ac:dyDescent="0.2">
      <c r="A14" s="50" t="s">
        <v>147</v>
      </c>
      <c r="B14" s="50"/>
      <c r="D14" s="9">
        <v>94430037291</v>
      </c>
      <c r="F14" s="9">
        <v>170016907532</v>
      </c>
      <c r="H14" s="9">
        <v>0</v>
      </c>
      <c r="J14" s="9">
        <f t="shared" si="0"/>
        <v>264446944823</v>
      </c>
      <c r="L14" s="9">
        <v>174697204748</v>
      </c>
      <c r="N14" s="9">
        <v>61252365427</v>
      </c>
      <c r="P14" s="9">
        <v>0</v>
      </c>
      <c r="R14" s="9">
        <f t="shared" si="1"/>
        <v>235949570175</v>
      </c>
    </row>
    <row r="15" spans="1:18" ht="21.75" customHeight="1" x14ac:dyDescent="0.2">
      <c r="A15" s="50" t="s">
        <v>150</v>
      </c>
      <c r="B15" s="50"/>
      <c r="D15" s="9">
        <v>56207742498</v>
      </c>
      <c r="F15" s="9">
        <v>109165062203</v>
      </c>
      <c r="H15" s="9">
        <v>0</v>
      </c>
      <c r="J15" s="9">
        <f t="shared" si="0"/>
        <v>165372804701</v>
      </c>
      <c r="L15" s="9">
        <v>105227521504</v>
      </c>
      <c r="N15" s="9">
        <v>65778947738</v>
      </c>
      <c r="P15" s="9">
        <v>0</v>
      </c>
      <c r="R15" s="9">
        <f t="shared" si="1"/>
        <v>171006469242</v>
      </c>
    </row>
    <row r="16" spans="1:18" ht="21.75" customHeight="1" x14ac:dyDescent="0.2">
      <c r="A16" s="50" t="s">
        <v>144</v>
      </c>
      <c r="B16" s="50"/>
      <c r="D16" s="9">
        <v>46621005457</v>
      </c>
      <c r="F16" s="9">
        <v>-58380685267</v>
      </c>
      <c r="H16" s="9">
        <v>0</v>
      </c>
      <c r="J16" s="9">
        <f t="shared" si="0"/>
        <v>-11759679810</v>
      </c>
      <c r="L16" s="9">
        <v>73099358017</v>
      </c>
      <c r="N16" s="9">
        <v>-89366477577</v>
      </c>
      <c r="P16" s="9">
        <v>0</v>
      </c>
      <c r="R16" s="9">
        <f t="shared" si="1"/>
        <v>-16267119560</v>
      </c>
    </row>
    <row r="17" spans="1:18" ht="21.75" customHeight="1" x14ac:dyDescent="0.2">
      <c r="A17" s="50" t="s">
        <v>141</v>
      </c>
      <c r="B17" s="50"/>
      <c r="D17" s="9">
        <v>5312993678</v>
      </c>
      <c r="F17" s="9">
        <v>6962630510</v>
      </c>
      <c r="H17" s="9">
        <v>0</v>
      </c>
      <c r="J17" s="9">
        <f t="shared" si="0"/>
        <v>12275624188</v>
      </c>
      <c r="L17" s="9">
        <v>9948974233</v>
      </c>
      <c r="N17" s="9">
        <v>7796094568</v>
      </c>
      <c r="P17" s="9">
        <v>0</v>
      </c>
      <c r="R17" s="9">
        <f t="shared" si="1"/>
        <v>17745068801</v>
      </c>
    </row>
    <row r="18" spans="1:18" ht="21.75" customHeight="1" x14ac:dyDescent="0.2">
      <c r="A18" s="50" t="s">
        <v>138</v>
      </c>
      <c r="B18" s="50"/>
      <c r="D18" s="9">
        <v>21978996936</v>
      </c>
      <c r="F18" s="9">
        <v>0</v>
      </c>
      <c r="H18" s="9">
        <v>0</v>
      </c>
      <c r="J18" s="9">
        <f t="shared" si="0"/>
        <v>21978996936</v>
      </c>
      <c r="L18" s="9">
        <v>41278040375</v>
      </c>
      <c r="N18" s="9">
        <v>-14308715082</v>
      </c>
      <c r="P18" s="9">
        <v>0</v>
      </c>
      <c r="R18" s="9">
        <f t="shared" si="1"/>
        <v>26969325293</v>
      </c>
    </row>
    <row r="19" spans="1:18" ht="21.75" customHeight="1" x14ac:dyDescent="0.2">
      <c r="A19" s="50" t="s">
        <v>133</v>
      </c>
      <c r="B19" s="50"/>
      <c r="D19" s="9">
        <v>32437569966</v>
      </c>
      <c r="F19" s="9">
        <v>32657376990</v>
      </c>
      <c r="H19" s="9">
        <v>0</v>
      </c>
      <c r="J19" s="9">
        <f t="shared" si="0"/>
        <v>65094946956</v>
      </c>
      <c r="L19" s="9">
        <v>60610747364</v>
      </c>
      <c r="N19" s="9">
        <v>37160756845</v>
      </c>
      <c r="P19" s="9">
        <v>0</v>
      </c>
      <c r="R19" s="9">
        <f t="shared" si="1"/>
        <v>97771504209</v>
      </c>
    </row>
    <row r="20" spans="1:18" ht="21.75" customHeight="1" x14ac:dyDescent="0.2">
      <c r="A20" s="50" t="s">
        <v>130</v>
      </c>
      <c r="B20" s="50"/>
      <c r="D20" s="9">
        <v>24085254439</v>
      </c>
      <c r="F20" s="9">
        <v>18112515961</v>
      </c>
      <c r="H20" s="9">
        <v>0</v>
      </c>
      <c r="J20" s="9">
        <f t="shared" si="0"/>
        <v>42197770400</v>
      </c>
      <c r="L20" s="9">
        <v>39800523749</v>
      </c>
      <c r="N20" s="9">
        <v>16422014472</v>
      </c>
      <c r="P20" s="9">
        <v>0</v>
      </c>
      <c r="R20" s="9">
        <f t="shared" si="1"/>
        <v>56222538221</v>
      </c>
    </row>
    <row r="21" spans="1:18" ht="21.75" customHeight="1" x14ac:dyDescent="0.2">
      <c r="A21" s="50" t="s">
        <v>126</v>
      </c>
      <c r="B21" s="50"/>
      <c r="D21" s="9">
        <v>2339924642</v>
      </c>
      <c r="F21" s="9">
        <v>1028594398</v>
      </c>
      <c r="H21" s="9">
        <v>0</v>
      </c>
      <c r="J21" s="9">
        <f t="shared" si="0"/>
        <v>3368519040</v>
      </c>
      <c r="L21" s="9">
        <v>4380504092</v>
      </c>
      <c r="N21" s="9">
        <v>1085979138</v>
      </c>
      <c r="P21" s="9">
        <v>0</v>
      </c>
      <c r="R21" s="9">
        <f t="shared" si="1"/>
        <v>5466483230</v>
      </c>
    </row>
    <row r="22" spans="1:18" ht="21.75" customHeight="1" x14ac:dyDescent="0.2">
      <c r="A22" s="50" t="s">
        <v>123</v>
      </c>
      <c r="B22" s="50"/>
      <c r="D22" s="9">
        <v>2602370554</v>
      </c>
      <c r="F22" s="9">
        <v>0</v>
      </c>
      <c r="H22" s="9">
        <v>0</v>
      </c>
      <c r="J22" s="9">
        <f t="shared" si="0"/>
        <v>2602370554</v>
      </c>
      <c r="L22" s="9">
        <v>4864450517</v>
      </c>
      <c r="N22" s="9">
        <v>0</v>
      </c>
      <c r="P22" s="9">
        <v>0</v>
      </c>
      <c r="R22" s="9">
        <f t="shared" si="1"/>
        <v>4864450517</v>
      </c>
    </row>
    <row r="23" spans="1:18" ht="21.75" customHeight="1" x14ac:dyDescent="0.2">
      <c r="A23" s="50" t="s">
        <v>128</v>
      </c>
      <c r="B23" s="50"/>
      <c r="D23" s="9">
        <v>7561624544</v>
      </c>
      <c r="F23" s="9">
        <v>3118607095</v>
      </c>
      <c r="H23" s="9">
        <v>0</v>
      </c>
      <c r="J23" s="9">
        <f t="shared" si="0"/>
        <v>10680231639</v>
      </c>
      <c r="L23" s="9">
        <v>14134477643</v>
      </c>
      <c r="N23" s="9">
        <v>7696378977</v>
      </c>
      <c r="P23" s="9">
        <v>0</v>
      </c>
      <c r="R23" s="9">
        <f t="shared" si="1"/>
        <v>21830856620</v>
      </c>
    </row>
    <row r="24" spans="1:18" ht="21.75" customHeight="1" x14ac:dyDescent="0.2">
      <c r="A24" s="50" t="s">
        <v>120</v>
      </c>
      <c r="B24" s="50"/>
      <c r="D24" s="9">
        <v>12649202781</v>
      </c>
      <c r="F24" s="9">
        <v>7143783854</v>
      </c>
      <c r="H24" s="9">
        <v>0</v>
      </c>
      <c r="J24" s="9">
        <f t="shared" si="0"/>
        <v>19792986635</v>
      </c>
      <c r="L24" s="9">
        <v>23676331809</v>
      </c>
      <c r="N24" s="9">
        <v>13949055071</v>
      </c>
      <c r="P24" s="9">
        <v>0</v>
      </c>
      <c r="R24" s="9">
        <f t="shared" si="1"/>
        <v>37625386880</v>
      </c>
    </row>
    <row r="25" spans="1:18" ht="21.75" customHeight="1" x14ac:dyDescent="0.2">
      <c r="A25" s="50" t="s">
        <v>273</v>
      </c>
      <c r="B25" s="50"/>
      <c r="D25" s="9">
        <v>280709673885</v>
      </c>
      <c r="F25" s="9">
        <v>0</v>
      </c>
      <c r="H25" s="9">
        <v>0</v>
      </c>
      <c r="J25" s="9">
        <f t="shared" si="0"/>
        <v>280709673885</v>
      </c>
      <c r="L25" s="9">
        <v>491537380558</v>
      </c>
      <c r="N25" s="9">
        <v>0</v>
      </c>
      <c r="P25" s="9">
        <v>0</v>
      </c>
      <c r="R25" s="9">
        <f t="shared" si="1"/>
        <v>491537380558</v>
      </c>
    </row>
    <row r="26" spans="1:18" ht="21.75" customHeight="1" x14ac:dyDescent="0.2">
      <c r="A26" s="50" t="s">
        <v>274</v>
      </c>
      <c r="B26" s="50"/>
      <c r="D26" s="9">
        <v>195916857530</v>
      </c>
      <c r="F26" s="9">
        <v>0</v>
      </c>
      <c r="H26" s="9">
        <v>0</v>
      </c>
      <c r="J26" s="9">
        <f t="shared" si="0"/>
        <v>195916857530</v>
      </c>
      <c r="L26" s="9">
        <v>378636993751</v>
      </c>
      <c r="N26" s="9">
        <v>0</v>
      </c>
      <c r="P26" s="9">
        <v>0</v>
      </c>
      <c r="R26" s="9">
        <f t="shared" si="1"/>
        <v>378636993751</v>
      </c>
    </row>
    <row r="27" spans="1:18" ht="21.75" customHeight="1" x14ac:dyDescent="0.2">
      <c r="A27" s="50" t="s">
        <v>97</v>
      </c>
      <c r="B27" s="50"/>
      <c r="D27" s="9">
        <v>26321827135</v>
      </c>
      <c r="F27" s="9">
        <v>0</v>
      </c>
      <c r="H27" s="9">
        <v>0</v>
      </c>
      <c r="J27" s="9">
        <f t="shared" si="0"/>
        <v>26321827135</v>
      </c>
      <c r="L27" s="9">
        <v>49969807970</v>
      </c>
      <c r="N27" s="9">
        <v>0</v>
      </c>
      <c r="P27" s="9">
        <v>0</v>
      </c>
      <c r="R27" s="9">
        <f t="shared" si="1"/>
        <v>49969807970</v>
      </c>
    </row>
    <row r="28" spans="1:18" ht="21.75" customHeight="1" x14ac:dyDescent="0.2">
      <c r="A28" s="50" t="s">
        <v>117</v>
      </c>
      <c r="B28" s="50"/>
      <c r="D28" s="9">
        <v>96807217</v>
      </c>
      <c r="F28" s="9">
        <v>-64814736</v>
      </c>
      <c r="H28" s="9">
        <v>0</v>
      </c>
      <c r="J28" s="9">
        <f t="shared" si="0"/>
        <v>31992481</v>
      </c>
      <c r="L28" s="9">
        <v>180694376</v>
      </c>
      <c r="N28" s="9">
        <v>202889619</v>
      </c>
      <c r="P28" s="9">
        <v>0</v>
      </c>
      <c r="R28" s="9">
        <f t="shared" si="1"/>
        <v>383583995</v>
      </c>
    </row>
    <row r="29" spans="1:18" ht="21.75" customHeight="1" x14ac:dyDescent="0.2">
      <c r="A29" s="50" t="s">
        <v>160</v>
      </c>
      <c r="B29" s="50"/>
      <c r="D29" s="9">
        <v>17247513150</v>
      </c>
      <c r="F29" s="9">
        <v>0</v>
      </c>
      <c r="H29" s="9">
        <v>0</v>
      </c>
      <c r="J29" s="9">
        <f t="shared" si="0"/>
        <v>17247513150</v>
      </c>
      <c r="L29" s="9">
        <v>31090983346</v>
      </c>
      <c r="N29" s="9">
        <v>0</v>
      </c>
      <c r="P29" s="9">
        <v>0</v>
      </c>
      <c r="R29" s="9">
        <f t="shared" si="1"/>
        <v>31090983346</v>
      </c>
    </row>
    <row r="30" spans="1:18" ht="21.75" customHeight="1" x14ac:dyDescent="0.2">
      <c r="A30" s="50" t="s">
        <v>163</v>
      </c>
      <c r="B30" s="50"/>
      <c r="D30" s="9">
        <v>6325489859</v>
      </c>
      <c r="F30" s="9">
        <v>7395530096</v>
      </c>
      <c r="H30" s="9">
        <v>0</v>
      </c>
      <c r="J30" s="9">
        <f t="shared" si="0"/>
        <v>13721019955</v>
      </c>
      <c r="L30" s="9">
        <v>6325489859</v>
      </c>
      <c r="N30" s="9">
        <v>7395530096</v>
      </c>
      <c r="P30" s="9">
        <v>0</v>
      </c>
      <c r="R30" s="9">
        <f t="shared" si="1"/>
        <v>13721019955</v>
      </c>
    </row>
    <row r="31" spans="1:18" ht="21.75" customHeight="1" x14ac:dyDescent="0.2">
      <c r="A31" s="50" t="s">
        <v>114</v>
      </c>
      <c r="B31" s="50"/>
      <c r="D31" s="9">
        <v>32709636363</v>
      </c>
      <c r="F31" s="9">
        <v>-9472518521</v>
      </c>
      <c r="H31" s="9">
        <v>0</v>
      </c>
      <c r="J31" s="9">
        <f t="shared" si="0"/>
        <v>23237117842</v>
      </c>
      <c r="L31" s="9">
        <v>61119321177</v>
      </c>
      <c r="N31" s="9">
        <v>-18629286413</v>
      </c>
      <c r="P31" s="9">
        <v>0</v>
      </c>
      <c r="R31" s="9">
        <f t="shared" si="1"/>
        <v>42490034764</v>
      </c>
    </row>
    <row r="32" spans="1:18" ht="21.75" customHeight="1" x14ac:dyDescent="0.2">
      <c r="A32" s="50" t="s">
        <v>108</v>
      </c>
      <c r="B32" s="50"/>
      <c r="D32" s="9">
        <v>101704893</v>
      </c>
      <c r="F32" s="9">
        <v>-25436161</v>
      </c>
      <c r="H32" s="9">
        <v>0</v>
      </c>
      <c r="J32" s="9">
        <f t="shared" si="0"/>
        <v>76268732</v>
      </c>
      <c r="L32" s="9">
        <v>189996138</v>
      </c>
      <c r="N32" s="9">
        <v>109340514</v>
      </c>
      <c r="P32" s="9">
        <v>0</v>
      </c>
      <c r="R32" s="9">
        <f t="shared" si="1"/>
        <v>299336652</v>
      </c>
    </row>
    <row r="33" spans="1:18" ht="21.75" customHeight="1" x14ac:dyDescent="0.2">
      <c r="A33" s="50" t="s">
        <v>111</v>
      </c>
      <c r="B33" s="50"/>
      <c r="D33" s="9">
        <v>3284938238</v>
      </c>
      <c r="F33" s="9">
        <v>3888134677</v>
      </c>
      <c r="H33" s="9">
        <v>0</v>
      </c>
      <c r="J33" s="9">
        <f t="shared" si="0"/>
        <v>7173072915</v>
      </c>
      <c r="L33" s="9">
        <v>6155155574</v>
      </c>
      <c r="N33" s="9">
        <v>3888134677</v>
      </c>
      <c r="P33" s="9">
        <v>0</v>
      </c>
      <c r="R33" s="9">
        <f t="shared" si="1"/>
        <v>10043290251</v>
      </c>
    </row>
    <row r="34" spans="1:18" ht="21.75" customHeight="1" x14ac:dyDescent="0.2">
      <c r="A34" s="50" t="s">
        <v>100</v>
      </c>
      <c r="B34" s="50"/>
      <c r="D34" s="9">
        <v>0</v>
      </c>
      <c r="F34" s="9">
        <v>1365329059</v>
      </c>
      <c r="H34" s="9">
        <v>0</v>
      </c>
      <c r="J34" s="9">
        <f t="shared" si="0"/>
        <v>1365329059</v>
      </c>
      <c r="L34" s="9">
        <v>0</v>
      </c>
      <c r="N34" s="9">
        <v>2533876715</v>
      </c>
      <c r="P34" s="9">
        <v>0</v>
      </c>
      <c r="R34" s="9">
        <f t="shared" si="1"/>
        <v>2533876715</v>
      </c>
    </row>
    <row r="35" spans="1:18" ht="21.75" customHeight="1" x14ac:dyDescent="0.2">
      <c r="A35" s="50" t="s">
        <v>93</v>
      </c>
      <c r="B35" s="50"/>
      <c r="D35" s="9">
        <v>41155447168</v>
      </c>
      <c r="F35" s="9">
        <v>60600672965</v>
      </c>
      <c r="H35" s="9">
        <v>0</v>
      </c>
      <c r="J35" s="9">
        <f t="shared" si="0"/>
        <v>101756120133</v>
      </c>
      <c r="L35" s="9">
        <v>41155447168</v>
      </c>
      <c r="N35" s="9">
        <v>121201346005</v>
      </c>
      <c r="P35" s="9">
        <v>0</v>
      </c>
      <c r="R35" s="9">
        <f>L35+N35+P35</f>
        <v>162356793173</v>
      </c>
    </row>
    <row r="36" spans="1:18" ht="21.75" customHeight="1" x14ac:dyDescent="0.2">
      <c r="A36" s="50" t="s">
        <v>30</v>
      </c>
      <c r="B36" s="50"/>
      <c r="D36" s="9"/>
      <c r="F36" s="9">
        <v>-28074111936</v>
      </c>
      <c r="H36" s="9"/>
      <c r="J36" s="9">
        <f t="shared" si="0"/>
        <v>-28074111936</v>
      </c>
      <c r="L36" s="9"/>
      <c r="N36" s="9">
        <v>-15948573734</v>
      </c>
      <c r="P36" s="9"/>
      <c r="R36" s="9">
        <f t="shared" ref="R36" si="2">L36+N36+P36</f>
        <v>-15948573734</v>
      </c>
    </row>
    <row r="37" spans="1:18" ht="21.75" customHeight="1" thickBot="1" x14ac:dyDescent="0.25">
      <c r="A37" s="53" t="s">
        <v>32</v>
      </c>
      <c r="B37" s="53"/>
      <c r="D37" s="15">
        <f>SUM(D9:D36)</f>
        <v>1526689397367</v>
      </c>
      <c r="F37" s="15">
        <f>SUM(F9:F36)</f>
        <v>-163646149857</v>
      </c>
      <c r="H37" s="15">
        <f>SUM(H9:H36)</f>
        <v>50171568179</v>
      </c>
      <c r="J37" s="15">
        <f>SUM(J9:J36)</f>
        <v>1413214815689</v>
      </c>
      <c r="L37" s="15">
        <f>SUM(L9:L36)</f>
        <v>2790385214970</v>
      </c>
      <c r="N37" s="15">
        <f>SUM(N9:N36)</f>
        <v>849754588411</v>
      </c>
      <c r="P37" s="15">
        <f>SUM(P9:P36)</f>
        <v>50171568179</v>
      </c>
      <c r="R37" s="15">
        <f>SUM(R9:R36)</f>
        <v>3690311371560</v>
      </c>
    </row>
    <row r="38" spans="1:18" ht="13.5" thickTop="1" x14ac:dyDescent="0.2"/>
  </sheetData>
  <mergeCells count="36">
    <mergeCell ref="A33:B33"/>
    <mergeCell ref="A34:B34"/>
    <mergeCell ref="A35:B35"/>
    <mergeCell ref="A37:B37"/>
    <mergeCell ref="A28:B28"/>
    <mergeCell ref="A29:B29"/>
    <mergeCell ref="A30:B30"/>
    <mergeCell ref="A31:B31"/>
    <mergeCell ref="A32:B32"/>
    <mergeCell ref="A36:B36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B1:N30"/>
  <sheetViews>
    <sheetView rightToLeft="1" topLeftCell="A20" workbookViewId="0">
      <selection activeCell="G12" sqref="G12"/>
    </sheetView>
  </sheetViews>
  <sheetFormatPr defaultRowHeight="12.75" x14ac:dyDescent="0.2"/>
  <cols>
    <col min="1" max="1" width="3.140625" style="30" customWidth="1"/>
    <col min="2" max="2" width="16.5703125" style="30" bestFit="1" customWidth="1"/>
    <col min="3" max="3" width="20.28515625" style="30" bestFit="1" customWidth="1"/>
    <col min="4" max="4" width="31.28515625" style="30" bestFit="1" customWidth="1"/>
    <col min="5" max="5" width="8.85546875" style="30" bestFit="1" customWidth="1"/>
    <col min="6" max="6" width="8.42578125" style="30" bestFit="1" customWidth="1"/>
    <col min="7" max="7" width="15" style="30" bestFit="1" customWidth="1"/>
    <col min="8" max="8" width="7.42578125" style="30" bestFit="1" customWidth="1"/>
    <col min="9" max="9" width="18.85546875" style="30" bestFit="1" customWidth="1"/>
    <col min="10" max="10" width="28.5703125" style="30" customWidth="1"/>
    <col min="11" max="11" width="1.28515625" style="30" customWidth="1"/>
    <col min="12" max="12" width="14.28515625" style="30" customWidth="1"/>
    <col min="13" max="13" width="1.28515625" style="30" customWidth="1"/>
    <col min="14" max="14" width="28.5703125" style="30" customWidth="1"/>
    <col min="15" max="15" width="0.28515625" style="30" customWidth="1"/>
    <col min="16" max="16384" width="9.140625" style="30"/>
  </cols>
  <sheetData>
    <row r="1" spans="2:14" ht="29.1" customHeight="1" x14ac:dyDescent="0.2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2:14" ht="21.75" customHeight="1" x14ac:dyDescent="0.2">
      <c r="B2" s="59" t="s">
        <v>189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21.75" customHeight="1" x14ac:dyDescent="0.2"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4" ht="14.45" customHeight="1" x14ac:dyDescent="0.2"/>
    <row r="5" spans="2:14" ht="14.45" customHeight="1" x14ac:dyDescent="0.2">
      <c r="B5" s="31" t="s">
        <v>222</v>
      </c>
      <c r="C5" s="60" t="s">
        <v>223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2:14" ht="14.45" customHeight="1" x14ac:dyDescent="0.2"/>
    <row r="7" spans="2:14" ht="14.45" customHeight="1" x14ac:dyDescent="0.2">
      <c r="B7" s="32" t="s">
        <v>224</v>
      </c>
      <c r="C7" s="32" t="s">
        <v>225</v>
      </c>
      <c r="D7" s="33" t="s">
        <v>226</v>
      </c>
      <c r="E7" s="32" t="s">
        <v>275</v>
      </c>
      <c r="F7" s="32" t="s">
        <v>47</v>
      </c>
      <c r="G7" s="32" t="s">
        <v>276</v>
      </c>
      <c r="H7" s="32" t="s">
        <v>277</v>
      </c>
      <c r="I7" s="33" t="s">
        <v>278</v>
      </c>
    </row>
    <row r="8" spans="2:14" ht="14.45" customHeight="1" x14ac:dyDescent="0.2">
      <c r="B8" s="32"/>
      <c r="C8" s="32"/>
      <c r="D8" s="33"/>
      <c r="E8" s="32"/>
      <c r="F8" s="32"/>
      <c r="G8" s="32" t="s">
        <v>279</v>
      </c>
      <c r="H8" s="32" t="s">
        <v>280</v>
      </c>
      <c r="I8" s="32" t="s">
        <v>280</v>
      </c>
    </row>
    <row r="9" spans="2:14" ht="47.25" x14ac:dyDescent="0.2">
      <c r="B9" s="34" t="s">
        <v>281</v>
      </c>
      <c r="C9" s="33" t="s">
        <v>282</v>
      </c>
      <c r="D9" s="32" t="s">
        <v>283</v>
      </c>
      <c r="E9" s="33" t="s">
        <v>284</v>
      </c>
      <c r="F9" s="35">
        <v>1000000</v>
      </c>
      <c r="G9" s="35">
        <v>1000000000000</v>
      </c>
      <c r="H9" s="36">
        <v>0.23</v>
      </c>
      <c r="I9" s="37">
        <v>0.35399999999999998</v>
      </c>
    </row>
    <row r="10" spans="2:14" ht="47.25" x14ac:dyDescent="0.2">
      <c r="B10" s="34" t="s">
        <v>281</v>
      </c>
      <c r="C10" s="33" t="s">
        <v>282</v>
      </c>
      <c r="D10" s="32" t="s">
        <v>285</v>
      </c>
      <c r="E10" s="33" t="s">
        <v>286</v>
      </c>
      <c r="F10" s="35">
        <v>1000000</v>
      </c>
      <c r="G10" s="35">
        <v>1000000000000</v>
      </c>
      <c r="H10" s="36">
        <v>0.23</v>
      </c>
      <c r="I10" s="37">
        <v>0.35499999999999998</v>
      </c>
    </row>
    <row r="11" spans="2:14" ht="47.25" x14ac:dyDescent="0.2">
      <c r="B11" s="34" t="s">
        <v>171</v>
      </c>
      <c r="C11" s="33" t="s">
        <v>181</v>
      </c>
      <c r="D11" s="32" t="s">
        <v>287</v>
      </c>
      <c r="E11" s="33" t="s">
        <v>51</v>
      </c>
      <c r="F11" s="35">
        <v>7000000</v>
      </c>
      <c r="G11" s="35">
        <v>70000000000</v>
      </c>
      <c r="H11" s="36">
        <v>0.23</v>
      </c>
      <c r="I11" s="38">
        <v>0.35599999999999998</v>
      </c>
    </row>
    <row r="12" spans="2:14" ht="47.25" x14ac:dyDescent="0.2">
      <c r="B12" s="34" t="s">
        <v>281</v>
      </c>
      <c r="C12" s="33" t="s">
        <v>282</v>
      </c>
      <c r="D12" s="32" t="s">
        <v>288</v>
      </c>
      <c r="E12" s="33" t="s">
        <v>51</v>
      </c>
      <c r="F12" s="35">
        <v>7000000</v>
      </c>
      <c r="G12" s="35">
        <v>7000000000000</v>
      </c>
      <c r="H12" s="36">
        <v>0.23</v>
      </c>
      <c r="I12" s="37">
        <v>0.35599999999999998</v>
      </c>
    </row>
    <row r="13" spans="2:14" ht="47.25" x14ac:dyDescent="0.2">
      <c r="B13" s="34" t="s">
        <v>171</v>
      </c>
      <c r="C13" s="33" t="s">
        <v>181</v>
      </c>
      <c r="D13" s="32" t="s">
        <v>289</v>
      </c>
      <c r="E13" s="33" t="s">
        <v>51</v>
      </c>
      <c r="F13" s="35">
        <v>8000000</v>
      </c>
      <c r="G13" s="35">
        <v>80000000000</v>
      </c>
      <c r="H13" s="36">
        <v>0.23</v>
      </c>
      <c r="I13" s="38">
        <v>0.35659999999999997</v>
      </c>
    </row>
    <row r="14" spans="2:14" ht="47.25" x14ac:dyDescent="0.2">
      <c r="B14" s="34" t="s">
        <v>281</v>
      </c>
      <c r="C14" s="33" t="s">
        <v>282</v>
      </c>
      <c r="D14" s="32" t="s">
        <v>290</v>
      </c>
      <c r="E14" s="33" t="s">
        <v>51</v>
      </c>
      <c r="F14" s="35">
        <v>8000000</v>
      </c>
      <c r="G14" s="35">
        <v>8000000000000</v>
      </c>
      <c r="H14" s="36">
        <v>0.23</v>
      </c>
      <c r="I14" s="37">
        <v>0.35659999999999997</v>
      </c>
    </row>
    <row r="15" spans="2:14" ht="31.5" x14ac:dyDescent="0.2">
      <c r="B15" s="34" t="s">
        <v>291</v>
      </c>
      <c r="C15" s="33" t="s">
        <v>181</v>
      </c>
      <c r="D15" s="32" t="s">
        <v>292</v>
      </c>
      <c r="E15" s="33" t="s">
        <v>293</v>
      </c>
      <c r="F15" s="35">
        <v>10979221</v>
      </c>
      <c r="G15" s="35">
        <v>13926400357030</v>
      </c>
      <c r="H15" s="36">
        <v>0.23</v>
      </c>
      <c r="I15" s="37">
        <v>0.38500000000000001</v>
      </c>
    </row>
    <row r="16" spans="2:14" ht="31.5" x14ac:dyDescent="0.2">
      <c r="B16" s="34" t="s">
        <v>294</v>
      </c>
      <c r="C16" s="33" t="s">
        <v>181</v>
      </c>
      <c r="D16" s="32" t="s">
        <v>93</v>
      </c>
      <c r="E16" s="33" t="s">
        <v>295</v>
      </c>
      <c r="F16" s="35">
        <v>766100</v>
      </c>
      <c r="G16" s="35">
        <v>3001257612300</v>
      </c>
      <c r="H16" s="36">
        <v>0</v>
      </c>
      <c r="I16" s="39">
        <v>0.37</v>
      </c>
    </row>
    <row r="17" spans="2:9" ht="15.75" x14ac:dyDescent="0.2">
      <c r="B17" s="34" t="s">
        <v>296</v>
      </c>
      <c r="C17" s="33" t="s">
        <v>181</v>
      </c>
      <c r="D17" s="32" t="s">
        <v>297</v>
      </c>
      <c r="E17" s="33" t="s">
        <v>298</v>
      </c>
      <c r="F17" s="35">
        <v>50000000</v>
      </c>
      <c r="G17" s="35">
        <v>499500000000</v>
      </c>
      <c r="H17" s="36">
        <v>0</v>
      </c>
      <c r="I17" s="39">
        <v>0.38269999999999998</v>
      </c>
    </row>
    <row r="18" spans="2:9" ht="31.5" x14ac:dyDescent="0.2">
      <c r="B18" s="34" t="s">
        <v>291</v>
      </c>
      <c r="C18" s="33" t="s">
        <v>181</v>
      </c>
      <c r="D18" s="40" t="s">
        <v>292</v>
      </c>
      <c r="E18" s="35" t="s">
        <v>299</v>
      </c>
      <c r="F18" s="35">
        <v>583960</v>
      </c>
      <c r="G18" s="35">
        <v>553010120000</v>
      </c>
      <c r="H18" s="36">
        <v>0.23</v>
      </c>
      <c r="I18" s="36">
        <v>0.39</v>
      </c>
    </row>
    <row r="19" spans="2:9" ht="31.5" x14ac:dyDescent="0.2">
      <c r="B19" s="34" t="s">
        <v>291</v>
      </c>
      <c r="C19" s="33" t="s">
        <v>181</v>
      </c>
      <c r="D19" s="40" t="s">
        <v>292</v>
      </c>
      <c r="E19" s="35" t="s">
        <v>300</v>
      </c>
      <c r="F19" s="35">
        <v>123150</v>
      </c>
      <c r="G19" s="35">
        <v>117004815000</v>
      </c>
      <c r="H19" s="36">
        <v>0.23</v>
      </c>
      <c r="I19" s="36">
        <v>0.39</v>
      </c>
    </row>
    <row r="20" spans="2:9" ht="31.5" x14ac:dyDescent="0.2">
      <c r="B20" s="34" t="s">
        <v>291</v>
      </c>
      <c r="C20" s="33" t="s">
        <v>181</v>
      </c>
      <c r="D20" s="40" t="s">
        <v>292</v>
      </c>
      <c r="E20" s="35" t="s">
        <v>301</v>
      </c>
      <c r="F20" s="35">
        <v>108332</v>
      </c>
      <c r="G20" s="35">
        <v>100000185880</v>
      </c>
      <c r="H20" s="36">
        <v>0.23</v>
      </c>
      <c r="I20" s="36">
        <v>0.39</v>
      </c>
    </row>
    <row r="21" spans="2:9" ht="31.5" x14ac:dyDescent="0.2">
      <c r="B21" s="34" t="s">
        <v>291</v>
      </c>
      <c r="C21" s="33" t="s">
        <v>181</v>
      </c>
      <c r="D21" s="40" t="s">
        <v>292</v>
      </c>
      <c r="E21" s="35" t="s">
        <v>302</v>
      </c>
      <c r="F21" s="35">
        <v>302187</v>
      </c>
      <c r="G21" s="35">
        <v>270001062630</v>
      </c>
      <c r="H21" s="36">
        <v>0.23</v>
      </c>
      <c r="I21" s="36">
        <v>0.39</v>
      </c>
    </row>
    <row r="22" spans="2:9" ht="31.5" x14ac:dyDescent="0.2">
      <c r="B22" s="34" t="s">
        <v>291</v>
      </c>
      <c r="C22" s="33" t="s">
        <v>181</v>
      </c>
      <c r="D22" s="40" t="s">
        <v>292</v>
      </c>
      <c r="E22" s="35" t="s">
        <v>303</v>
      </c>
      <c r="F22" s="35">
        <v>8192446</v>
      </c>
      <c r="G22" s="35">
        <v>7319868576540</v>
      </c>
      <c r="H22" s="36">
        <v>0.23</v>
      </c>
      <c r="I22" s="36">
        <v>0.39</v>
      </c>
    </row>
    <row r="23" spans="2:9" ht="31.5" x14ac:dyDescent="0.2">
      <c r="B23" s="34" t="s">
        <v>291</v>
      </c>
      <c r="C23" s="33" t="s">
        <v>181</v>
      </c>
      <c r="D23" s="40" t="s">
        <v>292</v>
      </c>
      <c r="E23" s="35" t="s">
        <v>304</v>
      </c>
      <c r="F23" s="35">
        <v>3755162</v>
      </c>
      <c r="G23" s="35">
        <v>3355199695380</v>
      </c>
      <c r="H23" s="36">
        <v>0.23</v>
      </c>
      <c r="I23" s="36">
        <v>0.39</v>
      </c>
    </row>
    <row r="24" spans="2:9" ht="31.5" x14ac:dyDescent="0.2">
      <c r="B24" s="34" t="s">
        <v>291</v>
      </c>
      <c r="C24" s="33" t="s">
        <v>181</v>
      </c>
      <c r="D24" s="40" t="s">
        <v>292</v>
      </c>
      <c r="E24" s="35" t="s">
        <v>305</v>
      </c>
      <c r="F24" s="35">
        <v>4783460</v>
      </c>
      <c r="G24" s="35">
        <v>4273973675400</v>
      </c>
      <c r="H24" s="36">
        <v>0.23</v>
      </c>
      <c r="I24" s="36">
        <v>0.39</v>
      </c>
    </row>
    <row r="25" spans="2:9" ht="31.5" x14ac:dyDescent="0.2">
      <c r="B25" s="34" t="s">
        <v>291</v>
      </c>
      <c r="C25" s="33" t="s">
        <v>181</v>
      </c>
      <c r="D25" s="40" t="s">
        <v>292</v>
      </c>
      <c r="E25" s="35" t="s">
        <v>306</v>
      </c>
      <c r="F25" s="35">
        <v>2800627</v>
      </c>
      <c r="G25" s="35">
        <v>2502332218230</v>
      </c>
      <c r="H25" s="36">
        <v>0.23</v>
      </c>
      <c r="I25" s="36">
        <v>0.39</v>
      </c>
    </row>
    <row r="26" spans="2:9" ht="31.5" x14ac:dyDescent="0.2">
      <c r="B26" s="34" t="s">
        <v>291</v>
      </c>
      <c r="C26" s="33" t="s">
        <v>181</v>
      </c>
      <c r="D26" s="40" t="s">
        <v>292</v>
      </c>
      <c r="E26" s="35" t="s">
        <v>307</v>
      </c>
      <c r="F26" s="35">
        <v>1565000</v>
      </c>
      <c r="G26" s="35">
        <v>1398311850000</v>
      </c>
      <c r="H26" s="36">
        <v>0.23</v>
      </c>
      <c r="I26" s="36">
        <v>0.39</v>
      </c>
    </row>
    <row r="27" spans="2:9" ht="31.5" x14ac:dyDescent="0.2">
      <c r="B27" s="34" t="s">
        <v>291</v>
      </c>
      <c r="C27" s="33" t="s">
        <v>181</v>
      </c>
      <c r="D27" s="40" t="s">
        <v>292</v>
      </c>
      <c r="E27" s="35" t="s">
        <v>308</v>
      </c>
      <c r="F27" s="35">
        <v>256590</v>
      </c>
      <c r="G27" s="35">
        <v>229260599100</v>
      </c>
      <c r="H27" s="36">
        <v>0.23</v>
      </c>
      <c r="I27" s="36">
        <v>0.39</v>
      </c>
    </row>
    <row r="28" spans="2:9" ht="31.5" x14ac:dyDescent="0.2">
      <c r="B28" s="34" t="s">
        <v>291</v>
      </c>
      <c r="C28" s="33" t="s">
        <v>181</v>
      </c>
      <c r="D28" s="40" t="s">
        <v>292</v>
      </c>
      <c r="E28" s="35" t="s">
        <v>309</v>
      </c>
      <c r="F28" s="35">
        <v>1002556</v>
      </c>
      <c r="G28" s="35">
        <v>895773760440</v>
      </c>
      <c r="H28" s="36">
        <v>0.23</v>
      </c>
      <c r="I28" s="36">
        <v>0.39</v>
      </c>
    </row>
    <row r="29" spans="2:9" ht="31.5" x14ac:dyDescent="0.2">
      <c r="B29" s="34" t="s">
        <v>291</v>
      </c>
      <c r="C29" s="33" t="s">
        <v>181</v>
      </c>
      <c r="D29" s="40" t="s">
        <v>292</v>
      </c>
      <c r="E29" s="35" t="s">
        <v>310</v>
      </c>
      <c r="F29" s="35">
        <v>18502081</v>
      </c>
      <c r="G29" s="35">
        <v>16531424352690</v>
      </c>
      <c r="H29" s="36">
        <v>0.23</v>
      </c>
      <c r="I29" s="36">
        <v>0.39</v>
      </c>
    </row>
    <row r="30" spans="2:9" ht="31.5" x14ac:dyDescent="0.2">
      <c r="B30" s="34" t="s">
        <v>291</v>
      </c>
      <c r="C30" s="33" t="s">
        <v>181</v>
      </c>
      <c r="D30" s="40" t="s">
        <v>292</v>
      </c>
      <c r="E30" s="35" t="s">
        <v>311</v>
      </c>
      <c r="F30" s="35">
        <v>862970</v>
      </c>
      <c r="G30" s="35">
        <v>771055065300</v>
      </c>
      <c r="H30" s="36">
        <v>0.23</v>
      </c>
      <c r="I30" s="36">
        <v>0.39</v>
      </c>
    </row>
  </sheetData>
  <mergeCells count="4">
    <mergeCell ref="B1:N1"/>
    <mergeCell ref="B2:N2"/>
    <mergeCell ref="B3:N3"/>
    <mergeCell ref="C5:N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23"/>
  <sheetViews>
    <sheetView rightToLeft="1" topLeftCell="A2" workbookViewId="0">
      <selection activeCell="F18" sqref="F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75" customHeight="1" x14ac:dyDescent="0.2">
      <c r="A2" s="41" t="s">
        <v>189</v>
      </c>
      <c r="B2" s="41"/>
      <c r="C2" s="41"/>
      <c r="D2" s="41"/>
      <c r="E2" s="41"/>
      <c r="F2" s="41"/>
    </row>
    <row r="3" spans="1:6" ht="21.75" customHeight="1" x14ac:dyDescent="0.2">
      <c r="A3" s="41" t="s">
        <v>2</v>
      </c>
      <c r="B3" s="41"/>
      <c r="C3" s="41"/>
      <c r="D3" s="41"/>
      <c r="E3" s="41"/>
      <c r="F3" s="41"/>
    </row>
    <row r="4" spans="1:6" ht="14.45" customHeight="1" x14ac:dyDescent="0.2"/>
    <row r="5" spans="1:6" ht="14.45" customHeight="1" x14ac:dyDescent="0.2">
      <c r="A5" s="1" t="s">
        <v>227</v>
      </c>
      <c r="B5" s="42" t="s">
        <v>228</v>
      </c>
      <c r="C5" s="42"/>
      <c r="D5" s="42"/>
      <c r="E5" s="42"/>
      <c r="F5" s="42"/>
    </row>
    <row r="6" spans="1:6" ht="14.45" customHeight="1" x14ac:dyDescent="0.2">
      <c r="D6" s="43" t="s">
        <v>208</v>
      </c>
      <c r="E6" s="43"/>
      <c r="F6" s="2" t="s">
        <v>209</v>
      </c>
    </row>
    <row r="7" spans="1:6" ht="36.4" customHeight="1" x14ac:dyDescent="0.2">
      <c r="A7" s="43" t="s">
        <v>229</v>
      </c>
      <c r="B7" s="43"/>
      <c r="D7" s="17" t="s">
        <v>230</v>
      </c>
      <c r="E7" s="3"/>
      <c r="F7" s="17" t="s">
        <v>230</v>
      </c>
    </row>
    <row r="8" spans="1:6" ht="21.75" customHeight="1" x14ac:dyDescent="0.2">
      <c r="A8" s="49" t="s">
        <v>260</v>
      </c>
      <c r="B8" s="49"/>
      <c r="D8" s="6">
        <v>191007333417</v>
      </c>
      <c r="F8" s="6">
        <v>487741062717</v>
      </c>
    </row>
    <row r="9" spans="1:6" ht="21.75" customHeight="1" x14ac:dyDescent="0.2">
      <c r="A9" s="50" t="s">
        <v>261</v>
      </c>
      <c r="B9" s="50"/>
      <c r="D9" s="9">
        <v>543923961715</v>
      </c>
      <c r="F9" s="9">
        <v>1098457349123</v>
      </c>
    </row>
    <row r="10" spans="1:6" ht="21.75" customHeight="1" x14ac:dyDescent="0.2">
      <c r="A10" s="50" t="s">
        <v>312</v>
      </c>
      <c r="B10" s="50"/>
      <c r="D10" s="9">
        <v>232898632886</v>
      </c>
      <c r="F10" s="9">
        <v>232898640239</v>
      </c>
    </row>
    <row r="11" spans="1:6" ht="21.75" customHeight="1" x14ac:dyDescent="0.2">
      <c r="A11" s="50" t="s">
        <v>265</v>
      </c>
      <c r="B11" s="50"/>
      <c r="D11" s="9">
        <v>48635</v>
      </c>
      <c r="F11" s="9">
        <v>106281</v>
      </c>
    </row>
    <row r="12" spans="1:6" ht="21.75" customHeight="1" x14ac:dyDescent="0.2">
      <c r="A12" s="50" t="s">
        <v>263</v>
      </c>
      <c r="B12" s="50"/>
      <c r="D12" s="9">
        <v>558435079846</v>
      </c>
      <c r="F12" s="9">
        <v>1120622127685</v>
      </c>
    </row>
    <row r="13" spans="1:6" ht="21.75" customHeight="1" x14ac:dyDescent="0.2">
      <c r="A13" s="50" t="s">
        <v>313</v>
      </c>
      <c r="B13" s="50"/>
      <c r="D13" s="9">
        <v>2065</v>
      </c>
      <c r="F13" s="9">
        <v>3989</v>
      </c>
    </row>
    <row r="14" spans="1:6" ht="21.75" customHeight="1" x14ac:dyDescent="0.2">
      <c r="A14" s="50" t="s">
        <v>314</v>
      </c>
      <c r="B14" s="50"/>
      <c r="D14" s="9">
        <v>1719261</v>
      </c>
      <c r="F14" s="9">
        <v>3300739</v>
      </c>
    </row>
    <row r="15" spans="1:6" ht="21.75" customHeight="1" x14ac:dyDescent="0.2">
      <c r="A15" s="50" t="s">
        <v>315</v>
      </c>
      <c r="B15" s="50"/>
      <c r="D15" s="9">
        <v>85629154659</v>
      </c>
      <c r="F15" s="9">
        <v>161464828525</v>
      </c>
    </row>
    <row r="16" spans="1:6" ht="21.75" customHeight="1" x14ac:dyDescent="0.2">
      <c r="A16" s="50" t="s">
        <v>316</v>
      </c>
      <c r="B16" s="50"/>
      <c r="D16" s="9">
        <v>15854</v>
      </c>
      <c r="F16" s="9">
        <v>35532</v>
      </c>
    </row>
    <row r="17" spans="1:6" ht="21.75" customHeight="1" x14ac:dyDescent="0.2">
      <c r="A17" s="50" t="s">
        <v>317</v>
      </c>
      <c r="B17" s="50"/>
      <c r="D17" s="9">
        <v>575083301877</v>
      </c>
      <c r="F17" s="9">
        <v>743868655809</v>
      </c>
    </row>
    <row r="18" spans="1:6" ht="21.75" customHeight="1" x14ac:dyDescent="0.2">
      <c r="A18" s="50" t="s">
        <v>318</v>
      </c>
      <c r="B18" s="50"/>
      <c r="D18" s="9">
        <v>-3315068483</v>
      </c>
      <c r="F18" s="9">
        <v>46684931518</v>
      </c>
    </row>
    <row r="19" spans="1:6" ht="21.75" customHeight="1" thickBot="1" x14ac:dyDescent="0.25">
      <c r="A19" s="53" t="s">
        <v>32</v>
      </c>
      <c r="B19" s="53"/>
      <c r="D19" s="15">
        <v>2183664190225</v>
      </c>
      <c r="F19" s="15">
        <f>SUM(F8:F18)</f>
        <v>3891741042157</v>
      </c>
    </row>
    <row r="20" spans="1:6" ht="13.5" thickTop="1" x14ac:dyDescent="0.2">
      <c r="D20" s="22"/>
      <c r="E20" s="22"/>
      <c r="F20" s="22"/>
    </row>
    <row r="22" spans="1:6" x14ac:dyDescent="0.2">
      <c r="F22" s="26"/>
    </row>
    <row r="23" spans="1:6" x14ac:dyDescent="0.2">
      <c r="F23" s="26"/>
    </row>
  </sheetData>
  <mergeCells count="18">
    <mergeCell ref="A17:B17"/>
    <mergeCell ref="A18:B18"/>
    <mergeCell ref="A19:B19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75" customHeight="1" x14ac:dyDescent="0.2">
      <c r="A2" s="41" t="s">
        <v>189</v>
      </c>
      <c r="B2" s="41"/>
      <c r="C2" s="41"/>
      <c r="D2" s="41"/>
      <c r="E2" s="41"/>
      <c r="F2" s="41"/>
    </row>
    <row r="3" spans="1:6" ht="21.75" customHeight="1" x14ac:dyDescent="0.2">
      <c r="A3" s="41" t="s">
        <v>2</v>
      </c>
      <c r="B3" s="41"/>
      <c r="C3" s="41"/>
      <c r="D3" s="41"/>
      <c r="E3" s="41"/>
      <c r="F3" s="41"/>
    </row>
    <row r="4" spans="1:6" ht="14.45" customHeight="1" x14ac:dyDescent="0.2"/>
    <row r="5" spans="1:6" ht="29.1" customHeight="1" x14ac:dyDescent="0.2">
      <c r="A5" s="1" t="s">
        <v>231</v>
      </c>
      <c r="B5" s="42" t="s">
        <v>204</v>
      </c>
      <c r="C5" s="42"/>
      <c r="D5" s="42"/>
      <c r="E5" s="42"/>
      <c r="F5" s="42"/>
    </row>
    <row r="6" spans="1:6" ht="14.45" customHeight="1" x14ac:dyDescent="0.2">
      <c r="D6" s="2" t="s">
        <v>208</v>
      </c>
      <c r="F6" s="2" t="s">
        <v>9</v>
      </c>
    </row>
    <row r="7" spans="1:6" ht="14.45" customHeight="1" x14ac:dyDescent="0.2">
      <c r="A7" s="43" t="s">
        <v>204</v>
      </c>
      <c r="B7" s="43"/>
      <c r="D7" s="4" t="s">
        <v>186</v>
      </c>
      <c r="F7" s="4" t="s">
        <v>186</v>
      </c>
    </row>
    <row r="8" spans="1:6" ht="21.75" customHeight="1" x14ac:dyDescent="0.2">
      <c r="A8" s="49" t="s">
        <v>204</v>
      </c>
      <c r="B8" s="49"/>
      <c r="D8" s="6">
        <v>11</v>
      </c>
      <c r="F8" s="6">
        <v>73200056</v>
      </c>
    </row>
    <row r="9" spans="1:6" ht="21.75" customHeight="1" x14ac:dyDescent="0.2">
      <c r="A9" s="50" t="s">
        <v>232</v>
      </c>
      <c r="B9" s="50"/>
      <c r="D9" s="9">
        <v>0</v>
      </c>
      <c r="F9" s="9">
        <v>6510090137</v>
      </c>
    </row>
    <row r="10" spans="1:6" ht="21.75" customHeight="1" x14ac:dyDescent="0.2">
      <c r="A10" s="51" t="s">
        <v>233</v>
      </c>
      <c r="B10" s="51"/>
      <c r="D10" s="12">
        <v>2287227445</v>
      </c>
      <c r="F10" s="12">
        <v>2487068007</v>
      </c>
    </row>
    <row r="11" spans="1:6" ht="21.75" customHeight="1" x14ac:dyDescent="0.2">
      <c r="A11" s="53" t="s">
        <v>32</v>
      </c>
      <c r="B11" s="53"/>
      <c r="D11" s="15">
        <v>2287227456</v>
      </c>
      <c r="F11" s="15">
        <v>9070358200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9"/>
  <sheetViews>
    <sheetView rightToLeft="1" workbookViewId="0">
      <selection activeCell="G18" sqref="G18"/>
    </sheetView>
  </sheetViews>
  <sheetFormatPr defaultRowHeight="12.75" x14ac:dyDescent="0.2"/>
  <cols>
    <col min="1" max="1" width="11.5703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4.45" customHeight="1" x14ac:dyDescent="0.2"/>
    <row r="5" spans="1:19" ht="14.45" customHeight="1" x14ac:dyDescent="0.2">
      <c r="A5" s="42" t="s">
        <v>211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5" customHeight="1" x14ac:dyDescent="0.2">
      <c r="A6" s="43" t="s">
        <v>34</v>
      </c>
      <c r="C6" s="43" t="s">
        <v>234</v>
      </c>
      <c r="D6" s="43"/>
      <c r="E6" s="43"/>
      <c r="F6" s="43"/>
      <c r="G6" s="43"/>
      <c r="I6" s="43" t="s">
        <v>208</v>
      </c>
      <c r="J6" s="43"/>
      <c r="K6" s="43"/>
      <c r="L6" s="43"/>
      <c r="M6" s="43"/>
      <c r="O6" s="43" t="s">
        <v>209</v>
      </c>
      <c r="P6" s="43"/>
      <c r="Q6" s="43"/>
      <c r="R6" s="43"/>
      <c r="S6" s="43"/>
    </row>
    <row r="7" spans="1:19" ht="29.1" customHeight="1" x14ac:dyDescent="0.2">
      <c r="A7" s="43"/>
      <c r="C7" s="17" t="s">
        <v>235</v>
      </c>
      <c r="D7" s="3"/>
      <c r="E7" s="17" t="s">
        <v>236</v>
      </c>
      <c r="F7" s="3"/>
      <c r="G7" s="17" t="s">
        <v>237</v>
      </c>
      <c r="I7" s="17" t="s">
        <v>238</v>
      </c>
      <c r="J7" s="3"/>
      <c r="K7" s="17" t="s">
        <v>239</v>
      </c>
      <c r="L7" s="3"/>
      <c r="M7" s="17" t="s">
        <v>240</v>
      </c>
      <c r="O7" s="17" t="s">
        <v>238</v>
      </c>
      <c r="P7" s="3"/>
      <c r="Q7" s="17" t="s">
        <v>239</v>
      </c>
      <c r="R7" s="3"/>
      <c r="S7" s="17" t="s">
        <v>240</v>
      </c>
    </row>
    <row r="8" spans="1:19" ht="45" customHeight="1" x14ac:dyDescent="0.2">
      <c r="A8" s="18" t="s">
        <v>24</v>
      </c>
      <c r="C8" s="18" t="s">
        <v>241</v>
      </c>
      <c r="E8" s="19">
        <v>3933785</v>
      </c>
      <c r="G8" s="19">
        <v>271</v>
      </c>
      <c r="I8" s="19">
        <v>1066055735</v>
      </c>
      <c r="K8" s="19">
        <v>14406159</v>
      </c>
      <c r="M8" s="19">
        <v>1051649576</v>
      </c>
      <c r="O8" s="19">
        <v>1066055735</v>
      </c>
      <c r="Q8" s="19">
        <v>14406159</v>
      </c>
      <c r="S8" s="19">
        <v>1051649576</v>
      </c>
    </row>
    <row r="9" spans="1:19" ht="21.75" customHeight="1" x14ac:dyDescent="0.2">
      <c r="A9" s="14" t="s">
        <v>32</v>
      </c>
      <c r="C9" s="15"/>
      <c r="E9" s="15"/>
      <c r="G9" s="15"/>
      <c r="I9" s="15">
        <v>1066055735</v>
      </c>
      <c r="K9" s="15">
        <v>14406159</v>
      </c>
      <c r="M9" s="15">
        <v>1051649576</v>
      </c>
      <c r="O9" s="15">
        <v>1066055735</v>
      </c>
      <c r="Q9" s="15">
        <v>14406159</v>
      </c>
      <c r="S9" s="15">
        <v>1051649576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34"/>
  <sheetViews>
    <sheetView rightToLeft="1" topLeftCell="A13" workbookViewId="0">
      <selection activeCell="T34" sqref="T34"/>
    </sheetView>
  </sheetViews>
  <sheetFormatPr defaultRowHeight="12.75" x14ac:dyDescent="0.2"/>
  <cols>
    <col min="1" max="1" width="28.42578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7109375" bestFit="1" customWidth="1"/>
    <col min="11" max="11" width="1.28515625" customWidth="1"/>
    <col min="12" max="12" width="10.7109375" bestFit="1" customWidth="1"/>
    <col min="13" max="13" width="1.28515625" customWidth="1"/>
    <col min="14" max="14" width="17.7109375" bestFit="1" customWidth="1"/>
    <col min="15" max="15" width="1.28515625" customWidth="1"/>
    <col min="16" max="16" width="17.7109375" bestFit="1" customWidth="1"/>
    <col min="17" max="17" width="1.28515625" customWidth="1"/>
    <col min="18" max="18" width="10.7109375" bestFit="1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ht="14.45" customHeight="1" x14ac:dyDescent="0.2"/>
    <row r="5" spans="1:20" ht="14.45" customHeight="1" x14ac:dyDescent="0.2">
      <c r="A5" s="42" t="s">
        <v>242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4.45" customHeight="1" x14ac:dyDescent="0.2">
      <c r="A6" s="43" t="s">
        <v>192</v>
      </c>
      <c r="J6" s="43" t="s">
        <v>208</v>
      </c>
      <c r="K6" s="43"/>
      <c r="L6" s="43"/>
      <c r="M6" s="43"/>
      <c r="N6" s="43"/>
      <c r="P6" s="43" t="s">
        <v>209</v>
      </c>
      <c r="Q6" s="43"/>
      <c r="R6" s="43"/>
      <c r="S6" s="43"/>
      <c r="T6" s="43"/>
    </row>
    <row r="7" spans="1:20" ht="42.75" customHeight="1" x14ac:dyDescent="0.2">
      <c r="A7" s="43"/>
      <c r="C7" s="16" t="s">
        <v>243</v>
      </c>
      <c r="E7" s="61" t="s">
        <v>91</v>
      </c>
      <c r="F7" s="61"/>
      <c r="H7" s="16" t="s">
        <v>244</v>
      </c>
      <c r="J7" s="17" t="s">
        <v>245</v>
      </c>
      <c r="K7" s="3"/>
      <c r="L7" s="17" t="s">
        <v>239</v>
      </c>
      <c r="M7" s="3"/>
      <c r="N7" s="17" t="s">
        <v>246</v>
      </c>
      <c r="P7" s="17" t="s">
        <v>245</v>
      </c>
      <c r="Q7" s="3"/>
      <c r="R7" s="17" t="s">
        <v>239</v>
      </c>
      <c r="S7" s="3"/>
      <c r="T7" s="17" t="s">
        <v>246</v>
      </c>
    </row>
    <row r="8" spans="1:20" ht="21.75" customHeight="1" x14ac:dyDescent="0.2">
      <c r="A8" s="5" t="s">
        <v>157</v>
      </c>
      <c r="C8" s="3"/>
      <c r="E8" s="5" t="s">
        <v>159</v>
      </c>
      <c r="F8" s="3"/>
      <c r="H8" s="7">
        <v>23</v>
      </c>
      <c r="J8" s="6">
        <v>7147320643</v>
      </c>
      <c r="L8" s="6">
        <v>0</v>
      </c>
      <c r="N8" s="6">
        <f>J8</f>
        <v>7147320643</v>
      </c>
      <c r="P8" s="6">
        <v>13534676130</v>
      </c>
      <c r="R8" s="6">
        <v>0</v>
      </c>
      <c r="T8" s="6">
        <f>P8</f>
        <v>13534676130</v>
      </c>
    </row>
    <row r="9" spans="1:20" ht="21.75" customHeight="1" x14ac:dyDescent="0.2">
      <c r="A9" s="8" t="s">
        <v>154</v>
      </c>
      <c r="E9" s="8" t="s">
        <v>156</v>
      </c>
      <c r="H9" s="10">
        <v>23</v>
      </c>
      <c r="J9" s="9">
        <v>192355997496</v>
      </c>
      <c r="L9" s="9">
        <v>0</v>
      </c>
      <c r="N9" s="9">
        <f t="shared" ref="N9:N31" si="0">J9</f>
        <v>192355997496</v>
      </c>
      <c r="P9" s="9">
        <v>347964455693</v>
      </c>
      <c r="R9" s="9">
        <v>0</v>
      </c>
      <c r="T9" s="9">
        <f t="shared" ref="T9:T31" si="1">P9</f>
        <v>347964455693</v>
      </c>
    </row>
    <row r="10" spans="1:20" ht="21.75" customHeight="1" x14ac:dyDescent="0.2">
      <c r="A10" s="8" t="s">
        <v>152</v>
      </c>
      <c r="E10" s="8" t="s">
        <v>153</v>
      </c>
      <c r="H10" s="10">
        <v>23</v>
      </c>
      <c r="J10" s="9">
        <v>72487040772</v>
      </c>
      <c r="L10" s="9">
        <v>0</v>
      </c>
      <c r="N10" s="9">
        <f t="shared" si="0"/>
        <v>72487040772</v>
      </c>
      <c r="P10" s="9">
        <v>135341681711</v>
      </c>
      <c r="R10" s="9">
        <v>0</v>
      </c>
      <c r="T10" s="9">
        <f t="shared" si="1"/>
        <v>135341681711</v>
      </c>
    </row>
    <row r="11" spans="1:20" ht="21.75" customHeight="1" x14ac:dyDescent="0.2">
      <c r="A11" s="8" t="s">
        <v>147</v>
      </c>
      <c r="E11" s="8" t="s">
        <v>149</v>
      </c>
      <c r="H11" s="10">
        <v>23</v>
      </c>
      <c r="J11" s="9">
        <v>94430037291</v>
      </c>
      <c r="L11" s="9">
        <v>0</v>
      </c>
      <c r="N11" s="9">
        <f t="shared" si="0"/>
        <v>94430037291</v>
      </c>
      <c r="P11" s="9">
        <v>174697204748</v>
      </c>
      <c r="R11" s="9">
        <v>0</v>
      </c>
      <c r="T11" s="9">
        <f t="shared" si="1"/>
        <v>174697204748</v>
      </c>
    </row>
    <row r="12" spans="1:20" ht="21.75" customHeight="1" x14ac:dyDescent="0.2">
      <c r="A12" s="8" t="s">
        <v>150</v>
      </c>
      <c r="E12" s="8" t="s">
        <v>151</v>
      </c>
      <c r="H12" s="10">
        <v>23</v>
      </c>
      <c r="J12" s="9">
        <v>56207742498</v>
      </c>
      <c r="L12" s="9">
        <v>0</v>
      </c>
      <c r="N12" s="9">
        <f t="shared" si="0"/>
        <v>56207742498</v>
      </c>
      <c r="P12" s="9">
        <v>105227521504</v>
      </c>
      <c r="R12" s="9">
        <v>0</v>
      </c>
      <c r="T12" s="9">
        <f t="shared" si="1"/>
        <v>105227521504</v>
      </c>
    </row>
    <row r="13" spans="1:20" ht="21.75" customHeight="1" x14ac:dyDescent="0.2">
      <c r="A13" s="8" t="s">
        <v>144</v>
      </c>
      <c r="E13" s="8" t="s">
        <v>146</v>
      </c>
      <c r="H13" s="10">
        <v>23</v>
      </c>
      <c r="J13" s="9">
        <v>46621005457</v>
      </c>
      <c r="L13" s="9">
        <v>0</v>
      </c>
      <c r="N13" s="9">
        <f t="shared" si="0"/>
        <v>46621005457</v>
      </c>
      <c r="P13" s="9">
        <v>73099358017</v>
      </c>
      <c r="R13" s="9">
        <v>0</v>
      </c>
      <c r="T13" s="9">
        <f t="shared" si="1"/>
        <v>73099358017</v>
      </c>
    </row>
    <row r="14" spans="1:20" ht="21.75" customHeight="1" x14ac:dyDescent="0.2">
      <c r="A14" s="8" t="s">
        <v>141</v>
      </c>
      <c r="E14" s="8" t="s">
        <v>143</v>
      </c>
      <c r="H14" s="10">
        <v>23</v>
      </c>
      <c r="J14" s="9">
        <v>5312993678</v>
      </c>
      <c r="L14" s="9">
        <v>0</v>
      </c>
      <c r="N14" s="9">
        <f t="shared" si="0"/>
        <v>5312993678</v>
      </c>
      <c r="P14" s="9">
        <v>9948974233</v>
      </c>
      <c r="R14" s="9">
        <v>0</v>
      </c>
      <c r="T14" s="9">
        <f t="shared" si="1"/>
        <v>9948974233</v>
      </c>
    </row>
    <row r="15" spans="1:20" ht="21.75" customHeight="1" x14ac:dyDescent="0.2">
      <c r="A15" s="8" t="s">
        <v>138</v>
      </c>
      <c r="E15" s="8" t="s">
        <v>140</v>
      </c>
      <c r="H15" s="10">
        <v>23</v>
      </c>
      <c r="J15" s="9">
        <v>21978996936</v>
      </c>
      <c r="L15" s="9">
        <v>0</v>
      </c>
      <c r="N15" s="9">
        <f t="shared" si="0"/>
        <v>21978996936</v>
      </c>
      <c r="P15" s="9">
        <v>41278040375</v>
      </c>
      <c r="R15" s="9">
        <v>0</v>
      </c>
      <c r="T15" s="9">
        <f t="shared" si="1"/>
        <v>41278040375</v>
      </c>
    </row>
    <row r="16" spans="1:20" ht="21.75" customHeight="1" x14ac:dyDescent="0.2">
      <c r="A16" s="8" t="s">
        <v>133</v>
      </c>
      <c r="E16" s="8" t="s">
        <v>135</v>
      </c>
      <c r="H16" s="10">
        <v>23</v>
      </c>
      <c r="J16" s="9">
        <v>32437569966</v>
      </c>
      <c r="L16" s="9">
        <v>0</v>
      </c>
      <c r="N16" s="9">
        <f t="shared" si="0"/>
        <v>32437569966</v>
      </c>
      <c r="P16" s="9">
        <v>60610747364</v>
      </c>
      <c r="R16" s="9">
        <v>0</v>
      </c>
      <c r="T16" s="9">
        <f t="shared" si="1"/>
        <v>60610747364</v>
      </c>
    </row>
    <row r="17" spans="1:20" ht="21.75" customHeight="1" x14ac:dyDescent="0.2">
      <c r="A17" s="8" t="s">
        <v>136</v>
      </c>
      <c r="E17" s="8" t="s">
        <v>137</v>
      </c>
      <c r="H17" s="10">
        <v>23</v>
      </c>
      <c r="J17" s="9">
        <v>344602420232</v>
      </c>
      <c r="L17" s="9">
        <v>0</v>
      </c>
      <c r="N17" s="9">
        <f t="shared" si="0"/>
        <v>344602420232</v>
      </c>
      <c r="P17" s="9">
        <v>675464997468</v>
      </c>
      <c r="R17" s="9">
        <v>0</v>
      </c>
      <c r="T17" s="9">
        <f t="shared" si="1"/>
        <v>675464997468</v>
      </c>
    </row>
    <row r="18" spans="1:20" ht="21.75" customHeight="1" x14ac:dyDescent="0.2">
      <c r="A18" s="8" t="s">
        <v>130</v>
      </c>
      <c r="E18" s="8" t="s">
        <v>132</v>
      </c>
      <c r="H18" s="10">
        <v>23</v>
      </c>
      <c r="J18" s="9">
        <v>24085254439</v>
      </c>
      <c r="L18" s="9">
        <v>0</v>
      </c>
      <c r="N18" s="9">
        <f t="shared" si="0"/>
        <v>24085254439</v>
      </c>
      <c r="P18" s="9">
        <v>39800523749</v>
      </c>
      <c r="R18" s="9">
        <v>0</v>
      </c>
      <c r="T18" s="9">
        <f t="shared" si="1"/>
        <v>39800523749</v>
      </c>
    </row>
    <row r="19" spans="1:20" ht="21.75" customHeight="1" x14ac:dyDescent="0.2">
      <c r="A19" s="8" t="s">
        <v>126</v>
      </c>
      <c r="E19" s="8" t="s">
        <v>127</v>
      </c>
      <c r="H19" s="10">
        <v>23</v>
      </c>
      <c r="J19" s="9">
        <v>2339924642</v>
      </c>
      <c r="L19" s="9">
        <v>0</v>
      </c>
      <c r="N19" s="9">
        <f t="shared" si="0"/>
        <v>2339924642</v>
      </c>
      <c r="P19" s="9">
        <v>4380504092</v>
      </c>
      <c r="R19" s="9">
        <v>0</v>
      </c>
      <c r="T19" s="9">
        <f t="shared" si="1"/>
        <v>4380504092</v>
      </c>
    </row>
    <row r="20" spans="1:20" ht="21.75" customHeight="1" x14ac:dyDescent="0.2">
      <c r="A20" s="8" t="s">
        <v>123</v>
      </c>
      <c r="E20" s="8" t="s">
        <v>125</v>
      </c>
      <c r="H20" s="10">
        <v>23</v>
      </c>
      <c r="J20" s="9">
        <v>2602370554</v>
      </c>
      <c r="L20" s="9">
        <v>0</v>
      </c>
      <c r="N20" s="9">
        <f t="shared" si="0"/>
        <v>2602370554</v>
      </c>
      <c r="P20" s="9">
        <v>4864450517</v>
      </c>
      <c r="R20" s="9">
        <v>0</v>
      </c>
      <c r="T20" s="9">
        <f t="shared" si="1"/>
        <v>4864450517</v>
      </c>
    </row>
    <row r="21" spans="1:20" ht="21.75" customHeight="1" x14ac:dyDescent="0.2">
      <c r="A21" s="8" t="s">
        <v>128</v>
      </c>
      <c r="E21" s="8" t="s">
        <v>129</v>
      </c>
      <c r="H21" s="10">
        <v>23</v>
      </c>
      <c r="J21" s="9">
        <v>7561624544</v>
      </c>
      <c r="L21" s="9">
        <v>0</v>
      </c>
      <c r="N21" s="9">
        <f t="shared" si="0"/>
        <v>7561624544</v>
      </c>
      <c r="P21" s="9">
        <v>14134477643</v>
      </c>
      <c r="R21" s="9">
        <v>0</v>
      </c>
      <c r="T21" s="9">
        <f t="shared" si="1"/>
        <v>14134477643</v>
      </c>
    </row>
    <row r="22" spans="1:20" ht="21.75" customHeight="1" x14ac:dyDescent="0.2">
      <c r="A22" s="8" t="s">
        <v>120</v>
      </c>
      <c r="E22" s="8" t="s">
        <v>122</v>
      </c>
      <c r="H22" s="10">
        <v>23</v>
      </c>
      <c r="J22" s="9">
        <v>12649202781</v>
      </c>
      <c r="L22" s="9">
        <v>0</v>
      </c>
      <c r="N22" s="9">
        <f t="shared" si="0"/>
        <v>12649202781</v>
      </c>
      <c r="P22" s="9">
        <v>23676331809</v>
      </c>
      <c r="R22" s="9">
        <v>0</v>
      </c>
      <c r="T22" s="9">
        <f t="shared" si="1"/>
        <v>23676331809</v>
      </c>
    </row>
    <row r="23" spans="1:20" ht="21.75" customHeight="1" x14ac:dyDescent="0.2">
      <c r="A23" s="8" t="s">
        <v>273</v>
      </c>
      <c r="E23" s="8" t="s">
        <v>170</v>
      </c>
      <c r="H23" s="10">
        <v>23</v>
      </c>
      <c r="J23" s="9">
        <v>280709673885</v>
      </c>
      <c r="L23" s="9">
        <v>0</v>
      </c>
      <c r="N23" s="9">
        <f t="shared" si="0"/>
        <v>280709673885</v>
      </c>
      <c r="P23" s="9">
        <v>491537380558</v>
      </c>
      <c r="R23" s="9">
        <v>0</v>
      </c>
      <c r="T23" s="9">
        <f>P23</f>
        <v>491537380558</v>
      </c>
    </row>
    <row r="24" spans="1:20" ht="21.75" customHeight="1" x14ac:dyDescent="0.2">
      <c r="A24" s="8" t="s">
        <v>274</v>
      </c>
      <c r="E24" s="8" t="s">
        <v>170</v>
      </c>
      <c r="H24" s="10">
        <v>23</v>
      </c>
      <c r="J24" s="9">
        <v>195916857530</v>
      </c>
      <c r="L24" s="9">
        <v>0</v>
      </c>
      <c r="N24" s="9">
        <f t="shared" si="0"/>
        <v>195916857530</v>
      </c>
      <c r="P24" s="9">
        <v>378636993751</v>
      </c>
      <c r="R24" s="9">
        <v>0</v>
      </c>
      <c r="T24" s="9">
        <f>P24</f>
        <v>378636993751</v>
      </c>
    </row>
    <row r="25" spans="1:20" ht="21.75" customHeight="1" x14ac:dyDescent="0.2">
      <c r="A25" s="8" t="s">
        <v>97</v>
      </c>
      <c r="E25" s="8" t="s">
        <v>99</v>
      </c>
      <c r="H25" s="10">
        <v>23</v>
      </c>
      <c r="J25" s="9">
        <v>26321827135</v>
      </c>
      <c r="L25" s="9">
        <v>0</v>
      </c>
      <c r="N25" s="9">
        <f t="shared" si="0"/>
        <v>26321827135</v>
      </c>
      <c r="P25" s="9">
        <v>49969807970</v>
      </c>
      <c r="R25" s="9">
        <v>0</v>
      </c>
      <c r="T25" s="9">
        <f t="shared" si="1"/>
        <v>49969807970</v>
      </c>
    </row>
    <row r="26" spans="1:20" ht="21.75" customHeight="1" x14ac:dyDescent="0.2">
      <c r="A26" s="8" t="s">
        <v>117</v>
      </c>
      <c r="E26" s="8" t="s">
        <v>119</v>
      </c>
      <c r="H26" s="10">
        <v>23</v>
      </c>
      <c r="J26" s="9">
        <v>96807217</v>
      </c>
      <c r="L26" s="9">
        <v>0</v>
      </c>
      <c r="N26" s="9">
        <f t="shared" si="0"/>
        <v>96807217</v>
      </c>
      <c r="P26" s="9">
        <v>180694376</v>
      </c>
      <c r="R26" s="9">
        <v>0</v>
      </c>
      <c r="T26" s="9">
        <f t="shared" si="1"/>
        <v>180694376</v>
      </c>
    </row>
    <row r="27" spans="1:20" ht="21.75" customHeight="1" x14ac:dyDescent="0.2">
      <c r="A27" s="8" t="s">
        <v>160</v>
      </c>
      <c r="E27" s="8" t="s">
        <v>162</v>
      </c>
      <c r="H27" s="10">
        <v>23</v>
      </c>
      <c r="J27" s="9">
        <v>17247513150</v>
      </c>
      <c r="L27" s="9">
        <v>0</v>
      </c>
      <c r="N27" s="9">
        <f t="shared" si="0"/>
        <v>17247513150</v>
      </c>
      <c r="P27" s="9">
        <v>31090983346</v>
      </c>
      <c r="R27" s="9">
        <v>0</v>
      </c>
      <c r="T27" s="9">
        <f t="shared" si="1"/>
        <v>31090983346</v>
      </c>
    </row>
    <row r="28" spans="1:20" ht="21.75" customHeight="1" x14ac:dyDescent="0.2">
      <c r="A28" s="8" t="s">
        <v>163</v>
      </c>
      <c r="E28" s="8" t="s">
        <v>165</v>
      </c>
      <c r="H28" s="10">
        <v>23</v>
      </c>
      <c r="J28" s="9">
        <v>6325489859</v>
      </c>
      <c r="L28" s="9">
        <v>0</v>
      </c>
      <c r="N28" s="9">
        <f t="shared" si="0"/>
        <v>6325489859</v>
      </c>
      <c r="P28" s="9">
        <v>6325489859</v>
      </c>
      <c r="R28" s="9">
        <v>0</v>
      </c>
      <c r="T28" s="9">
        <f t="shared" si="1"/>
        <v>6325489859</v>
      </c>
    </row>
    <row r="29" spans="1:20" ht="21.75" customHeight="1" x14ac:dyDescent="0.2">
      <c r="A29" s="8" t="s">
        <v>114</v>
      </c>
      <c r="E29" s="8" t="s">
        <v>116</v>
      </c>
      <c r="H29" s="10">
        <v>23</v>
      </c>
      <c r="J29" s="9">
        <v>32709636363</v>
      </c>
      <c r="L29" s="9">
        <v>0</v>
      </c>
      <c r="N29" s="9">
        <f t="shared" si="0"/>
        <v>32709636363</v>
      </c>
      <c r="P29" s="9">
        <v>61119321177</v>
      </c>
      <c r="R29" s="9">
        <v>0</v>
      </c>
      <c r="T29" s="9">
        <f t="shared" si="1"/>
        <v>61119321177</v>
      </c>
    </row>
    <row r="30" spans="1:20" ht="21.75" customHeight="1" x14ac:dyDescent="0.2">
      <c r="A30" s="8" t="s">
        <v>108</v>
      </c>
      <c r="E30" s="8" t="s">
        <v>110</v>
      </c>
      <c r="H30" s="10">
        <v>23</v>
      </c>
      <c r="J30" s="9">
        <v>101704893</v>
      </c>
      <c r="L30" s="9">
        <v>0</v>
      </c>
      <c r="N30" s="9">
        <f t="shared" si="0"/>
        <v>101704893</v>
      </c>
      <c r="P30" s="9">
        <v>189996138</v>
      </c>
      <c r="R30" s="9">
        <v>0</v>
      </c>
      <c r="T30" s="9">
        <f t="shared" si="1"/>
        <v>189996138</v>
      </c>
    </row>
    <row r="31" spans="1:20" ht="21.75" customHeight="1" x14ac:dyDescent="0.2">
      <c r="A31" s="8" t="s">
        <v>111</v>
      </c>
      <c r="E31" s="8" t="s">
        <v>113</v>
      </c>
      <c r="H31" s="10">
        <v>18</v>
      </c>
      <c r="J31" s="9">
        <v>3284938238</v>
      </c>
      <c r="L31" s="9">
        <v>0</v>
      </c>
      <c r="N31" s="9">
        <f t="shared" si="0"/>
        <v>3284938238</v>
      </c>
      <c r="P31" s="9">
        <v>6155155574</v>
      </c>
      <c r="R31" s="9">
        <v>0</v>
      </c>
      <c r="T31" s="9">
        <f t="shared" si="1"/>
        <v>6155155574</v>
      </c>
    </row>
    <row r="32" spans="1:20" ht="21.75" customHeight="1" x14ac:dyDescent="0.2">
      <c r="A32" s="50" t="s">
        <v>93</v>
      </c>
      <c r="B32" s="50"/>
      <c r="D32" s="9"/>
      <c r="E32" s="8"/>
      <c r="H32" s="10"/>
      <c r="J32" s="9">
        <v>41155447168</v>
      </c>
      <c r="L32" s="9"/>
      <c r="N32" s="9">
        <f>J32</f>
        <v>41155447168</v>
      </c>
      <c r="P32" s="9">
        <v>41155447168</v>
      </c>
      <c r="R32" s="9"/>
      <c r="T32" s="9">
        <f>P32</f>
        <v>41155447168</v>
      </c>
    </row>
    <row r="33" spans="1:20" ht="21.75" customHeight="1" thickBot="1" x14ac:dyDescent="0.25">
      <c r="A33" s="14" t="s">
        <v>32</v>
      </c>
      <c r="C33" s="15"/>
      <c r="E33" s="15"/>
      <c r="H33" s="15"/>
      <c r="J33" s="15">
        <f>SUM(J8:J32)</f>
        <v>1526689397367</v>
      </c>
      <c r="L33" s="15">
        <v>0</v>
      </c>
      <c r="N33" s="15">
        <f>SUM(N8:N32)</f>
        <v>1526689397367</v>
      </c>
      <c r="P33" s="15">
        <f>SUM(P8:P32)</f>
        <v>2790385214970</v>
      </c>
      <c r="R33" s="15">
        <v>0</v>
      </c>
      <c r="T33" s="15">
        <f>SUM(T8:T32)</f>
        <v>2790385214970</v>
      </c>
    </row>
    <row r="34" spans="1:20" ht="13.5" thickTop="1" x14ac:dyDescent="0.2"/>
  </sheetData>
  <mergeCells count="9">
    <mergeCell ref="A32:B32"/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3"/>
  <sheetViews>
    <sheetView rightToLeft="1" workbookViewId="0">
      <selection activeCell="A6" sqref="A6:M7"/>
    </sheetView>
  </sheetViews>
  <sheetFormatPr defaultRowHeight="12.75" x14ac:dyDescent="0.2"/>
  <cols>
    <col min="1" max="1" width="29.140625" bestFit="1" customWidth="1"/>
    <col min="2" max="2" width="1.28515625" customWidth="1"/>
    <col min="3" max="3" width="17.5703125" bestFit="1" customWidth="1"/>
    <col min="4" max="4" width="1.28515625" customWidth="1"/>
    <col min="5" max="5" width="14.7109375" bestFit="1" customWidth="1"/>
    <col min="6" max="6" width="1.28515625" customWidth="1"/>
    <col min="7" max="7" width="17.5703125" bestFit="1" customWidth="1"/>
    <col min="8" max="8" width="1.28515625" customWidth="1"/>
    <col min="9" max="9" width="17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45" customHeight="1" x14ac:dyDescent="0.2"/>
    <row r="5" spans="1:13" ht="14.45" customHeight="1" x14ac:dyDescent="0.2">
      <c r="A5" s="42" t="s">
        <v>247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 x14ac:dyDescent="0.2">
      <c r="A6" s="43" t="s">
        <v>192</v>
      </c>
      <c r="C6" s="43" t="s">
        <v>208</v>
      </c>
      <c r="D6" s="43"/>
      <c r="E6" s="43"/>
      <c r="F6" s="43"/>
      <c r="G6" s="43"/>
      <c r="I6" s="43" t="s">
        <v>209</v>
      </c>
      <c r="J6" s="43"/>
      <c r="K6" s="43"/>
      <c r="L6" s="43"/>
      <c r="M6" s="43"/>
    </row>
    <row r="7" spans="1:13" ht="29.1" customHeight="1" x14ac:dyDescent="0.2">
      <c r="A7" s="43"/>
      <c r="C7" s="17" t="s">
        <v>245</v>
      </c>
      <c r="D7" s="3"/>
      <c r="E7" s="17" t="s">
        <v>239</v>
      </c>
      <c r="F7" s="3"/>
      <c r="G7" s="17" t="s">
        <v>246</v>
      </c>
      <c r="I7" s="17" t="s">
        <v>245</v>
      </c>
      <c r="J7" s="3"/>
      <c r="K7" s="17" t="s">
        <v>239</v>
      </c>
      <c r="L7" s="3"/>
      <c r="M7" s="17" t="s">
        <v>246</v>
      </c>
    </row>
    <row r="8" spans="1:13" ht="21.75" customHeight="1" x14ac:dyDescent="0.2">
      <c r="A8" s="5" t="s">
        <v>260</v>
      </c>
      <c r="C8" s="6">
        <v>191007333417</v>
      </c>
      <c r="E8" s="6">
        <v>-496028255</v>
      </c>
      <c r="G8" s="6">
        <v>191503361672</v>
      </c>
      <c r="I8" s="6">
        <v>487741062717</v>
      </c>
      <c r="K8" s="6">
        <v>591223839</v>
      </c>
      <c r="M8" s="6">
        <f>I8-K8</f>
        <v>487149838878</v>
      </c>
    </row>
    <row r="9" spans="1:13" ht="21.75" customHeight="1" x14ac:dyDescent="0.2">
      <c r="A9" s="8" t="s">
        <v>319</v>
      </c>
      <c r="C9" s="9">
        <v>543923961715</v>
      </c>
      <c r="E9" s="9">
        <v>-1381267015</v>
      </c>
      <c r="G9" s="9">
        <v>545305228730</v>
      </c>
      <c r="I9" s="9">
        <v>1098457349123</v>
      </c>
      <c r="K9" s="9">
        <v>420595994</v>
      </c>
      <c r="M9" s="9">
        <f t="shared" ref="M9:M18" si="0">I9-K9</f>
        <v>1098036753129</v>
      </c>
    </row>
    <row r="10" spans="1:13" ht="21.75" customHeight="1" x14ac:dyDescent="0.2">
      <c r="A10" s="8" t="s">
        <v>312</v>
      </c>
      <c r="C10" s="9">
        <v>232898632886</v>
      </c>
      <c r="E10" s="9">
        <v>0</v>
      </c>
      <c r="G10" s="9">
        <v>232898632886</v>
      </c>
      <c r="I10" s="9">
        <v>232898637075</v>
      </c>
      <c r="K10" s="9">
        <v>0</v>
      </c>
      <c r="M10" s="9">
        <f t="shared" si="0"/>
        <v>232898637075</v>
      </c>
    </row>
    <row r="11" spans="1:13" ht="21.75" customHeight="1" x14ac:dyDescent="0.2">
      <c r="A11" s="8" t="s">
        <v>265</v>
      </c>
      <c r="C11" s="9">
        <v>48635</v>
      </c>
      <c r="E11" s="9">
        <v>0</v>
      </c>
      <c r="G11" s="9">
        <v>48635</v>
      </c>
      <c r="I11" s="9">
        <v>106281</v>
      </c>
      <c r="K11" s="9">
        <v>0</v>
      </c>
      <c r="M11" s="9">
        <f t="shared" si="0"/>
        <v>106281</v>
      </c>
    </row>
    <row r="12" spans="1:13" ht="21.75" customHeight="1" x14ac:dyDescent="0.2">
      <c r="A12" s="8" t="s">
        <v>320</v>
      </c>
      <c r="C12" s="9">
        <v>558435079846</v>
      </c>
      <c r="E12" s="9">
        <v>-656973215</v>
      </c>
      <c r="G12" s="9">
        <v>559092053061</v>
      </c>
      <c r="I12" s="9">
        <v>1120622122356</v>
      </c>
      <c r="K12" s="9">
        <v>1524466719</v>
      </c>
      <c r="M12" s="9">
        <f t="shared" si="0"/>
        <v>1119097655637</v>
      </c>
    </row>
    <row r="13" spans="1:13" ht="21.75" customHeight="1" x14ac:dyDescent="0.2">
      <c r="A13" s="8" t="s">
        <v>266</v>
      </c>
      <c r="C13" s="9">
        <v>2065</v>
      </c>
      <c r="E13" s="9">
        <v>0</v>
      </c>
      <c r="G13" s="9">
        <v>2065</v>
      </c>
      <c r="I13" s="9">
        <v>3989</v>
      </c>
      <c r="K13" s="9">
        <v>0</v>
      </c>
      <c r="M13" s="9">
        <f t="shared" si="0"/>
        <v>3989</v>
      </c>
    </row>
    <row r="14" spans="1:13" ht="21.75" customHeight="1" x14ac:dyDescent="0.2">
      <c r="A14" s="8" t="s">
        <v>267</v>
      </c>
      <c r="C14" s="9">
        <v>1719261</v>
      </c>
      <c r="E14" s="9">
        <v>0</v>
      </c>
      <c r="G14" s="9">
        <v>1719261</v>
      </c>
      <c r="I14" s="9">
        <v>3300739</v>
      </c>
      <c r="K14" s="9">
        <v>0</v>
      </c>
      <c r="M14" s="9">
        <f t="shared" si="0"/>
        <v>3300739</v>
      </c>
    </row>
    <row r="15" spans="1:13" ht="21.75" customHeight="1" x14ac:dyDescent="0.2">
      <c r="A15" s="8" t="s">
        <v>315</v>
      </c>
      <c r="C15" s="9">
        <v>85629154659</v>
      </c>
      <c r="E15" s="9">
        <v>40055864</v>
      </c>
      <c r="G15" s="9">
        <v>85589098795</v>
      </c>
      <c r="I15" s="9">
        <v>161464828525</v>
      </c>
      <c r="K15" s="9">
        <v>291666406</v>
      </c>
      <c r="M15" s="9">
        <f t="shared" si="0"/>
        <v>161173162119</v>
      </c>
    </row>
    <row r="16" spans="1:13" ht="21.75" customHeight="1" x14ac:dyDescent="0.2">
      <c r="A16" s="8" t="s">
        <v>271</v>
      </c>
      <c r="C16" s="9">
        <v>15854</v>
      </c>
      <c r="E16" s="9">
        <v>0</v>
      </c>
      <c r="G16" s="9">
        <v>15854</v>
      </c>
      <c r="I16" s="9">
        <v>35532</v>
      </c>
      <c r="K16" s="9">
        <v>0</v>
      </c>
      <c r="M16" s="9">
        <f t="shared" si="0"/>
        <v>35532</v>
      </c>
    </row>
    <row r="17" spans="1:13" ht="21.75" customHeight="1" x14ac:dyDescent="0.2">
      <c r="A17" s="8" t="s">
        <v>317</v>
      </c>
      <c r="C17" s="9">
        <v>575083301877</v>
      </c>
      <c r="E17" s="9">
        <v>0</v>
      </c>
      <c r="G17" s="9">
        <v>575083301877</v>
      </c>
      <c r="I17" s="9">
        <v>743868655809</v>
      </c>
      <c r="K17" s="9">
        <v>0</v>
      </c>
      <c r="M17" s="9">
        <f t="shared" si="0"/>
        <v>743868655809</v>
      </c>
    </row>
    <row r="18" spans="1:13" ht="21.75" customHeight="1" x14ac:dyDescent="0.2">
      <c r="A18" s="8" t="s">
        <v>272</v>
      </c>
      <c r="C18" s="9">
        <v>-3315059990</v>
      </c>
      <c r="E18" s="9">
        <v>-25989618</v>
      </c>
      <c r="G18" s="9">
        <v>-3289070372</v>
      </c>
      <c r="I18" s="9">
        <v>46684940011</v>
      </c>
      <c r="K18" s="9">
        <v>0</v>
      </c>
      <c r="M18" s="9">
        <f t="shared" si="0"/>
        <v>46684940011</v>
      </c>
    </row>
    <row r="19" spans="1:13" ht="21.75" customHeight="1" thickBot="1" x14ac:dyDescent="0.25">
      <c r="A19" s="14" t="s">
        <v>32</v>
      </c>
      <c r="C19" s="15">
        <v>2183664190225</v>
      </c>
      <c r="E19" s="15">
        <v>-2520202239</v>
      </c>
      <c r="G19" s="15">
        <v>2186184392464</v>
      </c>
      <c r="I19" s="15">
        <f>SUM(I8:I18)</f>
        <v>3891741042157</v>
      </c>
      <c r="K19" s="15">
        <v>2827952958</v>
      </c>
      <c r="M19" s="15">
        <f>SUM(M8:M18)</f>
        <v>3888913089199</v>
      </c>
    </row>
    <row r="20" spans="1:13" ht="13.5" thickTop="1" x14ac:dyDescent="0.2"/>
    <row r="21" spans="1:13" x14ac:dyDescent="0.2">
      <c r="I21" s="26"/>
      <c r="M21" s="26"/>
    </row>
    <row r="22" spans="1:13" x14ac:dyDescent="0.2">
      <c r="I22" s="26"/>
    </row>
    <row r="23" spans="1:13" x14ac:dyDescent="0.2">
      <c r="E23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15"/>
  <sheetViews>
    <sheetView rightToLeft="1" topLeftCell="E1" workbookViewId="0">
      <selection activeCell="O14" sqref="O14"/>
    </sheetView>
  </sheetViews>
  <sheetFormatPr defaultRowHeight="12.75" x14ac:dyDescent="0.2"/>
  <cols>
    <col min="1" max="1" width="27.85546875" bestFit="1" customWidth="1"/>
    <col min="2" max="2" width="1.28515625" customWidth="1"/>
    <col min="3" max="3" width="11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26.28515625" customWidth="1"/>
    <col min="18" max="18" width="1.28515625" customWidth="1"/>
    <col min="19" max="19" width="0.28515625" customWidth="1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42" t="s">
        <v>248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43" t="s">
        <v>192</v>
      </c>
      <c r="C6" s="43" t="s">
        <v>208</v>
      </c>
      <c r="D6" s="43"/>
      <c r="E6" s="43"/>
      <c r="F6" s="43"/>
      <c r="G6" s="43"/>
      <c r="H6" s="43"/>
      <c r="I6" s="43"/>
      <c r="K6" s="43" t="s">
        <v>209</v>
      </c>
      <c r="L6" s="43"/>
      <c r="M6" s="43"/>
      <c r="N6" s="43"/>
      <c r="O6" s="43"/>
      <c r="P6" s="43"/>
      <c r="Q6" s="43"/>
      <c r="R6" s="43"/>
    </row>
    <row r="7" spans="1:18" ht="29.1" customHeight="1" x14ac:dyDescent="0.2">
      <c r="A7" s="43"/>
      <c r="C7" s="17" t="s">
        <v>13</v>
      </c>
      <c r="D7" s="3"/>
      <c r="E7" s="17" t="s">
        <v>249</v>
      </c>
      <c r="F7" s="3"/>
      <c r="G7" s="17" t="s">
        <v>250</v>
      </c>
      <c r="H7" s="3"/>
      <c r="I7" s="17" t="s">
        <v>251</v>
      </c>
      <c r="K7" s="17" t="s">
        <v>13</v>
      </c>
      <c r="L7" s="3"/>
      <c r="M7" s="17" t="s">
        <v>249</v>
      </c>
      <c r="N7" s="3"/>
      <c r="O7" s="17" t="s">
        <v>250</v>
      </c>
      <c r="P7" s="3"/>
      <c r="Q7" s="62" t="s">
        <v>251</v>
      </c>
      <c r="R7" s="62"/>
    </row>
    <row r="8" spans="1:18" ht="21.75" customHeight="1" x14ac:dyDescent="0.2">
      <c r="A8" s="5" t="s">
        <v>76</v>
      </c>
      <c r="C8" s="6">
        <v>2000000</v>
      </c>
      <c r="E8" s="6">
        <v>24145803289</v>
      </c>
      <c r="G8" s="6">
        <f>E8-I8</f>
        <v>19657299156</v>
      </c>
      <c r="I8" s="6">
        <v>4488504133</v>
      </c>
      <c r="K8" s="6">
        <v>2000000</v>
      </c>
      <c r="M8" s="6">
        <v>24145803289</v>
      </c>
      <c r="O8" s="6">
        <f>M8-Q8</f>
        <v>19657299156</v>
      </c>
      <c r="Q8" s="46">
        <v>4488504133</v>
      </c>
      <c r="R8" s="46"/>
    </row>
    <row r="9" spans="1:18" ht="21.75" customHeight="1" x14ac:dyDescent="0.2">
      <c r="A9" s="8" t="s">
        <v>68</v>
      </c>
      <c r="C9" s="9">
        <v>40661573</v>
      </c>
      <c r="E9" s="9">
        <v>3098160448882</v>
      </c>
      <c r="G9" s="9">
        <f>E9-I9</f>
        <v>2700483721474</v>
      </c>
      <c r="I9" s="9">
        <v>397676727408</v>
      </c>
      <c r="K9" s="9">
        <v>41424964</v>
      </c>
      <c r="M9" s="9">
        <v>3147160315684</v>
      </c>
      <c r="O9" s="9">
        <f t="shared" ref="O9:O14" si="0">M9-Q9</f>
        <v>2750461474918</v>
      </c>
      <c r="Q9" s="45">
        <v>396698840766</v>
      </c>
      <c r="R9" s="45"/>
    </row>
    <row r="10" spans="1:18" ht="21.75" customHeight="1" x14ac:dyDescent="0.2">
      <c r="A10" s="8" t="s">
        <v>63</v>
      </c>
      <c r="C10" s="9">
        <v>53527</v>
      </c>
      <c r="E10" s="9">
        <v>1406551751</v>
      </c>
      <c r="G10" s="9">
        <f t="shared" ref="G10:G14" si="1">E10-I10</f>
        <v>1405552224</v>
      </c>
      <c r="I10" s="9">
        <v>999527</v>
      </c>
      <c r="K10" s="9">
        <v>53527</v>
      </c>
      <c r="M10" s="9">
        <v>1406551751</v>
      </c>
      <c r="O10" s="9">
        <f t="shared" si="0"/>
        <v>1405552224</v>
      </c>
      <c r="Q10" s="45">
        <v>999527</v>
      </c>
      <c r="R10" s="45"/>
    </row>
    <row r="11" spans="1:18" ht="21.75" customHeight="1" x14ac:dyDescent="0.2">
      <c r="A11" s="8" t="s">
        <v>25</v>
      </c>
      <c r="C11" s="9">
        <v>1</v>
      </c>
      <c r="E11" s="9">
        <v>1</v>
      </c>
      <c r="G11" s="9">
        <f t="shared" si="1"/>
        <v>1199</v>
      </c>
      <c r="I11" s="9">
        <v>-1198</v>
      </c>
      <c r="K11" s="9">
        <v>1</v>
      </c>
      <c r="M11" s="9">
        <v>1</v>
      </c>
      <c r="O11" s="9">
        <f t="shared" si="0"/>
        <v>1199</v>
      </c>
      <c r="Q11" s="45">
        <v>-1198</v>
      </c>
      <c r="R11" s="45"/>
    </row>
    <row r="12" spans="1:18" ht="21.75" customHeight="1" x14ac:dyDescent="0.2">
      <c r="A12" s="8" t="s">
        <v>75</v>
      </c>
      <c r="C12" s="9">
        <v>5000000</v>
      </c>
      <c r="E12" s="9">
        <v>54934000271</v>
      </c>
      <c r="G12" s="9">
        <f t="shared" si="1"/>
        <v>50067200271</v>
      </c>
      <c r="I12" s="9">
        <v>4866800000</v>
      </c>
      <c r="K12" s="9">
        <v>5000000</v>
      </c>
      <c r="M12" s="9">
        <v>54934000271</v>
      </c>
      <c r="O12" s="9">
        <f t="shared" si="0"/>
        <v>50067200271</v>
      </c>
      <c r="Q12" s="45">
        <v>4866800000</v>
      </c>
      <c r="R12" s="45"/>
    </row>
    <row r="13" spans="1:18" ht="21.75" customHeight="1" x14ac:dyDescent="0.2">
      <c r="A13" s="8" t="s">
        <v>136</v>
      </c>
      <c r="C13" s="9">
        <v>6000000</v>
      </c>
      <c r="E13" s="9">
        <v>4668180000000</v>
      </c>
      <c r="G13" s="9">
        <f t="shared" si="1"/>
        <v>4623112619034</v>
      </c>
      <c r="I13" s="9">
        <v>45067380966</v>
      </c>
      <c r="K13" s="9">
        <v>6000000</v>
      </c>
      <c r="M13" s="9">
        <v>4668180000000</v>
      </c>
      <c r="O13" s="9">
        <f t="shared" si="0"/>
        <v>4623112619034</v>
      </c>
      <c r="Q13" s="45">
        <v>45067380966</v>
      </c>
      <c r="R13" s="45"/>
    </row>
    <row r="14" spans="1:18" ht="21.75" customHeight="1" x14ac:dyDescent="0.2">
      <c r="A14" s="11" t="s">
        <v>103</v>
      </c>
      <c r="C14" s="12">
        <v>90000</v>
      </c>
      <c r="E14" s="12">
        <v>90000000000</v>
      </c>
      <c r="G14" s="9">
        <f t="shared" si="1"/>
        <v>84895812787</v>
      </c>
      <c r="I14" s="9">
        <v>5104187213</v>
      </c>
      <c r="K14" s="12">
        <v>90000</v>
      </c>
      <c r="M14" s="12">
        <v>90000000000</v>
      </c>
      <c r="O14" s="9">
        <f t="shared" si="0"/>
        <v>84895812787</v>
      </c>
      <c r="Q14" s="45">
        <v>5104187213</v>
      </c>
      <c r="R14" s="45"/>
    </row>
    <row r="15" spans="1:18" ht="21.75" customHeight="1" x14ac:dyDescent="0.2">
      <c r="A15" s="14" t="s">
        <v>32</v>
      </c>
      <c r="C15" s="15">
        <v>53805101</v>
      </c>
      <c r="E15" s="15">
        <v>7936826804194</v>
      </c>
      <c r="G15" s="15">
        <v>7483961806009</v>
      </c>
      <c r="I15" s="15">
        <f>SUM(I8:I14)</f>
        <v>457204598049</v>
      </c>
      <c r="K15" s="15">
        <v>54568492</v>
      </c>
      <c r="M15" s="15">
        <v>7985826670996</v>
      </c>
      <c r="O15" s="15">
        <v>7533998429814</v>
      </c>
      <c r="Q15" s="56">
        <f>SUM(Q8:R14)</f>
        <v>456226711407</v>
      </c>
      <c r="R15" s="56"/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75"/>
  <sheetViews>
    <sheetView rightToLeft="1" tabSelected="1" workbookViewId="0">
      <selection activeCell="I13" sqref="I13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3.8554687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35.7109375" customWidth="1"/>
    <col min="18" max="18" width="1.28515625" customWidth="1"/>
    <col min="19" max="19" width="0.28515625" customWidth="1"/>
  </cols>
  <sheetData>
    <row r="1" spans="1:18" ht="25.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5.5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5.5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ht="24" x14ac:dyDescent="0.2">
      <c r="A5" s="42" t="s">
        <v>252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21" x14ac:dyDescent="0.2">
      <c r="A6" s="43" t="s">
        <v>192</v>
      </c>
      <c r="C6" s="43" t="s">
        <v>208</v>
      </c>
      <c r="D6" s="43"/>
      <c r="E6" s="43"/>
      <c r="F6" s="43"/>
      <c r="G6" s="43"/>
      <c r="H6" s="43"/>
      <c r="I6" s="43"/>
      <c r="K6" s="43" t="s">
        <v>209</v>
      </c>
      <c r="L6" s="43"/>
      <c r="M6" s="43"/>
      <c r="N6" s="43"/>
      <c r="O6" s="43"/>
      <c r="P6" s="43"/>
      <c r="Q6" s="43"/>
      <c r="R6" s="43"/>
    </row>
    <row r="7" spans="1:18" ht="42" x14ac:dyDescent="0.2">
      <c r="A7" s="43"/>
      <c r="C7" s="17" t="s">
        <v>13</v>
      </c>
      <c r="D7" s="3"/>
      <c r="E7" s="17" t="s">
        <v>15</v>
      </c>
      <c r="F7" s="3"/>
      <c r="G7" s="17" t="s">
        <v>250</v>
      </c>
      <c r="H7" s="3"/>
      <c r="I7" s="17" t="s">
        <v>253</v>
      </c>
      <c r="K7" s="17" t="s">
        <v>13</v>
      </c>
      <c r="L7" s="3"/>
      <c r="M7" s="17" t="s">
        <v>15</v>
      </c>
      <c r="N7" s="3"/>
      <c r="O7" s="17" t="s">
        <v>250</v>
      </c>
      <c r="P7" s="3"/>
      <c r="Q7" s="62" t="s">
        <v>253</v>
      </c>
      <c r="R7" s="62"/>
    </row>
    <row r="8" spans="1:18" ht="18.75" x14ac:dyDescent="0.2">
      <c r="A8" s="5" t="s">
        <v>26</v>
      </c>
      <c r="C8" s="6">
        <v>290776221</v>
      </c>
      <c r="E8" s="6">
        <v>617739563057</v>
      </c>
      <c r="G8" s="6">
        <v>617739563057</v>
      </c>
      <c r="I8" s="6">
        <v>0</v>
      </c>
      <c r="K8" s="6">
        <v>290776221</v>
      </c>
      <c r="M8" s="6">
        <v>617739563057</v>
      </c>
      <c r="O8" s="6">
        <v>617739563057</v>
      </c>
      <c r="Q8" s="46">
        <v>0</v>
      </c>
      <c r="R8" s="46"/>
    </row>
    <row r="9" spans="1:18" ht="18.75" x14ac:dyDescent="0.2">
      <c r="A9" s="8" t="s">
        <v>27</v>
      </c>
      <c r="C9" s="9">
        <v>15500000</v>
      </c>
      <c r="E9" s="9">
        <v>127501733650</v>
      </c>
      <c r="G9" s="9">
        <v>122426272600</v>
      </c>
      <c r="I9" s="9">
        <v>5075461050</v>
      </c>
      <c r="K9" s="9">
        <v>15500000</v>
      </c>
      <c r="M9" s="9">
        <v>127501733650</v>
      </c>
      <c r="O9" s="9">
        <v>122426272600</v>
      </c>
      <c r="Q9" s="45">
        <v>5075461049</v>
      </c>
      <c r="R9" s="45"/>
    </row>
    <row r="10" spans="1:18" ht="18.75" x14ac:dyDescent="0.2">
      <c r="A10" s="8" t="s">
        <v>30</v>
      </c>
      <c r="C10" s="9">
        <v>130000000</v>
      </c>
      <c r="E10" s="9">
        <v>549132140700</v>
      </c>
      <c r="G10" s="9">
        <v>576479101900</v>
      </c>
      <c r="I10" s="9">
        <v>-27346961200</v>
      </c>
      <c r="K10" s="9">
        <v>130000000</v>
      </c>
      <c r="M10" s="9">
        <v>549132140700</v>
      </c>
      <c r="O10" s="9">
        <v>564353562500</v>
      </c>
      <c r="Q10" s="45">
        <v>-15221421800</v>
      </c>
      <c r="R10" s="45"/>
    </row>
    <row r="11" spans="1:18" ht="18.75" x14ac:dyDescent="0.2">
      <c r="A11" s="8" t="s">
        <v>28</v>
      </c>
      <c r="C11" s="9">
        <v>300000</v>
      </c>
      <c r="E11" s="9">
        <v>39871393140</v>
      </c>
      <c r="G11" s="9">
        <v>37799533380</v>
      </c>
      <c r="I11" s="9">
        <v>2071859760</v>
      </c>
      <c r="K11" s="9">
        <v>300000</v>
      </c>
      <c r="M11" s="9">
        <v>39871393140</v>
      </c>
      <c r="O11" s="9">
        <v>37799533380</v>
      </c>
      <c r="Q11" s="45">
        <v>2071859759</v>
      </c>
      <c r="R11" s="45"/>
    </row>
    <row r="12" spans="1:18" ht="18.75" x14ac:dyDescent="0.2">
      <c r="A12" s="8" t="s">
        <v>20</v>
      </c>
      <c r="C12" s="9">
        <v>71097006</v>
      </c>
      <c r="E12" s="9">
        <v>66385128001</v>
      </c>
      <c r="G12" s="9">
        <v>61587903023</v>
      </c>
      <c r="I12" s="9">
        <v>4797224978</v>
      </c>
      <c r="K12" s="9">
        <v>71097006</v>
      </c>
      <c r="M12" s="9">
        <v>66385128001</v>
      </c>
      <c r="O12" s="9">
        <v>61587903023</v>
      </c>
      <c r="Q12" s="45">
        <v>4797224978</v>
      </c>
      <c r="R12" s="45"/>
    </row>
    <row r="13" spans="1:18" ht="18.75" x14ac:dyDescent="0.2">
      <c r="A13" s="8" t="s">
        <v>19</v>
      </c>
      <c r="C13" s="9">
        <v>107463221</v>
      </c>
      <c r="E13" s="9">
        <v>41266789226</v>
      </c>
      <c r="G13" s="9">
        <v>40093831393</v>
      </c>
      <c r="I13" s="9">
        <v>1172957833</v>
      </c>
      <c r="K13" s="9">
        <v>107463221</v>
      </c>
      <c r="M13" s="9">
        <v>41266789226</v>
      </c>
      <c r="O13" s="9">
        <v>40087708000</v>
      </c>
      <c r="Q13" s="45">
        <v>1179081226</v>
      </c>
      <c r="R13" s="45"/>
    </row>
    <row r="14" spans="1:18" ht="18.75" x14ac:dyDescent="0.2">
      <c r="A14" s="8" t="s">
        <v>22</v>
      </c>
      <c r="C14" s="9">
        <v>20200000</v>
      </c>
      <c r="E14" s="9">
        <v>139104346760</v>
      </c>
      <c r="G14" s="9">
        <v>139104346760</v>
      </c>
      <c r="I14" s="9">
        <v>0</v>
      </c>
      <c r="K14" s="9">
        <v>20200000</v>
      </c>
      <c r="M14" s="9">
        <v>139104346760</v>
      </c>
      <c r="O14" s="9">
        <v>139104346760</v>
      </c>
      <c r="Q14" s="45">
        <v>0</v>
      </c>
      <c r="R14" s="45"/>
    </row>
    <row r="15" spans="1:18" ht="18.75" x14ac:dyDescent="0.2">
      <c r="A15" s="8" t="s">
        <v>25</v>
      </c>
      <c r="C15" s="9">
        <v>24427180</v>
      </c>
      <c r="E15" s="9">
        <v>28552785604</v>
      </c>
      <c r="G15" s="9">
        <v>29279936341</v>
      </c>
      <c r="I15" s="9">
        <v>-727150737</v>
      </c>
      <c r="K15" s="9">
        <v>24427180</v>
      </c>
      <c r="M15" s="9">
        <v>28552785604</v>
      </c>
      <c r="O15" s="9">
        <v>29279936341</v>
      </c>
      <c r="Q15" s="45">
        <v>-727150736</v>
      </c>
      <c r="R15" s="45"/>
    </row>
    <row r="16" spans="1:18" ht="18.75" x14ac:dyDescent="0.2">
      <c r="A16" s="8" t="s">
        <v>79</v>
      </c>
      <c r="C16" s="9">
        <v>15185000</v>
      </c>
      <c r="E16" s="9">
        <v>281548984508</v>
      </c>
      <c r="G16" s="9">
        <v>300865329495</v>
      </c>
      <c r="I16" s="9">
        <v>-19316344987</v>
      </c>
      <c r="K16" s="9">
        <v>15185000</v>
      </c>
      <c r="M16" s="9">
        <v>281548984508</v>
      </c>
      <c r="O16" s="9">
        <v>300865329495</v>
      </c>
      <c r="Q16" s="45">
        <v>-19316344986</v>
      </c>
      <c r="R16" s="45"/>
    </row>
    <row r="17" spans="1:18" ht="18.75" x14ac:dyDescent="0.2">
      <c r="A17" s="8" t="s">
        <v>23</v>
      </c>
      <c r="C17" s="9">
        <v>51764597</v>
      </c>
      <c r="E17" s="9">
        <v>158818900008</v>
      </c>
      <c r="G17" s="9">
        <v>158818900008</v>
      </c>
      <c r="I17" s="9">
        <v>0</v>
      </c>
      <c r="K17" s="9">
        <v>51764597</v>
      </c>
      <c r="M17" s="9">
        <v>158818900008</v>
      </c>
      <c r="O17" s="9">
        <v>158818900008</v>
      </c>
      <c r="Q17" s="45">
        <v>0</v>
      </c>
      <c r="R17" s="45"/>
    </row>
    <row r="18" spans="1:18" ht="18.75" x14ac:dyDescent="0.2">
      <c r="A18" s="8" t="s">
        <v>80</v>
      </c>
      <c r="C18" s="9">
        <v>130571</v>
      </c>
      <c r="E18" s="9">
        <v>150200521856</v>
      </c>
      <c r="G18" s="9">
        <v>161965471240</v>
      </c>
      <c r="I18" s="9">
        <v>-11764949384</v>
      </c>
      <c r="K18" s="9">
        <v>130571</v>
      </c>
      <c r="M18" s="9">
        <v>150200521856</v>
      </c>
      <c r="O18" s="9">
        <v>162439313399</v>
      </c>
      <c r="Q18" s="45">
        <v>-12238791543</v>
      </c>
      <c r="R18" s="45"/>
    </row>
    <row r="19" spans="1:18" ht="18.75" x14ac:dyDescent="0.2">
      <c r="A19" s="8" t="s">
        <v>76</v>
      </c>
      <c r="C19" s="9">
        <v>5000000</v>
      </c>
      <c r="E19" s="9">
        <v>50133200000</v>
      </c>
      <c r="F19" s="9"/>
      <c r="G19" s="9">
        <v>49613500000</v>
      </c>
      <c r="I19" s="9">
        <v>-25799020</v>
      </c>
      <c r="K19" s="9"/>
      <c r="M19" s="9"/>
      <c r="O19" s="9"/>
      <c r="Q19" s="9"/>
      <c r="R19" s="9"/>
    </row>
    <row r="20" spans="1:18" ht="18.75" x14ac:dyDescent="0.2">
      <c r="A20" s="8" t="s">
        <v>75</v>
      </c>
      <c r="C20" s="9">
        <v>2000000</v>
      </c>
      <c r="E20" s="9">
        <v>20053279934</v>
      </c>
      <c r="F20" s="9"/>
      <c r="G20" s="9">
        <v>19871199020</v>
      </c>
      <c r="I20" s="9">
        <v>519700000</v>
      </c>
      <c r="K20" s="9"/>
      <c r="M20" s="9"/>
      <c r="O20" s="9"/>
      <c r="Q20" s="9"/>
      <c r="R20" s="9"/>
    </row>
    <row r="21" spans="1:18" ht="18.75" x14ac:dyDescent="0.2">
      <c r="A21" s="8" t="s">
        <v>64</v>
      </c>
      <c r="C21" s="9">
        <v>400700</v>
      </c>
      <c r="E21" s="9">
        <v>113896863311</v>
      </c>
      <c r="G21" s="9">
        <v>122071931608</v>
      </c>
      <c r="I21" s="9">
        <v>-8175068297</v>
      </c>
      <c r="K21" s="9">
        <v>400700</v>
      </c>
      <c r="M21" s="9">
        <v>113896863311</v>
      </c>
      <c r="O21" s="9">
        <v>122071931608</v>
      </c>
      <c r="Q21" s="45">
        <v>-8175068296</v>
      </c>
      <c r="R21" s="45"/>
    </row>
    <row r="22" spans="1:18" ht="18.75" x14ac:dyDescent="0.2">
      <c r="A22" s="8" t="s">
        <v>21</v>
      </c>
      <c r="C22" s="9">
        <v>10000000</v>
      </c>
      <c r="E22" s="9">
        <v>93571061000</v>
      </c>
      <c r="G22" s="9">
        <v>89800435000</v>
      </c>
      <c r="I22" s="9">
        <v>3770626000</v>
      </c>
      <c r="K22" s="9">
        <v>10000000</v>
      </c>
      <c r="M22" s="9">
        <v>93571061000</v>
      </c>
      <c r="O22" s="9">
        <v>89800435000</v>
      </c>
      <c r="Q22" s="45">
        <v>3770625999</v>
      </c>
      <c r="R22" s="45"/>
    </row>
    <row r="23" spans="1:18" ht="18.75" x14ac:dyDescent="0.2">
      <c r="A23" s="8" t="s">
        <v>77</v>
      </c>
      <c r="C23" s="9">
        <v>9100000</v>
      </c>
      <c r="E23" s="9">
        <v>316798300000</v>
      </c>
      <c r="G23" s="9">
        <v>325070200000</v>
      </c>
      <c r="I23" s="9">
        <v>-8271900000</v>
      </c>
      <c r="K23" s="9">
        <v>9100000</v>
      </c>
      <c r="M23" s="9">
        <v>316798300000</v>
      </c>
      <c r="O23" s="9">
        <v>325470600000</v>
      </c>
      <c r="Q23" s="45">
        <v>-8672300000</v>
      </c>
      <c r="R23" s="45"/>
    </row>
    <row r="24" spans="1:18" ht="18.75" x14ac:dyDescent="0.2">
      <c r="A24" s="8" t="s">
        <v>63</v>
      </c>
      <c r="C24" s="9">
        <v>15207125</v>
      </c>
      <c r="E24" s="9">
        <v>399604050156</v>
      </c>
      <c r="G24" s="9">
        <v>400241280361</v>
      </c>
      <c r="I24" s="9">
        <v>-637230204</v>
      </c>
      <c r="K24" s="9">
        <v>15207125</v>
      </c>
      <c r="M24" s="9">
        <v>399604050156</v>
      </c>
      <c r="O24" s="9">
        <v>400241280361</v>
      </c>
      <c r="Q24" s="45">
        <v>-637230204</v>
      </c>
      <c r="R24" s="45"/>
    </row>
    <row r="25" spans="1:18" ht="18.75" x14ac:dyDescent="0.2">
      <c r="A25" s="8" t="s">
        <v>82</v>
      </c>
      <c r="C25" s="9">
        <v>7882000</v>
      </c>
      <c r="E25" s="9">
        <v>1456325725500</v>
      </c>
      <c r="G25" s="9">
        <v>1501744533110</v>
      </c>
      <c r="I25" s="9">
        <v>-45418807609</v>
      </c>
      <c r="K25" s="9">
        <v>7882000</v>
      </c>
      <c r="M25" s="9">
        <v>1456325725500</v>
      </c>
      <c r="O25" s="9">
        <v>1501744533110</v>
      </c>
      <c r="Q25" s="45">
        <v>-45418807609</v>
      </c>
      <c r="R25" s="45"/>
    </row>
    <row r="26" spans="1:18" ht="18.75" x14ac:dyDescent="0.2">
      <c r="A26" s="8" t="s">
        <v>70</v>
      </c>
      <c r="C26" s="9">
        <v>4784000</v>
      </c>
      <c r="E26" s="9">
        <v>77928718753</v>
      </c>
      <c r="G26" s="9">
        <v>80334309140</v>
      </c>
      <c r="I26" s="9">
        <v>-2405590386</v>
      </c>
      <c r="K26" s="9">
        <v>4784000</v>
      </c>
      <c r="M26" s="9">
        <v>77928718753</v>
      </c>
      <c r="O26" s="9">
        <v>80334309140</v>
      </c>
      <c r="Q26" s="45">
        <v>-2405590386</v>
      </c>
      <c r="R26" s="45"/>
    </row>
    <row r="27" spans="1:18" ht="18.75" x14ac:dyDescent="0.2">
      <c r="A27" s="8" t="s">
        <v>68</v>
      </c>
      <c r="C27" s="9">
        <v>37486447</v>
      </c>
      <c r="E27" s="9">
        <v>2682306428204</v>
      </c>
      <c r="G27" s="9">
        <v>2336313950581</v>
      </c>
      <c r="I27" s="9">
        <v>345992477623</v>
      </c>
      <c r="K27" s="9">
        <v>37486447</v>
      </c>
      <c r="M27" s="9">
        <v>2682306428204</v>
      </c>
      <c r="O27" s="9">
        <v>2494301384926</v>
      </c>
      <c r="Q27" s="45">
        <v>188005043278</v>
      </c>
      <c r="R27" s="45"/>
    </row>
    <row r="28" spans="1:18" ht="18.75" x14ac:dyDescent="0.2">
      <c r="A28" s="8" t="s">
        <v>217</v>
      </c>
      <c r="C28" s="9">
        <v>10000</v>
      </c>
      <c r="E28" s="9">
        <v>15455520000</v>
      </c>
      <c r="G28" s="9">
        <v>15510300000</v>
      </c>
      <c r="I28" s="9">
        <v>-54780000</v>
      </c>
      <c r="K28" s="9">
        <v>10000</v>
      </c>
      <c r="M28" s="9">
        <v>15455520000</v>
      </c>
      <c r="O28" s="9">
        <v>17969110000</v>
      </c>
      <c r="Q28" s="45">
        <v>-2513590000</v>
      </c>
      <c r="R28" s="45"/>
    </row>
    <row r="29" spans="1:18" ht="18.75" x14ac:dyDescent="0.2">
      <c r="A29" s="8" t="s">
        <v>29</v>
      </c>
      <c r="C29" s="9">
        <v>46400000</v>
      </c>
      <c r="E29" s="9">
        <v>134164429792</v>
      </c>
      <c r="G29" s="9">
        <v>134164429792</v>
      </c>
      <c r="I29" s="9">
        <v>0</v>
      </c>
      <c r="K29" s="9">
        <v>46400000</v>
      </c>
      <c r="M29" s="9">
        <v>134164429792</v>
      </c>
      <c r="O29" s="9">
        <v>134164429792</v>
      </c>
      <c r="Q29" s="45">
        <v>0</v>
      </c>
      <c r="R29" s="45"/>
    </row>
    <row r="30" spans="1:18" ht="18.75" x14ac:dyDescent="0.2">
      <c r="A30" s="8" t="s">
        <v>78</v>
      </c>
      <c r="C30" s="9">
        <v>67248</v>
      </c>
      <c r="E30" s="9">
        <v>233594065008</v>
      </c>
      <c r="G30" s="9">
        <v>251879515936</v>
      </c>
      <c r="I30" s="9">
        <v>-18285450928</v>
      </c>
      <c r="K30" s="9">
        <v>67248</v>
      </c>
      <c r="M30" s="9">
        <v>233594065008</v>
      </c>
      <c r="O30" s="9">
        <v>251740245328</v>
      </c>
      <c r="Q30" s="45">
        <v>-18146180320</v>
      </c>
      <c r="R30" s="45"/>
    </row>
    <row r="31" spans="1:18" ht="18.75" x14ac:dyDescent="0.2">
      <c r="A31" s="8" t="s">
        <v>62</v>
      </c>
      <c r="C31" s="9">
        <v>6900000</v>
      </c>
      <c r="E31" s="9">
        <v>82919345850</v>
      </c>
      <c r="G31" s="9">
        <v>79649384100</v>
      </c>
      <c r="I31" s="9">
        <v>3269961750</v>
      </c>
      <c r="K31" s="9">
        <v>6900000</v>
      </c>
      <c r="M31" s="9">
        <v>82919345850</v>
      </c>
      <c r="O31" s="9">
        <v>79649384100</v>
      </c>
      <c r="Q31" s="45">
        <v>3269961750</v>
      </c>
      <c r="R31" s="45"/>
    </row>
    <row r="32" spans="1:18" ht="18.75" x14ac:dyDescent="0.2">
      <c r="A32" s="8" t="s">
        <v>24</v>
      </c>
      <c r="C32" s="9">
        <v>3933785</v>
      </c>
      <c r="E32" s="9">
        <v>26328276798</v>
      </c>
      <c r="G32" s="9">
        <v>27386091923</v>
      </c>
      <c r="I32" s="9">
        <v>-1057815125</v>
      </c>
      <c r="K32" s="9">
        <v>3933785</v>
      </c>
      <c r="M32" s="9">
        <v>26328276798</v>
      </c>
      <c r="O32" s="9">
        <v>27386091923</v>
      </c>
      <c r="Q32" s="45">
        <v>-1057815124</v>
      </c>
      <c r="R32" s="45"/>
    </row>
    <row r="33" spans="1:18" ht="18.75" x14ac:dyDescent="0.2">
      <c r="A33" s="8" t="s">
        <v>67</v>
      </c>
      <c r="C33" s="9">
        <v>1310000</v>
      </c>
      <c r="E33" s="9">
        <v>22374310453</v>
      </c>
      <c r="G33" s="9">
        <v>22597805230</v>
      </c>
      <c r="I33" s="9">
        <v>-223494776</v>
      </c>
      <c r="K33" s="9">
        <v>1310000</v>
      </c>
      <c r="M33" s="9">
        <v>22374310453</v>
      </c>
      <c r="O33" s="9">
        <v>22597805230</v>
      </c>
      <c r="Q33" s="45">
        <v>-223494776</v>
      </c>
      <c r="R33" s="45"/>
    </row>
    <row r="34" spans="1:18" ht="18.75" x14ac:dyDescent="0.2">
      <c r="A34" s="8" t="s">
        <v>65</v>
      </c>
      <c r="C34" s="9">
        <v>3240389</v>
      </c>
      <c r="E34" s="9">
        <v>186595373189</v>
      </c>
      <c r="G34" s="9">
        <v>178057188935</v>
      </c>
      <c r="I34" s="9">
        <v>8538184254</v>
      </c>
      <c r="K34" s="9">
        <v>3240389</v>
      </c>
      <c r="M34" s="9">
        <v>186595373189</v>
      </c>
      <c r="O34" s="9">
        <v>178057188935</v>
      </c>
      <c r="Q34" s="45">
        <v>8538184254</v>
      </c>
      <c r="R34" s="45"/>
    </row>
    <row r="35" spans="1:18" ht="18.75" x14ac:dyDescent="0.2">
      <c r="A35" s="8" t="s">
        <v>73</v>
      </c>
      <c r="C35" s="9">
        <v>10000000</v>
      </c>
      <c r="E35" s="9">
        <v>156529153000</v>
      </c>
      <c r="G35" s="9">
        <v>162625100000</v>
      </c>
      <c r="I35" s="9">
        <v>-6095946999</v>
      </c>
      <c r="K35" s="9">
        <v>10000000</v>
      </c>
      <c r="M35" s="9">
        <v>156529153000</v>
      </c>
      <c r="O35" s="9">
        <v>162625100000</v>
      </c>
      <c r="Q35" s="45">
        <v>-6095946999</v>
      </c>
      <c r="R35" s="45"/>
    </row>
    <row r="36" spans="1:18" ht="18.75" x14ac:dyDescent="0.2">
      <c r="A36" s="8" t="s">
        <v>69</v>
      </c>
      <c r="C36" s="9">
        <v>5000000</v>
      </c>
      <c r="E36" s="9">
        <v>45674706000</v>
      </c>
      <c r="G36" s="9">
        <v>48438335000</v>
      </c>
      <c r="I36" s="9">
        <v>-2763628999</v>
      </c>
      <c r="K36" s="9">
        <v>5000000</v>
      </c>
      <c r="M36" s="9">
        <v>45674706000</v>
      </c>
      <c r="O36" s="9">
        <v>48438335000</v>
      </c>
      <c r="Q36" s="45">
        <v>-2763628999</v>
      </c>
      <c r="R36" s="45"/>
    </row>
    <row r="37" spans="1:18" ht="18.75" x14ac:dyDescent="0.2">
      <c r="A37" s="8" t="s">
        <v>71</v>
      </c>
      <c r="C37" s="9">
        <v>5000000</v>
      </c>
      <c r="E37" s="9">
        <v>42936019500</v>
      </c>
      <c r="G37" s="9">
        <v>46383073000</v>
      </c>
      <c r="I37" s="9">
        <v>-3447053499</v>
      </c>
      <c r="K37" s="9">
        <v>5000000</v>
      </c>
      <c r="M37" s="9">
        <v>42936019500</v>
      </c>
      <c r="O37" s="9">
        <v>46383073000</v>
      </c>
      <c r="Q37" s="45">
        <v>-3447053499</v>
      </c>
      <c r="R37" s="45"/>
    </row>
    <row r="38" spans="1:18" ht="18.75" x14ac:dyDescent="0.2">
      <c r="A38" s="8" t="s">
        <v>83</v>
      </c>
      <c r="C38" s="9">
        <v>45219000</v>
      </c>
      <c r="E38" s="9">
        <v>1750133566500</v>
      </c>
      <c r="G38" s="9">
        <v>1902176846467</v>
      </c>
      <c r="I38" s="9">
        <v>-152043279966</v>
      </c>
      <c r="K38" s="9">
        <v>45219000</v>
      </c>
      <c r="M38" s="9">
        <v>1750133566500</v>
      </c>
      <c r="O38" s="9">
        <v>1902176846467</v>
      </c>
      <c r="Q38" s="45">
        <v>-152043279966</v>
      </c>
      <c r="R38" s="45"/>
    </row>
    <row r="39" spans="1:18" ht="18.75" x14ac:dyDescent="0.2">
      <c r="A39" s="8" t="s">
        <v>72</v>
      </c>
      <c r="C39" s="9">
        <v>5250000</v>
      </c>
      <c r="E39" s="9">
        <v>213436695543</v>
      </c>
      <c r="G39" s="9">
        <v>212529592209</v>
      </c>
      <c r="I39" s="9">
        <v>907103334</v>
      </c>
      <c r="K39" s="9">
        <v>5250000</v>
      </c>
      <c r="M39" s="9">
        <v>213436695543</v>
      </c>
      <c r="O39" s="9">
        <v>212529592209</v>
      </c>
      <c r="Q39" s="45">
        <v>907103334</v>
      </c>
      <c r="R39" s="45"/>
    </row>
    <row r="40" spans="1:18" ht="18.75" x14ac:dyDescent="0.2">
      <c r="A40" s="8" t="s">
        <v>31</v>
      </c>
      <c r="C40" s="9">
        <v>6000000</v>
      </c>
      <c r="E40" s="9">
        <v>93114616800</v>
      </c>
      <c r="G40" s="9">
        <v>92162037600</v>
      </c>
      <c r="I40" s="9">
        <v>952579200</v>
      </c>
      <c r="K40" s="9">
        <v>6000000</v>
      </c>
      <c r="M40" s="9">
        <v>93114616800</v>
      </c>
      <c r="O40" s="9">
        <v>92162037600</v>
      </c>
      <c r="Q40" s="45">
        <v>952579199</v>
      </c>
      <c r="R40" s="45"/>
    </row>
    <row r="41" spans="1:18" ht="18.75" x14ac:dyDescent="0.2">
      <c r="A41" s="8" t="s">
        <v>74</v>
      </c>
      <c r="C41" s="9">
        <v>3000000</v>
      </c>
      <c r="E41" s="9">
        <v>28126160700</v>
      </c>
      <c r="G41" s="9">
        <v>28138133100</v>
      </c>
      <c r="I41" s="9">
        <v>-11972399</v>
      </c>
      <c r="K41" s="9">
        <v>3000000</v>
      </c>
      <c r="M41" s="9">
        <v>28126160700</v>
      </c>
      <c r="O41" s="9">
        <v>28138133100</v>
      </c>
      <c r="Q41" s="45">
        <v>-11972399</v>
      </c>
      <c r="R41" s="45"/>
    </row>
    <row r="42" spans="1:18" ht="18.75" x14ac:dyDescent="0.2">
      <c r="A42" s="8" t="s">
        <v>66</v>
      </c>
      <c r="C42" s="9">
        <v>5000000</v>
      </c>
      <c r="E42" s="9">
        <v>45924131000</v>
      </c>
      <c r="G42" s="9">
        <v>49750310500</v>
      </c>
      <c r="I42" s="9">
        <v>-3826179499</v>
      </c>
      <c r="K42" s="9">
        <v>5000000</v>
      </c>
      <c r="M42" s="9">
        <v>45924131000</v>
      </c>
      <c r="O42" s="9">
        <v>49750310500</v>
      </c>
      <c r="Q42" s="45">
        <v>-3826179499</v>
      </c>
      <c r="R42" s="45"/>
    </row>
    <row r="43" spans="1:18" ht="18.75" x14ac:dyDescent="0.2">
      <c r="A43" s="8" t="s">
        <v>111</v>
      </c>
      <c r="C43" s="9">
        <v>225000</v>
      </c>
      <c r="E43" s="9">
        <v>185339666728</v>
      </c>
      <c r="G43" s="9">
        <v>181451532051</v>
      </c>
      <c r="I43" s="9">
        <v>3888134677</v>
      </c>
      <c r="K43" s="9">
        <v>225000</v>
      </c>
      <c r="M43" s="9">
        <v>185339666728</v>
      </c>
      <c r="O43" s="9">
        <v>181451532051</v>
      </c>
      <c r="Q43" s="45">
        <v>3888134677</v>
      </c>
      <c r="R43" s="45"/>
    </row>
    <row r="44" spans="1:18" ht="18.75" x14ac:dyDescent="0.2">
      <c r="A44" s="8" t="s">
        <v>100</v>
      </c>
      <c r="C44" s="9">
        <v>50614</v>
      </c>
      <c r="E44" s="9">
        <v>40215744652</v>
      </c>
      <c r="G44" s="9">
        <v>38850415593</v>
      </c>
      <c r="I44" s="9">
        <v>1365329059</v>
      </c>
      <c r="K44" s="9">
        <v>50614</v>
      </c>
      <c r="M44" s="9">
        <v>40215744652</v>
      </c>
      <c r="O44" s="9">
        <v>37681867937</v>
      </c>
      <c r="Q44" s="45">
        <v>2533876715</v>
      </c>
      <c r="R44" s="45"/>
    </row>
    <row r="45" spans="1:18" ht="18.75" x14ac:dyDescent="0.2">
      <c r="A45" s="8" t="s">
        <v>108</v>
      </c>
      <c r="C45" s="9">
        <v>5000</v>
      </c>
      <c r="E45" s="9">
        <v>4601896357</v>
      </c>
      <c r="G45" s="9">
        <v>4627332519</v>
      </c>
      <c r="I45" s="9">
        <v>-25436162</v>
      </c>
      <c r="K45" s="9">
        <v>5000</v>
      </c>
      <c r="M45" s="9">
        <v>4601896357</v>
      </c>
      <c r="O45" s="9">
        <v>4492555843</v>
      </c>
      <c r="Q45" s="45">
        <v>109340514</v>
      </c>
      <c r="R45" s="45"/>
    </row>
    <row r="46" spans="1:18" ht="18.75" x14ac:dyDescent="0.2">
      <c r="A46" s="8" t="s">
        <v>114</v>
      </c>
      <c r="C46" s="9">
        <v>1579612</v>
      </c>
      <c r="E46" s="9">
        <v>1388513339115</v>
      </c>
      <c r="G46" s="9">
        <v>1397985857630</v>
      </c>
      <c r="I46" s="9">
        <v>-9472518515</v>
      </c>
      <c r="K46" s="9">
        <v>1579612</v>
      </c>
      <c r="M46" s="9">
        <v>1388513339115</v>
      </c>
      <c r="O46" s="9">
        <v>1407142625529</v>
      </c>
      <c r="Q46" s="45">
        <v>-18629286413</v>
      </c>
      <c r="R46" s="45"/>
    </row>
    <row r="47" spans="1:18" ht="18.75" x14ac:dyDescent="0.2">
      <c r="A47" s="8" t="s">
        <v>163</v>
      </c>
      <c r="C47" s="9">
        <v>347720</v>
      </c>
      <c r="E47" s="9">
        <v>325619102286</v>
      </c>
      <c r="G47" s="9">
        <v>318223572190</v>
      </c>
      <c r="I47" s="9">
        <v>7395530096</v>
      </c>
      <c r="K47" s="9">
        <v>347720</v>
      </c>
      <c r="M47" s="9">
        <v>325619102286</v>
      </c>
      <c r="O47" s="9">
        <v>318223572190</v>
      </c>
      <c r="Q47" s="45">
        <v>7395530096</v>
      </c>
      <c r="R47" s="45"/>
    </row>
    <row r="48" spans="1:18" ht="18.75" x14ac:dyDescent="0.2">
      <c r="A48" s="8" t="s">
        <v>93</v>
      </c>
      <c r="C48" s="9">
        <v>766100</v>
      </c>
      <c r="E48" s="9">
        <v>3741277009009</v>
      </c>
      <c r="G48" s="9">
        <v>3680676336044</v>
      </c>
      <c r="I48" s="9">
        <v>60600672965</v>
      </c>
      <c r="K48" s="9">
        <v>766100</v>
      </c>
      <c r="M48" s="9">
        <v>3741277009009</v>
      </c>
      <c r="O48" s="9">
        <v>3620075663004</v>
      </c>
      <c r="Q48" s="45">
        <v>121201346005</v>
      </c>
      <c r="R48" s="45"/>
    </row>
    <row r="49" spans="1:18" ht="18.75" x14ac:dyDescent="0.2">
      <c r="A49" s="8" t="s">
        <v>160</v>
      </c>
      <c r="C49" s="9">
        <v>595000</v>
      </c>
      <c r="E49" s="9">
        <v>594676468750</v>
      </c>
      <c r="G49" s="9">
        <v>594676468750</v>
      </c>
      <c r="I49" s="9">
        <v>0</v>
      </c>
      <c r="K49" s="9">
        <v>595000</v>
      </c>
      <c r="M49" s="9">
        <v>594676468750</v>
      </c>
      <c r="O49" s="9">
        <v>594676468750</v>
      </c>
      <c r="Q49" s="45">
        <v>0</v>
      </c>
      <c r="R49" s="45"/>
    </row>
    <row r="50" spans="1:18" ht="18.75" x14ac:dyDescent="0.2">
      <c r="A50" s="8" t="s">
        <v>97</v>
      </c>
      <c r="C50" s="9">
        <v>1000000</v>
      </c>
      <c r="E50" s="9">
        <v>999456250000</v>
      </c>
      <c r="G50" s="9">
        <v>999456250000</v>
      </c>
      <c r="I50" s="9">
        <v>0</v>
      </c>
      <c r="K50" s="9">
        <v>1000000</v>
      </c>
      <c r="M50" s="9">
        <v>999456250000</v>
      </c>
      <c r="O50" s="9">
        <v>999456250000</v>
      </c>
      <c r="Q50" s="45">
        <v>0</v>
      </c>
      <c r="R50" s="45"/>
    </row>
    <row r="51" spans="1:18" ht="18.75" x14ac:dyDescent="0.2">
      <c r="A51" s="8" t="s">
        <v>117</v>
      </c>
      <c r="C51" s="9">
        <v>5000</v>
      </c>
      <c r="E51" s="9">
        <v>4117759750</v>
      </c>
      <c r="G51" s="9">
        <v>4182574487</v>
      </c>
      <c r="I51" s="9">
        <v>-64814737</v>
      </c>
      <c r="K51" s="9">
        <v>5000</v>
      </c>
      <c r="M51" s="9">
        <v>4117759750</v>
      </c>
      <c r="O51" s="9">
        <v>3914870131</v>
      </c>
      <c r="Q51" s="45">
        <v>202889619</v>
      </c>
      <c r="R51" s="45"/>
    </row>
    <row r="52" spans="1:18" ht="18.75" x14ac:dyDescent="0.2">
      <c r="A52" s="8" t="s">
        <v>120</v>
      </c>
      <c r="C52" s="9">
        <v>583960</v>
      </c>
      <c r="E52" s="9">
        <v>482380502901</v>
      </c>
      <c r="G52" s="9">
        <v>475236719047</v>
      </c>
      <c r="I52" s="9">
        <v>7143783854</v>
      </c>
      <c r="K52" s="9">
        <v>583960</v>
      </c>
      <c r="M52" s="9">
        <v>482380502901</v>
      </c>
      <c r="O52" s="9">
        <v>468431447826</v>
      </c>
      <c r="Q52" s="45">
        <v>13949055075</v>
      </c>
      <c r="R52" s="45"/>
    </row>
    <row r="53" spans="1:18" ht="18.75" x14ac:dyDescent="0.2">
      <c r="A53" s="8" t="s">
        <v>126</v>
      </c>
      <c r="C53" s="9">
        <v>108332</v>
      </c>
      <c r="E53" s="9">
        <v>87457592062</v>
      </c>
      <c r="G53" s="9">
        <v>86428997664</v>
      </c>
      <c r="I53" s="9">
        <v>1028594398</v>
      </c>
      <c r="K53" s="9">
        <v>108332</v>
      </c>
      <c r="M53" s="9">
        <v>87457592062</v>
      </c>
      <c r="O53" s="9">
        <v>86371612924</v>
      </c>
      <c r="Q53" s="45">
        <v>1085979138</v>
      </c>
      <c r="R53" s="45"/>
    </row>
    <row r="54" spans="1:18" ht="18.75" x14ac:dyDescent="0.2">
      <c r="A54" s="8" t="s">
        <v>123</v>
      </c>
      <c r="C54" s="9">
        <v>123150</v>
      </c>
      <c r="E54" s="9">
        <v>97752548134</v>
      </c>
      <c r="G54" s="9">
        <v>97752548134</v>
      </c>
      <c r="I54" s="9">
        <v>0</v>
      </c>
      <c r="K54" s="9">
        <v>123150</v>
      </c>
      <c r="M54" s="9">
        <v>97752548134</v>
      </c>
      <c r="O54" s="9">
        <v>97752548134</v>
      </c>
      <c r="Q54" s="45">
        <v>0</v>
      </c>
      <c r="R54" s="45"/>
    </row>
    <row r="55" spans="1:18" ht="18.75" x14ac:dyDescent="0.2">
      <c r="A55" s="8" t="s">
        <v>128</v>
      </c>
      <c r="C55" s="9">
        <v>357833</v>
      </c>
      <c r="E55" s="9">
        <v>281003665888</v>
      </c>
      <c r="G55" s="9">
        <v>277885058793</v>
      </c>
      <c r="I55" s="9">
        <v>3118607095</v>
      </c>
      <c r="K55" s="9">
        <v>357833</v>
      </c>
      <c r="M55" s="9">
        <v>281003665888</v>
      </c>
      <c r="O55" s="9">
        <v>273307286911</v>
      </c>
      <c r="Q55" s="45">
        <v>7696378977</v>
      </c>
      <c r="R55" s="45"/>
    </row>
    <row r="56" spans="1:18" ht="18.75" x14ac:dyDescent="0.2">
      <c r="A56" s="8" t="s">
        <v>130</v>
      </c>
      <c r="C56" s="9">
        <v>862970</v>
      </c>
      <c r="E56" s="9">
        <v>710355625987</v>
      </c>
      <c r="G56" s="9">
        <v>692243110026</v>
      </c>
      <c r="I56" s="9">
        <v>18112515961</v>
      </c>
      <c r="K56" s="9">
        <v>862970</v>
      </c>
      <c r="M56" s="9">
        <v>710355625987</v>
      </c>
      <c r="O56" s="9">
        <v>693933611515</v>
      </c>
      <c r="Q56" s="45">
        <v>16422014472</v>
      </c>
      <c r="R56" s="45"/>
    </row>
    <row r="57" spans="1:18" ht="18.75" x14ac:dyDescent="0.2">
      <c r="A57" s="8" t="s">
        <v>136</v>
      </c>
      <c r="C57" s="9">
        <v>12502081</v>
      </c>
      <c r="E57" s="9">
        <v>9722454744378</v>
      </c>
      <c r="G57" s="9">
        <v>10011852080307</v>
      </c>
      <c r="I57" s="9">
        <v>-289397335929</v>
      </c>
      <c r="K57" s="9">
        <v>12502081</v>
      </c>
      <c r="M57" s="9">
        <v>9722454744378</v>
      </c>
      <c r="O57" s="9">
        <v>9633838197379</v>
      </c>
      <c r="Q57" s="45">
        <v>88616546999</v>
      </c>
      <c r="R57" s="45"/>
    </row>
    <row r="58" spans="1:18" ht="18.75" x14ac:dyDescent="0.2">
      <c r="A58" s="8" t="s">
        <v>133</v>
      </c>
      <c r="C58" s="9">
        <v>1575465</v>
      </c>
      <c r="E58" s="9">
        <v>1314955425490</v>
      </c>
      <c r="G58" s="9">
        <v>1282298048500</v>
      </c>
      <c r="I58" s="9">
        <v>32657376990</v>
      </c>
      <c r="K58" s="9">
        <v>1575465</v>
      </c>
      <c r="M58" s="9">
        <v>1314955425490</v>
      </c>
      <c r="O58" s="9">
        <v>1277794668645</v>
      </c>
      <c r="Q58" s="45">
        <v>37160756845</v>
      </c>
      <c r="R58" s="45"/>
    </row>
    <row r="59" spans="1:18" ht="18.75" x14ac:dyDescent="0.2">
      <c r="A59" s="8" t="s">
        <v>138</v>
      </c>
      <c r="C59" s="9">
        <v>1002556</v>
      </c>
      <c r="E59" s="9">
        <v>797320081658</v>
      </c>
      <c r="G59" s="9">
        <v>797320081658</v>
      </c>
      <c r="I59" s="9">
        <v>0</v>
      </c>
      <c r="K59" s="9">
        <v>1002556</v>
      </c>
      <c r="M59" s="9">
        <v>797320081658</v>
      </c>
      <c r="O59" s="9">
        <v>811628796741</v>
      </c>
      <c r="Q59" s="45">
        <v>-14308715082</v>
      </c>
      <c r="R59" s="45"/>
    </row>
    <row r="60" spans="1:18" ht="18.75" x14ac:dyDescent="0.2">
      <c r="A60" s="8" t="s">
        <v>105</v>
      </c>
      <c r="C60" s="9">
        <v>90000</v>
      </c>
      <c r="E60" s="9">
        <v>82449143887</v>
      </c>
      <c r="G60" s="9">
        <v>82449143887</v>
      </c>
      <c r="I60" s="9">
        <v>0</v>
      </c>
      <c r="K60" s="9">
        <v>90000</v>
      </c>
      <c r="M60" s="9">
        <v>82449143887</v>
      </c>
      <c r="O60" s="9">
        <v>82449143887</v>
      </c>
      <c r="Q60" s="45">
        <v>0</v>
      </c>
      <c r="R60" s="45"/>
    </row>
    <row r="61" spans="1:18" ht="18.75" x14ac:dyDescent="0.2">
      <c r="A61" s="8" t="s">
        <v>107</v>
      </c>
      <c r="C61" s="9">
        <v>90000</v>
      </c>
      <c r="E61" s="9">
        <v>80083430943</v>
      </c>
      <c r="G61" s="9">
        <v>80083430943</v>
      </c>
      <c r="I61" s="9">
        <v>0</v>
      </c>
      <c r="K61" s="9">
        <v>90000</v>
      </c>
      <c r="M61" s="9">
        <v>80083430943</v>
      </c>
      <c r="O61" s="9">
        <v>80083430943</v>
      </c>
      <c r="Q61" s="45">
        <v>0</v>
      </c>
      <c r="R61" s="45"/>
    </row>
    <row r="62" spans="1:18" ht="18.75" x14ac:dyDescent="0.2">
      <c r="A62" s="8" t="s">
        <v>141</v>
      </c>
      <c r="C62" s="9">
        <v>256590</v>
      </c>
      <c r="E62" s="9">
        <v>212340996767</v>
      </c>
      <c r="G62" s="9">
        <v>205378366257</v>
      </c>
      <c r="I62" s="9">
        <v>6962630510</v>
      </c>
      <c r="K62" s="9">
        <v>256590</v>
      </c>
      <c r="M62" s="9">
        <v>212340996767</v>
      </c>
      <c r="O62" s="9">
        <v>204544902199</v>
      </c>
      <c r="Q62" s="45">
        <v>7796094568</v>
      </c>
      <c r="R62" s="45"/>
    </row>
    <row r="63" spans="1:18" ht="18.75" x14ac:dyDescent="0.2">
      <c r="A63" s="8" t="s">
        <v>144</v>
      </c>
      <c r="C63" s="9">
        <v>2418000</v>
      </c>
      <c r="E63" s="9">
        <v>1878731084197</v>
      </c>
      <c r="G63" s="9">
        <v>1937111769465</v>
      </c>
      <c r="I63" s="9">
        <v>-58380685268</v>
      </c>
      <c r="K63" s="9">
        <v>2418000</v>
      </c>
      <c r="M63" s="9">
        <v>1878731084197</v>
      </c>
      <c r="O63" s="9">
        <v>1968097561775</v>
      </c>
      <c r="Q63" s="45">
        <v>-89366477577</v>
      </c>
      <c r="R63" s="45"/>
    </row>
    <row r="64" spans="1:18" ht="18.75" x14ac:dyDescent="0.2">
      <c r="A64" s="8" t="s">
        <v>152</v>
      </c>
      <c r="C64" s="9">
        <v>3755162</v>
      </c>
      <c r="E64" s="9">
        <v>2929310261982</v>
      </c>
      <c r="G64" s="9">
        <v>2837358818780</v>
      </c>
      <c r="I64" s="9">
        <v>91951403192</v>
      </c>
      <c r="K64" s="9">
        <v>3755162</v>
      </c>
      <c r="M64" s="9">
        <v>2929310261982</v>
      </c>
      <c r="O64" s="9">
        <v>2844865059042</v>
      </c>
      <c r="Q64" s="45">
        <v>84445202940</v>
      </c>
      <c r="R64" s="45"/>
    </row>
    <row r="65" spans="1:18" ht="18.75" x14ac:dyDescent="0.2">
      <c r="A65" s="8" t="s">
        <v>147</v>
      </c>
      <c r="C65" s="9">
        <v>4783460</v>
      </c>
      <c r="E65" s="9">
        <v>3790083337504</v>
      </c>
      <c r="G65" s="9">
        <v>3620066429972</v>
      </c>
      <c r="I65" s="9">
        <v>170016907532</v>
      </c>
      <c r="K65" s="9">
        <v>4783460</v>
      </c>
      <c r="M65" s="9">
        <v>3790083337504</v>
      </c>
      <c r="O65" s="9">
        <v>3728830972077</v>
      </c>
      <c r="Q65" s="45">
        <v>61252365427</v>
      </c>
      <c r="R65" s="45"/>
    </row>
    <row r="66" spans="1:18" ht="18.75" x14ac:dyDescent="0.2">
      <c r="A66" s="8" t="s">
        <v>150</v>
      </c>
      <c r="C66" s="9">
        <v>2800627</v>
      </c>
      <c r="E66" s="9">
        <v>2188899452391</v>
      </c>
      <c r="G66" s="9">
        <v>2079734390188</v>
      </c>
      <c r="I66" s="9">
        <v>109165062203</v>
      </c>
      <c r="K66" s="9">
        <v>2800627</v>
      </c>
      <c r="M66" s="9">
        <v>2188899452391</v>
      </c>
      <c r="O66" s="9">
        <v>2123120504653</v>
      </c>
      <c r="Q66" s="45">
        <v>65778947724</v>
      </c>
      <c r="R66" s="45"/>
    </row>
    <row r="67" spans="1:18" ht="18.75" x14ac:dyDescent="0.2">
      <c r="A67" s="8" t="s">
        <v>154</v>
      </c>
      <c r="C67" s="9">
        <v>9489800</v>
      </c>
      <c r="E67" s="9">
        <v>7121048683594</v>
      </c>
      <c r="G67" s="9">
        <v>7345275055972</v>
      </c>
      <c r="I67" s="9">
        <v>-224226372378</v>
      </c>
      <c r="K67" s="9">
        <v>9489800</v>
      </c>
      <c r="M67" s="9">
        <v>7121048683594</v>
      </c>
      <c r="O67" s="9">
        <v>6585164038705</v>
      </c>
      <c r="Q67" s="45">
        <v>535884644889</v>
      </c>
      <c r="R67" s="45"/>
    </row>
    <row r="68" spans="1:18" ht="18.75" x14ac:dyDescent="0.2">
      <c r="A68" s="8" t="s">
        <v>157</v>
      </c>
      <c r="C68" s="9">
        <v>302187</v>
      </c>
      <c r="E68" s="9">
        <v>234611222344</v>
      </c>
      <c r="G68" s="9">
        <v>302022685818</v>
      </c>
      <c r="I68" s="9">
        <v>-67411463474</v>
      </c>
      <c r="K68" s="9">
        <v>302187</v>
      </c>
      <c r="M68" s="9">
        <v>234611222344</v>
      </c>
      <c r="O68" s="9">
        <v>302022685818</v>
      </c>
      <c r="Q68" s="45">
        <v>-67411463473</v>
      </c>
      <c r="R68" s="45"/>
    </row>
    <row r="69" spans="1:18" ht="18.75" x14ac:dyDescent="0.2">
      <c r="A69" s="8" t="s">
        <v>254</v>
      </c>
      <c r="C69" s="9">
        <v>145932569</v>
      </c>
      <c r="E69" s="9">
        <v>145822025</v>
      </c>
      <c r="G69" s="9">
        <v>145822025</v>
      </c>
      <c r="I69" s="9">
        <v>0</v>
      </c>
      <c r="K69" s="9">
        <v>145932569</v>
      </c>
      <c r="M69" s="9">
        <v>145822025</v>
      </c>
      <c r="O69" s="9">
        <v>145822025</v>
      </c>
      <c r="Q69" s="45">
        <v>0</v>
      </c>
      <c r="R69" s="45"/>
    </row>
    <row r="70" spans="1:18" ht="18.75" x14ac:dyDescent="0.2">
      <c r="A70" s="11" t="s">
        <v>255</v>
      </c>
      <c r="C70" s="12">
        <v>290776221</v>
      </c>
      <c r="E70" s="12">
        <v>290555958</v>
      </c>
      <c r="G70" s="12">
        <v>290555958</v>
      </c>
      <c r="I70" s="12">
        <v>0</v>
      </c>
      <c r="K70" s="12">
        <v>290776221</v>
      </c>
      <c r="M70" s="12">
        <v>290555958</v>
      </c>
      <c r="O70" s="12">
        <v>290555958</v>
      </c>
      <c r="Q70" s="57">
        <v>0</v>
      </c>
      <c r="R70" s="57"/>
    </row>
    <row r="71" spans="1:18" ht="21" x14ac:dyDescent="0.2">
      <c r="A71" s="14" t="s">
        <v>32</v>
      </c>
      <c r="C71" s="15">
        <v>1440419499</v>
      </c>
      <c r="E71" s="15">
        <v>49713351218304</v>
      </c>
      <c r="G71" s="15">
        <v>49784248425447</v>
      </c>
      <c r="I71" s="15">
        <f>SUM(I8:I70)</f>
        <v>-70403346163</v>
      </c>
      <c r="K71" s="15">
        <v>1440419499</v>
      </c>
      <c r="M71" s="15">
        <v>49713351218304</v>
      </c>
      <c r="O71" s="15">
        <v>48932022778484</v>
      </c>
      <c r="Q71" s="56">
        <f>SUM(Q8:R70)</f>
        <v>781328439820</v>
      </c>
      <c r="R71" s="56"/>
    </row>
    <row r="74" spans="1:18" x14ac:dyDescent="0.2">
      <c r="I74" s="26"/>
    </row>
    <row r="75" spans="1:18" x14ac:dyDescent="0.2">
      <c r="I75" s="26"/>
    </row>
  </sheetData>
  <mergeCells count="70">
    <mergeCell ref="Q70:R70"/>
    <mergeCell ref="Q71:R71"/>
    <mergeCell ref="Q65:R65"/>
    <mergeCell ref="Q66:R66"/>
    <mergeCell ref="Q67:R67"/>
    <mergeCell ref="Q68:R68"/>
    <mergeCell ref="Q69:R69"/>
    <mergeCell ref="Q60:R60"/>
    <mergeCell ref="Q61:R61"/>
    <mergeCell ref="Q62:R62"/>
    <mergeCell ref="Q63:R63"/>
    <mergeCell ref="Q64:R64"/>
    <mergeCell ref="Q55:R55"/>
    <mergeCell ref="Q56:R56"/>
    <mergeCell ref="Q57:R57"/>
    <mergeCell ref="Q58:R58"/>
    <mergeCell ref="Q59:R59"/>
    <mergeCell ref="Q50:R50"/>
    <mergeCell ref="Q51:R51"/>
    <mergeCell ref="Q52:R52"/>
    <mergeCell ref="Q53:R53"/>
    <mergeCell ref="Q54:R54"/>
    <mergeCell ref="Q45:R45"/>
    <mergeCell ref="Q46:R46"/>
    <mergeCell ref="Q47:R47"/>
    <mergeCell ref="Q48:R48"/>
    <mergeCell ref="Q49:R49"/>
    <mergeCell ref="Q40:R40"/>
    <mergeCell ref="Q41:R41"/>
    <mergeCell ref="Q42:R42"/>
    <mergeCell ref="Q43:R43"/>
    <mergeCell ref="Q44:R44"/>
    <mergeCell ref="Q35:R35"/>
    <mergeCell ref="Q36:R36"/>
    <mergeCell ref="Q37:R37"/>
    <mergeCell ref="Q38:R38"/>
    <mergeCell ref="Q39:R39"/>
    <mergeCell ref="Q30:R30"/>
    <mergeCell ref="Q31:R31"/>
    <mergeCell ref="Q32:R32"/>
    <mergeCell ref="Q33:R33"/>
    <mergeCell ref="Q34:R34"/>
    <mergeCell ref="Q25:R25"/>
    <mergeCell ref="Q26:R26"/>
    <mergeCell ref="Q27:R27"/>
    <mergeCell ref="Q28:R28"/>
    <mergeCell ref="Q29:R29"/>
    <mergeCell ref="Q18:R18"/>
    <mergeCell ref="Q21:R21"/>
    <mergeCell ref="Q22:R22"/>
    <mergeCell ref="Q23:R23"/>
    <mergeCell ref="Q24:R24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20"/>
  <sheetViews>
    <sheetView rightToLeft="1" topLeftCell="L1" workbookViewId="0">
      <selection activeCell="AE1" sqref="AE1:AE104857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9" customWidth="1"/>
    <col min="7" max="7" width="1.28515625" customWidth="1"/>
    <col min="8" max="8" width="25.28515625" customWidth="1"/>
    <col min="9" max="9" width="1.28515625" customWidth="1"/>
    <col min="10" max="10" width="25.42578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85546875" customWidth="1"/>
    <col min="25" max="25" width="1.28515625" customWidth="1"/>
    <col min="26" max="26" width="24.5703125" customWidth="1"/>
    <col min="27" max="27" width="1.28515625" customWidth="1"/>
    <col min="28" max="28" width="15.5703125" customWidth="1"/>
    <col min="29" max="29" width="0.28515625" customWidth="1"/>
    <col min="31" max="31" width="0" hidden="1" customWidth="1"/>
  </cols>
  <sheetData>
    <row r="1" spans="1:3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31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31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31" ht="14.45" customHeight="1" x14ac:dyDescent="0.2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31" ht="14.45" customHeight="1" x14ac:dyDescent="0.2">
      <c r="A5" s="42" t="s">
        <v>5</v>
      </c>
      <c r="B5" s="42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31" ht="14.45" customHeight="1" x14ac:dyDescent="0.2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31" ht="14.45" customHeight="1" x14ac:dyDescent="0.2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43" t="s">
        <v>12</v>
      </c>
      <c r="B8" s="43"/>
      <c r="C8" s="43"/>
      <c r="E8" s="47" t="s">
        <v>13</v>
      </c>
      <c r="F8" s="4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49" t="s">
        <v>19</v>
      </c>
      <c r="B9" s="49"/>
      <c r="C9" s="49"/>
      <c r="E9" s="46">
        <v>107463221</v>
      </c>
      <c r="F9" s="46"/>
      <c r="H9" s="6">
        <v>61363035002</v>
      </c>
      <c r="J9" s="6">
        <v>40093831393.427902</v>
      </c>
      <c r="L9" s="6">
        <v>0</v>
      </c>
      <c r="N9" s="6">
        <v>0</v>
      </c>
      <c r="P9" s="6">
        <v>0</v>
      </c>
      <c r="R9" s="6">
        <v>0</v>
      </c>
      <c r="T9" s="6">
        <v>107463221</v>
      </c>
      <c r="V9" s="6">
        <v>387</v>
      </c>
      <c r="X9" s="6">
        <v>61363035002</v>
      </c>
      <c r="Z9" s="6">
        <v>41266789226.7463</v>
      </c>
      <c r="AB9" s="23">
        <f>Z9/$AE$9</f>
        <v>3.0904744518707032E-4</v>
      </c>
      <c r="AE9" s="26">
        <v>133528977085596</v>
      </c>
    </row>
    <row r="10" spans="1:31" ht="21.75" customHeight="1" x14ac:dyDescent="0.2">
      <c r="A10" s="50" t="s">
        <v>20</v>
      </c>
      <c r="B10" s="50"/>
      <c r="C10" s="50"/>
      <c r="E10" s="45">
        <v>71097006</v>
      </c>
      <c r="F10" s="45"/>
      <c r="H10" s="9">
        <v>79561387506</v>
      </c>
      <c r="J10" s="9">
        <v>61587903023.380302</v>
      </c>
      <c r="L10" s="9">
        <v>0</v>
      </c>
      <c r="N10" s="9">
        <v>0</v>
      </c>
      <c r="P10" s="9">
        <v>0</v>
      </c>
      <c r="R10" s="9">
        <v>0</v>
      </c>
      <c r="T10" s="9">
        <v>71097006</v>
      </c>
      <c r="V10" s="9">
        <v>941</v>
      </c>
      <c r="X10" s="9">
        <v>79561387506</v>
      </c>
      <c r="Z10" s="9">
        <v>66385128001.1464</v>
      </c>
      <c r="AB10" s="27">
        <f t="shared" ref="AB10:AB18" si="0">Z10/$AE$9</f>
        <v>4.9715896466870693E-4</v>
      </c>
    </row>
    <row r="11" spans="1:31" ht="21.75" customHeight="1" x14ac:dyDescent="0.2">
      <c r="A11" s="50" t="s">
        <v>21</v>
      </c>
      <c r="B11" s="50"/>
      <c r="C11" s="50"/>
      <c r="E11" s="45">
        <v>10000000</v>
      </c>
      <c r="F11" s="45"/>
      <c r="H11" s="9">
        <v>107084514465</v>
      </c>
      <c r="J11" s="9">
        <v>89800435000</v>
      </c>
      <c r="L11" s="9">
        <v>0</v>
      </c>
      <c r="N11" s="9">
        <v>0</v>
      </c>
      <c r="P11" s="9">
        <v>0</v>
      </c>
      <c r="R11" s="9">
        <v>0</v>
      </c>
      <c r="T11" s="9">
        <v>10000000</v>
      </c>
      <c r="V11" s="9">
        <v>9430</v>
      </c>
      <c r="X11" s="9">
        <v>107084514465</v>
      </c>
      <c r="Z11" s="9">
        <v>93571061000</v>
      </c>
      <c r="AB11" s="27">
        <f t="shared" si="0"/>
        <v>7.0075472037817079E-4</v>
      </c>
    </row>
    <row r="12" spans="1:31" ht="21.75" customHeight="1" x14ac:dyDescent="0.2">
      <c r="A12" s="50" t="s">
        <v>22</v>
      </c>
      <c r="B12" s="50"/>
      <c r="C12" s="50"/>
      <c r="E12" s="45">
        <v>20200000</v>
      </c>
      <c r="F12" s="45"/>
      <c r="H12" s="9">
        <v>157012355739</v>
      </c>
      <c r="J12" s="9">
        <v>139104346760</v>
      </c>
      <c r="L12" s="9">
        <v>0</v>
      </c>
      <c r="N12" s="9">
        <v>0</v>
      </c>
      <c r="P12" s="9">
        <v>0</v>
      </c>
      <c r="R12" s="9">
        <v>0</v>
      </c>
      <c r="T12" s="9">
        <v>20200000</v>
      </c>
      <c r="V12" s="9">
        <v>6940</v>
      </c>
      <c r="X12" s="9">
        <v>157012355739</v>
      </c>
      <c r="Z12" s="9">
        <v>139104346760</v>
      </c>
      <c r="AB12" s="27">
        <f t="shared" si="0"/>
        <v>1.0417540057303819E-3</v>
      </c>
    </row>
    <row r="13" spans="1:31" ht="21.75" customHeight="1" x14ac:dyDescent="0.2">
      <c r="A13" s="50" t="s">
        <v>23</v>
      </c>
      <c r="B13" s="50"/>
      <c r="C13" s="50"/>
      <c r="E13" s="45">
        <v>51764597</v>
      </c>
      <c r="F13" s="45"/>
      <c r="H13" s="9">
        <v>176678218863</v>
      </c>
      <c r="J13" s="9">
        <v>158818900008.767</v>
      </c>
      <c r="L13" s="9">
        <v>0</v>
      </c>
      <c r="N13" s="9">
        <v>0</v>
      </c>
      <c r="P13" s="9">
        <v>0</v>
      </c>
      <c r="R13" s="9">
        <v>0</v>
      </c>
      <c r="T13" s="9">
        <v>51764597</v>
      </c>
      <c r="V13" s="9">
        <v>3092</v>
      </c>
      <c r="X13" s="9">
        <v>176678218863</v>
      </c>
      <c r="Z13" s="9">
        <v>158818900008.767</v>
      </c>
      <c r="AB13" s="27">
        <f t="shared" si="0"/>
        <v>1.1893965150872039E-3</v>
      </c>
    </row>
    <row r="14" spans="1:31" ht="21.75" customHeight="1" x14ac:dyDescent="0.2">
      <c r="A14" s="50" t="s">
        <v>24</v>
      </c>
      <c r="B14" s="50"/>
      <c r="C14" s="50"/>
      <c r="E14" s="45">
        <v>3933785</v>
      </c>
      <c r="F14" s="45"/>
      <c r="H14" s="9">
        <v>27071367745</v>
      </c>
      <c r="J14" s="9">
        <v>27386091923.121201</v>
      </c>
      <c r="L14" s="9">
        <v>0</v>
      </c>
      <c r="N14" s="9">
        <v>0</v>
      </c>
      <c r="P14" s="9">
        <v>0</v>
      </c>
      <c r="R14" s="9">
        <v>0</v>
      </c>
      <c r="T14" s="9">
        <v>3933785</v>
      </c>
      <c r="V14" s="9">
        <v>6745</v>
      </c>
      <c r="X14" s="9">
        <v>27071367745</v>
      </c>
      <c r="Z14" s="9">
        <v>26328276798.952801</v>
      </c>
      <c r="AB14" s="27">
        <f t="shared" si="0"/>
        <v>1.9717275885424931E-4</v>
      </c>
    </row>
    <row r="15" spans="1:31" ht="21.75" customHeight="1" x14ac:dyDescent="0.2">
      <c r="A15" s="50" t="s">
        <v>27</v>
      </c>
      <c r="B15" s="50"/>
      <c r="C15" s="50"/>
      <c r="E15" s="45">
        <v>15500000</v>
      </c>
      <c r="F15" s="45"/>
      <c r="H15" s="9">
        <v>167973754896</v>
      </c>
      <c r="J15" s="9">
        <v>122426272600</v>
      </c>
      <c r="L15" s="9">
        <v>0</v>
      </c>
      <c r="N15" s="9">
        <v>0</v>
      </c>
      <c r="P15" s="9">
        <v>0</v>
      </c>
      <c r="R15" s="9">
        <v>0</v>
      </c>
      <c r="T15" s="9">
        <v>15500000</v>
      </c>
      <c r="V15" s="9">
        <v>8290</v>
      </c>
      <c r="X15" s="9">
        <v>167973754896</v>
      </c>
      <c r="Z15" s="9">
        <v>127501733650</v>
      </c>
      <c r="AB15" s="27">
        <f t="shared" si="0"/>
        <v>9.5486190662771007E-4</v>
      </c>
    </row>
    <row r="16" spans="1:31" ht="21.75" customHeight="1" x14ac:dyDescent="0.2">
      <c r="A16" s="50" t="s">
        <v>28</v>
      </c>
      <c r="B16" s="50"/>
      <c r="C16" s="50"/>
      <c r="E16" s="45">
        <v>300000</v>
      </c>
      <c r="F16" s="45"/>
      <c r="H16" s="9">
        <v>37535888558</v>
      </c>
      <c r="J16" s="9">
        <v>37799533380</v>
      </c>
      <c r="L16" s="9">
        <v>0</v>
      </c>
      <c r="N16" s="9">
        <v>0</v>
      </c>
      <c r="P16" s="9">
        <v>0</v>
      </c>
      <c r="R16" s="9">
        <v>0</v>
      </c>
      <c r="T16" s="9">
        <v>300000</v>
      </c>
      <c r="V16" s="9">
        <v>133940</v>
      </c>
      <c r="X16" s="9">
        <v>37535888558</v>
      </c>
      <c r="Z16" s="9">
        <v>39871393140</v>
      </c>
      <c r="AB16" s="27">
        <f t="shared" si="0"/>
        <v>2.9859730831639086E-4</v>
      </c>
    </row>
    <row r="17" spans="1:28" ht="21.75" customHeight="1" x14ac:dyDescent="0.2">
      <c r="A17" s="50" t="s">
        <v>29</v>
      </c>
      <c r="B17" s="50"/>
      <c r="C17" s="50"/>
      <c r="E17" s="45">
        <v>46400000</v>
      </c>
      <c r="F17" s="45"/>
      <c r="H17" s="9">
        <v>158829553310</v>
      </c>
      <c r="J17" s="9">
        <v>134164429792</v>
      </c>
      <c r="L17" s="9">
        <v>0</v>
      </c>
      <c r="N17" s="9">
        <v>0</v>
      </c>
      <c r="P17" s="9">
        <v>0</v>
      </c>
      <c r="R17" s="9">
        <v>0</v>
      </c>
      <c r="T17" s="9">
        <v>46400000</v>
      </c>
      <c r="V17" s="9">
        <v>2914</v>
      </c>
      <c r="X17" s="9">
        <v>158829553310</v>
      </c>
      <c r="Z17" s="9">
        <v>134164429792</v>
      </c>
      <c r="AB17" s="27">
        <f t="shared" si="0"/>
        <v>1.0047589124119228E-3</v>
      </c>
    </row>
    <row r="18" spans="1:28" ht="21.75" customHeight="1" x14ac:dyDescent="0.2">
      <c r="A18" s="51" t="s">
        <v>31</v>
      </c>
      <c r="B18" s="51"/>
      <c r="C18" s="51"/>
      <c r="E18" s="45">
        <v>6000000</v>
      </c>
      <c r="F18" s="45"/>
      <c r="H18" s="12">
        <v>128273682704</v>
      </c>
      <c r="J18" s="12">
        <v>92162037600</v>
      </c>
      <c r="L18" s="12">
        <v>0</v>
      </c>
      <c r="N18" s="12">
        <v>0</v>
      </c>
      <c r="P18" s="12">
        <v>0</v>
      </c>
      <c r="R18" s="12">
        <v>0</v>
      </c>
      <c r="T18" s="12">
        <v>6000000</v>
      </c>
      <c r="V18" s="9">
        <v>15640</v>
      </c>
      <c r="X18" s="12">
        <v>128273682704</v>
      </c>
      <c r="Z18" s="12">
        <v>93114616800</v>
      </c>
      <c r="AB18" s="27">
        <f t="shared" si="0"/>
        <v>6.9733640466900903E-4</v>
      </c>
    </row>
    <row r="19" spans="1:28" ht="21.75" customHeight="1" thickBot="1" x14ac:dyDescent="0.25">
      <c r="A19" s="53" t="s">
        <v>32</v>
      </c>
      <c r="B19" s="53"/>
      <c r="C19" s="53"/>
      <c r="D19" s="21"/>
      <c r="E19" s="52">
        <f>SUM(E9:F18)</f>
        <v>332658609</v>
      </c>
      <c r="F19" s="52"/>
      <c r="H19" s="15">
        <f>SUM(H9:H18)</f>
        <v>1101383758788</v>
      </c>
      <c r="J19" s="15">
        <f>SUM(J9:J18)</f>
        <v>903343781480.69641</v>
      </c>
      <c r="L19" s="15">
        <v>0</v>
      </c>
      <c r="N19" s="15">
        <v>0</v>
      </c>
      <c r="P19" s="15">
        <v>0</v>
      </c>
      <c r="R19" s="15">
        <v>0</v>
      </c>
      <c r="T19" s="15">
        <f>SUM(T9:T18)</f>
        <v>332658609</v>
      </c>
      <c r="V19" s="9"/>
      <c r="X19" s="15">
        <f>SUM(X9:X18)</f>
        <v>1101383758788</v>
      </c>
      <c r="Z19" s="15">
        <f>SUM(Z9:Z18)</f>
        <v>920126675177.61255</v>
      </c>
      <c r="AB19" s="25">
        <f>SUM(AB9:AB18)</f>
        <v>6.8908389419308162E-3</v>
      </c>
    </row>
    <row r="20" spans="1:28" ht="13.5" thickTop="1" x14ac:dyDescent="0.2"/>
  </sheetData>
  <mergeCells count="35">
    <mergeCell ref="A18:C18"/>
    <mergeCell ref="E18:F18"/>
    <mergeCell ref="E19:F19"/>
    <mergeCell ref="A19:C19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  <mergeCell ref="E17:F17"/>
    <mergeCell ref="E16:F16"/>
    <mergeCell ref="E15:F15"/>
    <mergeCell ref="E14:F14"/>
    <mergeCell ref="E13:F13"/>
    <mergeCell ref="E12:F12"/>
    <mergeCell ref="E11:F11"/>
    <mergeCell ref="E10:F10"/>
    <mergeCell ref="E9:F9"/>
    <mergeCell ref="E8:F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4"/>
  <sheetViews>
    <sheetView rightToLeft="1" workbookViewId="0">
      <selection activeCell="C21" sqref="C2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1:49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</row>
    <row r="3" spans="1:49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1:49" ht="14.45" customHeight="1" x14ac:dyDescent="0.2"/>
    <row r="5" spans="1:49" ht="14.45" customHeight="1" x14ac:dyDescent="0.2">
      <c r="A5" s="42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49" ht="14.45" customHeight="1" x14ac:dyDescent="0.2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43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3" t="s">
        <v>34</v>
      </c>
      <c r="B8" s="43"/>
      <c r="C8" s="43"/>
      <c r="D8" s="43"/>
      <c r="E8" s="43"/>
      <c r="F8" s="43"/>
      <c r="G8" s="43"/>
      <c r="I8" s="43" t="s">
        <v>35</v>
      </c>
      <c r="J8" s="43"/>
      <c r="K8" s="43"/>
      <c r="M8" s="43" t="s">
        <v>36</v>
      </c>
      <c r="N8" s="43"/>
      <c r="O8" s="43"/>
      <c r="Q8" s="43" t="s">
        <v>37</v>
      </c>
      <c r="R8" s="43"/>
      <c r="S8" s="43"/>
      <c r="T8" s="43"/>
      <c r="U8" s="43"/>
      <c r="W8" s="43" t="s">
        <v>38</v>
      </c>
      <c r="X8" s="43"/>
      <c r="Y8" s="43"/>
      <c r="Z8" s="43"/>
      <c r="AA8" s="43"/>
      <c r="AC8" s="43" t="s">
        <v>35</v>
      </c>
      <c r="AD8" s="43"/>
      <c r="AE8" s="43"/>
      <c r="AF8" s="43"/>
      <c r="AG8" s="43"/>
      <c r="AI8" s="43" t="s">
        <v>36</v>
      </c>
      <c r="AJ8" s="43"/>
      <c r="AK8" s="43"/>
      <c r="AM8" s="43" t="s">
        <v>37</v>
      </c>
      <c r="AN8" s="43"/>
      <c r="AO8" s="43"/>
      <c r="AQ8" s="43" t="s">
        <v>38</v>
      </c>
      <c r="AR8" s="43"/>
      <c r="AS8" s="43"/>
    </row>
    <row r="9" spans="1:49" ht="21.75" customHeight="1" x14ac:dyDescent="0.2">
      <c r="A9" s="49" t="s">
        <v>39</v>
      </c>
      <c r="B9" s="49"/>
      <c r="C9" s="49"/>
      <c r="D9" s="49"/>
      <c r="E9" s="49"/>
      <c r="F9" s="49"/>
      <c r="G9" s="49"/>
      <c r="I9" s="46">
        <v>154427181</v>
      </c>
      <c r="J9" s="46"/>
      <c r="K9" s="46"/>
      <c r="M9" s="46">
        <v>6163</v>
      </c>
      <c r="N9" s="46"/>
      <c r="O9" s="46"/>
      <c r="Q9" s="49" t="s">
        <v>40</v>
      </c>
      <c r="R9" s="49"/>
      <c r="S9" s="49"/>
      <c r="T9" s="49"/>
      <c r="U9" s="49"/>
      <c r="W9" s="54">
        <v>0.25390961802046003</v>
      </c>
      <c r="X9" s="54"/>
      <c r="Y9" s="54"/>
      <c r="Z9" s="54"/>
      <c r="AA9" s="54"/>
      <c r="AC9" s="46">
        <v>154427180</v>
      </c>
      <c r="AD9" s="46"/>
      <c r="AE9" s="46"/>
      <c r="AF9" s="46"/>
      <c r="AG9" s="46"/>
      <c r="AI9" s="46">
        <v>6163</v>
      </c>
      <c r="AJ9" s="46"/>
      <c r="AK9" s="46"/>
      <c r="AM9" s="49" t="s">
        <v>40</v>
      </c>
      <c r="AN9" s="49"/>
      <c r="AO9" s="49"/>
      <c r="AQ9" s="54">
        <v>0.25390961802046003</v>
      </c>
      <c r="AR9" s="54"/>
      <c r="AS9" s="54"/>
    </row>
    <row r="10" spans="1:49" ht="21.75" customHeight="1" x14ac:dyDescent="0.2">
      <c r="A10" s="50" t="s">
        <v>41</v>
      </c>
      <c r="B10" s="50"/>
      <c r="C10" s="50"/>
      <c r="D10" s="50"/>
      <c r="E10" s="50"/>
      <c r="F10" s="50"/>
      <c r="G10" s="50"/>
      <c r="I10" s="45">
        <v>290776221</v>
      </c>
      <c r="J10" s="45"/>
      <c r="K10" s="45"/>
      <c r="M10" s="45">
        <v>3058</v>
      </c>
      <c r="N10" s="45"/>
      <c r="O10" s="45"/>
      <c r="Q10" s="50" t="s">
        <v>42</v>
      </c>
      <c r="R10" s="50"/>
      <c r="S10" s="50"/>
      <c r="T10" s="50"/>
      <c r="U10" s="50"/>
      <c r="W10" s="55">
        <v>0.25094279998333502</v>
      </c>
      <c r="X10" s="55"/>
      <c r="Y10" s="55"/>
      <c r="Z10" s="55"/>
      <c r="AA10" s="55"/>
      <c r="AC10" s="45">
        <v>290776221</v>
      </c>
      <c r="AD10" s="45"/>
      <c r="AE10" s="45"/>
      <c r="AF10" s="45"/>
      <c r="AG10" s="45"/>
      <c r="AI10" s="45">
        <v>3058</v>
      </c>
      <c r="AJ10" s="45"/>
      <c r="AK10" s="45"/>
      <c r="AM10" s="50" t="s">
        <v>42</v>
      </c>
      <c r="AN10" s="50"/>
      <c r="AO10" s="50"/>
      <c r="AQ10" s="55">
        <v>0.25094279998333502</v>
      </c>
      <c r="AR10" s="55"/>
      <c r="AS10" s="55"/>
    </row>
    <row r="11" spans="1:49" ht="14.45" customHeight="1" x14ac:dyDescent="0.2">
      <c r="A11" s="42" t="s">
        <v>43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</row>
    <row r="12" spans="1:49" ht="14.45" customHeight="1" x14ac:dyDescent="0.2">
      <c r="C12" s="43" t="s"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Y12" s="43" t="s">
        <v>9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9" ht="14.45" customHeight="1" x14ac:dyDescent="0.2">
      <c r="A13" s="2" t="s">
        <v>34</v>
      </c>
      <c r="C13" s="4" t="s">
        <v>44</v>
      </c>
      <c r="D13" s="3"/>
      <c r="E13" s="4" t="s">
        <v>45</v>
      </c>
      <c r="F13" s="3"/>
      <c r="G13" s="48" t="s">
        <v>46</v>
      </c>
      <c r="H13" s="48"/>
      <c r="I13" s="48"/>
      <c r="J13" s="3"/>
      <c r="K13" s="48" t="s">
        <v>47</v>
      </c>
      <c r="L13" s="48"/>
      <c r="M13" s="48"/>
      <c r="N13" s="3"/>
      <c r="O13" s="48" t="s">
        <v>36</v>
      </c>
      <c r="P13" s="48"/>
      <c r="Q13" s="48"/>
      <c r="R13" s="3"/>
      <c r="S13" s="48" t="s">
        <v>37</v>
      </c>
      <c r="T13" s="48"/>
      <c r="U13" s="48"/>
      <c r="V13" s="48"/>
      <c r="W13" s="48"/>
      <c r="Y13" s="48" t="s">
        <v>44</v>
      </c>
      <c r="Z13" s="48"/>
      <c r="AA13" s="48"/>
      <c r="AB13" s="48"/>
      <c r="AC13" s="48"/>
      <c r="AD13" s="3"/>
      <c r="AE13" s="48" t="s">
        <v>45</v>
      </c>
      <c r="AF13" s="48"/>
      <c r="AG13" s="48"/>
      <c r="AH13" s="48"/>
      <c r="AI13" s="48"/>
      <c r="AJ13" s="3"/>
      <c r="AK13" s="48" t="s">
        <v>46</v>
      </c>
      <c r="AL13" s="48"/>
      <c r="AM13" s="48"/>
      <c r="AN13" s="3"/>
      <c r="AO13" s="48" t="s">
        <v>47</v>
      </c>
      <c r="AP13" s="48"/>
      <c r="AQ13" s="48"/>
      <c r="AR13" s="3"/>
      <c r="AS13" s="48" t="s">
        <v>36</v>
      </c>
      <c r="AT13" s="48"/>
      <c r="AU13" s="3"/>
      <c r="AV13" s="4" t="s">
        <v>37</v>
      </c>
    </row>
    <row r="14" spans="1:49" ht="21.75" customHeight="1" x14ac:dyDescent="0.2">
      <c r="A14" s="5" t="s">
        <v>48</v>
      </c>
      <c r="C14" s="5" t="s">
        <v>49</v>
      </c>
      <c r="E14" s="5" t="s">
        <v>50</v>
      </c>
      <c r="G14" s="49" t="s">
        <v>51</v>
      </c>
      <c r="H14" s="49"/>
      <c r="I14" s="49"/>
      <c r="K14" s="46">
        <v>145932569</v>
      </c>
      <c r="L14" s="46"/>
      <c r="M14" s="46"/>
      <c r="O14" s="46">
        <v>6180</v>
      </c>
      <c r="P14" s="46"/>
      <c r="Q14" s="46"/>
      <c r="S14" s="49" t="s">
        <v>52</v>
      </c>
      <c r="T14" s="49"/>
      <c r="U14" s="49"/>
      <c r="V14" s="49"/>
      <c r="W14" s="49"/>
      <c r="Y14" s="49" t="s">
        <v>49</v>
      </c>
      <c r="Z14" s="49"/>
      <c r="AA14" s="49"/>
      <c r="AB14" s="49"/>
      <c r="AC14" s="49"/>
      <c r="AE14" s="49" t="s">
        <v>50</v>
      </c>
      <c r="AF14" s="49"/>
      <c r="AG14" s="49"/>
      <c r="AH14" s="49"/>
      <c r="AI14" s="49"/>
      <c r="AK14" s="49" t="s">
        <v>51</v>
      </c>
      <c r="AL14" s="49"/>
      <c r="AM14" s="49"/>
      <c r="AO14" s="46">
        <v>145932569</v>
      </c>
      <c r="AP14" s="46"/>
      <c r="AQ14" s="46"/>
      <c r="AS14" s="46">
        <v>6180</v>
      </c>
      <c r="AT14" s="46"/>
      <c r="AV14" s="5" t="s">
        <v>52</v>
      </c>
    </row>
    <row r="15" spans="1:49" ht="21.75" customHeight="1" x14ac:dyDescent="0.2">
      <c r="A15" s="8" t="s">
        <v>53</v>
      </c>
      <c r="C15" s="8" t="s">
        <v>49</v>
      </c>
      <c r="E15" s="8" t="s">
        <v>50</v>
      </c>
      <c r="G15" s="50" t="s">
        <v>51</v>
      </c>
      <c r="H15" s="50"/>
      <c r="I15" s="50"/>
      <c r="K15" s="45">
        <v>290776221</v>
      </c>
      <c r="L15" s="45"/>
      <c r="M15" s="45"/>
      <c r="O15" s="45">
        <v>3065</v>
      </c>
      <c r="P15" s="45"/>
      <c r="Q15" s="45"/>
      <c r="S15" s="50" t="s">
        <v>54</v>
      </c>
      <c r="T15" s="50"/>
      <c r="U15" s="50"/>
      <c r="V15" s="50"/>
      <c r="W15" s="50"/>
      <c r="Y15" s="50" t="s">
        <v>49</v>
      </c>
      <c r="Z15" s="50"/>
      <c r="AA15" s="50"/>
      <c r="AB15" s="50"/>
      <c r="AC15" s="50"/>
      <c r="AE15" s="50" t="s">
        <v>50</v>
      </c>
      <c r="AF15" s="50"/>
      <c r="AG15" s="50"/>
      <c r="AH15" s="50"/>
      <c r="AI15" s="50"/>
      <c r="AK15" s="50" t="s">
        <v>51</v>
      </c>
      <c r="AL15" s="50"/>
      <c r="AM15" s="50"/>
      <c r="AO15" s="45">
        <v>290776221</v>
      </c>
      <c r="AP15" s="45"/>
      <c r="AQ15" s="45"/>
      <c r="AS15" s="45">
        <v>3065</v>
      </c>
      <c r="AT15" s="45"/>
      <c r="AV15" s="8" t="s">
        <v>54</v>
      </c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</sheetData>
  <mergeCells count="63"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2"/>
  <sheetViews>
    <sheetView rightToLeft="1" topLeftCell="A4" workbookViewId="0">
      <selection activeCell="D22" sqref="D22:I23"/>
    </sheetView>
  </sheetViews>
  <sheetFormatPr defaultRowHeight="12.75" x14ac:dyDescent="0.2"/>
  <cols>
    <col min="1" max="1" width="6.140625" bestFit="1" customWidth="1"/>
    <col min="2" max="2" width="24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11.85546875" bestFit="1" customWidth="1"/>
    <col min="16" max="16" width="1.28515625" customWidth="1"/>
    <col min="17" max="17" width="17.7109375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4.45" customHeight="1" x14ac:dyDescent="0.2"/>
    <row r="5" spans="1:27" ht="14.45" customHeight="1" x14ac:dyDescent="0.2">
      <c r="A5" s="1" t="s">
        <v>55</v>
      </c>
      <c r="B5" s="42" t="s">
        <v>56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4.45" customHeight="1" x14ac:dyDescent="0.2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27" ht="14.45" customHeight="1" x14ac:dyDescent="0.2">
      <c r="E7" s="3"/>
      <c r="F7" s="3"/>
      <c r="G7" s="3"/>
      <c r="H7" s="3"/>
      <c r="I7" s="3"/>
      <c r="K7" s="48" t="s">
        <v>57</v>
      </c>
      <c r="L7" s="48"/>
      <c r="M7" s="48"/>
      <c r="N7" s="3"/>
      <c r="O7" s="48" t="s">
        <v>58</v>
      </c>
      <c r="P7" s="48"/>
      <c r="Q7" s="4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3" t="s">
        <v>59</v>
      </c>
      <c r="B8" s="43"/>
      <c r="D8" s="43" t="s">
        <v>60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61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9" t="s">
        <v>62</v>
      </c>
      <c r="B9" s="49"/>
      <c r="D9" s="46">
        <v>6900000</v>
      </c>
      <c r="E9" s="46"/>
      <c r="G9" s="6">
        <v>70106907597</v>
      </c>
      <c r="I9" s="6">
        <v>79649384100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12045</v>
      </c>
      <c r="W9" s="6">
        <v>70106907597</v>
      </c>
      <c r="Y9" s="6">
        <v>82919345850</v>
      </c>
      <c r="AA9" s="23">
        <f>Y9/سهام!$AE$9</f>
        <v>6.2098390671296954E-4</v>
      </c>
    </row>
    <row r="10" spans="1:27" ht="21.75" customHeight="1" x14ac:dyDescent="0.2">
      <c r="A10" s="50" t="s">
        <v>63</v>
      </c>
      <c r="B10" s="50"/>
      <c r="D10" s="45">
        <v>15260652</v>
      </c>
      <c r="E10" s="45"/>
      <c r="G10" s="9">
        <v>434848906096</v>
      </c>
      <c r="I10" s="9">
        <v>401650074960.552</v>
      </c>
      <c r="K10" s="9">
        <v>0</v>
      </c>
      <c r="M10" s="9">
        <v>0</v>
      </c>
      <c r="O10" s="9">
        <v>-53527</v>
      </c>
      <c r="Q10" s="9">
        <v>1409794126</v>
      </c>
      <c r="S10" s="9">
        <v>15207125</v>
      </c>
      <c r="U10" s="9">
        <v>26338</v>
      </c>
      <c r="W10" s="9">
        <v>433323666045</v>
      </c>
      <c r="Y10" s="9">
        <v>399604050156.02502</v>
      </c>
      <c r="AA10" s="27">
        <f>Y10/سهام!$AE$9</f>
        <v>2.9926391924643223E-3</v>
      </c>
    </row>
    <row r="11" spans="1:27" ht="21.75" customHeight="1" x14ac:dyDescent="0.2">
      <c r="A11" s="50" t="s">
        <v>64</v>
      </c>
      <c r="B11" s="50"/>
      <c r="D11" s="45">
        <v>400700</v>
      </c>
      <c r="E11" s="45"/>
      <c r="G11" s="9">
        <v>121564190291</v>
      </c>
      <c r="I11" s="9">
        <v>122071931608.11</v>
      </c>
      <c r="K11" s="9">
        <v>0</v>
      </c>
      <c r="M11" s="9">
        <v>0</v>
      </c>
      <c r="O11" s="9">
        <v>0</v>
      </c>
      <c r="Q11" s="9">
        <v>0</v>
      </c>
      <c r="S11" s="9">
        <v>400700</v>
      </c>
      <c r="U11" s="9">
        <v>284900</v>
      </c>
      <c r="W11" s="9">
        <v>121564190291</v>
      </c>
      <c r="Y11" s="9">
        <v>113896863311</v>
      </c>
      <c r="AA11" s="27">
        <f>Y11/سهام!$AE$9</f>
        <v>8.5297488078552985E-4</v>
      </c>
    </row>
    <row r="12" spans="1:27" ht="21.75" customHeight="1" x14ac:dyDescent="0.2">
      <c r="A12" s="50" t="s">
        <v>65</v>
      </c>
      <c r="B12" s="50"/>
      <c r="D12" s="45">
        <v>3240389</v>
      </c>
      <c r="E12" s="45"/>
      <c r="G12" s="9">
        <v>160201591771</v>
      </c>
      <c r="I12" s="9">
        <v>178057188935.50299</v>
      </c>
      <c r="K12" s="9">
        <v>0</v>
      </c>
      <c r="M12" s="9">
        <v>0</v>
      </c>
      <c r="O12" s="9">
        <v>0</v>
      </c>
      <c r="Q12" s="9">
        <v>0</v>
      </c>
      <c r="S12" s="9">
        <v>3240389</v>
      </c>
      <c r="U12" s="9">
        <v>57717</v>
      </c>
      <c r="W12" s="9">
        <v>160201591771</v>
      </c>
      <c r="Y12" s="9">
        <v>186595373189.60001</v>
      </c>
      <c r="AA12" s="27">
        <f>Y12/سهام!$AE$9</f>
        <v>1.3974148328118089E-3</v>
      </c>
    </row>
    <row r="13" spans="1:27" ht="21.75" customHeight="1" x14ac:dyDescent="0.2">
      <c r="A13" s="50" t="s">
        <v>66</v>
      </c>
      <c r="B13" s="50"/>
      <c r="D13" s="45">
        <v>5000000</v>
      </c>
      <c r="E13" s="45"/>
      <c r="G13" s="9">
        <v>50112250000</v>
      </c>
      <c r="I13" s="9">
        <v>49750310500</v>
      </c>
      <c r="K13" s="9">
        <v>0</v>
      </c>
      <c r="M13" s="9">
        <v>0</v>
      </c>
      <c r="O13" s="9">
        <v>0</v>
      </c>
      <c r="Q13" s="9">
        <v>0</v>
      </c>
      <c r="S13" s="9">
        <v>5000000</v>
      </c>
      <c r="U13" s="9">
        <v>9206</v>
      </c>
      <c r="W13" s="9">
        <v>50112250000</v>
      </c>
      <c r="Y13" s="9">
        <v>45924131000</v>
      </c>
      <c r="AA13" s="27">
        <f>Y13/سهام!$AE$9</f>
        <v>3.4392632971764087E-4</v>
      </c>
    </row>
    <row r="14" spans="1:27" ht="21.75" customHeight="1" x14ac:dyDescent="0.2">
      <c r="A14" s="50" t="s">
        <v>67</v>
      </c>
      <c r="B14" s="50"/>
      <c r="D14" s="45">
        <v>1310000</v>
      </c>
      <c r="E14" s="45"/>
      <c r="G14" s="9">
        <v>19921982723</v>
      </c>
      <c r="I14" s="9">
        <v>22597805230</v>
      </c>
      <c r="K14" s="9">
        <v>0</v>
      </c>
      <c r="M14" s="9">
        <v>0</v>
      </c>
      <c r="O14" s="9">
        <v>0</v>
      </c>
      <c r="Q14" s="9">
        <v>0</v>
      </c>
      <c r="S14" s="9">
        <v>1310000</v>
      </c>
      <c r="U14" s="9">
        <v>17119</v>
      </c>
      <c r="W14" s="9">
        <v>19921982723</v>
      </c>
      <c r="Y14" s="9">
        <v>22374310453</v>
      </c>
      <c r="AA14" s="27">
        <f>Y14/سهام!$AE$9</f>
        <v>1.67561460750631E-4</v>
      </c>
    </row>
    <row r="15" spans="1:27" ht="21.75" customHeight="1" x14ac:dyDescent="0.2">
      <c r="A15" s="50" t="s">
        <v>68</v>
      </c>
      <c r="B15" s="50"/>
      <c r="D15" s="45">
        <v>56548020</v>
      </c>
      <c r="E15" s="45"/>
      <c r="G15" s="9">
        <v>3043720595894</v>
      </c>
      <c r="I15" s="9">
        <v>3545146832016.77</v>
      </c>
      <c r="K15" s="9">
        <v>21600000</v>
      </c>
      <c r="M15" s="9">
        <v>1495373096955</v>
      </c>
      <c r="O15" s="9">
        <v>-40661573</v>
      </c>
      <c r="Q15" s="9">
        <v>3150941442961</v>
      </c>
      <c r="S15" s="9">
        <v>37486447</v>
      </c>
      <c r="U15" s="9">
        <v>71640</v>
      </c>
      <c r="W15" s="9">
        <v>2178476016203</v>
      </c>
      <c r="Y15" s="9">
        <v>2682306428204.2998</v>
      </c>
      <c r="AA15" s="27">
        <f>Y15/سهام!$AE$9</f>
        <v>2.0087822783850597E-2</v>
      </c>
    </row>
    <row r="16" spans="1:27" ht="21.75" customHeight="1" x14ac:dyDescent="0.2">
      <c r="A16" s="50" t="s">
        <v>69</v>
      </c>
      <c r="B16" s="50"/>
      <c r="D16" s="45">
        <v>5000000</v>
      </c>
      <c r="E16" s="45"/>
      <c r="G16" s="9">
        <v>50058000000</v>
      </c>
      <c r="I16" s="9">
        <v>48438335000</v>
      </c>
      <c r="K16" s="9">
        <v>0</v>
      </c>
      <c r="M16" s="9">
        <v>0</v>
      </c>
      <c r="O16" s="9">
        <v>0</v>
      </c>
      <c r="Q16" s="9">
        <v>0</v>
      </c>
      <c r="S16" s="9">
        <v>5000000</v>
      </c>
      <c r="U16" s="9">
        <v>9156</v>
      </c>
      <c r="W16" s="9">
        <v>50058000000</v>
      </c>
      <c r="Y16" s="9">
        <v>45674706000</v>
      </c>
      <c r="AA16" s="27">
        <f>Y16/سهام!$AE$9</f>
        <v>3.4205838310826848E-4</v>
      </c>
    </row>
    <row r="17" spans="1:27" ht="21.75" customHeight="1" x14ac:dyDescent="0.2">
      <c r="A17" s="50" t="s">
        <v>70</v>
      </c>
      <c r="B17" s="50"/>
      <c r="D17" s="45">
        <v>4784000</v>
      </c>
      <c r="E17" s="45"/>
      <c r="G17" s="9">
        <v>68913256305</v>
      </c>
      <c r="I17" s="9">
        <v>80334309140.800003</v>
      </c>
      <c r="K17" s="9">
        <v>0</v>
      </c>
      <c r="M17" s="9">
        <v>0</v>
      </c>
      <c r="O17" s="9">
        <v>0</v>
      </c>
      <c r="Q17" s="9">
        <v>0</v>
      </c>
      <c r="S17" s="9">
        <v>4784000</v>
      </c>
      <c r="U17" s="9">
        <v>16327</v>
      </c>
      <c r="W17" s="9">
        <v>68913256305</v>
      </c>
      <c r="Y17" s="9">
        <v>77928718753.600006</v>
      </c>
      <c r="AA17" s="27">
        <f>Y17/سهام!$AE$9</f>
        <v>5.8360904467683755E-4</v>
      </c>
    </row>
    <row r="18" spans="1:27" ht="21.75" customHeight="1" x14ac:dyDescent="0.2">
      <c r="A18" s="50" t="s">
        <v>71</v>
      </c>
      <c r="B18" s="50"/>
      <c r="D18" s="45">
        <v>5000000</v>
      </c>
      <c r="E18" s="45"/>
      <c r="G18" s="9">
        <v>50112250000</v>
      </c>
      <c r="I18" s="9">
        <v>46383073000</v>
      </c>
      <c r="K18" s="9">
        <v>0</v>
      </c>
      <c r="M18" s="9">
        <v>0</v>
      </c>
      <c r="O18" s="9">
        <v>0</v>
      </c>
      <c r="Q18" s="9">
        <v>0</v>
      </c>
      <c r="S18" s="9">
        <v>5000000</v>
      </c>
      <c r="U18" s="9">
        <v>8607</v>
      </c>
      <c r="W18" s="9">
        <v>50112250000</v>
      </c>
      <c r="Y18" s="9">
        <v>42936019500</v>
      </c>
      <c r="AA18" s="27">
        <f>Y18/سهام!$AE$9</f>
        <v>3.2154832933735985E-4</v>
      </c>
    </row>
    <row r="19" spans="1:27" ht="21.75" customHeight="1" x14ac:dyDescent="0.2">
      <c r="A19" s="50" t="s">
        <v>72</v>
      </c>
      <c r="B19" s="50"/>
      <c r="D19" s="45">
        <v>5250000</v>
      </c>
      <c r="E19" s="45"/>
      <c r="G19" s="9">
        <v>200260029375</v>
      </c>
      <c r="I19" s="9">
        <v>212529592209.375</v>
      </c>
      <c r="K19" s="9">
        <v>0</v>
      </c>
      <c r="M19" s="9">
        <v>0</v>
      </c>
      <c r="O19" s="9">
        <v>0</v>
      </c>
      <c r="Q19" s="9">
        <v>0</v>
      </c>
      <c r="S19" s="9">
        <v>5250000</v>
      </c>
      <c r="U19" s="9">
        <v>40706</v>
      </c>
      <c r="W19" s="9">
        <v>200260029375</v>
      </c>
      <c r="Y19" s="9">
        <v>213436695543.75</v>
      </c>
      <c r="AA19" s="27">
        <f>Y19/سهام!$AE$9</f>
        <v>1.5984297955561422E-3</v>
      </c>
    </row>
    <row r="20" spans="1:27" ht="21.75" customHeight="1" x14ac:dyDescent="0.2">
      <c r="A20" s="50" t="s">
        <v>73</v>
      </c>
      <c r="B20" s="50"/>
      <c r="D20" s="45">
        <v>10000000</v>
      </c>
      <c r="E20" s="45"/>
      <c r="G20" s="9">
        <v>129000000000</v>
      </c>
      <c r="I20" s="9">
        <v>162625100000</v>
      </c>
      <c r="K20" s="9">
        <v>0</v>
      </c>
      <c r="M20" s="9">
        <v>0</v>
      </c>
      <c r="O20" s="9">
        <v>0</v>
      </c>
      <c r="Q20" s="9">
        <v>0</v>
      </c>
      <c r="S20" s="9">
        <v>10000000</v>
      </c>
      <c r="U20" s="9">
        <v>15689</v>
      </c>
      <c r="W20" s="9">
        <v>129000000000</v>
      </c>
      <c r="Y20" s="9">
        <v>156529153000</v>
      </c>
      <c r="AA20" s="27">
        <f>Y20/سهام!$AE$9</f>
        <v>1.1722485741777248E-3</v>
      </c>
    </row>
    <row r="21" spans="1:27" ht="21.75" customHeight="1" x14ac:dyDescent="0.2">
      <c r="A21" s="50" t="s">
        <v>74</v>
      </c>
      <c r="B21" s="50"/>
      <c r="D21" s="45">
        <v>3000000</v>
      </c>
      <c r="E21" s="45"/>
      <c r="G21" s="9">
        <v>30067350000</v>
      </c>
      <c r="I21" s="9">
        <v>28138133100</v>
      </c>
      <c r="K21" s="9">
        <v>0</v>
      </c>
      <c r="M21" s="9">
        <v>0</v>
      </c>
      <c r="O21" s="9">
        <v>0</v>
      </c>
      <c r="Q21" s="9">
        <v>0</v>
      </c>
      <c r="S21" s="9">
        <v>3000000</v>
      </c>
      <c r="U21" s="9">
        <v>9397</v>
      </c>
      <c r="W21" s="9">
        <v>30067350000</v>
      </c>
      <c r="Y21" s="9">
        <v>28126160700</v>
      </c>
      <c r="AA21" s="27">
        <f>Y21/سهام!$AE$9</f>
        <v>2.1063713145926598E-4</v>
      </c>
    </row>
    <row r="22" spans="1:27" ht="21.75" customHeight="1" x14ac:dyDescent="0.2">
      <c r="A22" s="50" t="s">
        <v>75</v>
      </c>
      <c r="B22" s="50"/>
      <c r="D22" s="45">
        <v>5000000</v>
      </c>
      <c r="E22" s="45"/>
      <c r="G22" s="9">
        <v>50133200000</v>
      </c>
      <c r="I22" s="9">
        <v>49613500000</v>
      </c>
      <c r="K22" s="9">
        <v>0</v>
      </c>
      <c r="M22" s="9">
        <v>0</v>
      </c>
      <c r="O22" s="9">
        <v>-5000000</v>
      </c>
      <c r="Q22" s="9">
        <v>55000000000</v>
      </c>
      <c r="S22" s="9">
        <v>0</v>
      </c>
      <c r="U22" s="9">
        <v>0</v>
      </c>
      <c r="W22" s="9">
        <v>0</v>
      </c>
      <c r="Y22" s="9">
        <v>0</v>
      </c>
      <c r="AA22" s="27">
        <f>Y22/سهام!$AE$9</f>
        <v>0</v>
      </c>
    </row>
    <row r="23" spans="1:27" ht="21.75" customHeight="1" x14ac:dyDescent="0.2">
      <c r="A23" s="50" t="s">
        <v>76</v>
      </c>
      <c r="B23" s="50"/>
      <c r="D23" s="45">
        <v>2000000</v>
      </c>
      <c r="E23" s="45"/>
      <c r="G23" s="9">
        <v>20053279934</v>
      </c>
      <c r="I23" s="9">
        <v>19871199020</v>
      </c>
      <c r="K23" s="9">
        <v>0</v>
      </c>
      <c r="M23" s="9">
        <v>0</v>
      </c>
      <c r="O23" s="9">
        <v>-2000000</v>
      </c>
      <c r="Q23" s="9">
        <v>24333904133</v>
      </c>
      <c r="S23" s="9">
        <v>0</v>
      </c>
      <c r="U23" s="9">
        <v>0</v>
      </c>
      <c r="W23" s="9">
        <v>0</v>
      </c>
      <c r="Y23" s="9">
        <v>0</v>
      </c>
      <c r="AA23" s="27">
        <f>Y23/سهام!$AE$9</f>
        <v>0</v>
      </c>
    </row>
    <row r="24" spans="1:27" ht="21.75" customHeight="1" x14ac:dyDescent="0.2">
      <c r="A24" s="50" t="s">
        <v>77</v>
      </c>
      <c r="B24" s="50"/>
      <c r="D24" s="45">
        <v>9100000</v>
      </c>
      <c r="E24" s="45"/>
      <c r="G24" s="9">
        <v>247466907682</v>
      </c>
      <c r="I24" s="9">
        <v>325070200000</v>
      </c>
      <c r="K24" s="9">
        <v>0</v>
      </c>
      <c r="M24" s="9">
        <v>0</v>
      </c>
      <c r="O24" s="9">
        <v>0</v>
      </c>
      <c r="Q24" s="9">
        <v>0</v>
      </c>
      <c r="S24" s="9">
        <v>9100000</v>
      </c>
      <c r="U24" s="9">
        <v>34813</v>
      </c>
      <c r="W24" s="9">
        <v>247466907682</v>
      </c>
      <c r="Y24" s="9">
        <v>316798300000</v>
      </c>
      <c r="AA24" s="27">
        <f>Y24/سهام!$AE$9</f>
        <v>2.3725060051716187E-3</v>
      </c>
    </row>
    <row r="25" spans="1:27" ht="21.75" customHeight="1" x14ac:dyDescent="0.2">
      <c r="A25" s="50" t="s">
        <v>78</v>
      </c>
      <c r="B25" s="50"/>
      <c r="D25" s="45">
        <v>67248</v>
      </c>
      <c r="E25" s="45"/>
      <c r="G25" s="9">
        <v>189996470306</v>
      </c>
      <c r="I25" s="9">
        <v>251879515936</v>
      </c>
      <c r="K25" s="9">
        <v>0</v>
      </c>
      <c r="M25" s="9">
        <v>0</v>
      </c>
      <c r="O25" s="9">
        <v>0</v>
      </c>
      <c r="Q25" s="9">
        <v>0</v>
      </c>
      <c r="S25" s="9">
        <v>67248</v>
      </c>
      <c r="U25" s="9">
        <v>3473621</v>
      </c>
      <c r="W25" s="9">
        <v>189996470306</v>
      </c>
      <c r="Y25" s="9">
        <v>233594045008</v>
      </c>
      <c r="AA25" s="27">
        <f>Y25/سهام!$AE$9</f>
        <v>1.7493884107137236E-3</v>
      </c>
    </row>
    <row r="26" spans="1:27" ht="21.75" customHeight="1" x14ac:dyDescent="0.2">
      <c r="A26" s="50" t="s">
        <v>79</v>
      </c>
      <c r="B26" s="50"/>
      <c r="D26" s="45">
        <v>15185000</v>
      </c>
      <c r="E26" s="45"/>
      <c r="G26" s="9">
        <v>228468586928</v>
      </c>
      <c r="I26" s="9">
        <v>300865329495.5</v>
      </c>
      <c r="K26" s="9">
        <v>0</v>
      </c>
      <c r="M26" s="9">
        <v>0</v>
      </c>
      <c r="O26" s="9">
        <v>0</v>
      </c>
      <c r="Q26" s="9">
        <v>0</v>
      </c>
      <c r="S26" s="9">
        <v>15185000</v>
      </c>
      <c r="U26" s="9">
        <v>18584</v>
      </c>
      <c r="W26" s="9">
        <v>228468586928</v>
      </c>
      <c r="Y26" s="9">
        <v>281548984505</v>
      </c>
      <c r="AA26" s="27">
        <f>Y26/سهام!$AE$9</f>
        <v>2.1085234879356473E-3</v>
      </c>
    </row>
    <row r="27" spans="1:27" ht="21.75" customHeight="1" x14ac:dyDescent="0.2">
      <c r="A27" s="50" t="s">
        <v>80</v>
      </c>
      <c r="B27" s="50"/>
      <c r="D27" s="45">
        <v>130571</v>
      </c>
      <c r="E27" s="45"/>
      <c r="G27" s="9">
        <v>99999758915</v>
      </c>
      <c r="I27" s="9">
        <v>161965471240</v>
      </c>
      <c r="K27" s="9">
        <v>0</v>
      </c>
      <c r="M27" s="9">
        <v>0</v>
      </c>
      <c r="O27" s="9">
        <v>0</v>
      </c>
      <c r="Q27" s="9">
        <v>0</v>
      </c>
      <c r="S27" s="9">
        <v>130571</v>
      </c>
      <c r="U27" s="9">
        <v>1150336</v>
      </c>
      <c r="W27" s="9">
        <v>99999758915</v>
      </c>
      <c r="Y27" s="9">
        <v>150200501856</v>
      </c>
      <c r="AA27" s="27">
        <f>Y27/سهام!$AE$9</f>
        <v>1.1248532351125335E-3</v>
      </c>
    </row>
    <row r="28" spans="1:27" ht="21.75" customHeight="1" x14ac:dyDescent="0.2">
      <c r="A28" s="50" t="s">
        <v>81</v>
      </c>
      <c r="B28" s="50"/>
      <c r="D28" s="45">
        <v>10000</v>
      </c>
      <c r="E28" s="45"/>
      <c r="G28" s="9">
        <v>10000000000</v>
      </c>
      <c r="I28" s="9">
        <v>15510300000</v>
      </c>
      <c r="K28" s="9">
        <v>0</v>
      </c>
      <c r="M28" s="9">
        <v>0</v>
      </c>
      <c r="O28" s="9">
        <v>0</v>
      </c>
      <c r="Q28" s="9">
        <v>0</v>
      </c>
      <c r="S28" s="9">
        <v>10000</v>
      </c>
      <c r="U28" s="9">
        <v>1545552</v>
      </c>
      <c r="W28" s="9">
        <v>10000000000</v>
      </c>
      <c r="Y28" s="9">
        <v>15455520000</v>
      </c>
      <c r="AA28" s="27">
        <f>Y28/سهام!$AE$9</f>
        <v>1.1574656181251623E-4</v>
      </c>
    </row>
    <row r="29" spans="1:27" ht="21.75" customHeight="1" x14ac:dyDescent="0.2">
      <c r="A29" s="50" t="s">
        <v>82</v>
      </c>
      <c r="B29" s="50"/>
      <c r="D29" s="45">
        <v>0</v>
      </c>
      <c r="E29" s="45"/>
      <c r="G29" s="9">
        <v>0</v>
      </c>
      <c r="I29" s="9">
        <v>0</v>
      </c>
      <c r="K29" s="9">
        <v>7882000</v>
      </c>
      <c r="M29" s="9">
        <v>1501744533110</v>
      </c>
      <c r="O29" s="9">
        <v>0</v>
      </c>
      <c r="Q29" s="9">
        <v>0</v>
      </c>
      <c r="S29" s="9">
        <v>7882000</v>
      </c>
      <c r="U29" s="9">
        <v>184988</v>
      </c>
      <c r="W29" s="9">
        <v>1501744533110</v>
      </c>
      <c r="Y29" s="9">
        <v>1456325725500.8</v>
      </c>
      <c r="AA29" s="27">
        <f>Y29/سهام!$AE$9</f>
        <v>1.0906439615479512E-2</v>
      </c>
    </row>
    <row r="30" spans="1:27" ht="21.75" customHeight="1" x14ac:dyDescent="0.2">
      <c r="A30" s="51" t="s">
        <v>83</v>
      </c>
      <c r="B30" s="51"/>
      <c r="D30" s="57">
        <v>0</v>
      </c>
      <c r="E30" s="57"/>
      <c r="G30" s="12">
        <v>0</v>
      </c>
      <c r="I30" s="12">
        <v>0</v>
      </c>
      <c r="K30" s="12">
        <v>45219000</v>
      </c>
      <c r="M30" s="12">
        <v>1902176846467</v>
      </c>
      <c r="O30" s="12">
        <v>0</v>
      </c>
      <c r="Q30" s="12">
        <v>0</v>
      </c>
      <c r="S30" s="12">
        <v>45219000</v>
      </c>
      <c r="U30" s="9">
        <v>38750</v>
      </c>
      <c r="W30" s="12">
        <v>1902176846467</v>
      </c>
      <c r="Y30" s="12">
        <v>1750133566500</v>
      </c>
      <c r="AA30" s="27">
        <f>Y30/سهام!$AE$9</f>
        <v>1.3106769816547856E-2</v>
      </c>
    </row>
    <row r="31" spans="1:27" ht="21.75" customHeight="1" thickBot="1" x14ac:dyDescent="0.25">
      <c r="A31" s="53" t="s">
        <v>32</v>
      </c>
      <c r="B31" s="53"/>
      <c r="D31" s="56">
        <v>153186580</v>
      </c>
      <c r="E31" s="56"/>
      <c r="G31" s="15">
        <v>5275005513817</v>
      </c>
      <c r="I31" s="15">
        <v>6102147585492.6104</v>
      </c>
      <c r="K31" s="15">
        <v>74701000</v>
      </c>
      <c r="M31" s="15">
        <v>4899294476532</v>
      </c>
      <c r="O31" s="15">
        <v>-47715100</v>
      </c>
      <c r="Q31" s="15">
        <v>3178646804193</v>
      </c>
      <c r="S31" s="15">
        <v>180172480</v>
      </c>
      <c r="U31" s="9"/>
      <c r="W31" s="15">
        <f>SUM(W9:W30)</f>
        <v>7741970593718</v>
      </c>
      <c r="Y31" s="15">
        <f>SUM(Y9:Y30)</f>
        <v>8302308599031.0752</v>
      </c>
      <c r="AA31" s="25">
        <f>SUM(AA9:AA30)</f>
        <v>6.2176081778182506E-2</v>
      </c>
    </row>
    <row r="32" spans="1:27" ht="13.5" thickTop="1" x14ac:dyDescent="0.2"/>
  </sheetData>
  <mergeCells count="57">
    <mergeCell ref="A31:B31"/>
    <mergeCell ref="D31:E31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42"/>
  <sheetViews>
    <sheetView rightToLeft="1" topLeftCell="Z21" workbookViewId="0">
      <selection activeCell="AH43" sqref="AH4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7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7109375" customWidth="1"/>
    <col min="35" max="35" width="1.28515625" customWidth="1"/>
    <col min="36" max="36" width="18.71093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38" ht="14.45" customHeight="1" x14ac:dyDescent="0.2"/>
    <row r="5" spans="1:38" ht="14.45" customHeight="1" x14ac:dyDescent="0.2">
      <c r="A5" s="1" t="s">
        <v>84</v>
      </c>
      <c r="B5" s="42" t="s">
        <v>85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4.45" customHeight="1" x14ac:dyDescent="0.2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7</v>
      </c>
      <c r="Q6" s="43"/>
      <c r="R6" s="43"/>
      <c r="S6" s="43"/>
      <c r="T6" s="43"/>
      <c r="V6" s="43" t="s">
        <v>8</v>
      </c>
      <c r="W6" s="43"/>
      <c r="X6" s="43"/>
      <c r="Y6" s="43"/>
      <c r="Z6" s="43"/>
      <c r="AA6" s="43"/>
      <c r="AB6" s="43"/>
      <c r="AD6" s="43" t="s">
        <v>9</v>
      </c>
      <c r="AE6" s="43"/>
      <c r="AF6" s="43"/>
      <c r="AG6" s="43"/>
      <c r="AH6" s="43"/>
      <c r="AI6" s="43"/>
      <c r="AJ6" s="43"/>
      <c r="AK6" s="43"/>
      <c r="AL6" s="4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3" t="s">
        <v>87</v>
      </c>
      <c r="B8" s="43"/>
      <c r="D8" s="2" t="s">
        <v>88</v>
      </c>
      <c r="F8" s="2" t="s">
        <v>89</v>
      </c>
      <c r="H8" s="2" t="s">
        <v>90</v>
      </c>
      <c r="J8" s="2" t="s">
        <v>91</v>
      </c>
      <c r="L8" s="2" t="s">
        <v>92</v>
      </c>
      <c r="N8" s="2" t="s">
        <v>38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9" t="s">
        <v>93</v>
      </c>
      <c r="B9" s="49"/>
      <c r="D9" s="5" t="s">
        <v>94</v>
      </c>
      <c r="F9" s="5" t="s">
        <v>94</v>
      </c>
      <c r="H9" s="5" t="s">
        <v>95</v>
      </c>
      <c r="J9" s="5" t="s">
        <v>96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3680676336044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4887079</v>
      </c>
      <c r="AH9" s="6">
        <v>3001257612300</v>
      </c>
      <c r="AJ9" s="6">
        <v>3741277009009</v>
      </c>
      <c r="AL9" s="23">
        <f>AJ9/سهام!$AE$9</f>
        <v>2.8018465284960069E-2</v>
      </c>
    </row>
    <row r="10" spans="1:38" ht="21.75" customHeight="1" x14ac:dyDescent="0.2">
      <c r="A10" s="50" t="s">
        <v>97</v>
      </c>
      <c r="B10" s="50"/>
      <c r="D10" s="8" t="s">
        <v>94</v>
      </c>
      <c r="F10" s="8" t="s">
        <v>94</v>
      </c>
      <c r="H10" s="8" t="s">
        <v>98</v>
      </c>
      <c r="J10" s="8" t="s">
        <v>99</v>
      </c>
      <c r="L10" s="10">
        <v>23</v>
      </c>
      <c r="N10" s="10">
        <v>23</v>
      </c>
      <c r="P10" s="9">
        <v>1000000</v>
      </c>
      <c r="R10" s="9">
        <v>1000000000000</v>
      </c>
      <c r="T10" s="9">
        <v>999456250000</v>
      </c>
      <c r="V10" s="9">
        <v>0</v>
      </c>
      <c r="X10" s="9">
        <v>0</v>
      </c>
      <c r="Z10" s="9">
        <v>0</v>
      </c>
      <c r="AB10" s="9">
        <v>0</v>
      </c>
      <c r="AD10" s="9">
        <v>1000000</v>
      </c>
      <c r="AF10" s="9">
        <v>1000000</v>
      </c>
      <c r="AH10" s="9">
        <v>1000000000000</v>
      </c>
      <c r="AJ10" s="9">
        <v>999456250000</v>
      </c>
      <c r="AL10" s="27">
        <f>AJ10/سهام!$AE$9</f>
        <v>7.48493901334479E-3</v>
      </c>
    </row>
    <row r="11" spans="1:38" ht="21.75" customHeight="1" x14ac:dyDescent="0.2">
      <c r="A11" s="50" t="s">
        <v>100</v>
      </c>
      <c r="B11" s="50"/>
      <c r="D11" s="8" t="s">
        <v>94</v>
      </c>
      <c r="F11" s="8" t="s">
        <v>94</v>
      </c>
      <c r="H11" s="8" t="s">
        <v>101</v>
      </c>
      <c r="J11" s="8" t="s">
        <v>102</v>
      </c>
      <c r="L11" s="10">
        <v>0</v>
      </c>
      <c r="N11" s="10">
        <v>0</v>
      </c>
      <c r="P11" s="9">
        <v>50614</v>
      </c>
      <c r="R11" s="9">
        <v>27267185070</v>
      </c>
      <c r="T11" s="9">
        <v>38850415593</v>
      </c>
      <c r="V11" s="9">
        <v>0</v>
      </c>
      <c r="X11" s="9">
        <v>0</v>
      </c>
      <c r="Z11" s="9">
        <v>0</v>
      </c>
      <c r="AB11" s="9">
        <v>0</v>
      </c>
      <c r="AD11" s="9">
        <v>50614</v>
      </c>
      <c r="AF11" s="9">
        <v>794990</v>
      </c>
      <c r="AH11" s="9">
        <v>27267185070</v>
      </c>
      <c r="AJ11" s="9">
        <v>40215744652</v>
      </c>
      <c r="AL11" s="27">
        <f>AJ11/سهام!$AE$9</f>
        <v>3.0117616063381154E-4</v>
      </c>
    </row>
    <row r="12" spans="1:38" ht="21.75" customHeight="1" x14ac:dyDescent="0.2">
      <c r="A12" s="50" t="s">
        <v>103</v>
      </c>
      <c r="B12" s="50"/>
      <c r="D12" s="8" t="s">
        <v>94</v>
      </c>
      <c r="F12" s="8" t="s">
        <v>94</v>
      </c>
      <c r="H12" s="8" t="s">
        <v>104</v>
      </c>
      <c r="J12" s="8" t="s">
        <v>9</v>
      </c>
      <c r="L12" s="10">
        <v>0</v>
      </c>
      <c r="N12" s="10">
        <v>0</v>
      </c>
      <c r="P12" s="9">
        <v>90000</v>
      </c>
      <c r="R12" s="9">
        <v>81622858307</v>
      </c>
      <c r="T12" s="9">
        <v>84895812787</v>
      </c>
      <c r="V12" s="9">
        <v>0</v>
      </c>
      <c r="X12" s="9">
        <v>0</v>
      </c>
      <c r="Z12" s="9">
        <v>90000</v>
      </c>
      <c r="AB12" s="9">
        <v>90000000000</v>
      </c>
      <c r="AD12" s="9">
        <v>0</v>
      </c>
      <c r="AF12" s="9">
        <v>0</v>
      </c>
      <c r="AH12" s="9">
        <v>0</v>
      </c>
      <c r="AJ12" s="9">
        <v>0</v>
      </c>
      <c r="AL12" s="27">
        <f>AJ12/سهام!$AE$9</f>
        <v>0</v>
      </c>
    </row>
    <row r="13" spans="1:38" ht="21.75" customHeight="1" x14ac:dyDescent="0.2">
      <c r="A13" s="50" t="s">
        <v>105</v>
      </c>
      <c r="B13" s="50"/>
      <c r="D13" s="8" t="s">
        <v>94</v>
      </c>
      <c r="F13" s="8" t="s">
        <v>94</v>
      </c>
      <c r="H13" s="8" t="s">
        <v>104</v>
      </c>
      <c r="J13" s="8" t="s">
        <v>106</v>
      </c>
      <c r="L13" s="10">
        <v>0</v>
      </c>
      <c r="N13" s="10">
        <v>0</v>
      </c>
      <c r="P13" s="9">
        <v>90000</v>
      </c>
      <c r="R13" s="9">
        <v>79397548952</v>
      </c>
      <c r="T13" s="9">
        <v>82449143887</v>
      </c>
      <c r="V13" s="9">
        <v>0</v>
      </c>
      <c r="X13" s="9">
        <v>0</v>
      </c>
      <c r="Z13" s="9">
        <v>0</v>
      </c>
      <c r="AB13" s="9">
        <v>0</v>
      </c>
      <c r="AD13" s="9">
        <v>90000</v>
      </c>
      <c r="AF13" s="9">
        <v>916600</v>
      </c>
      <c r="AH13" s="9">
        <v>79397548952</v>
      </c>
      <c r="AJ13" s="9">
        <v>82449143887</v>
      </c>
      <c r="AL13" s="27">
        <f>AJ13/سهام!$AE$9</f>
        <v>6.1746255896312063E-4</v>
      </c>
    </row>
    <row r="14" spans="1:38" ht="21.75" customHeight="1" x14ac:dyDescent="0.2">
      <c r="A14" s="50" t="s">
        <v>107</v>
      </c>
      <c r="B14" s="50"/>
      <c r="D14" s="8" t="s">
        <v>94</v>
      </c>
      <c r="F14" s="8" t="s">
        <v>94</v>
      </c>
      <c r="H14" s="8" t="s">
        <v>104</v>
      </c>
      <c r="J14" s="8" t="s">
        <v>106</v>
      </c>
      <c r="L14" s="10">
        <v>0</v>
      </c>
      <c r="N14" s="10">
        <v>0</v>
      </c>
      <c r="P14" s="9">
        <v>90000</v>
      </c>
      <c r="R14" s="9">
        <v>77175241229</v>
      </c>
      <c r="T14" s="9">
        <v>80083430943</v>
      </c>
      <c r="V14" s="9">
        <v>0</v>
      </c>
      <c r="X14" s="9">
        <v>0</v>
      </c>
      <c r="Z14" s="9">
        <v>0</v>
      </c>
      <c r="AB14" s="9">
        <v>0</v>
      </c>
      <c r="AD14" s="9">
        <v>90000</v>
      </c>
      <c r="AF14" s="9">
        <v>890300</v>
      </c>
      <c r="AH14" s="9">
        <v>77175241229</v>
      </c>
      <c r="AJ14" s="9">
        <v>80083430943</v>
      </c>
      <c r="AL14" s="27">
        <f>AJ14/سهام!$AE$9</f>
        <v>5.9974570831666124E-4</v>
      </c>
    </row>
    <row r="15" spans="1:38" ht="21.75" customHeight="1" x14ac:dyDescent="0.2">
      <c r="A15" s="50" t="s">
        <v>108</v>
      </c>
      <c r="B15" s="50"/>
      <c r="D15" s="8" t="s">
        <v>94</v>
      </c>
      <c r="F15" s="8" t="s">
        <v>94</v>
      </c>
      <c r="H15" s="8" t="s">
        <v>109</v>
      </c>
      <c r="J15" s="8" t="s">
        <v>110</v>
      </c>
      <c r="L15" s="10">
        <v>23</v>
      </c>
      <c r="N15" s="10">
        <v>23</v>
      </c>
      <c r="P15" s="9">
        <v>5000</v>
      </c>
      <c r="R15" s="9">
        <v>4500815625</v>
      </c>
      <c r="T15" s="9">
        <v>4627332519</v>
      </c>
      <c r="V15" s="9">
        <v>0</v>
      </c>
      <c r="X15" s="9">
        <v>0</v>
      </c>
      <c r="Z15" s="9">
        <v>0</v>
      </c>
      <c r="AB15" s="9">
        <v>0</v>
      </c>
      <c r="AD15" s="9">
        <v>5000</v>
      </c>
      <c r="AF15" s="9">
        <v>920880</v>
      </c>
      <c r="AH15" s="9">
        <v>4500815625</v>
      </c>
      <c r="AJ15" s="9">
        <v>4601896357</v>
      </c>
      <c r="AL15" s="27">
        <f>AJ15/سهام!$AE$9</f>
        <v>3.4463653189300247E-5</v>
      </c>
    </row>
    <row r="16" spans="1:38" ht="21.75" customHeight="1" x14ac:dyDescent="0.2">
      <c r="A16" s="50" t="s">
        <v>111</v>
      </c>
      <c r="B16" s="50"/>
      <c r="D16" s="8" t="s">
        <v>94</v>
      </c>
      <c r="F16" s="8" t="s">
        <v>94</v>
      </c>
      <c r="H16" s="8" t="s">
        <v>112</v>
      </c>
      <c r="J16" s="8" t="s">
        <v>113</v>
      </c>
      <c r="L16" s="10">
        <v>18</v>
      </c>
      <c r="N16" s="10">
        <v>18</v>
      </c>
      <c r="P16" s="9">
        <v>225000</v>
      </c>
      <c r="R16" s="9">
        <v>169126661999</v>
      </c>
      <c r="T16" s="9">
        <v>181451532051</v>
      </c>
      <c r="V16" s="9">
        <v>0</v>
      </c>
      <c r="X16" s="9">
        <v>0</v>
      </c>
      <c r="Z16" s="9">
        <v>0</v>
      </c>
      <c r="AB16" s="9">
        <v>0</v>
      </c>
      <c r="AD16" s="9">
        <v>225000</v>
      </c>
      <c r="AF16" s="9">
        <v>824180</v>
      </c>
      <c r="AH16" s="9">
        <v>169126661999</v>
      </c>
      <c r="AJ16" s="9">
        <v>185339666728</v>
      </c>
      <c r="AL16" s="27">
        <f>AJ16/سهام!$AE$9</f>
        <v>1.3880108331032284E-3</v>
      </c>
    </row>
    <row r="17" spans="1:38" ht="21.75" customHeight="1" x14ac:dyDescent="0.2">
      <c r="A17" s="50" t="s">
        <v>114</v>
      </c>
      <c r="B17" s="50"/>
      <c r="D17" s="8" t="s">
        <v>94</v>
      </c>
      <c r="F17" s="8" t="s">
        <v>94</v>
      </c>
      <c r="H17" s="8" t="s">
        <v>115</v>
      </c>
      <c r="J17" s="8" t="s">
        <v>116</v>
      </c>
      <c r="L17" s="10">
        <v>23</v>
      </c>
      <c r="N17" s="10">
        <v>23</v>
      </c>
      <c r="P17" s="9">
        <v>1579612</v>
      </c>
      <c r="R17" s="9">
        <v>1499999555200</v>
      </c>
      <c r="T17" s="9">
        <v>1397985857630</v>
      </c>
      <c r="V17" s="9">
        <v>0</v>
      </c>
      <c r="X17" s="9">
        <v>0</v>
      </c>
      <c r="Z17" s="9">
        <v>0</v>
      </c>
      <c r="AB17" s="9">
        <v>0</v>
      </c>
      <c r="AD17" s="9">
        <v>1579612</v>
      </c>
      <c r="AF17" s="9">
        <v>879500</v>
      </c>
      <c r="AH17" s="9">
        <v>1499999555200</v>
      </c>
      <c r="AJ17" s="9">
        <v>1388513339115</v>
      </c>
      <c r="AL17" s="27">
        <f>AJ17/سهام!$AE$9</f>
        <v>1.0398591896835412E-2</v>
      </c>
    </row>
    <row r="18" spans="1:38" ht="21.75" customHeight="1" x14ac:dyDescent="0.2">
      <c r="A18" s="50" t="s">
        <v>117</v>
      </c>
      <c r="B18" s="50"/>
      <c r="D18" s="8" t="s">
        <v>94</v>
      </c>
      <c r="F18" s="8" t="s">
        <v>94</v>
      </c>
      <c r="H18" s="8" t="s">
        <v>118</v>
      </c>
      <c r="J18" s="8" t="s">
        <v>119</v>
      </c>
      <c r="L18" s="10">
        <v>23</v>
      </c>
      <c r="N18" s="10">
        <v>23</v>
      </c>
      <c r="P18" s="9">
        <v>5000</v>
      </c>
      <c r="R18" s="9">
        <v>4221597081</v>
      </c>
      <c r="T18" s="9">
        <v>4182574487</v>
      </c>
      <c r="V18" s="9">
        <v>0</v>
      </c>
      <c r="X18" s="9">
        <v>0</v>
      </c>
      <c r="Z18" s="9">
        <v>0</v>
      </c>
      <c r="AB18" s="9">
        <v>0</v>
      </c>
      <c r="AD18" s="9">
        <v>5000</v>
      </c>
      <c r="AF18" s="9">
        <v>824000</v>
      </c>
      <c r="AH18" s="9">
        <v>4221597081</v>
      </c>
      <c r="AJ18" s="9">
        <v>4117759750</v>
      </c>
      <c r="AL18" s="27">
        <f>AJ18/سهام!$AE$9</f>
        <v>3.0837948734980534E-5</v>
      </c>
    </row>
    <row r="19" spans="1:38" ht="21.75" customHeight="1" x14ac:dyDescent="0.2">
      <c r="A19" s="50" t="s">
        <v>120</v>
      </c>
      <c r="B19" s="50"/>
      <c r="D19" s="8" t="s">
        <v>94</v>
      </c>
      <c r="F19" s="8" t="s">
        <v>94</v>
      </c>
      <c r="H19" s="8" t="s">
        <v>121</v>
      </c>
      <c r="J19" s="8" t="s">
        <v>122</v>
      </c>
      <c r="L19" s="10">
        <v>23</v>
      </c>
      <c r="N19" s="10">
        <v>23</v>
      </c>
      <c r="P19" s="9">
        <v>583960</v>
      </c>
      <c r="R19" s="9">
        <v>553010120000</v>
      </c>
      <c r="T19" s="9">
        <v>475236719047</v>
      </c>
      <c r="V19" s="9">
        <v>0</v>
      </c>
      <c r="X19" s="9">
        <v>0</v>
      </c>
      <c r="Z19" s="9">
        <v>0</v>
      </c>
      <c r="AB19" s="9">
        <v>0</v>
      </c>
      <c r="AD19" s="9">
        <v>583960</v>
      </c>
      <c r="AF19" s="9">
        <v>826500</v>
      </c>
      <c r="AH19" s="9">
        <v>553010120000</v>
      </c>
      <c r="AJ19" s="9">
        <v>482380502901</v>
      </c>
      <c r="AL19" s="27">
        <f>AJ19/سهام!$AE$9</f>
        <v>3.6125529711186202E-3</v>
      </c>
    </row>
    <row r="20" spans="1:38" ht="21.75" customHeight="1" x14ac:dyDescent="0.2">
      <c r="A20" s="50" t="s">
        <v>123</v>
      </c>
      <c r="B20" s="50"/>
      <c r="D20" s="8" t="s">
        <v>94</v>
      </c>
      <c r="F20" s="8" t="s">
        <v>94</v>
      </c>
      <c r="H20" s="8" t="s">
        <v>124</v>
      </c>
      <c r="J20" s="8" t="s">
        <v>125</v>
      </c>
      <c r="L20" s="10">
        <v>23</v>
      </c>
      <c r="N20" s="10">
        <v>23</v>
      </c>
      <c r="P20" s="9">
        <v>123150</v>
      </c>
      <c r="R20" s="9">
        <v>117004815000</v>
      </c>
      <c r="T20" s="9">
        <v>97752548134</v>
      </c>
      <c r="V20" s="9">
        <v>0</v>
      </c>
      <c r="X20" s="9">
        <v>0</v>
      </c>
      <c r="Z20" s="9">
        <v>0</v>
      </c>
      <c r="AB20" s="9">
        <v>0</v>
      </c>
      <c r="AD20" s="9">
        <v>123150</v>
      </c>
      <c r="AF20" s="9">
        <v>794200</v>
      </c>
      <c r="AH20" s="9">
        <v>117004815000</v>
      </c>
      <c r="AJ20" s="9">
        <v>97752548134</v>
      </c>
      <c r="AL20" s="27">
        <f>AJ20/سهام!$AE$9</f>
        <v>7.3206992420332662E-4</v>
      </c>
    </row>
    <row r="21" spans="1:38" ht="21.75" customHeight="1" x14ac:dyDescent="0.2">
      <c r="A21" s="50" t="s">
        <v>126</v>
      </c>
      <c r="B21" s="50"/>
      <c r="D21" s="8" t="s">
        <v>94</v>
      </c>
      <c r="F21" s="8" t="s">
        <v>94</v>
      </c>
      <c r="H21" s="8" t="s">
        <v>124</v>
      </c>
      <c r="J21" s="8" t="s">
        <v>127</v>
      </c>
      <c r="L21" s="10">
        <v>23</v>
      </c>
      <c r="N21" s="10">
        <v>23</v>
      </c>
      <c r="P21" s="9">
        <v>108332</v>
      </c>
      <c r="R21" s="9">
        <v>100000185880</v>
      </c>
      <c r="T21" s="9">
        <v>86428997664</v>
      </c>
      <c r="V21" s="9">
        <v>0</v>
      </c>
      <c r="X21" s="9">
        <v>0</v>
      </c>
      <c r="Z21" s="9">
        <v>0</v>
      </c>
      <c r="AB21" s="9">
        <v>0</v>
      </c>
      <c r="AD21" s="9">
        <v>108332</v>
      </c>
      <c r="AF21" s="9">
        <v>807750</v>
      </c>
      <c r="AH21" s="9">
        <v>100000185880</v>
      </c>
      <c r="AJ21" s="9">
        <v>87457592062</v>
      </c>
      <c r="AL21" s="27">
        <f>AJ21/سهام!$AE$9</f>
        <v>6.549708832558278E-4</v>
      </c>
    </row>
    <row r="22" spans="1:38" ht="21.75" customHeight="1" x14ac:dyDescent="0.2">
      <c r="A22" s="50" t="s">
        <v>128</v>
      </c>
      <c r="B22" s="50"/>
      <c r="D22" s="8" t="s">
        <v>94</v>
      </c>
      <c r="F22" s="8" t="s">
        <v>94</v>
      </c>
      <c r="H22" s="8" t="s">
        <v>124</v>
      </c>
      <c r="J22" s="8" t="s">
        <v>129</v>
      </c>
      <c r="L22" s="10">
        <v>23</v>
      </c>
      <c r="N22" s="10">
        <v>23</v>
      </c>
      <c r="P22" s="9">
        <v>357833</v>
      </c>
      <c r="R22" s="9">
        <v>276769512180</v>
      </c>
      <c r="T22" s="9">
        <v>277885058793</v>
      </c>
      <c r="V22" s="9">
        <v>0</v>
      </c>
      <c r="X22" s="9">
        <v>0</v>
      </c>
      <c r="Z22" s="9">
        <v>0</v>
      </c>
      <c r="AB22" s="9">
        <v>0</v>
      </c>
      <c r="AD22" s="9">
        <v>357833</v>
      </c>
      <c r="AF22" s="9">
        <v>785720</v>
      </c>
      <c r="AH22" s="9">
        <v>276769512180</v>
      </c>
      <c r="AJ22" s="9">
        <v>281003665888</v>
      </c>
      <c r="AL22" s="27">
        <f>AJ22/سهام!$AE$9</f>
        <v>2.1044395907254525E-3</v>
      </c>
    </row>
    <row r="23" spans="1:38" ht="21.75" customHeight="1" x14ac:dyDescent="0.2">
      <c r="A23" s="50" t="s">
        <v>130</v>
      </c>
      <c r="B23" s="50"/>
      <c r="D23" s="8" t="s">
        <v>94</v>
      </c>
      <c r="F23" s="8" t="s">
        <v>94</v>
      </c>
      <c r="H23" s="8" t="s">
        <v>131</v>
      </c>
      <c r="J23" s="8" t="s">
        <v>132</v>
      </c>
      <c r="L23" s="10">
        <v>23</v>
      </c>
      <c r="N23" s="10">
        <v>23</v>
      </c>
      <c r="P23" s="9">
        <v>862970</v>
      </c>
      <c r="R23" s="9">
        <v>820061497495</v>
      </c>
      <c r="T23" s="9">
        <v>692243110026</v>
      </c>
      <c r="V23" s="9">
        <v>0</v>
      </c>
      <c r="X23" s="9">
        <v>0</v>
      </c>
      <c r="Z23" s="9">
        <v>0</v>
      </c>
      <c r="AB23" s="9">
        <v>0</v>
      </c>
      <c r="AD23" s="9">
        <v>862970</v>
      </c>
      <c r="AF23" s="9">
        <v>823600</v>
      </c>
      <c r="AH23" s="9">
        <v>820061497495</v>
      </c>
      <c r="AJ23" s="9">
        <v>710355625987</v>
      </c>
      <c r="AL23" s="27">
        <f>AJ23/سهام!$AE$9</f>
        <v>5.319861212833535E-3</v>
      </c>
    </row>
    <row r="24" spans="1:38" ht="21.75" customHeight="1" x14ac:dyDescent="0.2">
      <c r="A24" s="50" t="s">
        <v>133</v>
      </c>
      <c r="B24" s="50"/>
      <c r="D24" s="8" t="s">
        <v>94</v>
      </c>
      <c r="F24" s="8" t="s">
        <v>94</v>
      </c>
      <c r="H24" s="8" t="s">
        <v>134</v>
      </c>
      <c r="J24" s="8" t="s">
        <v>135</v>
      </c>
      <c r="L24" s="10">
        <v>23</v>
      </c>
      <c r="N24" s="10">
        <v>23</v>
      </c>
      <c r="P24" s="9">
        <v>1575465</v>
      </c>
      <c r="R24" s="9">
        <v>1500000226500</v>
      </c>
      <c r="T24" s="9">
        <v>1282298048500</v>
      </c>
      <c r="V24" s="9">
        <v>0</v>
      </c>
      <c r="X24" s="9">
        <v>0</v>
      </c>
      <c r="Z24" s="9">
        <v>0</v>
      </c>
      <c r="AB24" s="9">
        <v>0</v>
      </c>
      <c r="AD24" s="9">
        <v>1575465</v>
      </c>
      <c r="AF24" s="9">
        <v>835100</v>
      </c>
      <c r="AH24" s="9">
        <v>1500000226500</v>
      </c>
      <c r="AJ24" s="9">
        <v>1314955425490</v>
      </c>
      <c r="AL24" s="27">
        <f>AJ24/سهام!$AE$9</f>
        <v>9.8477158605586781E-3</v>
      </c>
    </row>
    <row r="25" spans="1:38" ht="21.75" customHeight="1" x14ac:dyDescent="0.2">
      <c r="A25" s="50" t="s">
        <v>136</v>
      </c>
      <c r="B25" s="50"/>
      <c r="D25" s="8" t="s">
        <v>94</v>
      </c>
      <c r="F25" s="8" t="s">
        <v>94</v>
      </c>
      <c r="H25" s="8" t="s">
        <v>134</v>
      </c>
      <c r="J25" s="8" t="s">
        <v>137</v>
      </c>
      <c r="L25" s="10">
        <v>23</v>
      </c>
      <c r="N25" s="10">
        <v>23</v>
      </c>
      <c r="P25" s="9">
        <v>18502081</v>
      </c>
      <c r="R25" s="9">
        <v>16633378737940</v>
      </c>
      <c r="T25" s="9">
        <v>14635324699341</v>
      </c>
      <c r="V25" s="9">
        <v>0</v>
      </c>
      <c r="X25" s="9">
        <v>0</v>
      </c>
      <c r="Z25" s="9">
        <v>6000000</v>
      </c>
      <c r="AB25" s="9">
        <v>4668540000000</v>
      </c>
      <c r="AD25" s="9">
        <v>12502081</v>
      </c>
      <c r="AF25" s="9">
        <v>778090</v>
      </c>
      <c r="AH25" s="9">
        <v>11239376169922</v>
      </c>
      <c r="AJ25" s="9">
        <v>9722454744378</v>
      </c>
      <c r="AL25" s="27">
        <f>AJ25/سهام!$AE$9</f>
        <v>7.2811572114011028E-2</v>
      </c>
    </row>
    <row r="26" spans="1:38" ht="21.75" customHeight="1" x14ac:dyDescent="0.2">
      <c r="A26" s="50" t="s">
        <v>138</v>
      </c>
      <c r="B26" s="50"/>
      <c r="D26" s="8" t="s">
        <v>94</v>
      </c>
      <c r="F26" s="8" t="s">
        <v>94</v>
      </c>
      <c r="H26" s="8" t="s">
        <v>139</v>
      </c>
      <c r="J26" s="8" t="s">
        <v>140</v>
      </c>
      <c r="L26" s="10">
        <v>23</v>
      </c>
      <c r="N26" s="10">
        <v>23</v>
      </c>
      <c r="P26" s="9">
        <v>1002556</v>
      </c>
      <c r="R26" s="9">
        <v>933951092920</v>
      </c>
      <c r="T26" s="9">
        <v>797320081658</v>
      </c>
      <c r="V26" s="9">
        <v>0</v>
      </c>
      <c r="X26" s="9">
        <v>0</v>
      </c>
      <c r="Z26" s="9">
        <v>0</v>
      </c>
      <c r="AB26" s="9">
        <v>0</v>
      </c>
      <c r="AD26" s="9">
        <v>1002556</v>
      </c>
      <c r="AF26" s="9">
        <v>795720</v>
      </c>
      <c r="AH26" s="9">
        <v>933951092920</v>
      </c>
      <c r="AJ26" s="9">
        <v>797320081658</v>
      </c>
      <c r="AL26" s="27">
        <f>AJ26/سهام!$AE$9</f>
        <v>5.9711389921522006E-3</v>
      </c>
    </row>
    <row r="27" spans="1:38" ht="21.75" customHeight="1" x14ac:dyDescent="0.2">
      <c r="A27" s="50" t="s">
        <v>141</v>
      </c>
      <c r="B27" s="50"/>
      <c r="D27" s="8" t="s">
        <v>94</v>
      </c>
      <c r="F27" s="8" t="s">
        <v>94</v>
      </c>
      <c r="H27" s="8" t="s">
        <v>142</v>
      </c>
      <c r="J27" s="8" t="s">
        <v>143</v>
      </c>
      <c r="L27" s="10">
        <v>23</v>
      </c>
      <c r="N27" s="10">
        <v>23</v>
      </c>
      <c r="P27" s="9">
        <v>256590</v>
      </c>
      <c r="R27" s="9">
        <v>240001456500</v>
      </c>
      <c r="T27" s="9">
        <v>205378366257</v>
      </c>
      <c r="V27" s="9">
        <v>0</v>
      </c>
      <c r="X27" s="9">
        <v>0</v>
      </c>
      <c r="Z27" s="9">
        <v>0</v>
      </c>
      <c r="AB27" s="9">
        <v>0</v>
      </c>
      <c r="AD27" s="9">
        <v>256590</v>
      </c>
      <c r="AF27" s="9">
        <v>828000</v>
      </c>
      <c r="AH27" s="9">
        <v>240001456500</v>
      </c>
      <c r="AJ27" s="9">
        <v>212340996767</v>
      </c>
      <c r="AL27" s="27">
        <f>AJ27/سهام!$AE$9</f>
        <v>1.5902240951855954E-3</v>
      </c>
    </row>
    <row r="28" spans="1:38" ht="21.75" customHeight="1" x14ac:dyDescent="0.2">
      <c r="A28" s="50" t="s">
        <v>144</v>
      </c>
      <c r="B28" s="50"/>
      <c r="D28" s="8" t="s">
        <v>94</v>
      </c>
      <c r="F28" s="8" t="s">
        <v>94</v>
      </c>
      <c r="H28" s="8" t="s">
        <v>145</v>
      </c>
      <c r="J28" s="8" t="s">
        <v>146</v>
      </c>
      <c r="L28" s="10">
        <v>23</v>
      </c>
      <c r="N28" s="10">
        <v>23</v>
      </c>
      <c r="P28" s="9">
        <v>1565000</v>
      </c>
      <c r="R28" s="9">
        <v>1394508900000</v>
      </c>
      <c r="T28" s="9">
        <v>1266882507860</v>
      </c>
      <c r="V28" s="9">
        <v>853000</v>
      </c>
      <c r="X28" s="9">
        <v>670229261605</v>
      </c>
      <c r="Z28" s="9">
        <v>0</v>
      </c>
      <c r="AB28" s="9">
        <v>0</v>
      </c>
      <c r="AD28" s="9">
        <v>2418000</v>
      </c>
      <c r="AF28" s="9">
        <v>777400</v>
      </c>
      <c r="AH28" s="9">
        <v>2064738161605</v>
      </c>
      <c r="AJ28" s="9">
        <v>1878731084197</v>
      </c>
      <c r="AL28" s="27">
        <f>AJ28/سهام!$AE$9</f>
        <v>1.4069838062135968E-2</v>
      </c>
    </row>
    <row r="29" spans="1:38" ht="21.75" customHeight="1" x14ac:dyDescent="0.2">
      <c r="A29" s="50" t="s">
        <v>147</v>
      </c>
      <c r="B29" s="50"/>
      <c r="D29" s="8" t="s">
        <v>94</v>
      </c>
      <c r="F29" s="8" t="s">
        <v>94</v>
      </c>
      <c r="H29" s="8" t="s">
        <v>148</v>
      </c>
      <c r="J29" s="8" t="s">
        <v>149</v>
      </c>
      <c r="L29" s="10">
        <v>23</v>
      </c>
      <c r="N29" s="10">
        <v>23</v>
      </c>
      <c r="P29" s="9">
        <v>4783460</v>
      </c>
      <c r="R29" s="9">
        <v>4372928360000</v>
      </c>
      <c r="T29" s="9">
        <v>3620066429972</v>
      </c>
      <c r="V29" s="9">
        <v>0</v>
      </c>
      <c r="X29" s="9">
        <v>0</v>
      </c>
      <c r="Z29" s="9">
        <v>0</v>
      </c>
      <c r="AB29" s="9">
        <v>0</v>
      </c>
      <c r="AD29" s="9">
        <v>4783460</v>
      </c>
      <c r="AF29" s="9">
        <v>792762</v>
      </c>
      <c r="AH29" s="9">
        <v>4372928360000</v>
      </c>
      <c r="AJ29" s="9">
        <v>3790083337504</v>
      </c>
      <c r="AL29" s="27">
        <f>AJ29/سهام!$AE$9</f>
        <v>2.8383976423892211E-2</v>
      </c>
    </row>
    <row r="30" spans="1:38" ht="21.75" customHeight="1" x14ac:dyDescent="0.2">
      <c r="A30" s="50" t="s">
        <v>150</v>
      </c>
      <c r="B30" s="50"/>
      <c r="D30" s="8" t="s">
        <v>94</v>
      </c>
      <c r="F30" s="8" t="s">
        <v>94</v>
      </c>
      <c r="H30" s="8" t="s">
        <v>148</v>
      </c>
      <c r="J30" s="8" t="s">
        <v>151</v>
      </c>
      <c r="L30" s="10">
        <v>23</v>
      </c>
      <c r="N30" s="10">
        <v>23</v>
      </c>
      <c r="P30" s="9">
        <v>2800627</v>
      </c>
      <c r="R30" s="9">
        <v>2446981861201</v>
      </c>
      <c r="T30" s="9">
        <v>2079734390188</v>
      </c>
      <c r="V30" s="9">
        <v>0</v>
      </c>
      <c r="X30" s="9">
        <v>0</v>
      </c>
      <c r="Z30" s="9">
        <v>0</v>
      </c>
      <c r="AB30" s="9">
        <v>0</v>
      </c>
      <c r="AD30" s="9">
        <v>2800627</v>
      </c>
      <c r="AF30" s="9">
        <v>782000</v>
      </c>
      <c r="AH30" s="9">
        <v>2446981861201</v>
      </c>
      <c r="AJ30" s="9">
        <v>2188899452391</v>
      </c>
      <c r="AL30" s="27">
        <f>AJ30/سهام!$AE$9</f>
        <v>1.6392692434001432E-2</v>
      </c>
    </row>
    <row r="31" spans="1:38" ht="21.75" customHeight="1" x14ac:dyDescent="0.2">
      <c r="A31" s="50" t="s">
        <v>152</v>
      </c>
      <c r="B31" s="50"/>
      <c r="D31" s="8" t="s">
        <v>94</v>
      </c>
      <c r="F31" s="8" t="s">
        <v>94</v>
      </c>
      <c r="H31" s="8" t="s">
        <v>148</v>
      </c>
      <c r="J31" s="8" t="s">
        <v>153</v>
      </c>
      <c r="L31" s="10">
        <v>23</v>
      </c>
      <c r="N31" s="10">
        <v>23</v>
      </c>
      <c r="P31" s="9">
        <v>3755162</v>
      </c>
      <c r="R31" s="9">
        <v>3146652918656</v>
      </c>
      <c r="T31" s="9">
        <v>2837358818780</v>
      </c>
      <c r="V31" s="9">
        <v>0</v>
      </c>
      <c r="X31" s="9">
        <v>0</v>
      </c>
      <c r="Z31" s="9">
        <v>0</v>
      </c>
      <c r="AB31" s="9">
        <v>0</v>
      </c>
      <c r="AD31" s="9">
        <v>3755162</v>
      </c>
      <c r="AF31" s="9">
        <v>780500</v>
      </c>
      <c r="AH31" s="9">
        <v>3146652918656</v>
      </c>
      <c r="AJ31" s="9">
        <v>2929310261982</v>
      </c>
      <c r="AL31" s="27">
        <f>AJ31/سهام!$AE$9</f>
        <v>2.1937637252356288E-2</v>
      </c>
    </row>
    <row r="32" spans="1:38" ht="21.75" customHeight="1" x14ac:dyDescent="0.2">
      <c r="A32" s="50" t="s">
        <v>154</v>
      </c>
      <c r="B32" s="50"/>
      <c r="D32" s="8" t="s">
        <v>94</v>
      </c>
      <c r="F32" s="8" t="s">
        <v>94</v>
      </c>
      <c r="H32" s="8" t="s">
        <v>155</v>
      </c>
      <c r="J32" s="8" t="s">
        <v>156</v>
      </c>
      <c r="L32" s="10">
        <v>23</v>
      </c>
      <c r="N32" s="10">
        <v>23</v>
      </c>
      <c r="P32" s="9">
        <v>9489800</v>
      </c>
      <c r="R32" s="9">
        <v>8145194214339</v>
      </c>
      <c r="T32" s="9">
        <v>7345275055972</v>
      </c>
      <c r="V32" s="9">
        <v>0</v>
      </c>
      <c r="X32" s="9">
        <v>0</v>
      </c>
      <c r="Z32" s="9">
        <v>0</v>
      </c>
      <c r="AB32" s="9">
        <v>0</v>
      </c>
      <c r="AD32" s="9">
        <v>9489800</v>
      </c>
      <c r="AF32" s="9">
        <v>750798</v>
      </c>
      <c r="AH32" s="9">
        <v>8145194214339</v>
      </c>
      <c r="AJ32" s="9">
        <v>7121048683594</v>
      </c>
      <c r="AL32" s="27">
        <f>AJ32/سهام!$AE$9</f>
        <v>5.3329613084875188E-2</v>
      </c>
    </row>
    <row r="33" spans="1:38" ht="21.75" customHeight="1" x14ac:dyDescent="0.2">
      <c r="A33" s="50" t="s">
        <v>157</v>
      </c>
      <c r="B33" s="50"/>
      <c r="D33" s="8" t="s">
        <v>94</v>
      </c>
      <c r="F33" s="8" t="s">
        <v>94</v>
      </c>
      <c r="H33" s="8" t="s">
        <v>158</v>
      </c>
      <c r="J33" s="8" t="s">
        <v>159</v>
      </c>
      <c r="L33" s="10">
        <v>23</v>
      </c>
      <c r="N33" s="10">
        <v>23</v>
      </c>
      <c r="P33" s="9">
        <v>302187</v>
      </c>
      <c r="R33" s="9">
        <v>270001062630</v>
      </c>
      <c r="T33" s="9">
        <v>302022685818</v>
      </c>
      <c r="V33" s="9">
        <v>0</v>
      </c>
      <c r="X33" s="9">
        <v>0</v>
      </c>
      <c r="Z33" s="9">
        <v>0</v>
      </c>
      <c r="AB33" s="9">
        <v>0</v>
      </c>
      <c r="AD33" s="9">
        <v>302187</v>
      </c>
      <c r="AF33" s="9">
        <v>776800</v>
      </c>
      <c r="AH33" s="9">
        <v>270001062630</v>
      </c>
      <c r="AJ33" s="9">
        <v>234611222344</v>
      </c>
      <c r="AL33" s="27">
        <f>AJ33/سهام!$AE$9</f>
        <v>1.7570060631379458E-3</v>
      </c>
    </row>
    <row r="34" spans="1:38" ht="21.75" customHeight="1" x14ac:dyDescent="0.2">
      <c r="A34" s="50" t="s">
        <v>160</v>
      </c>
      <c r="B34" s="50"/>
      <c r="D34" s="8" t="s">
        <v>94</v>
      </c>
      <c r="F34" s="8" t="s">
        <v>94</v>
      </c>
      <c r="H34" s="8" t="s">
        <v>161</v>
      </c>
      <c r="J34" s="8" t="s">
        <v>162</v>
      </c>
      <c r="L34" s="10">
        <v>23</v>
      </c>
      <c r="N34" s="10">
        <v>23</v>
      </c>
      <c r="P34" s="9">
        <v>595000</v>
      </c>
      <c r="R34" s="9">
        <v>595000000000</v>
      </c>
      <c r="T34" s="9">
        <v>594676468750</v>
      </c>
      <c r="V34" s="9">
        <v>0</v>
      </c>
      <c r="X34" s="9">
        <v>0</v>
      </c>
      <c r="Z34" s="9">
        <v>0</v>
      </c>
      <c r="AB34" s="9">
        <v>0</v>
      </c>
      <c r="AD34" s="9">
        <v>595000</v>
      </c>
      <c r="AF34" s="9">
        <v>1000000</v>
      </c>
      <c r="AH34" s="9">
        <v>595000000000</v>
      </c>
      <c r="AJ34" s="9">
        <v>594676468750</v>
      </c>
      <c r="AL34" s="27">
        <f>AJ34/سهام!$AE$9</f>
        <v>4.4535387129401504E-3</v>
      </c>
    </row>
    <row r="35" spans="1:38" ht="21.75" customHeight="1" x14ac:dyDescent="0.2">
      <c r="A35" s="50" t="s">
        <v>163</v>
      </c>
      <c r="B35" s="50"/>
      <c r="D35" s="8" t="s">
        <v>94</v>
      </c>
      <c r="F35" s="8" t="s">
        <v>94</v>
      </c>
      <c r="H35" s="8" t="s">
        <v>164</v>
      </c>
      <c r="J35" s="8" t="s">
        <v>165</v>
      </c>
      <c r="L35" s="10">
        <v>23</v>
      </c>
      <c r="N35" s="10">
        <v>23</v>
      </c>
      <c r="P35" s="9">
        <v>0</v>
      </c>
      <c r="R35" s="9">
        <v>0</v>
      </c>
      <c r="T35" s="9">
        <v>0</v>
      </c>
      <c r="V35" s="9">
        <v>347720</v>
      </c>
      <c r="X35" s="9">
        <v>318223572190</v>
      </c>
      <c r="Z35" s="9">
        <v>0</v>
      </c>
      <c r="AB35" s="9">
        <v>0</v>
      </c>
      <c r="AD35" s="9">
        <v>347720</v>
      </c>
      <c r="AF35" s="9">
        <v>936950</v>
      </c>
      <c r="AH35" s="9">
        <v>318223572190</v>
      </c>
      <c r="AJ35" s="9">
        <v>325619102286</v>
      </c>
      <c r="AL35" s="27">
        <f>AJ35/سهام!$AE$9</f>
        <v>2.4385650919595422E-3</v>
      </c>
    </row>
    <row r="36" spans="1:38" ht="21.75" customHeight="1" x14ac:dyDescent="0.2">
      <c r="A36" s="50" t="s">
        <v>256</v>
      </c>
      <c r="B36" s="50"/>
      <c r="D36" s="8" t="s">
        <v>166</v>
      </c>
      <c r="F36" s="8" t="s">
        <v>166</v>
      </c>
      <c r="H36" s="8" t="s">
        <v>167</v>
      </c>
      <c r="J36" s="8" t="s">
        <v>168</v>
      </c>
      <c r="L36" s="10">
        <v>23</v>
      </c>
      <c r="N36" s="10">
        <v>23</v>
      </c>
      <c r="P36" s="9">
        <v>0</v>
      </c>
      <c r="R36" s="9">
        <v>0</v>
      </c>
      <c r="T36" s="9">
        <v>0</v>
      </c>
      <c r="V36" s="9">
        <v>5000000</v>
      </c>
      <c r="X36" s="9">
        <v>5000000000000</v>
      </c>
      <c r="Z36" s="9">
        <v>0</v>
      </c>
      <c r="AB36" s="9">
        <v>0</v>
      </c>
      <c r="AD36" s="9">
        <v>5000000</v>
      </c>
      <c r="AF36" s="9">
        <v>1000000</v>
      </c>
      <c r="AH36" s="9">
        <v>5000000000000</v>
      </c>
      <c r="AJ36" s="9">
        <v>5000000000000</v>
      </c>
      <c r="AL36" s="27">
        <f>AJ36/سهام!$AE$9</f>
        <v>3.7445055815823802E-2</v>
      </c>
    </row>
    <row r="37" spans="1:38" ht="21.75" customHeight="1" x14ac:dyDescent="0.2">
      <c r="A37" s="50" t="s">
        <v>257</v>
      </c>
      <c r="B37" s="50"/>
      <c r="D37" s="8" t="s">
        <v>166</v>
      </c>
      <c r="F37" s="8" t="s">
        <v>166</v>
      </c>
      <c r="H37" s="8" t="s">
        <v>169</v>
      </c>
      <c r="J37" s="8" t="s">
        <v>170</v>
      </c>
      <c r="L37" s="10">
        <v>23</v>
      </c>
      <c r="N37" s="10">
        <v>23</v>
      </c>
      <c r="P37" s="9">
        <v>8000000</v>
      </c>
      <c r="R37" s="9">
        <v>8000000000000</v>
      </c>
      <c r="T37" s="9">
        <v>8000000000000</v>
      </c>
      <c r="V37" s="9">
        <v>0</v>
      </c>
      <c r="X37" s="9">
        <v>0</v>
      </c>
      <c r="Z37" s="9">
        <v>0</v>
      </c>
      <c r="AB37" s="9">
        <v>0</v>
      </c>
      <c r="AD37" s="9">
        <v>8000000</v>
      </c>
      <c r="AF37" s="9">
        <v>1000000</v>
      </c>
      <c r="AH37" s="9">
        <v>8000000000000</v>
      </c>
      <c r="AJ37" s="9">
        <v>8000000000000</v>
      </c>
      <c r="AL37" s="27">
        <f>AJ37/سهام!$AE$9</f>
        <v>5.9912089305318085E-2</v>
      </c>
    </row>
    <row r="38" spans="1:38" ht="21.75" customHeight="1" x14ac:dyDescent="0.2">
      <c r="A38" s="50" t="s">
        <v>258</v>
      </c>
      <c r="B38" s="50"/>
      <c r="D38" s="8" t="s">
        <v>166</v>
      </c>
      <c r="F38" s="8" t="s">
        <v>166</v>
      </c>
      <c r="H38" s="8" t="s">
        <v>169</v>
      </c>
      <c r="J38" s="8" t="s">
        <v>170</v>
      </c>
      <c r="L38" s="10">
        <v>23</v>
      </c>
      <c r="N38" s="10">
        <v>23</v>
      </c>
      <c r="P38" s="9">
        <v>7000000</v>
      </c>
      <c r="R38" s="9">
        <v>7000000000000</v>
      </c>
      <c r="T38" s="9">
        <v>7000000000000</v>
      </c>
      <c r="V38" s="9">
        <v>0</v>
      </c>
      <c r="X38" s="9">
        <v>0</v>
      </c>
      <c r="Z38" s="9">
        <v>0</v>
      </c>
      <c r="AB38" s="9">
        <v>0</v>
      </c>
      <c r="AD38" s="9">
        <v>7000000</v>
      </c>
      <c r="AF38" s="9">
        <v>1000000</v>
      </c>
      <c r="AH38" s="9">
        <v>7000000000000</v>
      </c>
      <c r="AJ38" s="9">
        <v>7000000000000</v>
      </c>
      <c r="AL38" s="27">
        <f>AJ38/سهام!$AE$9</f>
        <v>5.2423078142153329E-2</v>
      </c>
    </row>
    <row r="39" spans="1:38" ht="21.75" customHeight="1" x14ac:dyDescent="0.2">
      <c r="A39" s="50" t="s">
        <v>30</v>
      </c>
      <c r="B39" s="50"/>
      <c r="D39" s="8"/>
      <c r="F39" s="8"/>
      <c r="H39" s="8"/>
      <c r="J39" s="8"/>
      <c r="L39" s="10"/>
      <c r="N39" s="10"/>
      <c r="P39" s="9">
        <v>154427180</v>
      </c>
      <c r="R39" s="9">
        <v>500823264016</v>
      </c>
      <c r="T39" s="9">
        <v>605759039440</v>
      </c>
      <c r="V39" s="9">
        <v>0</v>
      </c>
      <c r="X39" s="9">
        <v>0</v>
      </c>
      <c r="Z39" s="9">
        <v>0</v>
      </c>
      <c r="AB39" s="9">
        <v>0</v>
      </c>
      <c r="AD39" s="9">
        <v>154427180</v>
      </c>
      <c r="AF39" s="9">
        <v>4257</v>
      </c>
      <c r="AH39" s="9">
        <v>500823261616</v>
      </c>
      <c r="AJ39" s="9">
        <v>577684926305</v>
      </c>
      <c r="AL39" s="27">
        <f>AJ39/سهام!$AE$9</f>
        <v>4.3262888618901575E-3</v>
      </c>
    </row>
    <row r="40" spans="1:38" ht="21.75" customHeight="1" x14ac:dyDescent="0.2">
      <c r="A40" s="50" t="s">
        <v>26</v>
      </c>
      <c r="B40" s="50"/>
      <c r="D40" s="8"/>
      <c r="F40" s="8"/>
      <c r="H40" s="8"/>
      <c r="J40" s="8"/>
      <c r="L40" s="10"/>
      <c r="N40" s="10"/>
      <c r="P40" s="9">
        <v>290776221</v>
      </c>
      <c r="R40" s="9">
        <v>501711702939</v>
      </c>
      <c r="T40" s="9">
        <v>617739563057.78503</v>
      </c>
      <c r="V40" s="9">
        <v>0</v>
      </c>
      <c r="X40" s="9">
        <v>0</v>
      </c>
      <c r="Z40" s="9">
        <v>0</v>
      </c>
      <c r="AB40" s="9">
        <v>0</v>
      </c>
      <c r="AD40" s="9">
        <v>290776221</v>
      </c>
      <c r="AF40" s="9">
        <v>2141</v>
      </c>
      <c r="AH40" s="9">
        <v>501711702939</v>
      </c>
      <c r="AJ40" s="9">
        <v>617739563057.78503</v>
      </c>
      <c r="AL40" s="27">
        <f>AJ40/سهام!$AE$9</f>
        <v>4.6262584836682741E-3</v>
      </c>
    </row>
    <row r="41" spans="1:38" ht="21.75" customHeight="1" thickBot="1" x14ac:dyDescent="0.25">
      <c r="A41" s="53" t="s">
        <v>32</v>
      </c>
      <c r="B41" s="53"/>
      <c r="D41" s="15"/>
      <c r="F41" s="15"/>
      <c r="H41" s="15"/>
      <c r="J41" s="15"/>
      <c r="L41" s="15"/>
      <c r="N41" s="15"/>
      <c r="P41" s="15">
        <f>SUM(P9:P40)</f>
        <v>510768900</v>
      </c>
      <c r="R41" s="15">
        <f>SUM(R9:R40)</f>
        <v>63492549003959</v>
      </c>
      <c r="T41" s="15">
        <f>SUM(T9:T40)</f>
        <v>59374041275198.781</v>
      </c>
      <c r="V41" s="15">
        <f>SUM(V9:V40)</f>
        <v>6200720</v>
      </c>
      <c r="X41" s="15">
        <f>SUM(X9:X40)</f>
        <v>5988452833795</v>
      </c>
      <c r="Z41" s="15">
        <f>SUM(Z9:Z40)</f>
        <v>6090000</v>
      </c>
      <c r="AB41" s="15">
        <f>SUM(AB9:AB40)</f>
        <v>4758540000000</v>
      </c>
      <c r="AD41" s="15">
        <f>SUM(AD9:AD40)</f>
        <v>510879620</v>
      </c>
      <c r="AF41" s="9"/>
      <c r="AH41" s="15">
        <f>SUM(AH9:AH40)</f>
        <v>64005376409029</v>
      </c>
      <c r="AJ41" s="15">
        <f>SUM(AJ9:AJ40)</f>
        <v>60490479526116.781</v>
      </c>
      <c r="AL41" s="25">
        <f>SUM(AL9:AL40)</f>
        <v>0.45301387643627805</v>
      </c>
    </row>
    <row r="42" spans="1:38" ht="21.75" customHeight="1" thickTop="1" x14ac:dyDescent="0.2">
      <c r="A42" s="20"/>
      <c r="B42" s="20"/>
      <c r="D42" s="9"/>
      <c r="F42" s="9"/>
      <c r="H42" s="9"/>
      <c r="J42" s="9"/>
      <c r="L42" s="9"/>
      <c r="N42" s="9"/>
      <c r="P42" s="9"/>
      <c r="R42" s="9"/>
      <c r="T42" s="9"/>
      <c r="V42" s="9"/>
      <c r="X42" s="9"/>
      <c r="Z42" s="9"/>
      <c r="AB42" s="9"/>
      <c r="AD42" s="9"/>
      <c r="AF42" s="9"/>
      <c r="AH42" s="9"/>
      <c r="AJ42" s="9"/>
      <c r="AL42" s="10"/>
    </row>
  </sheetData>
  <mergeCells count="44">
    <mergeCell ref="A36:B36"/>
    <mergeCell ref="A37:B37"/>
    <mergeCell ref="A38:B38"/>
    <mergeCell ref="A41:B41"/>
    <mergeCell ref="A31:B31"/>
    <mergeCell ref="A32:B32"/>
    <mergeCell ref="A33:B33"/>
    <mergeCell ref="A34:B34"/>
    <mergeCell ref="A35:B35"/>
    <mergeCell ref="A39:B39"/>
    <mergeCell ref="A40:B40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honeticPr fontId="7" type="noConversion"/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workbookViewId="0">
      <selection activeCell="K11" sqref="K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45" customHeight="1" x14ac:dyDescent="0.2">
      <c r="A4" s="42" t="s">
        <v>172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4.45" customHeight="1" x14ac:dyDescent="0.2">
      <c r="A5" s="42" t="s">
        <v>173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 x14ac:dyDescent="0.2"/>
    <row r="7" spans="1:13" ht="14.45" customHeight="1" x14ac:dyDescent="0.2">
      <c r="C7" s="43" t="s">
        <v>9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4.45" customHeight="1" x14ac:dyDescent="0.2">
      <c r="A8" s="2" t="s">
        <v>174</v>
      </c>
      <c r="C8" s="4" t="s">
        <v>13</v>
      </c>
      <c r="D8" s="3"/>
      <c r="E8" s="4" t="s">
        <v>175</v>
      </c>
      <c r="F8" s="3"/>
      <c r="G8" s="4" t="s">
        <v>176</v>
      </c>
      <c r="H8" s="3"/>
      <c r="I8" s="4" t="s">
        <v>177</v>
      </c>
      <c r="J8" s="3"/>
      <c r="K8" s="4" t="s">
        <v>178</v>
      </c>
      <c r="L8" s="3"/>
      <c r="M8" s="4" t="s">
        <v>179</v>
      </c>
    </row>
    <row r="9" spans="1:13" ht="21.75" customHeight="1" x14ac:dyDescent="0.2">
      <c r="A9" s="5" t="s">
        <v>147</v>
      </c>
      <c r="C9" s="6">
        <v>4783460</v>
      </c>
      <c r="E9" s="6">
        <v>796600</v>
      </c>
      <c r="G9" s="6">
        <v>792762</v>
      </c>
      <c r="I9" s="7" t="s">
        <v>180</v>
      </c>
      <c r="K9" s="6">
        <v>3790083337504</v>
      </c>
      <c r="M9" s="5" t="s">
        <v>181</v>
      </c>
    </row>
    <row r="10" spans="1:13" ht="21.75" customHeight="1" x14ac:dyDescent="0.2">
      <c r="A10" s="11" t="s">
        <v>154</v>
      </c>
      <c r="C10" s="12">
        <v>9489800</v>
      </c>
      <c r="E10" s="12">
        <v>791540</v>
      </c>
      <c r="G10" s="12">
        <v>750798</v>
      </c>
      <c r="I10" s="13" t="s">
        <v>182</v>
      </c>
      <c r="K10" s="12">
        <v>7121048683594</v>
      </c>
      <c r="M10" s="11" t="s">
        <v>181</v>
      </c>
    </row>
    <row r="11" spans="1:13" ht="21.75" customHeight="1" x14ac:dyDescent="0.2">
      <c r="A11" s="14" t="s">
        <v>32</v>
      </c>
      <c r="C11" s="15">
        <v>14273260</v>
      </c>
      <c r="E11" s="15"/>
      <c r="G11" s="15"/>
      <c r="I11" s="15"/>
      <c r="K11" s="15">
        <v>10911132021098</v>
      </c>
      <c r="M11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4"/>
  <sheetViews>
    <sheetView rightToLeft="1" topLeftCell="A2" workbookViewId="0">
      <selection activeCell="H28" sqref="H2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9.7109375" bestFit="1" customWidth="1"/>
    <col min="5" max="5" width="1.28515625" customWidth="1"/>
    <col min="6" max="6" width="20" bestFit="1" customWidth="1"/>
    <col min="7" max="7" width="1.28515625" customWidth="1"/>
    <col min="8" max="8" width="20.140625" bestFit="1" customWidth="1"/>
    <col min="9" max="9" width="1.28515625" customWidth="1"/>
    <col min="10" max="10" width="19.7109375" bestFit="1" customWidth="1"/>
    <col min="11" max="11" width="1.28515625" customWidth="1"/>
    <col min="12" max="12" width="22.85546875" bestFit="1" customWidth="1"/>
    <col min="13" max="13" width="0.28515625" customWidth="1"/>
  </cols>
  <sheetData>
    <row r="1" spans="1:1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4.45" customHeight="1" x14ac:dyDescent="0.2"/>
    <row r="5" spans="1:12" ht="14.45" customHeight="1" x14ac:dyDescent="0.2">
      <c r="A5" s="1" t="s">
        <v>183</v>
      </c>
      <c r="B5" s="42" t="s">
        <v>184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 x14ac:dyDescent="0.2">
      <c r="D6" s="2" t="s">
        <v>7</v>
      </c>
      <c r="F6" s="43" t="s">
        <v>8</v>
      </c>
      <c r="G6" s="43"/>
      <c r="H6" s="4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3" t="s">
        <v>185</v>
      </c>
      <c r="B8" s="43"/>
      <c r="D8" s="2" t="s">
        <v>186</v>
      </c>
      <c r="F8" s="2" t="s">
        <v>187</v>
      </c>
      <c r="H8" s="2" t="s">
        <v>188</v>
      </c>
      <c r="J8" s="2" t="s">
        <v>186</v>
      </c>
      <c r="L8" s="2" t="s">
        <v>18</v>
      </c>
    </row>
    <row r="9" spans="1:12" ht="21.75" customHeight="1" x14ac:dyDescent="0.2">
      <c r="A9" s="49" t="s">
        <v>260</v>
      </c>
      <c r="B9" s="49"/>
      <c r="D9" s="6">
        <v>8411438515836</v>
      </c>
      <c r="F9" s="6">
        <v>8520606389698</v>
      </c>
      <c r="H9" s="6">
        <v>12297501772663</v>
      </c>
      <c r="J9" s="6">
        <v>4634543132871</v>
      </c>
      <c r="L9" s="23">
        <f>J9/سهام!$AE$9</f>
        <v>3.4708145258239502E-2</v>
      </c>
    </row>
    <row r="10" spans="1:12" ht="21.75" customHeight="1" x14ac:dyDescent="0.2">
      <c r="A10" s="50" t="s">
        <v>262</v>
      </c>
      <c r="B10" s="50"/>
      <c r="D10" s="9">
        <v>35378</v>
      </c>
      <c r="F10" s="9">
        <v>0</v>
      </c>
      <c r="H10" s="9">
        <v>0</v>
      </c>
      <c r="J10" s="9">
        <v>35378</v>
      </c>
      <c r="L10" s="27">
        <f>J10/سهام!$AE$9</f>
        <v>2.6494623693044292E-10</v>
      </c>
    </row>
    <row r="11" spans="1:12" ht="21.75" customHeight="1" x14ac:dyDescent="0.2">
      <c r="A11" s="50" t="s">
        <v>261</v>
      </c>
      <c r="B11" s="50"/>
      <c r="D11" s="9">
        <v>26526287436088</v>
      </c>
      <c r="F11" s="9">
        <v>56702212869653</v>
      </c>
      <c r="H11" s="9">
        <v>73106683174176</v>
      </c>
      <c r="J11" s="9">
        <v>10121817131565</v>
      </c>
      <c r="L11" s="27">
        <f>J11/سهام!$AE$9</f>
        <v>7.5802401489802607E-2</v>
      </c>
    </row>
    <row r="12" spans="1:12" ht="21.75" customHeight="1" x14ac:dyDescent="0.2">
      <c r="A12" s="50" t="s">
        <v>263</v>
      </c>
      <c r="B12" s="50"/>
      <c r="D12" s="9">
        <v>21783116152908</v>
      </c>
      <c r="F12" s="9">
        <v>23295650663167</v>
      </c>
      <c r="H12" s="9">
        <v>30592297630391</v>
      </c>
      <c r="J12" s="9">
        <v>14486469185684</v>
      </c>
      <c r="L12" s="27">
        <f>J12/سهام!$AE$9</f>
        <v>0.10848932944642981</v>
      </c>
    </row>
    <row r="13" spans="1:12" ht="21.75" customHeight="1" x14ac:dyDescent="0.2">
      <c r="A13" s="50" t="s">
        <v>264</v>
      </c>
      <c r="B13" s="50"/>
      <c r="D13" s="9">
        <v>654270</v>
      </c>
      <c r="F13" s="9">
        <v>24071151317682</v>
      </c>
      <c r="H13" s="9">
        <v>12521102250000</v>
      </c>
      <c r="J13" s="9">
        <v>11550049721952</v>
      </c>
      <c r="L13" s="27">
        <f>J13/سهام!$AE$9</f>
        <v>8.6498451302806575E-2</v>
      </c>
    </row>
    <row r="14" spans="1:12" ht="21.75" customHeight="1" x14ac:dyDescent="0.2">
      <c r="A14" s="50" t="s">
        <v>265</v>
      </c>
      <c r="B14" s="50"/>
      <c r="D14" s="9">
        <v>11453956</v>
      </c>
      <c r="F14" s="9">
        <v>48635</v>
      </c>
      <c r="H14" s="9">
        <v>0</v>
      </c>
      <c r="J14" s="9">
        <v>11502591</v>
      </c>
      <c r="L14" s="27">
        <f>J14/سهام!$AE$9</f>
        <v>8.6143032404318514E-8</v>
      </c>
    </row>
    <row r="15" spans="1:12" ht="21.75" customHeight="1" x14ac:dyDescent="0.2">
      <c r="A15" s="50" t="s">
        <v>266</v>
      </c>
      <c r="B15" s="50"/>
      <c r="D15" s="9">
        <v>488384</v>
      </c>
      <c r="F15" s="9">
        <v>2065</v>
      </c>
      <c r="H15" s="9">
        <v>0</v>
      </c>
      <c r="J15" s="9">
        <v>490449</v>
      </c>
      <c r="L15" s="27">
        <f>J15/سهام!$AE$9</f>
        <v>3.6729780359629936E-9</v>
      </c>
    </row>
    <row r="16" spans="1:12" ht="21.75" customHeight="1" x14ac:dyDescent="0.2">
      <c r="A16" s="50" t="s">
        <v>267</v>
      </c>
      <c r="B16" s="50"/>
      <c r="D16" s="9">
        <v>3472500263</v>
      </c>
      <c r="F16" s="9">
        <v>30902535609990</v>
      </c>
      <c r="H16" s="9">
        <v>30900761928750</v>
      </c>
      <c r="J16" s="9">
        <v>5246181503</v>
      </c>
      <c r="L16" s="27">
        <f>J16/سهام!$AE$9</f>
        <v>3.9288711839955484E-5</v>
      </c>
    </row>
    <row r="17" spans="1:12" ht="21.75" customHeight="1" x14ac:dyDescent="0.2">
      <c r="A17" s="50" t="s">
        <v>268</v>
      </c>
      <c r="B17" s="50"/>
      <c r="D17" s="9">
        <v>150928144</v>
      </c>
      <c r="F17" s="9">
        <v>0</v>
      </c>
      <c r="H17" s="9">
        <v>0</v>
      </c>
      <c r="J17" s="9">
        <v>150928144</v>
      </c>
      <c r="L17" s="27">
        <f>J17/سهام!$AE$9</f>
        <v>1.1303025552517385E-6</v>
      </c>
    </row>
    <row r="18" spans="1:12" ht="21.75" customHeight="1" x14ac:dyDescent="0.2">
      <c r="A18" s="50" t="s">
        <v>269</v>
      </c>
      <c r="B18" s="50"/>
      <c r="D18" s="9">
        <v>2781957975385</v>
      </c>
      <c r="F18" s="9">
        <v>53034266716</v>
      </c>
      <c r="H18" s="9">
        <v>54833945060</v>
      </c>
      <c r="J18" s="9">
        <v>2780158297041</v>
      </c>
      <c r="L18" s="27">
        <f>J18/سهام!$AE$9</f>
        <v>2.0820636521905179E-2</v>
      </c>
    </row>
    <row r="19" spans="1:12" ht="21.75" customHeight="1" x14ac:dyDescent="0.2">
      <c r="A19" s="50" t="s">
        <v>270</v>
      </c>
      <c r="B19" s="50"/>
      <c r="D19" s="9">
        <v>804028</v>
      </c>
      <c r="F19" s="9">
        <v>0</v>
      </c>
      <c r="H19" s="9">
        <v>0</v>
      </c>
      <c r="J19" s="9">
        <v>804028</v>
      </c>
      <c r="L19" s="27">
        <f>J19/سهام!$AE$9</f>
        <v>6.0213746674970364E-9</v>
      </c>
    </row>
    <row r="20" spans="1:12" ht="21.75" customHeight="1" x14ac:dyDescent="0.2">
      <c r="A20" s="50" t="s">
        <v>271</v>
      </c>
      <c r="B20" s="50"/>
      <c r="D20" s="9">
        <v>3733408</v>
      </c>
      <c r="F20" s="9">
        <v>15854</v>
      </c>
      <c r="H20" s="9">
        <v>0</v>
      </c>
      <c r="J20" s="9">
        <v>3749262</v>
      </c>
      <c r="L20" s="27">
        <f>J20/سهام!$AE$9</f>
        <v>2.8078264971629439E-8</v>
      </c>
    </row>
    <row r="21" spans="1:12" ht="21.75" customHeight="1" x14ac:dyDescent="0.2">
      <c r="A21" s="50" t="s">
        <v>259</v>
      </c>
      <c r="B21" s="50"/>
      <c r="D21" s="9">
        <v>16002466114460</v>
      </c>
      <c r="F21" s="9">
        <v>29637173581331</v>
      </c>
      <c r="H21" s="9">
        <v>29399554258165</v>
      </c>
      <c r="J21" s="9">
        <v>16240085437626</v>
      </c>
      <c r="L21" s="27">
        <f>J21/سهام!$AE$9</f>
        <v>0.12162218113313059</v>
      </c>
    </row>
    <row r="22" spans="1:12" ht="21.75" customHeight="1" x14ac:dyDescent="0.2">
      <c r="A22" s="50" t="s">
        <v>272</v>
      </c>
      <c r="B22" s="50"/>
      <c r="D22" s="9">
        <v>16956166810</v>
      </c>
      <c r="F22" s="9">
        <v>4767131781</v>
      </c>
      <c r="H22" s="9">
        <v>21656539384</v>
      </c>
      <c r="J22" s="9">
        <v>66759207</v>
      </c>
      <c r="L22" s="27">
        <f>J22/سهام!$AE$9</f>
        <v>4.9996044646702704E-7</v>
      </c>
    </row>
    <row r="23" spans="1:12" ht="21.75" customHeight="1" thickBot="1" x14ac:dyDescent="0.25">
      <c r="A23" s="53" t="s">
        <v>32</v>
      </c>
      <c r="B23" s="53"/>
      <c r="D23" s="15">
        <v>75525862959318</v>
      </c>
      <c r="F23" s="15">
        <v>173187131896572</v>
      </c>
      <c r="H23" s="15">
        <v>188894391498589</v>
      </c>
      <c r="J23" s="15">
        <v>59818603357301</v>
      </c>
      <c r="L23" s="25">
        <f>SUM(L9:L22)</f>
        <v>0.44798218830775238</v>
      </c>
    </row>
    <row r="24" spans="1:12" ht="13.5" thickTop="1" x14ac:dyDescent="0.2"/>
  </sheetData>
  <mergeCells count="21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3"/>
  <sheetViews>
    <sheetView rightToLeft="1" workbookViewId="0">
      <selection activeCell="F24" sqref="F24"/>
    </sheetView>
  </sheetViews>
  <sheetFormatPr defaultRowHeight="12.75" x14ac:dyDescent="0.2"/>
  <cols>
    <col min="1" max="1" width="2.5703125" customWidth="1"/>
    <col min="2" max="2" width="51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5" customHeight="1" x14ac:dyDescent="0.2"/>
    <row r="5" spans="1:10" ht="29.1" customHeight="1" x14ac:dyDescent="0.2">
      <c r="A5" s="1" t="s">
        <v>190</v>
      </c>
      <c r="B5" s="42" t="s">
        <v>191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/>
    <row r="7" spans="1:10" ht="14.45" customHeight="1" x14ac:dyDescent="0.2">
      <c r="A7" s="43" t="s">
        <v>192</v>
      </c>
      <c r="B7" s="43"/>
      <c r="D7" s="2" t="s">
        <v>193</v>
      </c>
      <c r="F7" s="2" t="s">
        <v>186</v>
      </c>
      <c r="H7" s="2" t="s">
        <v>194</v>
      </c>
      <c r="J7" s="2" t="s">
        <v>195</v>
      </c>
    </row>
    <row r="8" spans="1:10" ht="21.75" customHeight="1" x14ac:dyDescent="0.2">
      <c r="A8" s="49" t="s">
        <v>196</v>
      </c>
      <c r="B8" s="49"/>
      <c r="D8" s="5" t="s">
        <v>197</v>
      </c>
      <c r="F8" s="6">
        <f>'درآمد سرمایه گذاری در سهام'!U19</f>
        <v>17855072824</v>
      </c>
      <c r="H8" s="23">
        <f>F8/$F$13</f>
        <v>2.2516372146505997E-3</v>
      </c>
      <c r="I8" s="29"/>
      <c r="J8" s="23">
        <f>F8/سهام!$AE$9</f>
        <v>1.3371683969805575E-4</v>
      </c>
    </row>
    <row r="9" spans="1:10" ht="21.75" customHeight="1" x14ac:dyDescent="0.2">
      <c r="A9" s="50" t="s">
        <v>198</v>
      </c>
      <c r="B9" s="50"/>
      <c r="D9" s="8" t="s">
        <v>199</v>
      </c>
      <c r="F9" s="9">
        <f>'درآمد سرمایه گذاری در صندوق'!U31</f>
        <v>320839937548</v>
      </c>
      <c r="H9" s="27">
        <f t="shared" ref="H9:H12" si="0">F9/$F$13</f>
        <v>4.0459938217569887E-2</v>
      </c>
      <c r="I9" s="29"/>
      <c r="J9" s="27">
        <f>F9/سهام!$AE$9</f>
        <v>2.4027738738860568E-3</v>
      </c>
    </row>
    <row r="10" spans="1:10" ht="21.75" customHeight="1" x14ac:dyDescent="0.2">
      <c r="A10" s="50" t="s">
        <v>200</v>
      </c>
      <c r="B10" s="50"/>
      <c r="D10" s="8" t="s">
        <v>201</v>
      </c>
      <c r="F10" s="9">
        <f>'درآمد سرمایه گذاری در اوراق به'!R37</f>
        <v>3690311371560</v>
      </c>
      <c r="H10" s="27">
        <f t="shared" si="0"/>
        <v>0.46537152213033128</v>
      </c>
      <c r="I10" s="29"/>
      <c r="J10" s="27">
        <f>F10/سهام!$AE$9</f>
        <v>2.76367830571667E-2</v>
      </c>
    </row>
    <row r="11" spans="1:10" ht="21.75" customHeight="1" x14ac:dyDescent="0.2">
      <c r="A11" s="50" t="s">
        <v>202</v>
      </c>
      <c r="B11" s="50"/>
      <c r="D11" s="8" t="s">
        <v>203</v>
      </c>
      <c r="F11" s="9">
        <f>'درآمد سپرده بانکی'!F19</f>
        <v>3891741042157</v>
      </c>
      <c r="H11" s="27">
        <f t="shared" si="0"/>
        <v>0.49077307310252222</v>
      </c>
      <c r="I11" s="29"/>
      <c r="J11" s="27">
        <f>F11/سهام!$AE$9</f>
        <v>2.9145292108860233E-2</v>
      </c>
    </row>
    <row r="12" spans="1:10" ht="21.75" customHeight="1" x14ac:dyDescent="0.2">
      <c r="A12" s="51" t="s">
        <v>204</v>
      </c>
      <c r="B12" s="51"/>
      <c r="D12" s="11" t="s">
        <v>205</v>
      </c>
      <c r="F12" s="12">
        <f>'سایر درآمدها'!F11</f>
        <v>9070358200</v>
      </c>
      <c r="H12" s="27">
        <f t="shared" si="0"/>
        <v>1.1438293349260006E-3</v>
      </c>
      <c r="I12" s="29"/>
      <c r="J12" s="27">
        <f>F12/سهام!$AE$9</f>
        <v>6.792801381370302E-5</v>
      </c>
    </row>
    <row r="13" spans="1:10" ht="21.75" customHeight="1" x14ac:dyDescent="0.2">
      <c r="A13" s="53" t="s">
        <v>32</v>
      </c>
      <c r="B13" s="53"/>
      <c r="D13" s="15"/>
      <c r="F13" s="15">
        <f>SUM(F8:F12)</f>
        <v>7929817782289</v>
      </c>
      <c r="H13" s="28">
        <f>SUM(H8:H12)</f>
        <v>1</v>
      </c>
      <c r="I13" s="29"/>
      <c r="J13" s="28">
        <f>SUM(J8:J12)</f>
        <v>5.9386493893424742E-2</v>
      </c>
    </row>
    <row r="16" spans="1:10" x14ac:dyDescent="0.2">
      <c r="F16" s="26"/>
    </row>
    <row r="17" spans="6:6" x14ac:dyDescent="0.2">
      <c r="F17" s="26"/>
    </row>
    <row r="18" spans="6:6" x14ac:dyDescent="0.2">
      <c r="F18" s="26"/>
    </row>
    <row r="21" spans="6:6" x14ac:dyDescent="0.2">
      <c r="F21" s="26"/>
    </row>
    <row r="22" spans="6:6" x14ac:dyDescent="0.2">
      <c r="F22" s="26"/>
    </row>
    <row r="23" spans="6:6" x14ac:dyDescent="0.2">
      <c r="F23" s="2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23"/>
  <sheetViews>
    <sheetView rightToLeft="1" topLeftCell="A2" workbookViewId="0">
      <selection activeCell="W9" sqref="W9:W19"/>
    </sheetView>
  </sheetViews>
  <sheetFormatPr defaultRowHeight="12.75" x14ac:dyDescent="0.2"/>
  <cols>
    <col min="1" max="1" width="6.140625" bestFit="1" customWidth="1"/>
    <col min="2" max="2" width="26.28515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1.14062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8.85546875" customWidth="1"/>
    <col min="18" max="18" width="1.28515625" customWidth="1"/>
    <col min="19" max="19" width="11.14062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.75" customHeight="1" x14ac:dyDescent="0.2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4.45" customHeight="1" x14ac:dyDescent="0.2"/>
    <row r="5" spans="1:23" ht="14.45" customHeight="1" x14ac:dyDescent="0.2">
      <c r="A5" s="1" t="s">
        <v>206</v>
      </c>
      <c r="B5" s="42" t="s">
        <v>207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45" customHeight="1" x14ac:dyDescent="0.2">
      <c r="D6" s="43" t="s">
        <v>208</v>
      </c>
      <c r="E6" s="43"/>
      <c r="F6" s="43"/>
      <c r="G6" s="43"/>
      <c r="H6" s="43"/>
      <c r="I6" s="43"/>
      <c r="J6" s="43"/>
      <c r="K6" s="43"/>
      <c r="L6" s="43"/>
      <c r="N6" s="43" t="s">
        <v>209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3"/>
      <c r="E7" s="3"/>
      <c r="F7" s="3"/>
      <c r="G7" s="3"/>
      <c r="H7" s="3"/>
      <c r="I7" s="3"/>
      <c r="J7" s="48" t="s">
        <v>32</v>
      </c>
      <c r="K7" s="48"/>
      <c r="L7" s="48"/>
      <c r="N7" s="3"/>
      <c r="O7" s="3"/>
      <c r="P7" s="3"/>
      <c r="Q7" s="3"/>
      <c r="R7" s="3"/>
      <c r="S7" s="3"/>
      <c r="T7" s="3"/>
      <c r="U7" s="48" t="s">
        <v>32</v>
      </c>
      <c r="V7" s="48"/>
      <c r="W7" s="48"/>
    </row>
    <row r="8" spans="1:23" ht="14.45" customHeight="1" x14ac:dyDescent="0.2">
      <c r="A8" s="43" t="s">
        <v>210</v>
      </c>
      <c r="B8" s="43"/>
      <c r="D8" s="2" t="s">
        <v>211</v>
      </c>
      <c r="F8" s="2" t="s">
        <v>212</v>
      </c>
      <c r="H8" s="2" t="s">
        <v>213</v>
      </c>
      <c r="J8" s="4" t="s">
        <v>186</v>
      </c>
      <c r="K8" s="3"/>
      <c r="L8" s="4" t="s">
        <v>194</v>
      </c>
      <c r="N8" s="2" t="s">
        <v>211</v>
      </c>
      <c r="P8" s="43" t="s">
        <v>212</v>
      </c>
      <c r="Q8" s="43"/>
      <c r="S8" s="2" t="s">
        <v>213</v>
      </c>
      <c r="U8" s="4" t="s">
        <v>186</v>
      </c>
      <c r="V8" s="3"/>
      <c r="W8" s="4" t="s">
        <v>194</v>
      </c>
    </row>
    <row r="9" spans="1:23" ht="21.75" customHeight="1" x14ac:dyDescent="0.2">
      <c r="A9" s="50" t="s">
        <v>24</v>
      </c>
      <c r="B9" s="50"/>
      <c r="D9" s="9">
        <v>1066055735</v>
      </c>
      <c r="F9" s="9">
        <v>-1057815125</v>
      </c>
      <c r="H9" s="9">
        <v>0</v>
      </c>
      <c r="J9" s="9">
        <f>D9+F9+H9</f>
        <v>8240610</v>
      </c>
      <c r="L9" s="24">
        <f>J9/درآمد!$F$13</f>
        <v>1.0391928574203994E-6</v>
      </c>
      <c r="N9" s="9">
        <v>1066055735</v>
      </c>
      <c r="P9" s="45">
        <v>-1057815125</v>
      </c>
      <c r="Q9" s="45"/>
      <c r="S9" s="9">
        <v>0</v>
      </c>
      <c r="U9" s="9">
        <f>N9+P9+S9</f>
        <v>8240610</v>
      </c>
      <c r="W9" s="24">
        <f>U9/درآمد!$F$13</f>
        <v>1.0391928574203994E-6</v>
      </c>
    </row>
    <row r="10" spans="1:23" ht="21.75" customHeight="1" x14ac:dyDescent="0.2">
      <c r="A10" s="50" t="s">
        <v>27</v>
      </c>
      <c r="B10" s="50"/>
      <c r="D10" s="9">
        <v>0</v>
      </c>
      <c r="F10" s="9">
        <v>5075461050</v>
      </c>
      <c r="H10" s="9">
        <v>0</v>
      </c>
      <c r="J10" s="9">
        <f t="shared" ref="J10:J18" si="0">D10+F10+H10</f>
        <v>5075461050</v>
      </c>
      <c r="L10" s="24">
        <f>J10/درآمد!$F$13</f>
        <v>6.4004762648340837E-4</v>
      </c>
      <c r="N10" s="9">
        <v>0</v>
      </c>
      <c r="P10" s="45">
        <v>5075461050</v>
      </c>
      <c r="Q10" s="45"/>
      <c r="S10" s="9">
        <v>0</v>
      </c>
      <c r="U10" s="9">
        <f>N10+P10+S10</f>
        <v>5075461050</v>
      </c>
      <c r="W10" s="24">
        <f>U10/درآمد!$F$13</f>
        <v>6.4004762648340837E-4</v>
      </c>
    </row>
    <row r="11" spans="1:23" ht="21.75" customHeight="1" x14ac:dyDescent="0.2">
      <c r="A11" s="50" t="s">
        <v>28</v>
      </c>
      <c r="B11" s="50"/>
      <c r="D11" s="9">
        <v>0</v>
      </c>
      <c r="F11" s="9">
        <v>2071859760</v>
      </c>
      <c r="H11" s="9">
        <v>0</v>
      </c>
      <c r="J11" s="9">
        <f t="shared" si="0"/>
        <v>2071859760</v>
      </c>
      <c r="L11" s="24">
        <f>J11/درآمد!$F$13</f>
        <v>2.612745736260717E-4</v>
      </c>
      <c r="N11" s="9">
        <v>0</v>
      </c>
      <c r="P11" s="45">
        <v>2071859760</v>
      </c>
      <c r="Q11" s="45"/>
      <c r="S11" s="9">
        <v>0</v>
      </c>
      <c r="U11" s="9">
        <f t="shared" ref="U11:U18" si="1">N11+P11+S11</f>
        <v>2071859760</v>
      </c>
      <c r="W11" s="24">
        <f>U11/درآمد!$F$13</f>
        <v>2.612745736260717E-4</v>
      </c>
    </row>
    <row r="12" spans="1:23" ht="21.75" customHeight="1" x14ac:dyDescent="0.2">
      <c r="A12" s="50" t="s">
        <v>20</v>
      </c>
      <c r="B12" s="50"/>
      <c r="D12" s="9">
        <v>0</v>
      </c>
      <c r="F12" s="9">
        <v>4797224978</v>
      </c>
      <c r="H12" s="9">
        <v>0</v>
      </c>
      <c r="J12" s="9">
        <f t="shared" si="0"/>
        <v>4797224978</v>
      </c>
      <c r="L12" s="24">
        <f>J12/درآمد!$F$13</f>
        <v>6.0496030422217922E-4</v>
      </c>
      <c r="N12" s="9">
        <v>0</v>
      </c>
      <c r="P12" s="45">
        <v>4797224978</v>
      </c>
      <c r="Q12" s="45"/>
      <c r="S12" s="9">
        <v>0</v>
      </c>
      <c r="U12" s="9">
        <f t="shared" si="1"/>
        <v>4797224978</v>
      </c>
      <c r="W12" s="24">
        <f>U12/درآمد!$F$13</f>
        <v>6.0496030422217922E-4</v>
      </c>
    </row>
    <row r="13" spans="1:23" ht="21.75" customHeight="1" x14ac:dyDescent="0.2">
      <c r="A13" s="50" t="s">
        <v>19</v>
      </c>
      <c r="B13" s="50"/>
      <c r="D13" s="9">
        <v>0</v>
      </c>
      <c r="F13" s="9">
        <v>1172957833</v>
      </c>
      <c r="H13" s="9">
        <v>0</v>
      </c>
      <c r="J13" s="9">
        <f t="shared" si="0"/>
        <v>1172957833</v>
      </c>
      <c r="L13" s="24">
        <f>J13/درآمد!$F$13</f>
        <v>1.4791737530460848E-4</v>
      </c>
      <c r="N13" s="9">
        <v>0</v>
      </c>
      <c r="P13" s="45">
        <v>1179081226</v>
      </c>
      <c r="Q13" s="45"/>
      <c r="S13" s="9">
        <v>0</v>
      </c>
      <c r="U13" s="9">
        <f t="shared" si="1"/>
        <v>1179081226</v>
      </c>
      <c r="W13" s="24">
        <f>U13/درآمد!$F$13</f>
        <v>1.4868957375457491E-4</v>
      </c>
    </row>
    <row r="14" spans="1:23" ht="21.75" customHeight="1" x14ac:dyDescent="0.2">
      <c r="A14" s="50" t="s">
        <v>22</v>
      </c>
      <c r="B14" s="50"/>
      <c r="D14" s="9">
        <v>0</v>
      </c>
      <c r="F14" s="9">
        <v>0</v>
      </c>
      <c r="H14" s="9">
        <v>0</v>
      </c>
      <c r="J14" s="9">
        <f t="shared" si="0"/>
        <v>0</v>
      </c>
      <c r="L14" s="24">
        <f>J14/درآمد!$F$13</f>
        <v>0</v>
      </c>
      <c r="N14" s="9">
        <v>0</v>
      </c>
      <c r="P14" s="45">
        <v>0</v>
      </c>
      <c r="Q14" s="45"/>
      <c r="S14" s="9">
        <v>0</v>
      </c>
      <c r="U14" s="9">
        <f t="shared" si="1"/>
        <v>0</v>
      </c>
      <c r="W14" s="24">
        <f>U14/درآمد!$F$13</f>
        <v>0</v>
      </c>
    </row>
    <row r="15" spans="1:23" ht="21.75" customHeight="1" x14ac:dyDescent="0.2">
      <c r="A15" s="50" t="s">
        <v>23</v>
      </c>
      <c r="B15" s="50"/>
      <c r="D15" s="9">
        <v>0</v>
      </c>
      <c r="F15" s="9">
        <v>0</v>
      </c>
      <c r="H15" s="9">
        <v>0</v>
      </c>
      <c r="J15" s="9">
        <f t="shared" si="0"/>
        <v>0</v>
      </c>
      <c r="L15" s="24">
        <f>J15/درآمد!$F$13</f>
        <v>0</v>
      </c>
      <c r="N15" s="9">
        <v>0</v>
      </c>
      <c r="P15" s="45">
        <v>0</v>
      </c>
      <c r="Q15" s="45"/>
      <c r="S15" s="9">
        <v>0</v>
      </c>
      <c r="U15" s="9">
        <f t="shared" si="1"/>
        <v>0</v>
      </c>
      <c r="W15" s="24">
        <f>U15/درآمد!$F$13</f>
        <v>0</v>
      </c>
    </row>
    <row r="16" spans="1:23" ht="21.75" customHeight="1" x14ac:dyDescent="0.2">
      <c r="A16" s="50" t="s">
        <v>21</v>
      </c>
      <c r="B16" s="50"/>
      <c r="D16" s="9">
        <v>0</v>
      </c>
      <c r="F16" s="9">
        <v>3770626000</v>
      </c>
      <c r="H16" s="9">
        <v>0</v>
      </c>
      <c r="J16" s="9">
        <f t="shared" si="0"/>
        <v>3770626000</v>
      </c>
      <c r="L16" s="24">
        <f>J16/درآمد!$F$13</f>
        <v>4.7549970295932589E-4</v>
      </c>
      <c r="N16" s="9">
        <v>0</v>
      </c>
      <c r="P16" s="45">
        <v>3770626000</v>
      </c>
      <c r="Q16" s="45"/>
      <c r="S16" s="9">
        <v>0</v>
      </c>
      <c r="U16" s="9">
        <f t="shared" si="1"/>
        <v>3770626000</v>
      </c>
      <c r="W16" s="24">
        <f>U16/درآمد!$F$13</f>
        <v>4.7549970295932589E-4</v>
      </c>
    </row>
    <row r="17" spans="1:23" ht="21.75" customHeight="1" x14ac:dyDescent="0.2">
      <c r="A17" s="50" t="s">
        <v>29</v>
      </c>
      <c r="B17" s="50"/>
      <c r="D17" s="9">
        <v>0</v>
      </c>
      <c r="F17" s="9">
        <v>0</v>
      </c>
      <c r="H17" s="9">
        <v>0</v>
      </c>
      <c r="J17" s="9">
        <f t="shared" si="0"/>
        <v>0</v>
      </c>
      <c r="L17" s="24">
        <f>J17/درآمد!$F$13</f>
        <v>0</v>
      </c>
      <c r="N17" s="9">
        <v>0</v>
      </c>
      <c r="P17" s="45">
        <v>0</v>
      </c>
      <c r="Q17" s="45"/>
      <c r="S17" s="9">
        <v>0</v>
      </c>
      <c r="U17" s="9">
        <f t="shared" si="1"/>
        <v>0</v>
      </c>
      <c r="W17" s="24">
        <f>U17/درآمد!$F$13</f>
        <v>0</v>
      </c>
    </row>
    <row r="18" spans="1:23" ht="21.75" customHeight="1" x14ac:dyDescent="0.2">
      <c r="A18" s="51" t="s">
        <v>31</v>
      </c>
      <c r="B18" s="51"/>
      <c r="D18" s="12">
        <v>0</v>
      </c>
      <c r="F18" s="12">
        <v>952579200</v>
      </c>
      <c r="H18" s="12">
        <v>0</v>
      </c>
      <c r="J18" s="9">
        <f t="shared" si="0"/>
        <v>952579200</v>
      </c>
      <c r="L18" s="24">
        <f>J18/درآمد!$F$13</f>
        <v>1.2012624074761918E-4</v>
      </c>
      <c r="N18" s="12">
        <v>0</v>
      </c>
      <c r="P18" s="45">
        <v>952579200</v>
      </c>
      <c r="Q18" s="45"/>
      <c r="S18" s="12">
        <v>0</v>
      </c>
      <c r="U18" s="9">
        <f t="shared" si="1"/>
        <v>952579200</v>
      </c>
      <c r="W18" s="24">
        <f>U18/درآمد!$F$13</f>
        <v>1.2012624074761918E-4</v>
      </c>
    </row>
    <row r="19" spans="1:23" ht="21.75" customHeight="1" thickBot="1" x14ac:dyDescent="0.25">
      <c r="A19" s="53" t="s">
        <v>32</v>
      </c>
      <c r="B19" s="53"/>
      <c r="D19" s="15">
        <f>SUM(D9:D18)</f>
        <v>1066055735</v>
      </c>
      <c r="F19" s="15">
        <f>SUM(F9:F18)</f>
        <v>16782893696</v>
      </c>
      <c r="H19" s="15">
        <f>SUM(H9:H18)</f>
        <v>0</v>
      </c>
      <c r="J19" s="15">
        <f>SUM(J9:J18)</f>
        <v>17848949431</v>
      </c>
      <c r="L19" s="25">
        <f>SUM(L9:L18)</f>
        <v>2.2508650162006336E-3</v>
      </c>
      <c r="N19" s="15">
        <f>SUM(N9:N18)</f>
        <v>1066055735</v>
      </c>
      <c r="P19" s="58">
        <f>SUM(P9:Q18)</f>
        <v>16789017089</v>
      </c>
      <c r="Q19" s="58"/>
      <c r="S19" s="15">
        <f>SUM(S9:S18)</f>
        <v>0</v>
      </c>
      <c r="U19" s="15">
        <f>SUM(U9:U18)</f>
        <v>17855072824</v>
      </c>
      <c r="W19" s="25">
        <f>SUM(W9:W18)</f>
        <v>2.2516372146505997E-3</v>
      </c>
    </row>
    <row r="20" spans="1:23" ht="13.5" thickTop="1" x14ac:dyDescent="0.2"/>
    <row r="22" spans="1:23" x14ac:dyDescent="0.2">
      <c r="U22" s="26"/>
    </row>
    <row r="23" spans="1:23" x14ac:dyDescent="0.2">
      <c r="U23" s="26"/>
    </row>
  </sheetData>
  <mergeCells count="32">
    <mergeCell ref="P14:Q14"/>
    <mergeCell ref="A15:B15"/>
    <mergeCell ref="P15:Q15"/>
    <mergeCell ref="A19:B19"/>
    <mergeCell ref="A16:B16"/>
    <mergeCell ref="P16:Q16"/>
    <mergeCell ref="A17:B17"/>
    <mergeCell ref="P17:Q17"/>
    <mergeCell ref="A18:B18"/>
    <mergeCell ref="P18:Q18"/>
    <mergeCell ref="J7:L7"/>
    <mergeCell ref="U7:W7"/>
    <mergeCell ref="A8:B8"/>
    <mergeCell ref="P8:Q8"/>
    <mergeCell ref="P19:Q19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AliReaz KhanMohammadi</cp:lastModifiedBy>
  <dcterms:created xsi:type="dcterms:W3CDTF">2026-05-25T07:15:48Z</dcterms:created>
  <dcterms:modified xsi:type="dcterms:W3CDTF">2026-05-30T13:10:13Z</dcterms:modified>
</cp:coreProperties>
</file>