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hanmohammadi\Documents\پرتفوی فردا\خرداد1405\"/>
    </mc:Choice>
  </mc:AlternateContent>
  <xr:revisionPtr revIDLastSave="0" documentId="13_ncr:1_{9449FBD7-B16B-4DE4-8DD1-1F819E397FA4}" xr6:coauthVersionLast="47" xr6:coauthVersionMax="47" xr10:uidLastSave="{00000000-0000-0000-0000-000000000000}"/>
  <bookViews>
    <workbookView xWindow="-120" yWindow="-120" windowWidth="29040" windowHeight="15720" firstSheet="12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_FilterDatabase" localSheetId="12" hidden="1">'درآمد سپرده بانکی'!$A$7:$F$19</definedName>
    <definedName name="_xlnm._FilterDatabase" localSheetId="6" hidden="1">سپرده!$A$8:$L$23</definedName>
    <definedName name="_xlnm._FilterDatabase" localSheetId="16" hidden="1">'سود سپرده بانکی'!$A$6:$M$19</definedName>
    <definedName name="_xlnm.Print_Area" localSheetId="4">اوراق!$A$1:$AM$40</definedName>
    <definedName name="_xlnm.Print_Area" localSheetId="2">'اوراق مشتقه'!$A$1:$AX$35</definedName>
    <definedName name="_xlnm.Print_Area" localSheetId="5">'تعدیل قیمت'!$A$1:$N$11</definedName>
    <definedName name="_xlnm.Print_Area" localSheetId="7">درآمد!$A$1:$K$13</definedName>
    <definedName name="_xlnm.Print_Area" localSheetId="12">'درآمد سپرده بانکی'!$A$1:$F$19</definedName>
    <definedName name="_xlnm.Print_Area" localSheetId="10">'درآمد سرمایه گذاری در اوراق به'!$A$1:$U$40</definedName>
    <definedName name="_xlnm.Print_Area" localSheetId="8">'درآمد سرمایه گذاری در سهام'!$A$1:$X$23</definedName>
    <definedName name="_xlnm.Print_Area" localSheetId="9">'درآمد سرمایه گذاری در صندوق'!$A$1:$X$33</definedName>
    <definedName name="_xlnm.Print_Area" localSheetId="14">'درآمد سود سهام'!$A$1:$T$11</definedName>
    <definedName name="_xlnm.Print_Area" localSheetId="18">'درآمد ناشی از تغییر قیمت اوراق'!$A$1:$S$73</definedName>
    <definedName name="_xlnm.Print_Area" localSheetId="17">'درآمد ناشی از فروش'!$A$1:$S$23</definedName>
    <definedName name="_xlnm.Print_Area" localSheetId="13">'سایر درآمدها'!$A$1:$G$11</definedName>
    <definedName name="_xlnm.Print_Area" localSheetId="6">سپرده!$A$1:$M$23</definedName>
    <definedName name="_xlnm.Print_Area" localSheetId="1">سهام!$A$1:$AC$23</definedName>
    <definedName name="_xlnm.Print_Area" localSheetId="15">'سود اوراق بهادار'!$A$1:$Q$33</definedName>
    <definedName name="_xlnm.Print_Area" localSheetId="16">'سود سپرده بانکی'!$A$1:$N$19</definedName>
    <definedName name="_xlnm.Print_Area" localSheetId="0">'صورت وضعیت'!$A$1:$C$43</definedName>
    <definedName name="_xlnm.Print_Area" localSheetId="11">'مبالغ تخصیصی اوراق'!$A$1:$R$9</definedName>
    <definedName name="_xlnm.Print_Area" localSheetId="3">'واحدهای صندوق'!$A$1:$AB$31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0" l="1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9" i="10"/>
  <c r="L33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9" i="10"/>
  <c r="W23" i="9"/>
  <c r="W22" i="9"/>
  <c r="W10" i="9"/>
  <c r="W11" i="9"/>
  <c r="W12" i="9"/>
  <c r="W13" i="9"/>
  <c r="W14" i="9"/>
  <c r="W15" i="9"/>
  <c r="W16" i="9"/>
  <c r="W17" i="9"/>
  <c r="W18" i="9"/>
  <c r="W19" i="9"/>
  <c r="W20" i="9"/>
  <c r="W21" i="9"/>
  <c r="W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9" i="9"/>
  <c r="H13" i="8"/>
  <c r="H9" i="8"/>
  <c r="H10" i="8"/>
  <c r="H11" i="8"/>
  <c r="H12" i="8"/>
  <c r="H8" i="8"/>
  <c r="J13" i="8"/>
  <c r="J9" i="8"/>
  <c r="J10" i="8"/>
  <c r="J11" i="8"/>
  <c r="J12" i="8"/>
  <c r="J8" i="8"/>
  <c r="L23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9" i="7"/>
  <c r="AL40" i="5"/>
  <c r="AL38" i="5"/>
  <c r="AL3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9" i="5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9" i="4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O8" i="19" l="1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O22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Q23" i="19"/>
  <c r="I23" i="19"/>
  <c r="I73" i="21" l="1"/>
  <c r="Q73" i="21"/>
  <c r="M19" i="18" l="1"/>
  <c r="K19" i="18"/>
  <c r="I19" i="18"/>
  <c r="G19" i="18"/>
  <c r="E19" i="18"/>
  <c r="C19" i="18"/>
  <c r="T13" i="11"/>
  <c r="R40" i="11"/>
  <c r="P40" i="11"/>
  <c r="D12" i="13"/>
  <c r="F9" i="13"/>
  <c r="F19" i="13" l="1"/>
  <c r="D19" i="13"/>
  <c r="T38" i="11"/>
  <c r="T39" i="11"/>
  <c r="T10" i="11"/>
  <c r="T11" i="1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9" i="11"/>
  <c r="N40" i="11"/>
  <c r="L40" i="11"/>
  <c r="H40" i="11"/>
  <c r="F40" i="11"/>
  <c r="D40" i="11"/>
  <c r="J38" i="11"/>
  <c r="J3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9" i="1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9" i="10"/>
  <c r="J10" i="10"/>
  <c r="J33" i="10" s="1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9" i="10"/>
  <c r="S33" i="10"/>
  <c r="P33" i="10"/>
  <c r="W33" i="10"/>
  <c r="N33" i="10"/>
  <c r="H33" i="10"/>
  <c r="F33" i="10"/>
  <c r="D33" i="10"/>
  <c r="D23" i="9"/>
  <c r="P23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9" i="9"/>
  <c r="S23" i="9"/>
  <c r="N23" i="9"/>
  <c r="L23" i="9"/>
  <c r="H23" i="9"/>
  <c r="F23" i="9"/>
  <c r="F12" i="8"/>
  <c r="AJ40" i="5"/>
  <c r="F11" i="8" l="1"/>
  <c r="J40" i="11"/>
  <c r="T40" i="11"/>
  <c r="F10" i="8" s="1"/>
  <c r="U33" i="10"/>
  <c r="F9" i="8" s="1"/>
  <c r="J23" i="9"/>
  <c r="U23" i="9"/>
  <c r="F8" i="8" s="1"/>
  <c r="AH40" i="5"/>
  <c r="AB40" i="5"/>
  <c r="AD40" i="5"/>
  <c r="Z40" i="5"/>
  <c r="X40" i="5"/>
  <c r="V40" i="5"/>
  <c r="T40" i="5"/>
  <c r="R40" i="5"/>
  <c r="P40" i="5"/>
  <c r="I31" i="4"/>
  <c r="Z23" i="2"/>
  <c r="F13" i="8" l="1"/>
  <c r="AA31" i="4"/>
  <c r="Y31" i="4"/>
  <c r="W31" i="4"/>
  <c r="U31" i="4"/>
  <c r="S31" i="4"/>
  <c r="Q31" i="4"/>
  <c r="O31" i="4"/>
  <c r="M31" i="4"/>
  <c r="K31" i="4"/>
  <c r="G31" i="4"/>
  <c r="D31" i="4"/>
  <c r="N23" i="2"/>
  <c r="P23" i="2"/>
  <c r="X23" i="2"/>
  <c r="V23" i="2"/>
  <c r="T23" i="2"/>
  <c r="R23" i="2"/>
  <c r="L23" i="2"/>
  <c r="J23" i="2"/>
  <c r="H23" i="2"/>
  <c r="E23" i="2" l="1"/>
</calcChain>
</file>

<file path=xl/sharedStrings.xml><?xml version="1.0" encoding="utf-8"?>
<sst xmlns="http://schemas.openxmlformats.org/spreadsheetml/2006/main" count="861" uniqueCount="325">
  <si>
    <t>صندوق سرمایه گذاری آوای فردای زاگرس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</si>
  <si>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</si>
  <si>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</si>
  <si>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</si>
  <si>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</si>
  <si>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</si>
  <si>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</si>
  <si>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</si>
  <si>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</si>
  <si>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</si>
  <si>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</si>
  <si>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</si>
  <si>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</si>
  <si>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</si>
  <si>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</si>
  <si>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</si>
  <si>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</si>
  <si>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</si>
  <si>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</si>
  <si>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</si>
  <si>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</si>
  <si>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</si>
  <si>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بندرعباس</t>
  </si>
  <si>
    <t>پالایش نفت تهران</t>
  </si>
  <si>
    <t>تولیدی کوچین</t>
  </si>
  <si>
    <t>ح . سرمایه‌گذاری‌ایران‌خودرو</t>
  </si>
  <si>
    <t>زامیاد</t>
  </si>
  <si>
    <t>سیمان‌ تهران‌</t>
  </si>
  <si>
    <t>سیمان‌ صوفیان‌</t>
  </si>
  <si>
    <t>گروه مالی نماد غدیر(سهامی عام)</t>
  </si>
  <si>
    <t>گسترش‌سرمایه‌گذاری‌ایران‌خودرو</t>
  </si>
  <si>
    <t>نیان باتری خاوران</t>
  </si>
  <si>
    <t>پالایش نفت اصفهان</t>
  </si>
  <si>
    <t>سرمایه گذاری کشاورزی کوثر</t>
  </si>
  <si>
    <t>کشت و صنعت شیفته آرای شرق</t>
  </si>
  <si>
    <t>پاکدیس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</si>
  <si>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</si>
  <si>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</si>
  <si>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</si>
  <si>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</si>
  <si>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</si>
  <si>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</si>
  <si>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</si>
  <si>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</si>
  <si>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</si>
  <si>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</si>
  <si>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</si>
  <si>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</si>
  <si>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</si>
  <si>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</si>
  <si>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</si>
  <si>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</si>
  <si>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</si>
  <si>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</si>
  <si>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</si>
  <si>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</si>
  <si>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</si>
  <si>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</si>
  <si>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</si>
  <si>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</si>
  <si>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</si>
  <si>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</si>
  <si>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</si>
  <si>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</si>
  <si>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</si>
  <si>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</si>
  <si>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</si>
  <si>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</si>
  <si>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</si>
  <si>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س. ثروت آفرین پارسیان-س</t>
  </si>
  <si>
    <t>صندوق س.اعتبارسهام-سهام</t>
  </si>
  <si>
    <t>صندوق س.امتیاز اول-س</t>
  </si>
  <si>
    <t>صندوق س.بخشی شایسته فردا-ب</t>
  </si>
  <si>
    <t>صندوق س.پشتوانه سکه طلا کهربا</t>
  </si>
  <si>
    <t>صندوق س.پشتوانه طلا دنای زاگرس</t>
  </si>
  <si>
    <t>صندوق س.پشتوانه طلازروان ویستا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</si>
  <si>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</si>
  <si>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</si>
  <si>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</si>
  <si>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</si>
  <si>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</si>
  <si>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</si>
  <si>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</si>
  <si>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</si>
  <si>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</si>
  <si>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</si>
  <si>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</si>
  <si>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س.بخشی زمرد نو ویرا1-ب</t>
  </si>
  <si>
    <t>صندوق س.کالای سینا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</si>
  <si>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</si>
  <si>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</si>
  <si>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</si>
  <si>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</si>
  <si>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</si>
  <si>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</si>
  <si>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</si>
  <si>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</si>
  <si>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</si>
  <si>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</si>
  <si>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</si>
  <si>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</si>
  <si>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</si>
  <si>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</si>
  <si>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</si>
  <si>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</si>
  <si>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</si>
  <si>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</si>
  <si>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</si>
  <si>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ملی14050331</t>
  </si>
  <si>
    <t>1404/03/01</t>
  </si>
  <si>
    <t>گواهی اعتبارمولد ملی14050431</t>
  </si>
  <si>
    <t>1405/04/31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</si>
  <si>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</si>
  <si>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</si>
  <si>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</si>
  <si>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</si>
  <si>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</si>
  <si>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</si>
  <si>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</si>
  <si>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</si>
  <si>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</si>
  <si>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</si>
  <si>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</si>
  <si>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</si>
  <si>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</si>
  <si>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</si>
  <si>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</si>
  <si>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</si>
  <si>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</si>
  <si>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</si>
  <si>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</si>
  <si>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</si>
  <si>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</si>
  <si>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</si>
  <si>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</si>
  <si>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دولت255-ش.خ071011</t>
  </si>
  <si>
    <t>1407/10/11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</si>
  <si>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</si>
  <si>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</si>
  <si>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</si>
  <si>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</si>
  <si>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</si>
  <si>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</si>
  <si>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</si>
  <si>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</si>
  <si>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</si>
  <si>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</si>
  <si>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</si>
  <si>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</si>
  <si>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1404/10/30</t>
  </si>
  <si>
    <t>1407/04/30</t>
  </si>
  <si>
    <t>مرابحه عام دولت270-ش.خ071121</t>
  </si>
  <si>
    <t>1404/11/21</t>
  </si>
  <si>
    <t>1407/11/21</t>
  </si>
  <si>
    <t>مرابحه عام دولت271-ش.خ070628</t>
  </si>
  <si>
    <t>1404/11/28</t>
  </si>
  <si>
    <t>1407/06/28</t>
  </si>
  <si>
    <t>مرابحه عام دولت272-ش.خ071028</t>
  </si>
  <si>
    <t>1407/10/28</t>
  </si>
  <si>
    <t>مرابحه عام دولت273-ش.خ071128</t>
  </si>
  <si>
    <t>1407/11/28</t>
  </si>
  <si>
    <t>مرابحه عام دولت274-ش.خ071105</t>
  </si>
  <si>
    <t>1404/12/05</t>
  </si>
  <si>
    <t>1407/11/02</t>
  </si>
  <si>
    <t>مرابحه عام دولت277-ش.خ071118</t>
  </si>
  <si>
    <t>1404/12/18</t>
  </si>
  <si>
    <t>1407/11/18</t>
  </si>
  <si>
    <t>مرابحه کلور-آوای زاگرس14080208</t>
  </si>
  <si>
    <t>1404/02/08</t>
  </si>
  <si>
    <t>1408/02/08</t>
  </si>
  <si>
    <t>خیر</t>
  </si>
  <si>
    <t>1405/02/29</t>
  </si>
  <si>
    <t>1409/02/29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</si>
  <si>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</si>
  <si>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</si>
  <si>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</si>
  <si>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</si>
  <si>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</si>
  <si>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</si>
  <si>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</si>
  <si>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</si>
  <si>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</si>
  <si>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</si>
  <si>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-2.91%</t>
  </si>
  <si>
    <t>سایر</t>
  </si>
  <si>
    <t>-5.91%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</si>
  <si>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</si>
  <si>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</si>
  <si>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</si>
  <si>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</si>
  <si>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</si>
  <si>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</si>
  <si>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</si>
  <si>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</si>
  <si>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</si>
  <si>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</si>
  <si>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</si>
  <si>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</si>
  <si>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</si>
  <si>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</si>
  <si>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</si>
  <si>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</si>
  <si>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</si>
  <si>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</si>
  <si>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</si>
  <si>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</si>
  <si>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</si>
  <si>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</si>
  <si>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</si>
  <si>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</si>
  <si>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</si>
  <si>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</si>
  <si>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</si>
  <si>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</si>
  <si>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</si>
  <si>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</si>
  <si>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</si>
  <si>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</si>
  <si>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</si>
  <si>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</si>
  <si>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</si>
  <si>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س.کالای کوروش</t>
  </si>
  <si>
    <t>صندوق س.کالای نوویرا1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</si>
  <si>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</si>
  <si>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</si>
  <si>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</si>
  <si>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</si>
  <si>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</si>
  <si>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گواهی اعتبارمولد ملی14050231</t>
  </si>
  <si>
    <t>-1-3-2</t>
  </si>
  <si>
    <t>مبالغ تخصیص یافته بابت خرید و نگهداری اوراق بهادار با درآمد ثابت (نرخ سود ترجیحی)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</si>
  <si>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</si>
  <si>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</si>
  <si>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</si>
  <si>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</si>
  <si>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</si>
  <si>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</si>
  <si>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</si>
  <si>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</si>
  <si>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</si>
  <si>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</si>
  <si>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</si>
  <si>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</si>
  <si>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</si>
  <si>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</si>
  <si>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</si>
  <si>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1405/03/19</t>
  </si>
  <si>
    <t>1405/03/12</t>
  </si>
  <si>
    <t>1405/02/10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</si>
  <si>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</si>
  <si>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</si>
  <si>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</si>
  <si>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</si>
  <si>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</si>
  <si>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</si>
  <si>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</si>
  <si>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</si>
  <si>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</si>
  <si>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</si>
  <si>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</si>
  <si>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</si>
  <si>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</si>
  <si>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</si>
  <si>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اوراق مشارکت شهرداری مشهد خط3 فاز3</t>
  </si>
  <si>
    <t>اوراق مشارکت شهرداری مشهد خط2 فاز7</t>
  </si>
  <si>
    <t>اوراق مشارکت شهرداری مشهد خط3 فاز10</t>
  </si>
  <si>
    <t xml:space="preserve">سپرده کوتاه مدت بانک پاسارگاد </t>
  </si>
  <si>
    <t>حساب جاری بانک آینده</t>
  </si>
  <si>
    <t>سپرده کوتاه مدت بانک</t>
  </si>
  <si>
    <t>سپرده کوتاه مدت بانک گردشگری</t>
  </si>
  <si>
    <t>سپرده کوتاه مدت موسسه اعتباری ملل</t>
  </si>
  <si>
    <t xml:space="preserve">سپرده کوتاه مدت بانک اقتصاد نوین </t>
  </si>
  <si>
    <t>سپرده کوتاه مدت بانک سامان</t>
  </si>
  <si>
    <t xml:space="preserve">سپرده کوتاه مدت بانک خاورمیانه </t>
  </si>
  <si>
    <t>قرض الحسنه بانک تجارت</t>
  </si>
  <si>
    <t>سپرده کوتاه مدت بانک صادرات</t>
  </si>
  <si>
    <t>سپرده کوتاه مدت بانک مسکن</t>
  </si>
  <si>
    <t>سپرده کوتاه مدت بانک ملت</t>
  </si>
  <si>
    <t xml:space="preserve">سپرده کوتاه مدت بانک شهر </t>
  </si>
  <si>
    <t xml:space="preserve">سپرده کوتاه مدت بانک رفاه </t>
  </si>
  <si>
    <t>سرمایه‌گذاری‌ایران‌خودرو</t>
  </si>
  <si>
    <t>درآمد تعهد پذیره نویسی</t>
  </si>
  <si>
    <t xml:space="preserve">سپرده کوتاه مدت بانک دی </t>
  </si>
  <si>
    <t>سپرده کوتاه مدت بانک رفاه</t>
  </si>
  <si>
    <t xml:space="preserve">سپرده کوتاه مدت موسسه اعتباری ملل </t>
  </si>
  <si>
    <t>سپرده کوتاه مدت بانک اقتصاد نوین</t>
  </si>
  <si>
    <t xml:space="preserve">سپرده کوتاه مدت بانک گردشگری </t>
  </si>
  <si>
    <t>سپرده کوتاه مدت بانک خاورمیانه</t>
  </si>
  <si>
    <t xml:space="preserve">سپرده کوتاه مدت بانک ملت </t>
  </si>
  <si>
    <t>شرکت نیان باتری خاوران</t>
  </si>
  <si>
    <t>نماد</t>
  </si>
  <si>
    <t>بهای تمام شده  ریال</t>
  </si>
  <si>
    <t>سود ترجیحی</t>
  </si>
  <si>
    <t>سود اوراق تبعی</t>
  </si>
  <si>
    <t>جمع  درآمد  شناسایی شده</t>
  </si>
  <si>
    <t xml:space="preserve">نرخ اسمی </t>
  </si>
  <si>
    <t>میانگین بازدهی تا سررسید</t>
  </si>
  <si>
    <t>ریال</t>
  </si>
  <si>
    <t>درصد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</si>
  <si>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</si>
  <si>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</si>
  <si>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</si>
  <si>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</si>
  <si>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 xml:space="preserve">اوراق مشارکت شهرداری مشهد (تامین مالی قطار شهری فاز7 خط2) - تعهد پذیره نویسی مبلغ 70 میلیارد ریال می باشد  </t>
  </si>
  <si>
    <t>اوراق مشارکت شهرداری مشهد (تامین مالی قطار شهری فاز7 خط2)</t>
  </si>
  <si>
    <t xml:space="preserve">اوراق مشارکت شهرداری مشهد (تامین مالی قطار شهری فاز3 خط3)- تعهد پذیره نویسی مبلغ 80 میلیارد ریال می باشد  </t>
  </si>
  <si>
    <t>اوراق مشارکت شهرداری مشهد (تامین مالی قطار شهری فاز3 خط3)</t>
  </si>
  <si>
    <t>مرابحه عام دولت</t>
  </si>
  <si>
    <t>اراد206</t>
  </si>
  <si>
    <t>سهیدرو0611</t>
  </si>
  <si>
    <t>اختیار فروش تبعی داروسازی کوثر</t>
  </si>
  <si>
    <t>دامین</t>
  </si>
  <si>
    <t>اراد250</t>
  </si>
  <si>
    <t>اراد253</t>
  </si>
  <si>
    <t>اراد254</t>
  </si>
  <si>
    <t>اراد277</t>
  </si>
  <si>
    <t>اراد274</t>
  </si>
  <si>
    <t>اراد273</t>
  </si>
  <si>
    <t>اراد271</t>
  </si>
  <si>
    <t>اراد272</t>
  </si>
  <si>
    <t>اراد270</t>
  </si>
  <si>
    <t>اراد265</t>
  </si>
  <si>
    <t>اراد262</t>
  </si>
  <si>
    <t>اراد260</t>
  </si>
  <si>
    <t>اراد256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</si>
</sst>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b/>
      <sz val="16"/>
      <color theme="1"/>
      <name val="B Nazanin"/>
      <charset val="178"/>
    </font>
    <font>
      <b/>
      <sz val="2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164" fontId="0" fillId="0" borderId="0" xfId="1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/>
    </xf>
    <xf numFmtId="9" fontId="12" fillId="0" borderId="6" xfId="2" applyFont="1" applyFill="1" applyBorder="1" applyAlignment="1">
      <alignment horizontal="center" vertical="center"/>
    </xf>
    <xf numFmtId="10" fontId="12" fillId="0" borderId="6" xfId="2" applyNumberFormat="1" applyFont="1" applyFill="1" applyBorder="1" applyAlignment="1">
      <alignment horizontal="center" vertical="center"/>
    </xf>
    <xf numFmtId="10" fontId="12" fillId="0" borderId="6" xfId="0" applyNumberFormat="1" applyFont="1" applyBorder="1" applyAlignment="1">
      <alignment horizontal="center" vertical="center"/>
    </xf>
    <xf numFmtId="165" fontId="12" fillId="0" borderId="6" xfId="2" applyNumberFormat="1" applyFont="1" applyFill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 wrapText="1"/>
    </xf>
    <xf numFmtId="164" fontId="12" fillId="0" borderId="6" xfId="1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7" xfId="2" applyNumberFormat="1" applyFont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9" fontId="5" fillId="0" borderId="5" xfId="2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3016250</xdr:colOff>
      <xdr:row>5</xdr:row>
      <xdr:rowOff>31750</xdr:rowOff>
    </xdr:from>
    <xdr:to>
      <xdr:col>2</xdr:col>
      <xdr:colOff>1494295</xdr:colOff>
      <xdr:row>19</xdr:row>
      <xdr:rowOff>82049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FF961D-3E59-6B1D-1EDE-054015DF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5455705" y="2571750"/>
          <a:ext cx="6352045" cy="3669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5102224</xdr:colOff>
      <xdr:row>42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6DD7F6-3C95-11DC-5930-8A14D1BE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1847776" y="0"/>
          <a:ext cx="12976224" cy="1108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rightToLeft="1" view="pageBreakPreview" zoomScale="60" zoomScaleNormal="100" workbookViewId="0">
      <selection activeCell="Z35" sqref="Z3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2:2" ht="29.1" customHeight="1"/>
    <row r="2" spans="2:2" ht="21.75" customHeight="1"/>
    <row r="3" spans="2:2" ht="21.75" customHeight="1"/>
    <row r="4" spans="2:2" ht="7.35" customHeight="1"/>
    <row r="5" spans="2:2" ht="123.6" customHeight="1">
      <c r="B5" s="45"/>
    </row>
    <row r="6" spans="2:2" ht="123.6" customHeight="1">
      <c r="B6" s="45"/>
    </row>
    <row r="20" spans="1:3" ht="42.75">
      <c r="A20" s="44" t="s">
        <v>0</v>
      </c>
      <c r="B20" s="44"/>
      <c r="C20" s="44"/>
    </row>
    <row r="21" spans="1:3" ht="42.75">
      <c r="A21" s="44" t="s">
        <v>1</v>
      </c>
      <c r="B21" s="44"/>
      <c r="C21" s="44"/>
    </row>
    <row r="22" spans="1:3" ht="42.75">
      <c r="A22" s="44" t="s">
        <v>2</v>
      </c>
      <c r="B22" s="44"/>
      <c r="C22" s="44"/>
    </row>
  </sheetData>
  <mergeCells count="4">
    <mergeCell ref="A20:C20"/>
    <mergeCell ref="A21:C21"/>
    <mergeCell ref="A22:C22"/>
    <mergeCell ref="B5:B6"/>
  </mergeCells>
  <pageMargins left="0.39" right="0.39" top="0.39" bottom="0.39" header="0" footer="0"/>
  <pageSetup paperSize="9" scale="5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38"/>
  <sheetViews>
    <sheetView rightToLeft="1" topLeftCell="J14" workbookViewId="0">
      <selection activeCell="W9" sqref="W9:W33"/>
    </sheetView>
  </sheetViews>
  <sheetFormatPr defaultRowHeight="12.75"/>
  <cols>
    <col min="1" max="1" width="6.42578125" bestFit="1" customWidth="1"/>
    <col min="2" max="2" width="26.425781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7" bestFit="1" customWidth="1"/>
    <col min="11" max="11" width="1.28515625" customWidth="1"/>
    <col min="12" max="12" width="21.5703125" bestFit="1" customWidth="1"/>
    <col min="13" max="13" width="1.28515625" customWidth="1"/>
    <col min="14" max="14" width="16.28515625" bestFit="1" customWidth="1"/>
    <col min="15" max="16" width="1.28515625" customWidth="1"/>
    <col min="17" max="17" width="16.7109375" bestFit="1" customWidth="1"/>
    <col min="18" max="18" width="1.28515625" customWidth="1"/>
    <col min="19" max="19" width="16.1406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4.45" customHeight="1"/>
    <row r="5" spans="1:23" ht="14.45" customHeight="1">
      <c r="A5" s="1" t="s">
        <v>218</v>
      </c>
      <c r="B5" s="57" t="s">
        <v>219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>
      <c r="D6" s="52" t="s">
        <v>212</v>
      </c>
      <c r="E6" s="52"/>
      <c r="F6" s="52"/>
      <c r="G6" s="52"/>
      <c r="H6" s="52"/>
      <c r="I6" s="52"/>
      <c r="J6" s="52"/>
      <c r="K6" s="52"/>
      <c r="L6" s="52"/>
      <c r="N6" s="52" t="s">
        <v>213</v>
      </c>
      <c r="O6" s="52"/>
      <c r="P6" s="52"/>
      <c r="Q6" s="52"/>
      <c r="R6" s="52"/>
      <c r="S6" s="52"/>
      <c r="T6" s="52"/>
      <c r="U6" s="52"/>
      <c r="V6" s="52"/>
      <c r="W6" s="52"/>
    </row>
    <row r="7" spans="1:23" ht="14.45" customHeight="1">
      <c r="D7" s="3"/>
      <c r="E7" s="3"/>
      <c r="F7" s="3"/>
      <c r="G7" s="3"/>
      <c r="H7" s="3"/>
      <c r="I7" s="3"/>
      <c r="J7" s="55" t="s">
        <v>36</v>
      </c>
      <c r="K7" s="55"/>
      <c r="L7" s="55"/>
      <c r="N7" s="3"/>
      <c r="O7" s="3"/>
      <c r="P7" s="3"/>
      <c r="Q7" s="3"/>
      <c r="R7" s="3"/>
      <c r="S7" s="3"/>
      <c r="T7" s="3"/>
      <c r="U7" s="55" t="s">
        <v>36</v>
      </c>
      <c r="V7" s="55"/>
      <c r="W7" s="55"/>
    </row>
    <row r="8" spans="1:23" ht="14.45" customHeight="1">
      <c r="A8" s="52" t="s">
        <v>64</v>
      </c>
      <c r="B8" s="52"/>
      <c r="D8" s="2" t="s">
        <v>220</v>
      </c>
      <c r="F8" s="2" t="s">
        <v>216</v>
      </c>
      <c r="H8" s="2" t="s">
        <v>217</v>
      </c>
      <c r="J8" s="4" t="s">
        <v>189</v>
      </c>
      <c r="K8" s="3"/>
      <c r="L8" s="4" t="s">
        <v>198</v>
      </c>
      <c r="N8" s="2" t="s">
        <v>220</v>
      </c>
      <c r="P8" s="52" t="s">
        <v>216</v>
      </c>
      <c r="Q8" s="52"/>
      <c r="S8" s="2" t="s">
        <v>217</v>
      </c>
      <c r="U8" s="4" t="s">
        <v>189</v>
      </c>
      <c r="V8" s="3"/>
      <c r="W8" s="4" t="s">
        <v>198</v>
      </c>
    </row>
    <row r="9" spans="1:23" ht="21.75" customHeight="1">
      <c r="A9" s="53" t="s">
        <v>70</v>
      </c>
      <c r="B9" s="53"/>
      <c r="D9" s="6">
        <v>0</v>
      </c>
      <c r="F9" s="6">
        <v>0</v>
      </c>
      <c r="H9" s="6">
        <v>26304424128</v>
      </c>
      <c r="J9" s="6">
        <f>D9+F9+H9</f>
        <v>26304424128</v>
      </c>
      <c r="L9" s="38">
        <f>J9/درآمد!$F$13</f>
        <v>2.0549743447772773E-3</v>
      </c>
      <c r="N9" s="6">
        <v>0</v>
      </c>
      <c r="P9" s="54">
        <v>0</v>
      </c>
      <c r="Q9" s="54"/>
      <c r="S9" s="6">
        <v>26304424128</v>
      </c>
      <c r="U9" s="6">
        <f>P9+S9</f>
        <v>26304424128</v>
      </c>
      <c r="W9" s="38">
        <f>'درآمد سرمایه گذاری در صندوق'!U9/درآمد!$F$13</f>
        <v>2.0549743447772773E-3</v>
      </c>
    </row>
    <row r="10" spans="1:23" ht="21.75" customHeight="1">
      <c r="A10" s="48" t="s">
        <v>68</v>
      </c>
      <c r="B10" s="48"/>
      <c r="D10" s="9">
        <v>0</v>
      </c>
      <c r="F10" s="9">
        <v>187500054962</v>
      </c>
      <c r="H10" s="9">
        <v>109958209</v>
      </c>
      <c r="J10" s="9">
        <f t="shared" ref="J10:J32" si="0">D10+F10+H10</f>
        <v>187610013171</v>
      </c>
      <c r="L10" s="39">
        <f>J10/درآمد!$F$13</f>
        <v>1.4656612971783211E-2</v>
      </c>
      <c r="N10" s="9">
        <v>0</v>
      </c>
      <c r="P10" s="49">
        <v>186862824757</v>
      </c>
      <c r="Q10" s="49"/>
      <c r="S10" s="9">
        <v>109958209</v>
      </c>
      <c r="U10" s="9">
        <f t="shared" ref="U10:U32" si="1">P10+S10</f>
        <v>186972782966</v>
      </c>
      <c r="W10" s="39">
        <f>'درآمد سرمایه گذاری در صندوق'!U10/درآمد!$F$13</f>
        <v>1.4606830786223091E-2</v>
      </c>
    </row>
    <row r="11" spans="1:23" ht="21.75" customHeight="1">
      <c r="A11" s="48" t="s">
        <v>221</v>
      </c>
      <c r="B11" s="48"/>
      <c r="D11" s="9">
        <v>0</v>
      </c>
      <c r="F11" s="9">
        <v>0</v>
      </c>
      <c r="H11" s="9">
        <v>0</v>
      </c>
      <c r="J11" s="9">
        <f t="shared" si="0"/>
        <v>0</v>
      </c>
      <c r="L11" s="39">
        <f>J11/درآمد!$F$13</f>
        <v>0</v>
      </c>
      <c r="N11" s="9">
        <v>0</v>
      </c>
      <c r="P11" s="49">
        <v>0</v>
      </c>
      <c r="Q11" s="49"/>
      <c r="S11" s="9">
        <v>4488504133</v>
      </c>
      <c r="U11" s="9">
        <f t="shared" si="1"/>
        <v>4488504133</v>
      </c>
      <c r="W11" s="39">
        <f>'درآمد سرمایه گذاری در صندوق'!U11/درآمد!$F$13</f>
        <v>3.5065435361207749E-4</v>
      </c>
    </row>
    <row r="12" spans="1:23" ht="21.75" customHeight="1">
      <c r="A12" s="48" t="s">
        <v>74</v>
      </c>
      <c r="B12" s="48"/>
      <c r="D12" s="9">
        <v>0</v>
      </c>
      <c r="F12" s="9">
        <v>-478876839766</v>
      </c>
      <c r="H12" s="9">
        <v>0</v>
      </c>
      <c r="J12" s="9">
        <f t="shared" si="0"/>
        <v>-478876839766</v>
      </c>
      <c r="L12" s="39">
        <f>J12/درآمد!$F$13</f>
        <v>-3.7411182819989432E-2</v>
      </c>
      <c r="N12" s="9">
        <v>0</v>
      </c>
      <c r="P12" s="49">
        <v>-290871796488</v>
      </c>
      <c r="Q12" s="49"/>
      <c r="S12" s="9">
        <v>396698840766</v>
      </c>
      <c r="U12" s="9">
        <f t="shared" si="1"/>
        <v>105827044278</v>
      </c>
      <c r="W12" s="39">
        <f>'درآمد سرمایه گذاری در صندوق'!U12/درآمد!$F$13</f>
        <v>8.2675013114394281E-3</v>
      </c>
    </row>
    <row r="13" spans="1:23" ht="21.75" customHeight="1">
      <c r="A13" s="48" t="s">
        <v>222</v>
      </c>
      <c r="B13" s="48"/>
      <c r="D13" s="9">
        <v>0</v>
      </c>
      <c r="F13" s="9">
        <v>0</v>
      </c>
      <c r="H13" s="9">
        <v>0</v>
      </c>
      <c r="J13" s="9">
        <f t="shared" si="0"/>
        <v>0</v>
      </c>
      <c r="L13" s="39">
        <f>J13/درآمد!$F$13</f>
        <v>0</v>
      </c>
      <c r="N13" s="9">
        <v>0</v>
      </c>
      <c r="P13" s="49">
        <v>0</v>
      </c>
      <c r="Q13" s="49"/>
      <c r="S13" s="9">
        <v>4866800000</v>
      </c>
      <c r="U13" s="9">
        <f t="shared" si="1"/>
        <v>4866800000</v>
      </c>
      <c r="W13" s="39">
        <f>'درآمد سرمایه گذاری در صندوق'!U13/درآمد!$F$13</f>
        <v>3.8020787273256566E-4</v>
      </c>
    </row>
    <row r="14" spans="1:23" ht="21.75" customHeight="1">
      <c r="A14" s="48" t="s">
        <v>84</v>
      </c>
      <c r="B14" s="48"/>
      <c r="D14" s="9">
        <v>0</v>
      </c>
      <c r="F14" s="9">
        <v>98657285144</v>
      </c>
      <c r="H14" s="9">
        <v>0</v>
      </c>
      <c r="J14" s="9">
        <f t="shared" si="0"/>
        <v>98657285144</v>
      </c>
      <c r="L14" s="39">
        <f>J14/درآمد!$F$13</f>
        <v>7.707379903462314E-3</v>
      </c>
      <c r="N14" s="9">
        <v>0</v>
      </c>
      <c r="P14" s="49">
        <v>79340940157</v>
      </c>
      <c r="Q14" s="49"/>
      <c r="S14" s="9">
        <v>0</v>
      </c>
      <c r="U14" s="9">
        <f t="shared" si="1"/>
        <v>79340940157</v>
      </c>
      <c r="W14" s="39">
        <f>'درآمد سرمایه گذاری در صندوق'!U14/درآمد!$F$13</f>
        <v>6.1983336232626701E-3</v>
      </c>
    </row>
    <row r="15" spans="1:23" ht="21.75" customHeight="1">
      <c r="A15" s="48" t="s">
        <v>85</v>
      </c>
      <c r="B15" s="48"/>
      <c r="D15" s="9">
        <v>0</v>
      </c>
      <c r="F15" s="9">
        <v>79853979325</v>
      </c>
      <c r="H15" s="9">
        <v>0</v>
      </c>
      <c r="J15" s="9">
        <f t="shared" si="0"/>
        <v>79853979325</v>
      </c>
      <c r="L15" s="39">
        <f>J15/درآمد!$F$13</f>
        <v>6.2384136616233515E-3</v>
      </c>
      <c r="N15" s="9">
        <v>0</v>
      </c>
      <c r="P15" s="49">
        <v>67615167782</v>
      </c>
      <c r="Q15" s="49"/>
      <c r="S15" s="9">
        <v>0</v>
      </c>
      <c r="U15" s="9">
        <f t="shared" si="1"/>
        <v>67615167782</v>
      </c>
      <c r="W15" s="39">
        <f>'درآمد سرمایه گذاری در صندوق'!U15/درآمد!$F$13</f>
        <v>5.2822838634934101E-3</v>
      </c>
    </row>
    <row r="16" spans="1:23" ht="21.75" customHeight="1">
      <c r="A16" s="48" t="s">
        <v>69</v>
      </c>
      <c r="B16" s="48"/>
      <c r="D16" s="9">
        <v>0</v>
      </c>
      <c r="F16" s="9">
        <v>49180337759</v>
      </c>
      <c r="H16" s="9">
        <v>0</v>
      </c>
      <c r="J16" s="9">
        <f t="shared" si="0"/>
        <v>49180337759</v>
      </c>
      <c r="L16" s="39">
        <f>J16/درآمد!$F$13</f>
        <v>3.8421039696758578E-3</v>
      </c>
      <c r="N16" s="9">
        <v>0</v>
      </c>
      <c r="P16" s="49">
        <v>41005269462</v>
      </c>
      <c r="Q16" s="49"/>
      <c r="S16" s="9">
        <v>0</v>
      </c>
      <c r="U16" s="9">
        <f t="shared" si="1"/>
        <v>41005269462</v>
      </c>
      <c r="W16" s="39">
        <f>'درآمد سرمایه گذاری در صندوق'!U16/درآمد!$F$13</f>
        <v>3.2034450301990335E-3</v>
      </c>
    </row>
    <row r="17" spans="1:23" ht="21.75" customHeight="1">
      <c r="A17" s="48" t="s">
        <v>82</v>
      </c>
      <c r="B17" s="48"/>
      <c r="D17" s="9">
        <v>0</v>
      </c>
      <c r="F17" s="9">
        <v>159222700000</v>
      </c>
      <c r="H17" s="9">
        <v>0</v>
      </c>
      <c r="J17" s="9">
        <f t="shared" si="0"/>
        <v>159222700000</v>
      </c>
      <c r="L17" s="39">
        <f>J17/درآمد!$F$13</f>
        <v>1.2438917575765488E-2</v>
      </c>
      <c r="N17" s="9">
        <v>0</v>
      </c>
      <c r="P17" s="49">
        <v>150550400000</v>
      </c>
      <c r="Q17" s="49"/>
      <c r="S17" s="9">
        <v>0</v>
      </c>
      <c r="U17" s="9">
        <f t="shared" si="1"/>
        <v>150550400000</v>
      </c>
      <c r="W17" s="39">
        <f>'درآمد سرمایه گذاری در صندوق'!U17/درآمد!$F$13</f>
        <v>1.1761413520801522E-2</v>
      </c>
    </row>
    <row r="18" spans="1:23" ht="21.75" customHeight="1">
      <c r="A18" s="48" t="s">
        <v>73</v>
      </c>
      <c r="B18" s="48"/>
      <c r="D18" s="9">
        <v>0</v>
      </c>
      <c r="F18" s="9">
        <v>-260211117503</v>
      </c>
      <c r="H18" s="9">
        <v>0</v>
      </c>
      <c r="J18" s="9">
        <f t="shared" si="0"/>
        <v>-260211117503</v>
      </c>
      <c r="L18" s="39">
        <f>J18/درآمد!$F$13</f>
        <v>-2.0328411984708496E-2</v>
      </c>
      <c r="N18" s="9">
        <v>0</v>
      </c>
      <c r="P18" s="49">
        <v>-305629925114</v>
      </c>
      <c r="Q18" s="49"/>
      <c r="S18" s="9">
        <v>0</v>
      </c>
      <c r="U18" s="9">
        <f t="shared" si="1"/>
        <v>-305629925114</v>
      </c>
      <c r="W18" s="39">
        <f>'درآمد سرمایه گذاری در صندوق'!U18/درآمد!$F$13</f>
        <v>-2.387665481856811E-2</v>
      </c>
    </row>
    <row r="19" spans="1:23" ht="21.75" customHeight="1">
      <c r="A19" s="48" t="s">
        <v>77</v>
      </c>
      <c r="B19" s="48"/>
      <c r="D19" s="9">
        <v>0</v>
      </c>
      <c r="F19" s="9">
        <v>30370578639</v>
      </c>
      <c r="H19" s="9">
        <v>0</v>
      </c>
      <c r="J19" s="9">
        <f t="shared" si="0"/>
        <v>30370578639</v>
      </c>
      <c r="L19" s="39">
        <f>J19/درآمد!$F$13</f>
        <v>2.3726335781193574E-3</v>
      </c>
      <c r="N19" s="9">
        <v>0</v>
      </c>
      <c r="P19" s="49">
        <v>27964988252</v>
      </c>
      <c r="Q19" s="49"/>
      <c r="S19" s="9">
        <v>0</v>
      </c>
      <c r="U19" s="9">
        <f t="shared" si="1"/>
        <v>27964988252</v>
      </c>
      <c r="W19" s="39">
        <f>'درآمد سرمایه گذاری در صندوق'!U19/درآمد!$F$13</f>
        <v>2.184702205614389E-3</v>
      </c>
    </row>
    <row r="20" spans="1:23" ht="21.75" customHeight="1">
      <c r="A20" s="48" t="s">
        <v>223</v>
      </c>
      <c r="B20" s="48"/>
      <c r="D20" s="9">
        <v>0</v>
      </c>
      <c r="F20" s="9">
        <v>10417890000</v>
      </c>
      <c r="H20" s="9">
        <v>0</v>
      </c>
      <c r="J20" s="9">
        <f t="shared" si="0"/>
        <v>10417890000</v>
      </c>
      <c r="L20" s="39">
        <f>J20/درآمد!$F$13</f>
        <v>8.1387437233127889E-4</v>
      </c>
      <c r="N20" s="9">
        <v>0</v>
      </c>
      <c r="P20" s="49">
        <v>7904300000</v>
      </c>
      <c r="Q20" s="49"/>
      <c r="S20" s="9">
        <v>0</v>
      </c>
      <c r="U20" s="9">
        <f t="shared" si="1"/>
        <v>7904300000</v>
      </c>
      <c r="W20" s="39">
        <f>'درآمد سرمایه گذاری در صندوق'!U20/درآمد!$F$13</f>
        <v>6.1750577143914246E-4</v>
      </c>
    </row>
    <row r="21" spans="1:23" ht="21.75" customHeight="1">
      <c r="A21" s="48" t="s">
        <v>83</v>
      </c>
      <c r="B21" s="48"/>
      <c r="D21" s="9">
        <v>0</v>
      </c>
      <c r="F21" s="9">
        <v>133141309040</v>
      </c>
      <c r="H21" s="9">
        <v>0</v>
      </c>
      <c r="J21" s="9">
        <f t="shared" si="0"/>
        <v>133141309040</v>
      </c>
      <c r="L21" s="39">
        <f>J21/درآمد!$F$13</f>
        <v>1.0401367198760482E-2</v>
      </c>
      <c r="N21" s="9">
        <v>0</v>
      </c>
      <c r="P21" s="49">
        <v>114995108720</v>
      </c>
      <c r="Q21" s="49"/>
      <c r="S21" s="9">
        <v>0</v>
      </c>
      <c r="U21" s="9">
        <f t="shared" si="1"/>
        <v>114995108720</v>
      </c>
      <c r="W21" s="39">
        <f>'درآمد سرمایه گذاری در صندوق'!U21/درآمد!$F$13</f>
        <v>8.9837358554042297E-3</v>
      </c>
    </row>
    <row r="22" spans="1:23" ht="21.75" customHeight="1">
      <c r="A22" s="48" t="s">
        <v>67</v>
      </c>
      <c r="B22" s="48"/>
      <c r="D22" s="9">
        <v>0</v>
      </c>
      <c r="F22" s="9">
        <v>59258591040</v>
      </c>
      <c r="H22" s="9">
        <v>0</v>
      </c>
      <c r="J22" s="9">
        <f t="shared" si="0"/>
        <v>59258591040</v>
      </c>
      <c r="L22" s="39">
        <f>J22/درآمد!$F$13</f>
        <v>4.6294449824211955E-3</v>
      </c>
      <c r="N22" s="9">
        <v>0</v>
      </c>
      <c r="P22" s="49">
        <v>62528552790</v>
      </c>
      <c r="Q22" s="49"/>
      <c r="S22" s="9">
        <v>0</v>
      </c>
      <c r="U22" s="9">
        <f t="shared" si="1"/>
        <v>62528552790</v>
      </c>
      <c r="W22" s="39">
        <f>'درآمد سرمایه گذاری در صندوق'!U22/درآمد!$F$13</f>
        <v>4.8849034357959708E-3</v>
      </c>
    </row>
    <row r="23" spans="1:23" ht="21.75" customHeight="1">
      <c r="A23" s="48" t="s">
        <v>72</v>
      </c>
      <c r="B23" s="48"/>
      <c r="D23" s="9">
        <v>0</v>
      </c>
      <c r="F23" s="9">
        <v>4156218660</v>
      </c>
      <c r="H23" s="9">
        <v>0</v>
      </c>
      <c r="J23" s="9">
        <f t="shared" si="0"/>
        <v>4156218660</v>
      </c>
      <c r="L23" s="39">
        <f>J23/درآمد!$F$13</f>
        <v>3.2469529368989777E-4</v>
      </c>
      <c r="N23" s="9">
        <v>0</v>
      </c>
      <c r="P23" s="49">
        <v>3932723883</v>
      </c>
      <c r="Q23" s="49"/>
      <c r="S23" s="9">
        <v>0</v>
      </c>
      <c r="U23" s="9">
        <f t="shared" si="1"/>
        <v>3932723883</v>
      </c>
      <c r="W23" s="39">
        <f>'درآمد سرمایه گذاری در صندوق'!U23/درآمد!$F$13</f>
        <v>3.0723526374619572E-4</v>
      </c>
    </row>
    <row r="24" spans="1:23" ht="21.75" customHeight="1">
      <c r="A24" s="48" t="s">
        <v>75</v>
      </c>
      <c r="B24" s="48"/>
      <c r="D24" s="9">
        <v>0</v>
      </c>
      <c r="F24" s="9">
        <v>-321979411498</v>
      </c>
      <c r="H24" s="9">
        <v>0</v>
      </c>
      <c r="J24" s="9">
        <f t="shared" si="0"/>
        <v>-321979411498</v>
      </c>
      <c r="L24" s="39">
        <f>J24/درآمد!$F$13</f>
        <v>-2.5153921901318724E-2</v>
      </c>
      <c r="N24" s="9">
        <v>0</v>
      </c>
      <c r="P24" s="49">
        <v>-474022691465</v>
      </c>
      <c r="Q24" s="49"/>
      <c r="S24" s="9">
        <v>0</v>
      </c>
      <c r="U24" s="9">
        <f t="shared" si="1"/>
        <v>-474022691465</v>
      </c>
      <c r="W24" s="39">
        <f>'درآمد سرمایه گذاری در صندوق'!U24/درآمد!$F$13</f>
        <v>-3.7031963332964768E-2</v>
      </c>
    </row>
    <row r="25" spans="1:23" ht="21.75" customHeight="1">
      <c r="A25" s="48" t="s">
        <v>80</v>
      </c>
      <c r="B25" s="48"/>
      <c r="D25" s="9">
        <v>0</v>
      </c>
      <c r="F25" s="9">
        <v>52987847000</v>
      </c>
      <c r="H25" s="9">
        <v>0</v>
      </c>
      <c r="J25" s="9">
        <f t="shared" si="0"/>
        <v>52987847000</v>
      </c>
      <c r="L25" s="39">
        <f>J25/درآمد!$F$13</f>
        <v>4.1395571193697418E-3</v>
      </c>
      <c r="N25" s="9">
        <v>0</v>
      </c>
      <c r="P25" s="49">
        <v>46891900000</v>
      </c>
      <c r="Q25" s="49"/>
      <c r="S25" s="9">
        <v>0</v>
      </c>
      <c r="U25" s="9">
        <f t="shared" si="1"/>
        <v>46891900000</v>
      </c>
      <c r="W25" s="39">
        <f>'درآمد سرمایه گذاری در صندوق'!U25/درآمد!$F$13</f>
        <v>3.6633248843980018E-3</v>
      </c>
    </row>
    <row r="26" spans="1:23" ht="21.75" customHeight="1">
      <c r="A26" s="48" t="s">
        <v>76</v>
      </c>
      <c r="B26" s="48"/>
      <c r="D26" s="9">
        <v>0</v>
      </c>
      <c r="F26" s="9">
        <v>13448996000</v>
      </c>
      <c r="H26" s="9">
        <v>0</v>
      </c>
      <c r="J26" s="9">
        <f t="shared" si="0"/>
        <v>13448996000</v>
      </c>
      <c r="L26" s="39">
        <f>J26/درآمد!$F$13</f>
        <v>1.0506727540784055E-3</v>
      </c>
      <c r="N26" s="9">
        <v>0</v>
      </c>
      <c r="P26" s="49">
        <v>10685367000</v>
      </c>
      <c r="Q26" s="49"/>
      <c r="S26" s="9">
        <v>0</v>
      </c>
      <c r="U26" s="9">
        <f t="shared" si="1"/>
        <v>10685367000</v>
      </c>
      <c r="W26" s="39">
        <f>'درآمد سرمایه گذاری در صندوق'!U26/درآمد!$F$13</f>
        <v>8.347704151468638E-4</v>
      </c>
    </row>
    <row r="27" spans="1:23" ht="21.75" customHeight="1">
      <c r="A27" s="48" t="s">
        <v>78</v>
      </c>
      <c r="B27" s="48"/>
      <c r="D27" s="9">
        <v>0</v>
      </c>
      <c r="F27" s="9">
        <v>14456673000</v>
      </c>
      <c r="H27" s="9">
        <v>0</v>
      </c>
      <c r="J27" s="9">
        <f t="shared" si="0"/>
        <v>14456673000</v>
      </c>
      <c r="L27" s="39">
        <f>J27/درآمد!$F$13</f>
        <v>1.1293952675516393E-3</v>
      </c>
      <c r="N27" s="9">
        <v>0</v>
      </c>
      <c r="P27" s="49">
        <v>11009619500</v>
      </c>
      <c r="Q27" s="49"/>
      <c r="S27" s="9">
        <v>0</v>
      </c>
      <c r="U27" s="9">
        <f t="shared" si="1"/>
        <v>11009619500</v>
      </c>
      <c r="W27" s="39">
        <f>'درآمد سرمایه گذاری در صندوق'!U27/درآمد!$F$13</f>
        <v>8.6010191700706278E-4</v>
      </c>
    </row>
    <row r="28" spans="1:23" ht="21.75" customHeight="1">
      <c r="A28" s="48" t="s">
        <v>79</v>
      </c>
      <c r="B28" s="48"/>
      <c r="D28" s="9">
        <v>0</v>
      </c>
      <c r="F28" s="9">
        <v>23207163919</v>
      </c>
      <c r="H28" s="9">
        <v>0</v>
      </c>
      <c r="J28" s="9">
        <f t="shared" si="0"/>
        <v>23207163919</v>
      </c>
      <c r="L28" s="39">
        <f>J28/درآمد!$F$13</f>
        <v>1.8130078133062671E-3</v>
      </c>
      <c r="N28" s="9">
        <v>0</v>
      </c>
      <c r="P28" s="49">
        <v>24114267253</v>
      </c>
      <c r="Q28" s="49"/>
      <c r="S28" s="9">
        <v>0</v>
      </c>
      <c r="U28" s="9">
        <f t="shared" si="1"/>
        <v>24114267253</v>
      </c>
      <c r="W28" s="39">
        <f>'درآمد سرمایه گذاری در صندوق'!U28/درآمد!$F$13</f>
        <v>1.8838732339047626E-3</v>
      </c>
    </row>
    <row r="29" spans="1:23" ht="21.75" customHeight="1">
      <c r="A29" s="48" t="s">
        <v>81</v>
      </c>
      <c r="B29" s="48"/>
      <c r="D29" s="9">
        <v>0</v>
      </c>
      <c r="F29" s="9">
        <v>5330711100</v>
      </c>
      <c r="H29" s="9">
        <v>0</v>
      </c>
      <c r="J29" s="9">
        <f t="shared" si="0"/>
        <v>5330711100</v>
      </c>
      <c r="L29" s="39">
        <f>J29/درآمد!$F$13</f>
        <v>4.1644989058167069E-4</v>
      </c>
      <c r="N29" s="9">
        <v>0</v>
      </c>
      <c r="P29" s="49">
        <v>5318738700</v>
      </c>
      <c r="Q29" s="49"/>
      <c r="S29" s="9">
        <v>0</v>
      </c>
      <c r="U29" s="9">
        <f t="shared" si="1"/>
        <v>5318738700</v>
      </c>
      <c r="W29" s="39">
        <f>'درآمد سرمایه گذاری در صندوق'!U29/درآمد!$F$13</f>
        <v>4.1551457358990953E-4</v>
      </c>
    </row>
    <row r="30" spans="1:23" ht="21.75" customHeight="1">
      <c r="A30" s="48" t="s">
        <v>71</v>
      </c>
      <c r="B30" s="48"/>
      <c r="D30" s="9">
        <v>0</v>
      </c>
      <c r="F30" s="9">
        <v>14915615000</v>
      </c>
      <c r="H30" s="9">
        <v>0</v>
      </c>
      <c r="J30" s="9">
        <f t="shared" si="0"/>
        <v>14915615000</v>
      </c>
      <c r="L30" s="39">
        <f>J30/درآمد!$F$13</f>
        <v>1.1652490855691515E-3</v>
      </c>
      <c r="N30" s="9">
        <v>0</v>
      </c>
      <c r="P30" s="49">
        <v>11089395497</v>
      </c>
      <c r="Q30" s="49"/>
      <c r="S30" s="9">
        <v>0</v>
      </c>
      <c r="U30" s="9">
        <f t="shared" si="1"/>
        <v>11089395497</v>
      </c>
      <c r="W30" s="39">
        <f>'درآمد سرمایه گذاری در صندوق'!U30/درآمد!$F$13</f>
        <v>8.6633423847383548E-4</v>
      </c>
    </row>
    <row r="31" spans="1:23" ht="21.75" customHeight="1">
      <c r="A31" s="48" t="s">
        <v>88</v>
      </c>
      <c r="B31" s="48"/>
      <c r="D31" s="9">
        <v>0</v>
      </c>
      <c r="F31" s="9">
        <v>-671251199</v>
      </c>
      <c r="H31" s="9">
        <v>0</v>
      </c>
      <c r="J31" s="9">
        <f t="shared" si="0"/>
        <v>-671251199</v>
      </c>
      <c r="L31" s="39">
        <f>J31/درآمد!$F$13</f>
        <v>-5.2439999679660989E-5</v>
      </c>
      <c r="N31" s="9">
        <v>0</v>
      </c>
      <c r="P31" s="49">
        <v>-671251199</v>
      </c>
      <c r="Q31" s="49"/>
      <c r="S31" s="9">
        <v>0</v>
      </c>
      <c r="U31" s="9">
        <f t="shared" si="1"/>
        <v>-671251199</v>
      </c>
      <c r="W31" s="39">
        <f>'درآمد سرمایه گذاری در صندوق'!U31/درآمد!$F$13</f>
        <v>-5.2439999679660989E-5</v>
      </c>
    </row>
    <row r="32" spans="1:23" ht="21.75" customHeight="1">
      <c r="A32" s="50" t="s">
        <v>87</v>
      </c>
      <c r="B32" s="50"/>
      <c r="D32" s="13">
        <v>0</v>
      </c>
      <c r="F32" s="13">
        <v>2826212550</v>
      </c>
      <c r="H32" s="13">
        <v>0</v>
      </c>
      <c r="J32" s="9">
        <f t="shared" si="0"/>
        <v>2826212550</v>
      </c>
      <c r="L32" s="39">
        <f>J32/درآمد!$F$13</f>
        <v>2.2079153890145061E-4</v>
      </c>
      <c r="N32" s="13">
        <v>0</v>
      </c>
      <c r="P32" s="49">
        <v>2826212550</v>
      </c>
      <c r="Q32" s="51"/>
      <c r="S32" s="13">
        <v>0</v>
      </c>
      <c r="U32" s="9">
        <f t="shared" si="1"/>
        <v>2826212550</v>
      </c>
      <c r="W32" s="39">
        <f>'درآمد سرمایه گذاری در صندوق'!U32/درآمد!$F$13</f>
        <v>2.2079153890145061E-4</v>
      </c>
    </row>
    <row r="33" spans="1:23" ht="21.75" customHeight="1" thickBot="1">
      <c r="A33" s="46" t="s">
        <v>36</v>
      </c>
      <c r="B33" s="46"/>
      <c r="D33" s="16">
        <f>SUM(D9:D32)</f>
        <v>0</v>
      </c>
      <c r="F33" s="16">
        <f>SUM(F9:F32)</f>
        <v>-122806456828</v>
      </c>
      <c r="H33" s="16">
        <f>SUM(H9:H32)</f>
        <v>26414382337</v>
      </c>
      <c r="J33" s="16">
        <f>SUM(J9:J32)</f>
        <v>-96392074491</v>
      </c>
      <c r="L33" s="40">
        <f>SUM(L9:L32)</f>
        <v>-7.5304153839282767E-3</v>
      </c>
      <c r="N33" s="16">
        <f>SUM(N9:N32)</f>
        <v>0</v>
      </c>
      <c r="P33" s="47">
        <f>SUM(P9:Q32)</f>
        <v>-216559887963</v>
      </c>
      <c r="Q33" s="47"/>
      <c r="S33" s="16">
        <f>SUM(S9:S32)</f>
        <v>432468527236</v>
      </c>
      <c r="U33" s="16">
        <f>SUM(U9:U32)</f>
        <v>215908639273</v>
      </c>
      <c r="W33" s="40">
        <f>SUM(W9:W32)</f>
        <v>1.6867379888750353E-2</v>
      </c>
    </row>
    <row r="34" spans="1:23" ht="13.5" thickTop="1"/>
    <row r="36" spans="1:23">
      <c r="Q36" s="20"/>
    </row>
    <row r="38" spans="1:23">
      <c r="Q38" s="20"/>
    </row>
  </sheetData>
  <mergeCells count="6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T45"/>
  <sheetViews>
    <sheetView rightToLeft="1" topLeftCell="A11" workbookViewId="0">
      <selection activeCell="L43" sqref="L43"/>
    </sheetView>
  </sheetViews>
  <sheetFormatPr defaultRowHeight="12.75"/>
  <cols>
    <col min="1" max="1" width="6.7109375" bestFit="1" customWidth="1"/>
    <col min="2" max="2" width="28.5703125" customWidth="1"/>
    <col min="3" max="3" width="1.28515625" customWidth="1"/>
    <col min="4" max="4" width="17.7109375" bestFit="1" customWidth="1"/>
    <col min="5" max="5" width="1.28515625" customWidth="1"/>
    <col min="6" max="6" width="17" bestFit="1" customWidth="1"/>
    <col min="7" max="7" width="1.28515625" customWidth="1"/>
    <col min="8" max="8" width="16" bestFit="1" customWidth="1"/>
    <col min="9" max="9" width="1.28515625" customWidth="1"/>
    <col min="10" max="10" width="17.42578125" bestFit="1" customWidth="1"/>
    <col min="11" max="11" width="1.28515625" customWidth="1"/>
    <col min="12" max="12" width="17.85546875" bestFit="1" customWidth="1"/>
    <col min="13" max="13" width="1.28515625" customWidth="1"/>
    <col min="14" max="14" width="16.85546875" bestFit="1" customWidth="1"/>
    <col min="15" max="15" width="1.28515625" customWidth="1"/>
    <col min="16" max="16" width="20.7109375" bestFit="1" customWidth="1"/>
    <col min="17" max="17" width="1.7109375" customWidth="1"/>
    <col min="18" max="18" width="16" bestFit="1" customWidth="1"/>
    <col min="19" max="19" width="1.28515625" customWidth="1"/>
    <col min="20" max="20" width="17.7109375" bestFit="1" customWidth="1"/>
    <col min="21" max="21" width="0.28515625" customWidth="1"/>
    <col min="22" max="22" width="9.140625" customWidth="1"/>
    <col min="23" max="23" width="15" bestFit="1" customWidth="1"/>
  </cols>
  <sheetData>
    <row r="1" spans="1:2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4.45" customHeight="1"/>
    <row r="5" spans="1:20" ht="14.45" customHeight="1">
      <c r="A5" s="1" t="s">
        <v>224</v>
      </c>
      <c r="B5" s="57" t="s">
        <v>225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4.45" customHeight="1">
      <c r="D6" s="52" t="s">
        <v>212</v>
      </c>
      <c r="E6" s="52"/>
      <c r="F6" s="52"/>
      <c r="G6" s="52"/>
      <c r="H6" s="52"/>
      <c r="I6" s="52"/>
      <c r="J6" s="52"/>
      <c r="L6" s="52" t="s">
        <v>213</v>
      </c>
      <c r="M6" s="52"/>
      <c r="N6" s="52"/>
      <c r="O6" s="52"/>
      <c r="P6" s="61"/>
      <c r="Q6" s="61"/>
      <c r="R6" s="52"/>
      <c r="S6" s="52"/>
      <c r="T6" s="52"/>
    </row>
    <row r="7" spans="1:20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  <c r="S7" s="3"/>
      <c r="T7" s="3"/>
    </row>
    <row r="8" spans="1:20" ht="14.45" customHeight="1">
      <c r="A8" s="52" t="s">
        <v>226</v>
      </c>
      <c r="B8" s="52"/>
      <c r="D8" s="2" t="s">
        <v>227</v>
      </c>
      <c r="F8" s="2" t="s">
        <v>216</v>
      </c>
      <c r="H8" s="2" t="s">
        <v>217</v>
      </c>
      <c r="J8" s="2" t="s">
        <v>36</v>
      </c>
      <c r="L8" s="2" t="s">
        <v>227</v>
      </c>
      <c r="N8" s="2" t="s">
        <v>216</v>
      </c>
      <c r="P8" s="2" t="s">
        <v>281</v>
      </c>
      <c r="R8" s="2" t="s">
        <v>217</v>
      </c>
      <c r="T8" s="2" t="s">
        <v>36</v>
      </c>
    </row>
    <row r="9" spans="1:20" ht="21.75" customHeight="1">
      <c r="A9" s="53" t="s">
        <v>161</v>
      </c>
      <c r="B9" s="53"/>
      <c r="D9" s="6">
        <v>210110145865</v>
      </c>
      <c r="F9" s="6">
        <v>-535266394376</v>
      </c>
      <c r="H9" s="6">
        <v>900283604251</v>
      </c>
      <c r="J9" s="6">
        <f>D9+F9+H9</f>
        <v>575127355740</v>
      </c>
      <c r="L9" s="6">
        <v>558074601558</v>
      </c>
      <c r="N9" s="6">
        <v>618250512</v>
      </c>
      <c r="R9" s="6">
        <v>900883278309</v>
      </c>
      <c r="T9" s="6">
        <f>L9+N9+R9</f>
        <v>1459576130379</v>
      </c>
    </row>
    <row r="10" spans="1:20" ht="21.75" customHeight="1">
      <c r="A10" s="48" t="s">
        <v>108</v>
      </c>
      <c r="B10" s="48"/>
      <c r="D10" s="9">
        <v>0</v>
      </c>
      <c r="F10" s="9">
        <v>0</v>
      </c>
      <c r="H10" s="9">
        <v>7550856113</v>
      </c>
      <c r="J10" s="9">
        <f t="shared" ref="J10:J39" si="0">D10+F10+H10</f>
        <v>7550856113</v>
      </c>
      <c r="L10" s="9">
        <v>0</v>
      </c>
      <c r="N10" s="9">
        <v>0</v>
      </c>
      <c r="R10" s="9">
        <v>7550856113</v>
      </c>
      <c r="T10" s="9">
        <f t="shared" ref="T10:T39" si="1">L10+N10+R10</f>
        <v>7550856113</v>
      </c>
    </row>
    <row r="11" spans="1:20" ht="21.75" customHeight="1">
      <c r="A11" s="48" t="s">
        <v>143</v>
      </c>
      <c r="B11" s="48"/>
      <c r="D11" s="9">
        <v>254296916005</v>
      </c>
      <c r="F11" s="9">
        <v>-161860879498</v>
      </c>
      <c r="H11" s="9">
        <v>0</v>
      </c>
      <c r="J11" s="9">
        <f t="shared" si="0"/>
        <v>92436036507</v>
      </c>
      <c r="L11" s="9">
        <v>929761913473</v>
      </c>
      <c r="N11" s="9">
        <v>-73244332499</v>
      </c>
      <c r="R11" s="9">
        <v>45067380966</v>
      </c>
      <c r="T11" s="9">
        <f t="shared" si="1"/>
        <v>901584961940</v>
      </c>
    </row>
    <row r="12" spans="1:20" ht="21.75" customHeight="1">
      <c r="A12" s="48" t="s">
        <v>228</v>
      </c>
      <c r="B12" s="48"/>
      <c r="D12" s="9">
        <v>0</v>
      </c>
      <c r="F12" s="9">
        <v>0</v>
      </c>
      <c r="H12" s="9">
        <v>0</v>
      </c>
      <c r="J12" s="9">
        <f t="shared" si="0"/>
        <v>0</v>
      </c>
      <c r="L12" s="9">
        <v>0</v>
      </c>
      <c r="N12" s="9">
        <v>0</v>
      </c>
      <c r="R12" s="9">
        <v>5104186015</v>
      </c>
      <c r="T12" s="9">
        <f t="shared" si="1"/>
        <v>5104186015</v>
      </c>
    </row>
    <row r="13" spans="1:20" ht="21.75" customHeight="1">
      <c r="A13" s="48" t="s">
        <v>265</v>
      </c>
      <c r="B13" s="48"/>
      <c r="D13" s="9">
        <v>91369862999</v>
      </c>
      <c r="F13" s="9">
        <v>0</v>
      </c>
      <c r="H13" s="9">
        <v>0</v>
      </c>
      <c r="J13" s="9">
        <f t="shared" si="0"/>
        <v>91369862999</v>
      </c>
      <c r="L13" s="9">
        <v>91369862999</v>
      </c>
      <c r="N13" s="9">
        <v>0</v>
      </c>
      <c r="P13" s="9">
        <v>25000000000</v>
      </c>
      <c r="R13" s="9">
        <v>0</v>
      </c>
      <c r="T13" s="9">
        <f>L13+N13+R13+P13</f>
        <v>116369862999</v>
      </c>
    </row>
    <row r="14" spans="1:20" ht="21.75" customHeight="1">
      <c r="A14" s="48" t="s">
        <v>164</v>
      </c>
      <c r="B14" s="48"/>
      <c r="D14" s="9">
        <v>7005088930</v>
      </c>
      <c r="F14" s="9">
        <v>8994235583</v>
      </c>
      <c r="H14" s="9">
        <v>0</v>
      </c>
      <c r="J14" s="9">
        <f t="shared" si="0"/>
        <v>15999324513</v>
      </c>
      <c r="L14" s="9">
        <v>20539765060</v>
      </c>
      <c r="N14" s="9">
        <v>-58417227890</v>
      </c>
      <c r="R14" s="9">
        <v>0</v>
      </c>
      <c r="T14" s="9">
        <f t="shared" si="1"/>
        <v>-37877462830</v>
      </c>
    </row>
    <row r="15" spans="1:20" ht="21.75" customHeight="1">
      <c r="A15" s="48" t="s">
        <v>159</v>
      </c>
      <c r="B15" s="48"/>
      <c r="D15" s="9">
        <v>72904545519</v>
      </c>
      <c r="F15" s="9">
        <v>21584020321</v>
      </c>
      <c r="H15" s="9">
        <v>0</v>
      </c>
      <c r="J15" s="9">
        <f t="shared" si="0"/>
        <v>94488565840</v>
      </c>
      <c r="L15" s="9">
        <v>208246227230</v>
      </c>
      <c r="N15" s="9">
        <v>106029223261</v>
      </c>
      <c r="R15" s="9">
        <v>0</v>
      </c>
      <c r="T15" s="9">
        <f t="shared" si="1"/>
        <v>314275450491</v>
      </c>
    </row>
    <row r="16" spans="1:20" ht="21.75" customHeight="1">
      <c r="A16" s="48" t="s">
        <v>154</v>
      </c>
      <c r="B16" s="48"/>
      <c r="D16" s="9">
        <v>90201021642</v>
      </c>
      <c r="F16" s="9">
        <v>-162051996447</v>
      </c>
      <c r="H16" s="9">
        <v>0</v>
      </c>
      <c r="J16" s="9">
        <f t="shared" si="0"/>
        <v>-71850974805</v>
      </c>
      <c r="L16" s="9">
        <v>264898226390</v>
      </c>
      <c r="N16" s="9">
        <v>-100799631028</v>
      </c>
      <c r="R16" s="9">
        <v>0</v>
      </c>
      <c r="T16" s="9">
        <f t="shared" si="1"/>
        <v>164098595362</v>
      </c>
    </row>
    <row r="17" spans="1:20" ht="21.75" customHeight="1">
      <c r="A17" s="48" t="s">
        <v>157</v>
      </c>
      <c r="B17" s="48"/>
      <c r="D17" s="9">
        <v>54810270515</v>
      </c>
      <c r="F17" s="9">
        <v>2799104159</v>
      </c>
      <c r="H17" s="9">
        <v>0</v>
      </c>
      <c r="J17" s="9">
        <f t="shared" si="0"/>
        <v>57609374674</v>
      </c>
      <c r="L17" s="9">
        <v>160037792019</v>
      </c>
      <c r="N17" s="9">
        <v>68578051897</v>
      </c>
      <c r="R17" s="9">
        <v>0</v>
      </c>
      <c r="T17" s="9">
        <f t="shared" si="1"/>
        <v>228615843916</v>
      </c>
    </row>
    <row r="18" spans="1:20" ht="21.75" customHeight="1">
      <c r="A18" s="48" t="s">
        <v>151</v>
      </c>
      <c r="B18" s="48"/>
      <c r="D18" s="9">
        <v>45986566796</v>
      </c>
      <c r="F18" s="9">
        <v>14983448318</v>
      </c>
      <c r="H18" s="9">
        <v>0</v>
      </c>
      <c r="J18" s="9">
        <f t="shared" si="0"/>
        <v>60970015114</v>
      </c>
      <c r="L18" s="9">
        <v>119085924813</v>
      </c>
      <c r="N18" s="9">
        <v>-74383029259</v>
      </c>
      <c r="R18" s="9">
        <v>0</v>
      </c>
      <c r="T18" s="9">
        <f t="shared" si="1"/>
        <v>44702895554</v>
      </c>
    </row>
    <row r="19" spans="1:20" ht="21.75" customHeight="1">
      <c r="A19" s="48" t="s">
        <v>148</v>
      </c>
      <c r="B19" s="48"/>
      <c r="D19" s="9">
        <v>5174327103</v>
      </c>
      <c r="F19" s="9">
        <v>-1292510414</v>
      </c>
      <c r="H19" s="9">
        <v>0</v>
      </c>
      <c r="J19" s="9">
        <f t="shared" si="0"/>
        <v>3881816689</v>
      </c>
      <c r="L19" s="9">
        <v>15123301336</v>
      </c>
      <c r="N19" s="9">
        <v>6503584153</v>
      </c>
      <c r="R19" s="9">
        <v>0</v>
      </c>
      <c r="T19" s="9">
        <f t="shared" si="1"/>
        <v>21626885489</v>
      </c>
    </row>
    <row r="20" spans="1:20" ht="21.75" customHeight="1">
      <c r="A20" s="48" t="s">
        <v>145</v>
      </c>
      <c r="B20" s="48"/>
      <c r="D20" s="9">
        <v>21414717314</v>
      </c>
      <c r="F20" s="9">
        <v>0</v>
      </c>
      <c r="H20" s="9">
        <v>0</v>
      </c>
      <c r="J20" s="9">
        <f t="shared" si="0"/>
        <v>21414717314</v>
      </c>
      <c r="L20" s="9">
        <v>62692757689</v>
      </c>
      <c r="N20" s="9">
        <v>-14308715082</v>
      </c>
      <c r="R20" s="9">
        <v>0</v>
      </c>
      <c r="T20" s="9">
        <f t="shared" si="1"/>
        <v>48384042607</v>
      </c>
    </row>
    <row r="21" spans="1:20" ht="21.75" customHeight="1">
      <c r="A21" s="48" t="s">
        <v>140</v>
      </c>
      <c r="B21" s="48"/>
      <c r="D21" s="9">
        <v>31515511110</v>
      </c>
      <c r="F21" s="9">
        <v>-3306677515</v>
      </c>
      <c r="H21" s="9">
        <v>0</v>
      </c>
      <c r="J21" s="9">
        <f t="shared" si="0"/>
        <v>28208833595</v>
      </c>
      <c r="L21" s="9">
        <v>92126258474</v>
      </c>
      <c r="N21" s="9">
        <v>33854079329</v>
      </c>
      <c r="R21" s="9">
        <v>0</v>
      </c>
      <c r="T21" s="9">
        <f t="shared" si="1"/>
        <v>125980337803</v>
      </c>
    </row>
    <row r="22" spans="1:20" ht="21.75" customHeight="1">
      <c r="A22" s="48" t="s">
        <v>137</v>
      </c>
      <c r="B22" s="48"/>
      <c r="D22" s="9">
        <v>15927425567</v>
      </c>
      <c r="F22" s="9">
        <v>2587502272</v>
      </c>
      <c r="H22" s="9">
        <v>0</v>
      </c>
      <c r="J22" s="9">
        <f t="shared" si="0"/>
        <v>18514927839</v>
      </c>
      <c r="L22" s="9">
        <v>55727949316</v>
      </c>
      <c r="N22" s="9">
        <v>19009516752</v>
      </c>
      <c r="R22" s="9">
        <v>0</v>
      </c>
      <c r="T22" s="9">
        <f t="shared" si="1"/>
        <v>74737466068</v>
      </c>
    </row>
    <row r="23" spans="1:20" ht="21.75" customHeight="1">
      <c r="A23" s="48" t="s">
        <v>133</v>
      </c>
      <c r="B23" s="48"/>
      <c r="D23" s="9">
        <v>2313993263</v>
      </c>
      <c r="F23" s="9">
        <v>-1956494816</v>
      </c>
      <c r="H23" s="9">
        <v>0</v>
      </c>
      <c r="J23" s="9">
        <f t="shared" si="0"/>
        <v>357498447</v>
      </c>
      <c r="L23" s="9">
        <v>6694497355</v>
      </c>
      <c r="N23" s="9">
        <v>-870515678</v>
      </c>
      <c r="R23" s="9">
        <v>0</v>
      </c>
      <c r="T23" s="9">
        <f t="shared" si="1"/>
        <v>5823981677</v>
      </c>
    </row>
    <row r="24" spans="1:20" ht="21.75" customHeight="1">
      <c r="A24" s="48" t="s">
        <v>130</v>
      </c>
      <c r="B24" s="48"/>
      <c r="D24" s="9">
        <v>2571641357</v>
      </c>
      <c r="F24" s="9">
        <v>0</v>
      </c>
      <c r="H24" s="9">
        <v>0</v>
      </c>
      <c r="J24" s="9">
        <f t="shared" si="0"/>
        <v>2571641357</v>
      </c>
      <c r="L24" s="9">
        <v>7436091874</v>
      </c>
      <c r="N24" s="9">
        <v>0</v>
      </c>
      <c r="R24" s="9">
        <v>0</v>
      </c>
      <c r="T24" s="9">
        <f t="shared" si="1"/>
        <v>7436091874</v>
      </c>
    </row>
    <row r="25" spans="1:20" ht="21.75" customHeight="1">
      <c r="A25" s="48" t="s">
        <v>135</v>
      </c>
      <c r="B25" s="48"/>
      <c r="D25" s="9">
        <v>7255096322</v>
      </c>
      <c r="F25" s="9">
        <v>-650901939</v>
      </c>
      <c r="H25" s="9">
        <v>0</v>
      </c>
      <c r="J25" s="9">
        <f t="shared" si="0"/>
        <v>6604194383</v>
      </c>
      <c r="L25" s="9">
        <v>21389573965</v>
      </c>
      <c r="N25" s="9">
        <v>7045477038</v>
      </c>
      <c r="R25" s="9">
        <v>0</v>
      </c>
      <c r="T25" s="9">
        <f t="shared" si="1"/>
        <v>28435051003</v>
      </c>
    </row>
    <row r="26" spans="1:20" ht="21.75" customHeight="1">
      <c r="A26" s="48" t="s">
        <v>127</v>
      </c>
      <c r="B26" s="48"/>
      <c r="D26" s="9">
        <v>15383037587</v>
      </c>
      <c r="F26" s="9">
        <v>3676947572</v>
      </c>
      <c r="H26" s="9">
        <v>0</v>
      </c>
      <c r="J26" s="9">
        <f t="shared" si="0"/>
        <v>19059985159</v>
      </c>
      <c r="L26" s="9">
        <v>39059369396</v>
      </c>
      <c r="N26" s="9">
        <v>17626002647</v>
      </c>
      <c r="R26" s="9">
        <v>0</v>
      </c>
      <c r="T26" s="9">
        <f t="shared" si="1"/>
        <v>56685372043</v>
      </c>
    </row>
    <row r="27" spans="1:20" ht="21.75" customHeight="1">
      <c r="A27" s="48" t="s">
        <v>263</v>
      </c>
      <c r="B27" s="48"/>
      <c r="D27" s="9">
        <v>250825910232</v>
      </c>
      <c r="F27" s="9">
        <v>0</v>
      </c>
      <c r="H27" s="9">
        <v>0</v>
      </c>
      <c r="J27" s="9">
        <f t="shared" si="0"/>
        <v>250825910232</v>
      </c>
      <c r="L27" s="9">
        <v>742363290790</v>
      </c>
      <c r="N27" s="9">
        <v>0</v>
      </c>
      <c r="R27" s="9">
        <v>0</v>
      </c>
      <c r="T27" s="9">
        <f t="shared" si="1"/>
        <v>742363290790</v>
      </c>
    </row>
    <row r="28" spans="1:20" ht="21.75" customHeight="1">
      <c r="A28" s="48" t="s">
        <v>264</v>
      </c>
      <c r="B28" s="48"/>
      <c r="D28" s="9">
        <v>201412478534</v>
      </c>
      <c r="F28" s="9">
        <v>0</v>
      </c>
      <c r="H28" s="9">
        <v>0</v>
      </c>
      <c r="J28" s="9">
        <f t="shared" si="0"/>
        <v>201412478534</v>
      </c>
      <c r="L28" s="9">
        <v>580049472285</v>
      </c>
      <c r="N28" s="9">
        <v>0</v>
      </c>
      <c r="R28" s="9">
        <v>0</v>
      </c>
      <c r="T28" s="9">
        <f t="shared" si="1"/>
        <v>580049472285</v>
      </c>
    </row>
    <row r="29" spans="1:20" ht="21.75" customHeight="1">
      <c r="A29" s="48" t="s">
        <v>102</v>
      </c>
      <c r="B29" s="48"/>
      <c r="D29" s="9">
        <v>20823821953</v>
      </c>
      <c r="F29" s="9">
        <v>0</v>
      </c>
      <c r="H29" s="9">
        <v>0</v>
      </c>
      <c r="J29" s="9">
        <f t="shared" si="0"/>
        <v>20823821953</v>
      </c>
      <c r="L29" s="9">
        <v>76907278958</v>
      </c>
      <c r="N29" s="9">
        <v>0</v>
      </c>
      <c r="R29" s="9">
        <v>0</v>
      </c>
      <c r="T29" s="9">
        <f t="shared" si="1"/>
        <v>76907278958</v>
      </c>
    </row>
    <row r="30" spans="1:20" ht="21.75" customHeight="1">
      <c r="A30" s="48" t="s">
        <v>124</v>
      </c>
      <c r="B30" s="48"/>
      <c r="D30" s="9">
        <v>94256549</v>
      </c>
      <c r="F30" s="9">
        <v>-202989564</v>
      </c>
      <c r="H30" s="9">
        <v>0</v>
      </c>
      <c r="J30" s="9">
        <f t="shared" si="0"/>
        <v>-108733015</v>
      </c>
      <c r="L30" s="9">
        <v>274950925</v>
      </c>
      <c r="N30" s="9">
        <v>-99945</v>
      </c>
      <c r="R30" s="9">
        <v>0</v>
      </c>
      <c r="T30" s="9">
        <f t="shared" si="1"/>
        <v>274850980</v>
      </c>
    </row>
    <row r="31" spans="1:20" ht="21.75" customHeight="1">
      <c r="A31" s="48" t="s">
        <v>167</v>
      </c>
      <c r="B31" s="48"/>
      <c r="D31" s="9">
        <v>15456335405</v>
      </c>
      <c r="F31" s="9">
        <v>0</v>
      </c>
      <c r="H31" s="9">
        <v>0</v>
      </c>
      <c r="J31" s="9">
        <f t="shared" si="0"/>
        <v>15456335405</v>
      </c>
      <c r="L31" s="9">
        <v>46547318751</v>
      </c>
      <c r="N31" s="9">
        <v>0</v>
      </c>
      <c r="R31" s="9">
        <v>0</v>
      </c>
      <c r="T31" s="9">
        <f t="shared" si="1"/>
        <v>46547318751</v>
      </c>
    </row>
    <row r="32" spans="1:20" ht="21.75" customHeight="1">
      <c r="A32" s="48" t="s">
        <v>121</v>
      </c>
      <c r="B32" s="48"/>
      <c r="D32" s="9">
        <v>6366205019</v>
      </c>
      <c r="F32" s="9">
        <v>0</v>
      </c>
      <c r="H32" s="9">
        <v>0</v>
      </c>
      <c r="J32" s="9">
        <f t="shared" si="0"/>
        <v>6366205019</v>
      </c>
      <c r="L32" s="9">
        <v>12691694878</v>
      </c>
      <c r="N32" s="9">
        <v>7395530096</v>
      </c>
      <c r="R32" s="9">
        <v>0</v>
      </c>
      <c r="T32" s="9">
        <f t="shared" si="1"/>
        <v>20087224974</v>
      </c>
    </row>
    <row r="33" spans="1:20" ht="21.75" customHeight="1">
      <c r="A33" s="48" t="s">
        <v>118</v>
      </c>
      <c r="B33" s="48"/>
      <c r="D33" s="9">
        <v>33517782954</v>
      </c>
      <c r="F33" s="9">
        <v>17050533328</v>
      </c>
      <c r="H33" s="9">
        <v>0</v>
      </c>
      <c r="J33" s="9">
        <f t="shared" si="0"/>
        <v>50568316282</v>
      </c>
      <c r="L33" s="9">
        <v>94637104131</v>
      </c>
      <c r="N33" s="9">
        <v>-1578753085</v>
      </c>
      <c r="R33" s="9">
        <v>0</v>
      </c>
      <c r="T33" s="9">
        <f t="shared" si="1"/>
        <v>93058351046</v>
      </c>
    </row>
    <row r="34" spans="1:20" ht="21.75" customHeight="1">
      <c r="A34" s="48" t="s">
        <v>112</v>
      </c>
      <c r="B34" s="48"/>
      <c r="D34" s="9">
        <v>98858657</v>
      </c>
      <c r="F34" s="9">
        <v>57068952</v>
      </c>
      <c r="H34" s="9">
        <v>0</v>
      </c>
      <c r="J34" s="9">
        <f t="shared" si="0"/>
        <v>155927609</v>
      </c>
      <c r="L34" s="9">
        <v>288854795</v>
      </c>
      <c r="N34" s="9">
        <v>166409466</v>
      </c>
      <c r="R34" s="9">
        <v>0</v>
      </c>
      <c r="T34" s="9">
        <f t="shared" si="1"/>
        <v>455264261</v>
      </c>
    </row>
    <row r="35" spans="1:20" ht="21.75" customHeight="1">
      <c r="A35" s="48" t="s">
        <v>115</v>
      </c>
      <c r="B35" s="48"/>
      <c r="D35" s="9">
        <v>3173738381</v>
      </c>
      <c r="F35" s="9">
        <v>-604920895</v>
      </c>
      <c r="H35" s="9">
        <v>0</v>
      </c>
      <c r="J35" s="9">
        <f t="shared" si="0"/>
        <v>2568817486</v>
      </c>
      <c r="L35" s="9">
        <v>9328893955</v>
      </c>
      <c r="N35" s="9">
        <v>3283213781</v>
      </c>
      <c r="R35" s="9">
        <v>0</v>
      </c>
      <c r="T35" s="9">
        <f t="shared" si="1"/>
        <v>12612107736</v>
      </c>
    </row>
    <row r="36" spans="1:20" ht="21.75" customHeight="1">
      <c r="A36" s="48" t="s">
        <v>105</v>
      </c>
      <c r="B36" s="48"/>
      <c r="D36" s="9">
        <v>0</v>
      </c>
      <c r="F36" s="9">
        <v>1771032617</v>
      </c>
      <c r="H36" s="9">
        <v>0</v>
      </c>
      <c r="J36" s="9">
        <f t="shared" si="0"/>
        <v>1771032617</v>
      </c>
      <c r="L36" s="9">
        <v>0</v>
      </c>
      <c r="N36" s="9">
        <v>4304909332</v>
      </c>
      <c r="R36" s="9">
        <v>0</v>
      </c>
      <c r="T36" s="9">
        <f t="shared" si="1"/>
        <v>4304909332</v>
      </c>
    </row>
    <row r="37" spans="1:20" ht="21.75" customHeight="1">
      <c r="A37" s="48" t="s">
        <v>98</v>
      </c>
      <c r="B37" s="48"/>
      <c r="D37" s="9">
        <v>14497941616</v>
      </c>
      <c r="F37" s="9">
        <v>60600673040</v>
      </c>
      <c r="H37" s="9">
        <v>0</v>
      </c>
      <c r="J37" s="9">
        <f t="shared" si="0"/>
        <v>75098614656</v>
      </c>
      <c r="L37" s="9">
        <v>55653388784</v>
      </c>
      <c r="N37" s="9">
        <v>181802019045</v>
      </c>
      <c r="R37" s="9">
        <v>0</v>
      </c>
      <c r="T37" s="9">
        <f t="shared" si="1"/>
        <v>237455407829</v>
      </c>
    </row>
    <row r="38" spans="1:20" ht="21.75" customHeight="1">
      <c r="A38" s="48" t="s">
        <v>26</v>
      </c>
      <c r="B38" s="48"/>
      <c r="D38" s="9"/>
      <c r="F38" s="9"/>
      <c r="H38" s="9">
        <v>-4247</v>
      </c>
      <c r="J38" s="9">
        <f t="shared" si="0"/>
        <v>-4247</v>
      </c>
      <c r="L38" s="9">
        <v>0</v>
      </c>
      <c r="N38" s="9">
        <v>0</v>
      </c>
      <c r="R38" s="9">
        <v>-4247</v>
      </c>
      <c r="T38" s="9">
        <f t="shared" si="1"/>
        <v>-4247</v>
      </c>
    </row>
    <row r="39" spans="1:20" ht="21.75" customHeight="1">
      <c r="A39" s="48" t="s">
        <v>280</v>
      </c>
      <c r="B39" s="48"/>
      <c r="D39" s="9"/>
      <c r="F39" s="9">
        <v>56306828330</v>
      </c>
      <c r="H39" s="9"/>
      <c r="J39" s="9">
        <f t="shared" si="0"/>
        <v>56306828330</v>
      </c>
      <c r="L39" s="9">
        <v>0</v>
      </c>
      <c r="N39" s="9">
        <v>40358255793</v>
      </c>
      <c r="R39" s="9">
        <v>0</v>
      </c>
      <c r="T39" s="9">
        <f t="shared" si="1"/>
        <v>40358255793</v>
      </c>
    </row>
    <row r="40" spans="1:20" ht="21.75" customHeight="1" thickBot="1">
      <c r="A40" s="46" t="s">
        <v>36</v>
      </c>
      <c r="B40" s="46"/>
      <c r="D40" s="16">
        <f>SUM(D9:D39)</f>
        <v>1474507497194</v>
      </c>
      <c r="F40" s="16">
        <f>SUM(F9:F39)</f>
        <v>-676782370972</v>
      </c>
      <c r="H40" s="16">
        <f>SUM(H9:H39)</f>
        <v>907834456117</v>
      </c>
      <c r="J40" s="16">
        <f>SUM(J9:J39)</f>
        <v>1705559582339</v>
      </c>
      <c r="L40" s="16">
        <f>SUM(L9:L39)</f>
        <v>4271006361199</v>
      </c>
      <c r="N40" s="16">
        <f>SUM(N9:N39)</f>
        <v>172972218636</v>
      </c>
      <c r="P40" s="16">
        <f>SUM(P9:P39)</f>
        <v>25000000000</v>
      </c>
      <c r="R40" s="16">
        <f>SUM(R9:R39)</f>
        <v>958605697156</v>
      </c>
      <c r="T40" s="16">
        <f>SUM(T9:T39)</f>
        <v>5427584276991</v>
      </c>
    </row>
    <row r="41" spans="1:20" ht="21.75" customHeight="1" thickTop="1">
      <c r="A41" s="24"/>
      <c r="B41" s="24"/>
      <c r="D41" s="9"/>
      <c r="F41" s="9"/>
      <c r="H41" s="9"/>
      <c r="J41" s="9"/>
      <c r="L41" s="9"/>
      <c r="N41" s="9"/>
      <c r="R41" s="9"/>
      <c r="T41" s="9"/>
    </row>
    <row r="43" spans="1:20">
      <c r="L43" s="20"/>
    </row>
    <row r="44" spans="1:20">
      <c r="L44" s="20"/>
    </row>
    <row r="45" spans="1:20">
      <c r="L45" s="20"/>
    </row>
  </sheetData>
  <mergeCells count="39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T1"/>
    <mergeCell ref="A2:T2"/>
    <mergeCell ref="A3:T3"/>
    <mergeCell ref="B5:T5"/>
    <mergeCell ref="D6:J6"/>
    <mergeCell ref="L6:T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0:B40"/>
    <mergeCell ref="A33:B33"/>
    <mergeCell ref="A34:B34"/>
    <mergeCell ref="A35:B35"/>
    <mergeCell ref="A36:B36"/>
    <mergeCell ref="A37:B37"/>
    <mergeCell ref="A38:B38"/>
    <mergeCell ref="A39:B3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30"/>
  <sheetViews>
    <sheetView rightToLeft="1" topLeftCell="A14" zoomScale="70" zoomScaleNormal="70" workbookViewId="0">
      <selection activeCell="E35" sqref="E35"/>
    </sheetView>
  </sheetViews>
  <sheetFormatPr defaultColWidth="7.85546875" defaultRowHeight="20.25"/>
  <cols>
    <col min="1" max="1" width="33.140625" style="26" bestFit="1" customWidth="1"/>
    <col min="2" max="2" width="25.42578125" style="26" bestFit="1" customWidth="1"/>
    <col min="3" max="3" width="30.28515625" style="26" bestFit="1" customWidth="1"/>
    <col min="4" max="4" width="46.85546875" style="26" bestFit="1" customWidth="1"/>
    <col min="5" max="5" width="45.28515625" style="26" bestFit="1" customWidth="1"/>
    <col min="6" max="6" width="30.5703125" style="26" bestFit="1" customWidth="1"/>
    <col min="7" max="7" width="29.85546875" style="26" bestFit="1" customWidth="1"/>
    <col min="8" max="8" width="42.5703125" style="26" bestFit="1" customWidth="1"/>
    <col min="9" max="9" width="10.5703125" style="26" bestFit="1" customWidth="1"/>
    <col min="10" max="10" width="53.42578125" style="26" bestFit="1" customWidth="1"/>
    <col min="11" max="16384" width="7.85546875" style="26"/>
  </cols>
  <sheetData>
    <row r="1" spans="1:17" ht="26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>
      <c r="A2" s="62" t="s">
        <v>193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26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7" ht="26.25">
      <c r="A5" s="27" t="s">
        <v>229</v>
      </c>
      <c r="B5" s="63" t="s">
        <v>230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7" spans="1:17" ht="52.5">
      <c r="A7" s="28" t="s">
        <v>231</v>
      </c>
      <c r="B7" s="29" t="s">
        <v>290</v>
      </c>
      <c r="C7" s="29" t="s">
        <v>51</v>
      </c>
      <c r="D7" s="29" t="s">
        <v>291</v>
      </c>
      <c r="E7" s="29" t="s">
        <v>292</v>
      </c>
      <c r="F7" s="29" t="s">
        <v>293</v>
      </c>
      <c r="G7" s="29" t="s">
        <v>281</v>
      </c>
      <c r="H7" s="29" t="s">
        <v>294</v>
      </c>
      <c r="I7" s="29" t="s">
        <v>295</v>
      </c>
      <c r="J7" s="28" t="s">
        <v>296</v>
      </c>
    </row>
    <row r="8" spans="1:17" ht="26.25">
      <c r="A8" s="28"/>
      <c r="B8" s="29"/>
      <c r="C8" s="29"/>
      <c r="D8" s="29" t="s">
        <v>297</v>
      </c>
      <c r="E8" s="29" t="s">
        <v>297</v>
      </c>
      <c r="F8" s="29" t="s">
        <v>297</v>
      </c>
      <c r="G8" s="29" t="s">
        <v>297</v>
      </c>
      <c r="H8" s="29" t="s">
        <v>297</v>
      </c>
      <c r="I8" s="29" t="s">
        <v>298</v>
      </c>
      <c r="J8" s="29" t="s">
        <v>298</v>
      </c>
    </row>
    <row r="9" spans="1:17" ht="52.5">
      <c r="A9" s="29" t="s">
        <v>299</v>
      </c>
      <c r="B9" s="28" t="s">
        <v>300</v>
      </c>
      <c r="C9" s="30">
        <v>1000000</v>
      </c>
      <c r="D9" s="30">
        <v>1000000000000</v>
      </c>
      <c r="E9" s="30">
        <v>40695210675</v>
      </c>
      <c r="F9" s="30">
        <v>0</v>
      </c>
      <c r="G9" s="30">
        <v>10000000000</v>
      </c>
      <c r="H9" s="30">
        <v>50695210675</v>
      </c>
      <c r="I9" s="31">
        <v>0.23</v>
      </c>
      <c r="J9" s="32">
        <v>0.35399999999999998</v>
      </c>
    </row>
    <row r="10" spans="1:17" ht="52.5">
      <c r="A10" s="29" t="s">
        <v>301</v>
      </c>
      <c r="B10" s="28" t="s">
        <v>302</v>
      </c>
      <c r="C10" s="30">
        <v>1000000</v>
      </c>
      <c r="D10" s="30">
        <v>1000000000000</v>
      </c>
      <c r="E10" s="30">
        <v>17154126000</v>
      </c>
      <c r="F10" s="30">
        <v>0</v>
      </c>
      <c r="G10" s="30">
        <v>10000000000</v>
      </c>
      <c r="H10" s="30">
        <v>27154126000</v>
      </c>
      <c r="I10" s="31">
        <v>0.23</v>
      </c>
      <c r="J10" s="32">
        <v>0.35499999999999998</v>
      </c>
    </row>
    <row r="11" spans="1:17" ht="131.25">
      <c r="A11" s="29" t="s">
        <v>303</v>
      </c>
      <c r="B11" s="28" t="s">
        <v>55</v>
      </c>
      <c r="C11" s="30">
        <v>7000000</v>
      </c>
      <c r="D11" s="30">
        <v>70000000000</v>
      </c>
      <c r="E11" s="30">
        <v>0</v>
      </c>
      <c r="F11" s="30">
        <v>0</v>
      </c>
      <c r="G11" s="30">
        <v>70000000000</v>
      </c>
      <c r="H11" s="30">
        <v>70000000000</v>
      </c>
      <c r="I11" s="31">
        <v>0.23</v>
      </c>
      <c r="J11" s="33">
        <v>0.35599999999999998</v>
      </c>
    </row>
    <row r="12" spans="1:17" ht="78.75">
      <c r="A12" s="29" t="s">
        <v>304</v>
      </c>
      <c r="B12" s="28" t="s">
        <v>55</v>
      </c>
      <c r="C12" s="30">
        <v>7000000</v>
      </c>
      <c r="D12" s="30">
        <v>7000000000000</v>
      </c>
      <c r="E12" s="30">
        <v>329968456262</v>
      </c>
      <c r="F12" s="30">
        <v>0</v>
      </c>
      <c r="G12" s="30">
        <v>80000000000</v>
      </c>
      <c r="H12" s="30">
        <v>409968456262</v>
      </c>
      <c r="I12" s="31">
        <v>0.23</v>
      </c>
      <c r="J12" s="32">
        <v>0.35599999999999998</v>
      </c>
    </row>
    <row r="13" spans="1:17" ht="131.25">
      <c r="A13" s="29" t="s">
        <v>305</v>
      </c>
      <c r="B13" s="28" t="s">
        <v>55</v>
      </c>
      <c r="C13" s="30">
        <v>8000000</v>
      </c>
      <c r="D13" s="30">
        <v>80000000000</v>
      </c>
      <c r="E13" s="30">
        <v>0</v>
      </c>
      <c r="F13" s="30">
        <v>0</v>
      </c>
      <c r="G13" s="30">
        <v>0</v>
      </c>
      <c r="H13" s="30">
        <v>80000000000</v>
      </c>
      <c r="I13" s="31">
        <v>0.23</v>
      </c>
      <c r="J13" s="33">
        <v>0.35659999999999997</v>
      </c>
    </row>
    <row r="14" spans="1:17" ht="78.75">
      <c r="A14" s="29" t="s">
        <v>306</v>
      </c>
      <c r="B14" s="28" t="s">
        <v>55</v>
      </c>
      <c r="C14" s="30">
        <v>8000000</v>
      </c>
      <c r="D14" s="30">
        <v>8000000000000</v>
      </c>
      <c r="E14" s="30">
        <v>353448263744</v>
      </c>
      <c r="F14" s="30">
        <v>0</v>
      </c>
      <c r="G14" s="30">
        <v>0</v>
      </c>
      <c r="H14" s="30">
        <v>353448263744</v>
      </c>
      <c r="I14" s="31">
        <v>0.23</v>
      </c>
      <c r="J14" s="32">
        <v>0.35659999999999997</v>
      </c>
    </row>
    <row r="15" spans="1:17" ht="26.25">
      <c r="A15" s="29" t="s">
        <v>307</v>
      </c>
      <c r="B15" s="28" t="s">
        <v>308</v>
      </c>
      <c r="C15" s="30">
        <v>10979221</v>
      </c>
      <c r="D15" s="30">
        <v>13926400357030</v>
      </c>
      <c r="E15" s="30">
        <v>0</v>
      </c>
      <c r="F15" s="30">
        <v>0</v>
      </c>
      <c r="G15" s="30">
        <v>0</v>
      </c>
      <c r="H15" s="30">
        <v>0</v>
      </c>
      <c r="I15" s="31">
        <v>0.23</v>
      </c>
      <c r="J15" s="32">
        <v>0.38500000000000001</v>
      </c>
    </row>
    <row r="16" spans="1:17" ht="52.5">
      <c r="A16" s="29" t="s">
        <v>98</v>
      </c>
      <c r="B16" s="28" t="s">
        <v>309</v>
      </c>
      <c r="C16" s="30">
        <v>766100</v>
      </c>
      <c r="D16" s="30">
        <v>3001257612300</v>
      </c>
      <c r="E16" s="30">
        <v>470550001036</v>
      </c>
      <c r="F16" s="30">
        <v>0</v>
      </c>
      <c r="G16" s="30">
        <v>0</v>
      </c>
      <c r="H16" s="30">
        <v>470550001036</v>
      </c>
      <c r="I16" s="31">
        <v>0</v>
      </c>
      <c r="J16" s="34">
        <v>0.37</v>
      </c>
    </row>
    <row r="17" spans="1:10" ht="52.5">
      <c r="A17" s="29" t="s">
        <v>310</v>
      </c>
      <c r="B17" s="28" t="s">
        <v>311</v>
      </c>
      <c r="C17" s="30">
        <v>50000000</v>
      </c>
      <c r="D17" s="30">
        <v>499500000000</v>
      </c>
      <c r="E17" s="30">
        <v>0</v>
      </c>
      <c r="F17" s="30">
        <v>9819209015</v>
      </c>
      <c r="G17" s="30">
        <v>0</v>
      </c>
      <c r="H17" s="30">
        <v>9819209015</v>
      </c>
      <c r="I17" s="31">
        <v>0</v>
      </c>
      <c r="J17" s="34">
        <v>0.38269999999999998</v>
      </c>
    </row>
    <row r="18" spans="1:10" ht="26.25">
      <c r="A18" s="35" t="s">
        <v>307</v>
      </c>
      <c r="B18" s="30" t="s">
        <v>312</v>
      </c>
      <c r="C18" s="30">
        <v>583960</v>
      </c>
      <c r="D18" s="30">
        <v>553010120000</v>
      </c>
      <c r="E18" s="36">
        <v>24823065085</v>
      </c>
      <c r="F18" s="30">
        <v>0</v>
      </c>
      <c r="G18" s="30">
        <v>0</v>
      </c>
      <c r="H18" s="30">
        <v>24823065085</v>
      </c>
      <c r="I18" s="31">
        <v>0.23</v>
      </c>
      <c r="J18" s="31">
        <v>0.39</v>
      </c>
    </row>
    <row r="19" spans="1:10" ht="26.25">
      <c r="A19" s="35" t="s">
        <v>307</v>
      </c>
      <c r="B19" s="30" t="s">
        <v>313</v>
      </c>
      <c r="C19" s="30">
        <v>123150</v>
      </c>
      <c r="D19" s="30">
        <v>117004815000</v>
      </c>
      <c r="E19" s="36">
        <v>0</v>
      </c>
      <c r="F19" s="30">
        <v>0</v>
      </c>
      <c r="G19" s="30">
        <v>0</v>
      </c>
      <c r="H19" s="30">
        <v>0</v>
      </c>
      <c r="I19" s="31">
        <v>0.23</v>
      </c>
      <c r="J19" s="31">
        <v>0.39</v>
      </c>
    </row>
    <row r="20" spans="1:10" ht="26.25">
      <c r="A20" s="35" t="s">
        <v>307</v>
      </c>
      <c r="B20" s="30" t="s">
        <v>314</v>
      </c>
      <c r="C20" s="30">
        <v>108332</v>
      </c>
      <c r="D20" s="30">
        <v>100000185880</v>
      </c>
      <c r="E20" s="36">
        <v>866302384</v>
      </c>
      <c r="F20" s="30">
        <v>0</v>
      </c>
      <c r="G20" s="30">
        <v>0</v>
      </c>
      <c r="H20" s="30">
        <v>866302384</v>
      </c>
      <c r="I20" s="31">
        <v>0.23</v>
      </c>
      <c r="J20" s="31">
        <v>0.39</v>
      </c>
    </row>
    <row r="21" spans="1:10" ht="26.25">
      <c r="A21" s="35" t="s">
        <v>307</v>
      </c>
      <c r="B21" s="30" t="s">
        <v>315</v>
      </c>
      <c r="C21" s="30">
        <v>302187</v>
      </c>
      <c r="D21" s="30">
        <v>270001062630</v>
      </c>
      <c r="E21" s="36">
        <v>338773582</v>
      </c>
      <c r="F21" s="30">
        <v>0</v>
      </c>
      <c r="G21" s="30">
        <v>0</v>
      </c>
      <c r="H21" s="30">
        <v>338773582</v>
      </c>
      <c r="I21" s="31">
        <v>0.23</v>
      </c>
      <c r="J21" s="31">
        <v>0.39</v>
      </c>
    </row>
    <row r="22" spans="1:10" ht="26.25">
      <c r="A22" s="35" t="s">
        <v>307</v>
      </c>
      <c r="B22" s="30" t="s">
        <v>316</v>
      </c>
      <c r="C22" s="30">
        <v>8192446</v>
      </c>
      <c r="D22" s="30">
        <v>7319868576540</v>
      </c>
      <c r="E22" s="36">
        <v>916387291750</v>
      </c>
      <c r="F22" s="30">
        <v>0</v>
      </c>
      <c r="G22" s="30">
        <v>0</v>
      </c>
      <c r="H22" s="30">
        <v>916387291750</v>
      </c>
      <c r="I22" s="31">
        <v>0.23</v>
      </c>
      <c r="J22" s="31">
        <v>0.39</v>
      </c>
    </row>
    <row r="23" spans="1:10" ht="26.25">
      <c r="A23" s="35" t="s">
        <v>307</v>
      </c>
      <c r="B23" s="30" t="s">
        <v>317</v>
      </c>
      <c r="C23" s="30">
        <v>3755162</v>
      </c>
      <c r="D23" s="30">
        <v>3355199695380</v>
      </c>
      <c r="E23" s="36">
        <v>307693355963</v>
      </c>
      <c r="F23" s="30">
        <v>0</v>
      </c>
      <c r="G23" s="30">
        <v>0</v>
      </c>
      <c r="H23" s="30">
        <v>307693355963</v>
      </c>
      <c r="I23" s="31">
        <v>0.23</v>
      </c>
      <c r="J23" s="31">
        <v>0.39</v>
      </c>
    </row>
    <row r="24" spans="1:10" ht="26.25">
      <c r="A24" s="35" t="s">
        <v>307</v>
      </c>
      <c r="B24" s="30" t="s">
        <v>318</v>
      </c>
      <c r="C24" s="30">
        <v>4783460</v>
      </c>
      <c r="D24" s="30">
        <v>4273973675400</v>
      </c>
      <c r="E24" s="36">
        <v>577561274974</v>
      </c>
      <c r="F24" s="30">
        <v>0</v>
      </c>
      <c r="G24" s="30">
        <v>0</v>
      </c>
      <c r="H24" s="30">
        <v>577561274974</v>
      </c>
      <c r="I24" s="31">
        <v>0.23</v>
      </c>
      <c r="J24" s="31">
        <v>0.39</v>
      </c>
    </row>
    <row r="25" spans="1:10" ht="26.25">
      <c r="A25" s="35" t="s">
        <v>307</v>
      </c>
      <c r="B25" s="30" t="s">
        <v>319</v>
      </c>
      <c r="C25" s="30">
        <v>2800627</v>
      </c>
      <c r="D25" s="30">
        <v>2502332218230</v>
      </c>
      <c r="E25" s="36">
        <v>307860724777</v>
      </c>
      <c r="F25" s="30">
        <v>0</v>
      </c>
      <c r="G25" s="30">
        <v>0</v>
      </c>
      <c r="H25" s="30">
        <v>307860724777</v>
      </c>
      <c r="I25" s="31">
        <v>0.23</v>
      </c>
      <c r="J25" s="31">
        <v>0.39</v>
      </c>
    </row>
    <row r="26" spans="1:10" ht="26.25">
      <c r="A26" s="35" t="s">
        <v>307</v>
      </c>
      <c r="B26" s="30" t="s">
        <v>320</v>
      </c>
      <c r="C26" s="30">
        <v>1565000</v>
      </c>
      <c r="D26" s="30">
        <v>1398311850000</v>
      </c>
      <c r="E26" s="36">
        <v>51097228</v>
      </c>
      <c r="F26" s="30">
        <v>0</v>
      </c>
      <c r="G26" s="30">
        <v>0</v>
      </c>
      <c r="H26" s="30">
        <v>51097228</v>
      </c>
      <c r="I26" s="31">
        <v>0.23</v>
      </c>
      <c r="J26" s="31">
        <v>0.39</v>
      </c>
    </row>
    <row r="27" spans="1:10" ht="26.25">
      <c r="A27" s="35" t="s">
        <v>307</v>
      </c>
      <c r="B27" s="30" t="s">
        <v>321</v>
      </c>
      <c r="C27" s="30">
        <v>256590</v>
      </c>
      <c r="D27" s="30">
        <v>229260599100</v>
      </c>
      <c r="E27" s="36">
        <v>37466821505</v>
      </c>
      <c r="F27" s="30">
        <v>0</v>
      </c>
      <c r="G27" s="30">
        <v>0</v>
      </c>
      <c r="H27" s="30">
        <v>37466821505</v>
      </c>
      <c r="I27" s="31">
        <v>0.23</v>
      </c>
      <c r="J27" s="31">
        <v>0.39</v>
      </c>
    </row>
    <row r="28" spans="1:10" ht="26.25">
      <c r="A28" s="35" t="s">
        <v>307</v>
      </c>
      <c r="B28" s="30" t="s">
        <v>322</v>
      </c>
      <c r="C28" s="30">
        <v>1002556</v>
      </c>
      <c r="D28" s="30">
        <v>895773760440</v>
      </c>
      <c r="E28" s="36">
        <v>112770629404</v>
      </c>
      <c r="F28" s="30">
        <v>0</v>
      </c>
      <c r="G28" s="30">
        <v>0</v>
      </c>
      <c r="H28" s="30">
        <v>112770629404</v>
      </c>
      <c r="I28" s="31">
        <v>0.23</v>
      </c>
      <c r="J28" s="31">
        <v>0.39</v>
      </c>
    </row>
    <row r="29" spans="1:10" ht="26.25">
      <c r="A29" s="35" t="s">
        <v>307</v>
      </c>
      <c r="B29" s="30" t="s">
        <v>323</v>
      </c>
      <c r="C29" s="30">
        <v>18502081</v>
      </c>
      <c r="D29" s="30">
        <v>16531424352690</v>
      </c>
      <c r="E29" s="36">
        <v>2852256759000</v>
      </c>
      <c r="F29" s="30">
        <v>0</v>
      </c>
      <c r="G29" s="30">
        <v>0</v>
      </c>
      <c r="H29" s="30">
        <v>2852256759000</v>
      </c>
      <c r="I29" s="31">
        <v>0.23</v>
      </c>
      <c r="J29" s="31">
        <v>0.39</v>
      </c>
    </row>
    <row r="30" spans="1:10" ht="26.25">
      <c r="A30" s="35" t="s">
        <v>307</v>
      </c>
      <c r="B30" s="30" t="s">
        <v>324</v>
      </c>
      <c r="C30" s="30">
        <v>862970</v>
      </c>
      <c r="D30" s="30">
        <v>771055065300</v>
      </c>
      <c r="E30" s="36">
        <v>44892899489</v>
      </c>
      <c r="F30" s="30">
        <v>0</v>
      </c>
      <c r="G30" s="30">
        <v>0</v>
      </c>
      <c r="H30" s="30">
        <v>44892899489</v>
      </c>
      <c r="I30" s="31">
        <v>0.23</v>
      </c>
      <c r="J30" s="31">
        <v>0.39</v>
      </c>
    </row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F23"/>
  <sheetViews>
    <sheetView rightToLeft="1" workbookViewId="0">
      <selection activeCell="H23" sqref="H2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193</v>
      </c>
      <c r="B2" s="56"/>
      <c r="C2" s="56"/>
      <c r="D2" s="56"/>
      <c r="E2" s="56"/>
      <c r="F2" s="56"/>
    </row>
    <row r="3" spans="1:6" ht="21.75" customHeight="1">
      <c r="A3" s="56" t="s">
        <v>2</v>
      </c>
      <c r="B3" s="56"/>
      <c r="C3" s="56"/>
      <c r="D3" s="56"/>
      <c r="E3" s="56"/>
      <c r="F3" s="56"/>
    </row>
    <row r="4" spans="1:6" ht="14.45" customHeight="1"/>
    <row r="5" spans="1:6" ht="14.45" customHeight="1">
      <c r="A5" s="1" t="s">
        <v>232</v>
      </c>
      <c r="B5" s="57" t="s">
        <v>233</v>
      </c>
      <c r="C5" s="57"/>
      <c r="D5" s="57"/>
      <c r="E5" s="57"/>
      <c r="F5" s="57"/>
    </row>
    <row r="6" spans="1:6" ht="14.45" customHeight="1">
      <c r="D6" s="52" t="s">
        <v>212</v>
      </c>
      <c r="E6" s="52"/>
      <c r="F6" s="2" t="s">
        <v>213</v>
      </c>
    </row>
    <row r="7" spans="1:6" ht="36.4" customHeight="1">
      <c r="A7" s="52" t="s">
        <v>234</v>
      </c>
      <c r="B7" s="52"/>
      <c r="D7" s="18" t="s">
        <v>235</v>
      </c>
      <c r="E7" s="3"/>
      <c r="F7" s="18" t="s">
        <v>235</v>
      </c>
    </row>
    <row r="8" spans="1:6" ht="21.75" customHeight="1">
      <c r="A8" s="53" t="s">
        <v>266</v>
      </c>
      <c r="B8" s="53"/>
      <c r="D8" s="6">
        <v>195389386866</v>
      </c>
      <c r="F8" s="6">
        <v>683130449583</v>
      </c>
    </row>
    <row r="9" spans="1:6" ht="21.75" customHeight="1">
      <c r="A9" s="48" t="s">
        <v>282</v>
      </c>
      <c r="B9" s="48"/>
      <c r="D9" s="9">
        <v>751097480293</v>
      </c>
      <c r="F9" s="9">
        <f>1849554829416+3164</f>
        <v>1849554832580</v>
      </c>
    </row>
    <row r="10" spans="1:6" ht="21.75" customHeight="1">
      <c r="A10" s="48" t="s">
        <v>270</v>
      </c>
      <c r="B10" s="48"/>
      <c r="D10" s="9">
        <v>253045496486</v>
      </c>
      <c r="F10" s="9">
        <v>485944133561</v>
      </c>
    </row>
    <row r="11" spans="1:6" ht="21.75" customHeight="1">
      <c r="A11" s="48" t="s">
        <v>271</v>
      </c>
      <c r="B11" s="48"/>
      <c r="D11" s="9">
        <v>48443</v>
      </c>
      <c r="F11" s="9">
        <v>154724</v>
      </c>
    </row>
    <row r="12" spans="1:6" ht="21.75" customHeight="1">
      <c r="A12" s="48" t="s">
        <v>269</v>
      </c>
      <c r="B12" s="48"/>
      <c r="D12" s="9">
        <f>1065639523592</f>
        <v>1065639523592</v>
      </c>
      <c r="F12" s="9">
        <v>2186261642784</v>
      </c>
    </row>
    <row r="13" spans="1:6" ht="21.75" customHeight="1">
      <c r="A13" s="48" t="s">
        <v>192</v>
      </c>
      <c r="B13" s="48"/>
      <c r="D13" s="9">
        <v>2073</v>
      </c>
      <c r="F13" s="9">
        <v>6062</v>
      </c>
    </row>
    <row r="14" spans="1:6" ht="21.75" customHeight="1">
      <c r="A14" s="48" t="s">
        <v>273</v>
      </c>
      <c r="B14" s="48"/>
      <c r="D14" s="9">
        <v>297728</v>
      </c>
      <c r="F14" s="9">
        <v>3598467</v>
      </c>
    </row>
    <row r="15" spans="1:6" ht="21.75" customHeight="1">
      <c r="A15" s="48" t="s">
        <v>275</v>
      </c>
      <c r="B15" s="48"/>
      <c r="D15" s="9">
        <v>73512729918</v>
      </c>
      <c r="F15" s="9">
        <v>234977558443</v>
      </c>
    </row>
    <row r="16" spans="1:6" ht="21.75" customHeight="1">
      <c r="A16" s="48" t="s">
        <v>277</v>
      </c>
      <c r="B16" s="48"/>
      <c r="D16" s="9">
        <v>15854</v>
      </c>
      <c r="F16" s="9">
        <v>51386</v>
      </c>
    </row>
    <row r="17" spans="1:6" ht="21.75" customHeight="1">
      <c r="A17" s="48" t="s">
        <v>278</v>
      </c>
      <c r="B17" s="48"/>
      <c r="D17" s="9">
        <v>426641804477</v>
      </c>
      <c r="F17" s="9">
        <v>1170510460286</v>
      </c>
    </row>
    <row r="18" spans="1:6" ht="21.75" customHeight="1">
      <c r="A18" s="48" t="s">
        <v>283</v>
      </c>
      <c r="B18" s="48"/>
      <c r="D18" s="9">
        <v>283461</v>
      </c>
      <c r="F18" s="9">
        <v>46685223472</v>
      </c>
    </row>
    <row r="19" spans="1:6" ht="21.75" customHeight="1" thickBot="1">
      <c r="A19" s="46" t="s">
        <v>36</v>
      </c>
      <c r="B19" s="46"/>
      <c r="D19" s="16">
        <f>SUM(D8:D18)</f>
        <v>2765327069191</v>
      </c>
      <c r="F19" s="16">
        <f>SUM(F8:F18)</f>
        <v>6657068111348</v>
      </c>
    </row>
    <row r="20" spans="1:6" ht="13.5" thickTop="1">
      <c r="D20" s="23"/>
      <c r="E20" s="23"/>
      <c r="F20" s="23"/>
    </row>
    <row r="22" spans="1:6">
      <c r="D22" s="20"/>
      <c r="F22" s="20"/>
    </row>
    <row r="23" spans="1:6">
      <c r="D23" s="20"/>
      <c r="F23" s="20"/>
    </row>
  </sheetData>
  <mergeCells count="18"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L35" sqref="L3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193</v>
      </c>
      <c r="B2" s="56"/>
      <c r="C2" s="56"/>
      <c r="D2" s="56"/>
      <c r="E2" s="56"/>
      <c r="F2" s="56"/>
    </row>
    <row r="3" spans="1:6" ht="21.75" customHeight="1">
      <c r="A3" s="56" t="s">
        <v>2</v>
      </c>
      <c r="B3" s="56"/>
      <c r="C3" s="56"/>
      <c r="D3" s="56"/>
      <c r="E3" s="56"/>
      <c r="F3" s="56"/>
    </row>
    <row r="4" spans="1:6" ht="14.45" customHeight="1"/>
    <row r="5" spans="1:6" ht="29.1" customHeight="1">
      <c r="A5" s="1" t="s">
        <v>236</v>
      </c>
      <c r="B5" s="57" t="s">
        <v>208</v>
      </c>
      <c r="C5" s="57"/>
      <c r="D5" s="57"/>
      <c r="E5" s="57"/>
      <c r="F5" s="57"/>
    </row>
    <row r="6" spans="1:6" ht="14.45" customHeight="1">
      <c r="D6" s="2" t="s">
        <v>212</v>
      </c>
      <c r="F6" s="2" t="s">
        <v>9</v>
      </c>
    </row>
    <row r="7" spans="1:6" ht="14.45" customHeight="1">
      <c r="A7" s="52" t="s">
        <v>208</v>
      </c>
      <c r="B7" s="52"/>
      <c r="D7" s="4" t="s">
        <v>189</v>
      </c>
      <c r="F7" s="4" t="s">
        <v>189</v>
      </c>
    </row>
    <row r="8" spans="1:6" ht="21.75" customHeight="1">
      <c r="A8" s="53" t="s">
        <v>208</v>
      </c>
      <c r="B8" s="53"/>
      <c r="D8" s="6">
        <v>158900271</v>
      </c>
      <c r="F8" s="6">
        <v>232100327</v>
      </c>
    </row>
    <row r="9" spans="1:6" ht="21.75" customHeight="1">
      <c r="A9" s="48" t="s">
        <v>237</v>
      </c>
      <c r="B9" s="48"/>
      <c r="D9" s="9">
        <v>0</v>
      </c>
      <c r="F9" s="9">
        <v>6510090137</v>
      </c>
    </row>
    <row r="10" spans="1:6" ht="21.75" customHeight="1">
      <c r="A10" s="50" t="s">
        <v>238</v>
      </c>
      <c r="B10" s="50"/>
      <c r="D10" s="13">
        <v>820131819</v>
      </c>
      <c r="F10" s="13">
        <v>3307199826</v>
      </c>
    </row>
    <row r="11" spans="1:6" ht="21.75" customHeight="1">
      <c r="A11" s="46" t="s">
        <v>36</v>
      </c>
      <c r="B11" s="46"/>
      <c r="D11" s="16">
        <v>979032090</v>
      </c>
      <c r="F11" s="16">
        <v>10049390290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1"/>
  <sheetViews>
    <sheetView rightToLeft="1" topLeftCell="E1" workbookViewId="0">
      <selection activeCell="E21" sqref="E21"/>
    </sheetView>
  </sheetViews>
  <sheetFormatPr defaultRowHeight="12.75"/>
  <cols>
    <col min="1" max="1" width="13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4.45" customHeight="1"/>
    <row r="5" spans="1:19" ht="14.45" customHeight="1">
      <c r="A5" s="57" t="s">
        <v>215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>
      <c r="A6" s="52" t="s">
        <v>38</v>
      </c>
      <c r="C6" s="52" t="s">
        <v>239</v>
      </c>
      <c r="D6" s="52"/>
      <c r="E6" s="52"/>
      <c r="F6" s="52"/>
      <c r="G6" s="52"/>
      <c r="I6" s="52" t="s">
        <v>212</v>
      </c>
      <c r="J6" s="52"/>
      <c r="K6" s="52"/>
      <c r="L6" s="52"/>
      <c r="M6" s="52"/>
      <c r="O6" s="52" t="s">
        <v>213</v>
      </c>
      <c r="P6" s="52"/>
      <c r="Q6" s="52"/>
      <c r="R6" s="52"/>
      <c r="S6" s="52"/>
    </row>
    <row r="7" spans="1:19" ht="29.1" customHeight="1">
      <c r="A7" s="52"/>
      <c r="C7" s="18" t="s">
        <v>240</v>
      </c>
      <c r="D7" s="3"/>
      <c r="E7" s="18" t="s">
        <v>241</v>
      </c>
      <c r="F7" s="3"/>
      <c r="G7" s="18" t="s">
        <v>242</v>
      </c>
      <c r="I7" s="18" t="s">
        <v>243</v>
      </c>
      <c r="J7" s="3"/>
      <c r="K7" s="18" t="s">
        <v>244</v>
      </c>
      <c r="L7" s="3"/>
      <c r="M7" s="18" t="s">
        <v>245</v>
      </c>
      <c r="O7" s="18" t="s">
        <v>243</v>
      </c>
      <c r="P7" s="3"/>
      <c r="Q7" s="18" t="s">
        <v>244</v>
      </c>
      <c r="R7" s="3"/>
      <c r="S7" s="18" t="s">
        <v>245</v>
      </c>
    </row>
    <row r="8" spans="1:19" ht="21.75" customHeight="1">
      <c r="A8" s="5" t="s">
        <v>28</v>
      </c>
      <c r="C8" s="5" t="s">
        <v>246</v>
      </c>
      <c r="E8" s="6">
        <v>300000</v>
      </c>
      <c r="G8" s="6">
        <v>27400</v>
      </c>
      <c r="I8" s="6">
        <v>8220000000</v>
      </c>
      <c r="K8" s="6">
        <v>5626283</v>
      </c>
      <c r="M8" s="6">
        <v>8214373717</v>
      </c>
      <c r="O8" s="6">
        <v>8220000000</v>
      </c>
      <c r="Q8" s="6">
        <v>5626283</v>
      </c>
      <c r="S8" s="6">
        <v>8214373717</v>
      </c>
    </row>
    <row r="9" spans="1:19" ht="21.75" customHeight="1">
      <c r="A9" s="8" t="s">
        <v>21</v>
      </c>
      <c r="C9" s="8" t="s">
        <v>247</v>
      </c>
      <c r="E9" s="9">
        <v>10000000</v>
      </c>
      <c r="G9" s="9">
        <v>530</v>
      </c>
      <c r="I9" s="9">
        <v>5300000000</v>
      </c>
      <c r="K9" s="9">
        <v>0</v>
      </c>
      <c r="M9" s="9">
        <v>5300000000</v>
      </c>
      <c r="O9" s="9">
        <v>5300000000</v>
      </c>
      <c r="Q9" s="9">
        <v>0</v>
      </c>
      <c r="S9" s="9">
        <v>5300000000</v>
      </c>
    </row>
    <row r="10" spans="1:19" ht="21.75" customHeight="1">
      <c r="A10" s="11" t="s">
        <v>24</v>
      </c>
      <c r="C10" s="11" t="s">
        <v>248</v>
      </c>
      <c r="E10" s="13">
        <v>3933785</v>
      </c>
      <c r="G10" s="13">
        <v>271</v>
      </c>
      <c r="I10" s="13">
        <v>0</v>
      </c>
      <c r="K10" s="13">
        <v>0</v>
      </c>
      <c r="M10" s="13">
        <v>0</v>
      </c>
      <c r="O10" s="13">
        <v>1066055735</v>
      </c>
      <c r="Q10" s="13">
        <v>0</v>
      </c>
      <c r="S10" s="13">
        <v>1066055735</v>
      </c>
    </row>
    <row r="11" spans="1:19" ht="21.75" customHeight="1">
      <c r="A11" s="15" t="s">
        <v>36</v>
      </c>
      <c r="C11" s="16"/>
      <c r="E11" s="16"/>
      <c r="G11" s="16"/>
      <c r="I11" s="16">
        <v>13520000000</v>
      </c>
      <c r="K11" s="16">
        <v>5626283</v>
      </c>
      <c r="M11" s="16">
        <v>13514373717</v>
      </c>
      <c r="O11" s="16">
        <v>14586055735</v>
      </c>
      <c r="Q11" s="16">
        <v>5626283</v>
      </c>
      <c r="S11" s="16">
        <v>14580429452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P33"/>
  <sheetViews>
    <sheetView rightToLeft="1" topLeftCell="A8" workbookViewId="0">
      <selection activeCell="P4" sqref="P1:Q1048576"/>
    </sheetView>
  </sheetViews>
  <sheetFormatPr defaultRowHeight="12.75"/>
  <cols>
    <col min="1" max="1" width="35.28515625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7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7.85546875" bestFit="1" customWidth="1"/>
    <col min="17" max="17" width="0.28515625" customWidth="1"/>
  </cols>
  <sheetData>
    <row r="1" spans="1:16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4.45" customHeight="1"/>
    <row r="5" spans="1:16" ht="14.45" customHeight="1">
      <c r="A5" s="57" t="s">
        <v>249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14.45" customHeight="1">
      <c r="A6" s="52" t="s">
        <v>196</v>
      </c>
      <c r="J6" s="52" t="s">
        <v>212</v>
      </c>
      <c r="K6" s="52"/>
      <c r="L6" s="52"/>
      <c r="N6" s="52" t="s">
        <v>213</v>
      </c>
      <c r="O6" s="52"/>
      <c r="P6" s="52"/>
    </row>
    <row r="7" spans="1:16" ht="29.1" customHeight="1">
      <c r="A7" s="52"/>
      <c r="C7" s="17" t="s">
        <v>250</v>
      </c>
      <c r="E7" s="64" t="s">
        <v>96</v>
      </c>
      <c r="F7" s="64"/>
      <c r="H7" s="17" t="s">
        <v>251</v>
      </c>
      <c r="J7" s="18" t="s">
        <v>252</v>
      </c>
      <c r="K7" s="3"/>
      <c r="L7" s="18" t="s">
        <v>253</v>
      </c>
      <c r="N7" s="18" t="s">
        <v>252</v>
      </c>
      <c r="O7" s="3"/>
      <c r="P7" s="18" t="s">
        <v>253</v>
      </c>
    </row>
    <row r="8" spans="1:16" ht="21.75" customHeight="1">
      <c r="A8" s="21" t="s">
        <v>265</v>
      </c>
      <c r="B8" s="21"/>
      <c r="C8" s="3"/>
      <c r="E8" s="5" t="s">
        <v>172</v>
      </c>
      <c r="F8" s="3"/>
      <c r="H8" s="7">
        <v>23</v>
      </c>
      <c r="J8" s="6">
        <v>91369862999</v>
      </c>
      <c r="L8" s="6">
        <v>91369862999</v>
      </c>
      <c r="N8" s="6">
        <v>91369862999</v>
      </c>
      <c r="P8" s="6">
        <v>91369862999</v>
      </c>
    </row>
    <row r="9" spans="1:16" ht="21.75" customHeight="1">
      <c r="A9" s="8" t="s">
        <v>164</v>
      </c>
      <c r="E9" s="8" t="s">
        <v>166</v>
      </c>
      <c r="H9" s="10">
        <v>23</v>
      </c>
      <c r="J9" s="9">
        <v>7005088930</v>
      </c>
      <c r="L9" s="9">
        <v>7005088930</v>
      </c>
      <c r="N9" s="9">
        <v>20539765060</v>
      </c>
      <c r="P9" s="9">
        <v>20539765060</v>
      </c>
    </row>
    <row r="10" spans="1:16" ht="21.75" customHeight="1">
      <c r="A10" s="8" t="s">
        <v>161</v>
      </c>
      <c r="E10" s="8" t="s">
        <v>163</v>
      </c>
      <c r="H10" s="10">
        <v>23</v>
      </c>
      <c r="J10" s="9">
        <v>210110145865</v>
      </c>
      <c r="L10" s="9">
        <v>210110145865</v>
      </c>
      <c r="N10" s="9">
        <v>558074601558</v>
      </c>
      <c r="P10" s="9">
        <v>558074601558</v>
      </c>
    </row>
    <row r="11" spans="1:16" ht="21.75" customHeight="1">
      <c r="A11" s="8" t="s">
        <v>159</v>
      </c>
      <c r="E11" s="8" t="s">
        <v>160</v>
      </c>
      <c r="H11" s="10">
        <v>23</v>
      </c>
      <c r="J11" s="9">
        <v>72904545519</v>
      </c>
      <c r="L11" s="9">
        <v>72904545519</v>
      </c>
      <c r="N11" s="9">
        <v>208246227230</v>
      </c>
      <c r="P11" s="9">
        <v>208246227230</v>
      </c>
    </row>
    <row r="12" spans="1:16" ht="21.75" customHeight="1">
      <c r="A12" s="8" t="s">
        <v>154</v>
      </c>
      <c r="E12" s="8" t="s">
        <v>156</v>
      </c>
      <c r="H12" s="10">
        <v>23</v>
      </c>
      <c r="J12" s="9">
        <v>90201021642</v>
      </c>
      <c r="L12" s="9">
        <v>90201021642</v>
      </c>
      <c r="N12" s="9">
        <v>264898226390</v>
      </c>
      <c r="P12" s="9">
        <v>264898226390</v>
      </c>
    </row>
    <row r="13" spans="1:16" ht="21.75" customHeight="1">
      <c r="A13" s="8" t="s">
        <v>157</v>
      </c>
      <c r="E13" s="8" t="s">
        <v>158</v>
      </c>
      <c r="H13" s="10">
        <v>23</v>
      </c>
      <c r="J13" s="9">
        <v>54810270515</v>
      </c>
      <c r="L13" s="9">
        <v>54810270515</v>
      </c>
      <c r="N13" s="9">
        <v>160037792019</v>
      </c>
      <c r="P13" s="9">
        <v>160037792019</v>
      </c>
    </row>
    <row r="14" spans="1:16" ht="21.75" customHeight="1">
      <c r="A14" s="8" t="s">
        <v>151</v>
      </c>
      <c r="E14" s="8" t="s">
        <v>153</v>
      </c>
      <c r="H14" s="10">
        <v>23</v>
      </c>
      <c r="J14" s="9">
        <v>45986566796</v>
      </c>
      <c r="L14" s="9">
        <v>45986566796</v>
      </c>
      <c r="N14" s="9">
        <v>119085924813</v>
      </c>
      <c r="P14" s="9">
        <v>119085924813</v>
      </c>
    </row>
    <row r="15" spans="1:16" ht="21.75" customHeight="1">
      <c r="A15" s="8" t="s">
        <v>148</v>
      </c>
      <c r="E15" s="8" t="s">
        <v>150</v>
      </c>
      <c r="H15" s="10">
        <v>23</v>
      </c>
      <c r="J15" s="9">
        <v>5174327103</v>
      </c>
      <c r="L15" s="9">
        <v>5174327103</v>
      </c>
      <c r="N15" s="9">
        <v>15123301336</v>
      </c>
      <c r="P15" s="9">
        <v>15123301336</v>
      </c>
    </row>
    <row r="16" spans="1:16" ht="21.75" customHeight="1">
      <c r="A16" s="8" t="s">
        <v>145</v>
      </c>
      <c r="E16" s="8" t="s">
        <v>147</v>
      </c>
      <c r="H16" s="10">
        <v>23</v>
      </c>
      <c r="J16" s="9">
        <v>21414717314</v>
      </c>
      <c r="L16" s="9">
        <v>21414717314</v>
      </c>
      <c r="N16" s="9">
        <v>62692757689</v>
      </c>
      <c r="P16" s="9">
        <v>62692757689</v>
      </c>
    </row>
    <row r="17" spans="1:16" ht="21.75" customHeight="1">
      <c r="A17" s="8" t="s">
        <v>140</v>
      </c>
      <c r="E17" s="8" t="s">
        <v>142</v>
      </c>
      <c r="H17" s="10">
        <v>23</v>
      </c>
      <c r="J17" s="9">
        <v>31515511110</v>
      </c>
      <c r="L17" s="9">
        <v>31515511110</v>
      </c>
      <c r="N17" s="9">
        <v>92126258474</v>
      </c>
      <c r="P17" s="9">
        <v>92126258474</v>
      </c>
    </row>
    <row r="18" spans="1:16" ht="21.75" customHeight="1">
      <c r="A18" s="8" t="s">
        <v>143</v>
      </c>
      <c r="E18" s="8" t="s">
        <v>144</v>
      </c>
      <c r="H18" s="10">
        <v>23</v>
      </c>
      <c r="J18" s="9">
        <v>254296916005</v>
      </c>
      <c r="L18" s="9">
        <v>254296916005</v>
      </c>
      <c r="N18" s="9">
        <v>929761913473</v>
      </c>
      <c r="P18" s="9">
        <v>929761913473</v>
      </c>
    </row>
    <row r="19" spans="1:16" ht="21.75" customHeight="1">
      <c r="A19" s="8" t="s">
        <v>137</v>
      </c>
      <c r="E19" s="8" t="s">
        <v>139</v>
      </c>
      <c r="H19" s="10">
        <v>23</v>
      </c>
      <c r="J19" s="9">
        <v>15927425567</v>
      </c>
      <c r="L19" s="9">
        <v>15927425567</v>
      </c>
      <c r="N19" s="9">
        <v>55727949316</v>
      </c>
      <c r="P19" s="9">
        <v>55727949316</v>
      </c>
    </row>
    <row r="20" spans="1:16" ht="21.75" customHeight="1">
      <c r="A20" s="8" t="s">
        <v>133</v>
      </c>
      <c r="E20" s="8" t="s">
        <v>134</v>
      </c>
      <c r="H20" s="10">
        <v>23</v>
      </c>
      <c r="J20" s="9">
        <v>2313993263</v>
      </c>
      <c r="L20" s="9">
        <v>2313993263</v>
      </c>
      <c r="N20" s="9">
        <v>6694497355</v>
      </c>
      <c r="P20" s="9">
        <v>6694497355</v>
      </c>
    </row>
    <row r="21" spans="1:16" ht="21.75" customHeight="1">
      <c r="A21" s="8" t="s">
        <v>130</v>
      </c>
      <c r="E21" s="8" t="s">
        <v>132</v>
      </c>
      <c r="H21" s="10">
        <v>23</v>
      </c>
      <c r="J21" s="9">
        <v>2571641357</v>
      </c>
      <c r="L21" s="9">
        <v>2571641357</v>
      </c>
      <c r="N21" s="9">
        <v>7436091874</v>
      </c>
      <c r="P21" s="9">
        <v>7436091874</v>
      </c>
    </row>
    <row r="22" spans="1:16" ht="21.75" customHeight="1">
      <c r="A22" s="8" t="s">
        <v>135</v>
      </c>
      <c r="E22" s="8" t="s">
        <v>136</v>
      </c>
      <c r="H22" s="10">
        <v>23</v>
      </c>
      <c r="J22" s="9">
        <v>7255096322</v>
      </c>
      <c r="L22" s="9">
        <v>7255096322</v>
      </c>
      <c r="N22" s="9">
        <v>21389573965</v>
      </c>
      <c r="P22" s="9">
        <v>21389573965</v>
      </c>
    </row>
    <row r="23" spans="1:16" ht="21.75" customHeight="1">
      <c r="A23" s="8" t="s">
        <v>127</v>
      </c>
      <c r="E23" s="8" t="s">
        <v>129</v>
      </c>
      <c r="H23" s="10">
        <v>23</v>
      </c>
      <c r="J23" s="9">
        <v>15383037587</v>
      </c>
      <c r="L23" s="9">
        <v>15383037587</v>
      </c>
      <c r="N23" s="9">
        <v>39059369396</v>
      </c>
      <c r="P23" s="9">
        <v>39059369396</v>
      </c>
    </row>
    <row r="24" spans="1:16" ht="21.75" customHeight="1">
      <c r="A24" s="8" t="s">
        <v>263</v>
      </c>
      <c r="E24" s="8" t="s">
        <v>174</v>
      </c>
      <c r="H24" s="10">
        <v>23</v>
      </c>
      <c r="J24" s="9">
        <v>250825910232</v>
      </c>
      <c r="L24" s="9">
        <v>250825910232</v>
      </c>
      <c r="N24" s="9">
        <v>742363290790</v>
      </c>
      <c r="P24" s="9">
        <v>742363290790</v>
      </c>
    </row>
    <row r="25" spans="1:16" ht="21.75" customHeight="1">
      <c r="A25" s="8" t="s">
        <v>264</v>
      </c>
      <c r="E25" s="8" t="s">
        <v>174</v>
      </c>
      <c r="H25" s="10">
        <v>23</v>
      </c>
      <c r="J25" s="9">
        <v>201412478534</v>
      </c>
      <c r="L25" s="9">
        <v>201412478534</v>
      </c>
      <c r="N25" s="9">
        <v>580049472285</v>
      </c>
      <c r="P25" s="9">
        <v>580049472285</v>
      </c>
    </row>
    <row r="26" spans="1:16" ht="21.75" customHeight="1">
      <c r="A26" s="8" t="s">
        <v>102</v>
      </c>
      <c r="E26" s="8" t="s">
        <v>104</v>
      </c>
      <c r="H26" s="10">
        <v>23</v>
      </c>
      <c r="J26" s="9">
        <v>26937470988</v>
      </c>
      <c r="L26" s="9">
        <v>26937470988</v>
      </c>
      <c r="N26" s="9">
        <v>76907278958</v>
      </c>
      <c r="P26" s="9">
        <v>76907278958</v>
      </c>
    </row>
    <row r="27" spans="1:16" ht="21.75" customHeight="1">
      <c r="A27" s="8" t="s">
        <v>124</v>
      </c>
      <c r="E27" s="8" t="s">
        <v>126</v>
      </c>
      <c r="H27" s="10">
        <v>23</v>
      </c>
      <c r="J27" s="9">
        <v>94256549</v>
      </c>
      <c r="L27" s="9">
        <v>94256549</v>
      </c>
      <c r="N27" s="9">
        <v>274950925</v>
      </c>
      <c r="P27" s="9">
        <v>274950925</v>
      </c>
    </row>
    <row r="28" spans="1:16" ht="21.75" customHeight="1">
      <c r="A28" s="8" t="s">
        <v>167</v>
      </c>
      <c r="E28" s="8" t="s">
        <v>169</v>
      </c>
      <c r="H28" s="10">
        <v>23</v>
      </c>
      <c r="J28" s="9">
        <v>15456335405</v>
      </c>
      <c r="L28" s="9">
        <v>15456335405</v>
      </c>
      <c r="N28" s="9">
        <v>46547318751</v>
      </c>
      <c r="P28" s="9">
        <v>46547318751</v>
      </c>
    </row>
    <row r="29" spans="1:16" ht="21.75" customHeight="1">
      <c r="A29" s="8" t="s">
        <v>121</v>
      </c>
      <c r="E29" s="8" t="s">
        <v>123</v>
      </c>
      <c r="H29" s="10">
        <v>23</v>
      </c>
      <c r="J29" s="9">
        <v>6366205019</v>
      </c>
      <c r="L29" s="9">
        <v>6366205019</v>
      </c>
      <c r="N29" s="9">
        <v>12691694878</v>
      </c>
      <c r="P29" s="9">
        <v>12691694878</v>
      </c>
    </row>
    <row r="30" spans="1:16" ht="21.75" customHeight="1">
      <c r="A30" s="8" t="s">
        <v>118</v>
      </c>
      <c r="E30" s="8" t="s">
        <v>120</v>
      </c>
      <c r="H30" s="10">
        <v>23</v>
      </c>
      <c r="J30" s="9">
        <v>33517782954</v>
      </c>
      <c r="L30" s="9">
        <v>33517782954</v>
      </c>
      <c r="N30" s="9">
        <v>94637104131</v>
      </c>
      <c r="P30" s="9">
        <v>94637104131</v>
      </c>
    </row>
    <row r="31" spans="1:16" ht="21.75" customHeight="1">
      <c r="A31" s="8" t="s">
        <v>112</v>
      </c>
      <c r="E31" s="8" t="s">
        <v>114</v>
      </c>
      <c r="H31" s="10">
        <v>23</v>
      </c>
      <c r="J31" s="9">
        <v>98858657</v>
      </c>
      <c r="L31" s="9">
        <v>98858657</v>
      </c>
      <c r="N31" s="9">
        <v>288854795</v>
      </c>
      <c r="P31" s="9">
        <v>288854795</v>
      </c>
    </row>
    <row r="32" spans="1:16" ht="21.75" customHeight="1">
      <c r="A32" s="11" t="s">
        <v>115</v>
      </c>
      <c r="C32" s="12"/>
      <c r="E32" s="11" t="s">
        <v>117</v>
      </c>
      <c r="H32" s="14">
        <v>18</v>
      </c>
      <c r="J32" s="13">
        <v>3173738381</v>
      </c>
      <c r="L32" s="13">
        <v>3173738381</v>
      </c>
      <c r="N32" s="13">
        <v>9328893955</v>
      </c>
      <c r="P32" s="13">
        <v>9328893955</v>
      </c>
    </row>
    <row r="33" spans="1:16" ht="21.75" customHeight="1" thickBot="1">
      <c r="A33" s="15" t="s">
        <v>36</v>
      </c>
      <c r="C33" s="16"/>
      <c r="E33" s="16"/>
      <c r="H33" s="16"/>
      <c r="J33" s="16">
        <v>1460009555578</v>
      </c>
      <c r="L33" s="16">
        <v>1460009555578</v>
      </c>
      <c r="N33" s="16">
        <v>4197012025310</v>
      </c>
      <c r="P33" s="16">
        <v>4197012025310</v>
      </c>
    </row>
  </sheetData>
  <mergeCells count="8">
    <mergeCell ref="A1:P1"/>
    <mergeCell ref="A2:P2"/>
    <mergeCell ref="A3:P3"/>
    <mergeCell ref="A5:P5"/>
    <mergeCell ref="A6:A7"/>
    <mergeCell ref="J6:L6"/>
    <mergeCell ref="N6:P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0"/>
  <sheetViews>
    <sheetView rightToLeft="1" workbookViewId="0">
      <selection activeCell="B7" sqref="A7:XFD7"/>
    </sheetView>
  </sheetViews>
  <sheetFormatPr defaultRowHeight="12.75"/>
  <cols>
    <col min="1" max="1" width="39.7109375" bestFit="1" customWidth="1"/>
    <col min="2" max="2" width="1.28515625" customWidth="1"/>
    <col min="3" max="3" width="18.7109375" bestFit="1" customWidth="1"/>
    <col min="4" max="4" width="1.28515625" customWidth="1"/>
    <col min="5" max="5" width="15.5703125" bestFit="1" customWidth="1"/>
    <col min="6" max="6" width="1.28515625" customWidth="1"/>
    <col min="7" max="7" width="18.7109375" bestFit="1" customWidth="1"/>
    <col min="8" max="8" width="1.28515625" customWidth="1"/>
    <col min="9" max="9" width="20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20.28515625" bestFit="1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14.45" customHeight="1">
      <c r="A5" s="57" t="s">
        <v>254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>
      <c r="A6" s="52" t="s">
        <v>196</v>
      </c>
      <c r="C6" s="52" t="s">
        <v>212</v>
      </c>
      <c r="D6" s="52"/>
      <c r="E6" s="52"/>
      <c r="F6" s="52"/>
      <c r="G6" s="52"/>
      <c r="I6" s="52" t="s">
        <v>213</v>
      </c>
      <c r="J6" s="52"/>
      <c r="K6" s="52"/>
      <c r="L6" s="52"/>
      <c r="M6" s="52"/>
    </row>
    <row r="7" spans="1:13" ht="29.1" customHeight="1">
      <c r="A7" s="52"/>
      <c r="C7" s="18" t="s">
        <v>252</v>
      </c>
      <c r="D7" s="3"/>
      <c r="E7" s="18" t="s">
        <v>244</v>
      </c>
      <c r="F7" s="3"/>
      <c r="G7" s="18" t="s">
        <v>253</v>
      </c>
      <c r="I7" s="18" t="s">
        <v>252</v>
      </c>
      <c r="J7" s="3"/>
      <c r="K7" s="18" t="s">
        <v>244</v>
      </c>
      <c r="L7" s="3"/>
      <c r="M7" s="18" t="s">
        <v>253</v>
      </c>
    </row>
    <row r="8" spans="1:13" ht="21.75" customHeight="1">
      <c r="A8" s="5" t="s">
        <v>266</v>
      </c>
      <c r="C8" s="6">
        <v>195389386866</v>
      </c>
      <c r="E8" s="6">
        <v>1049234899</v>
      </c>
      <c r="G8" s="6">
        <v>194340151967</v>
      </c>
      <c r="I8" s="6">
        <v>683130449583</v>
      </c>
      <c r="K8" s="6">
        <v>1640458738</v>
      </c>
      <c r="M8" s="6">
        <v>681489990845</v>
      </c>
    </row>
    <row r="9" spans="1:13" ht="21.75" customHeight="1">
      <c r="A9" s="8" t="s">
        <v>282</v>
      </c>
      <c r="C9" s="9">
        <v>751097480293</v>
      </c>
      <c r="E9" s="9">
        <v>-420595994</v>
      </c>
      <c r="G9" s="9">
        <v>751518076287</v>
      </c>
      <c r="I9" s="9">
        <v>1849554832580</v>
      </c>
      <c r="K9" s="9">
        <v>0</v>
      </c>
      <c r="M9" s="9">
        <v>1849554829416</v>
      </c>
    </row>
    <row r="10" spans="1:13" ht="21.75" customHeight="1">
      <c r="A10" s="8" t="s">
        <v>284</v>
      </c>
      <c r="C10" s="9">
        <v>253045496486</v>
      </c>
      <c r="E10" s="9">
        <v>0</v>
      </c>
      <c r="G10" s="9">
        <v>253045496486</v>
      </c>
      <c r="I10" s="9">
        <v>485944133561</v>
      </c>
      <c r="K10" s="9">
        <v>0</v>
      </c>
      <c r="M10" s="9">
        <v>485944133561</v>
      </c>
    </row>
    <row r="11" spans="1:13" ht="21.75" customHeight="1">
      <c r="A11" s="8" t="s">
        <v>285</v>
      </c>
      <c r="C11" s="9">
        <v>48443</v>
      </c>
      <c r="E11" s="9">
        <v>0</v>
      </c>
      <c r="G11" s="9">
        <v>48443</v>
      </c>
      <c r="I11" s="9">
        <v>154724</v>
      </c>
      <c r="K11" s="9">
        <v>0</v>
      </c>
      <c r="M11" s="9">
        <v>154724</v>
      </c>
    </row>
    <row r="12" spans="1:13" ht="21.75" customHeight="1">
      <c r="A12" s="8" t="s">
        <v>286</v>
      </c>
      <c r="C12" s="9">
        <v>1065639523592</v>
      </c>
      <c r="E12" s="9">
        <v>2356527155</v>
      </c>
      <c r="G12" s="9">
        <v>1063282996437</v>
      </c>
      <c r="I12" s="9">
        <v>2186261642784</v>
      </c>
      <c r="K12" s="9">
        <v>3880993874</v>
      </c>
      <c r="M12" s="9">
        <v>2182380648910</v>
      </c>
    </row>
    <row r="13" spans="1:13" ht="21.75" customHeight="1">
      <c r="A13" s="8" t="s">
        <v>272</v>
      </c>
      <c r="C13" s="9">
        <v>2073</v>
      </c>
      <c r="E13" s="9">
        <v>0</v>
      </c>
      <c r="G13" s="9">
        <v>2073</v>
      </c>
      <c r="I13" s="9">
        <v>6062</v>
      </c>
      <c r="K13" s="9">
        <v>0</v>
      </c>
      <c r="M13" s="9">
        <v>6062</v>
      </c>
    </row>
    <row r="14" spans="1:13" ht="21.75" customHeight="1">
      <c r="A14" s="8" t="s">
        <v>287</v>
      </c>
      <c r="C14" s="9">
        <v>297728</v>
      </c>
      <c r="E14" s="9">
        <v>0</v>
      </c>
      <c r="G14" s="9">
        <v>297728</v>
      </c>
      <c r="I14" s="9">
        <v>3598467</v>
      </c>
      <c r="K14" s="9">
        <v>0</v>
      </c>
      <c r="M14" s="9">
        <v>3598467</v>
      </c>
    </row>
    <row r="15" spans="1:13" ht="21.75" customHeight="1">
      <c r="A15" s="8" t="s">
        <v>275</v>
      </c>
      <c r="C15" s="9">
        <v>73512729918</v>
      </c>
      <c r="E15" s="9">
        <v>41464632</v>
      </c>
      <c r="G15" s="9">
        <v>73471265286</v>
      </c>
      <c r="I15" s="9">
        <v>234977558443</v>
      </c>
      <c r="K15" s="9">
        <v>333131038</v>
      </c>
      <c r="M15" s="9">
        <v>234644427405</v>
      </c>
    </row>
    <row r="16" spans="1:13" ht="21.75" customHeight="1">
      <c r="A16" s="8" t="s">
        <v>288</v>
      </c>
      <c r="C16" s="9">
        <v>15854</v>
      </c>
      <c r="E16" s="9">
        <v>0</v>
      </c>
      <c r="G16" s="9">
        <v>15854</v>
      </c>
      <c r="I16" s="9">
        <v>51386</v>
      </c>
      <c r="K16" s="9">
        <v>0</v>
      </c>
      <c r="M16" s="9">
        <v>51386</v>
      </c>
    </row>
    <row r="17" spans="1:13" ht="21.75" customHeight="1">
      <c r="A17" s="8" t="s">
        <v>278</v>
      </c>
      <c r="C17" s="9">
        <v>426641804477</v>
      </c>
      <c r="E17" s="9">
        <v>0</v>
      </c>
      <c r="G17" s="9">
        <v>426641804477</v>
      </c>
      <c r="I17" s="9">
        <v>1170510460286</v>
      </c>
      <c r="K17" s="9">
        <v>0</v>
      </c>
      <c r="M17" s="9">
        <v>1170510460286</v>
      </c>
    </row>
    <row r="18" spans="1:13" ht="21.75" customHeight="1">
      <c r="A18" s="8" t="s">
        <v>283</v>
      </c>
      <c r="C18" s="9">
        <v>283461</v>
      </c>
      <c r="E18" s="9">
        <v>0</v>
      </c>
      <c r="G18" s="9">
        <v>283461</v>
      </c>
      <c r="I18" s="9">
        <v>46685223472</v>
      </c>
      <c r="K18" s="9">
        <v>0</v>
      </c>
      <c r="M18" s="9">
        <v>46685223472</v>
      </c>
    </row>
    <row r="19" spans="1:13" ht="21.75" customHeight="1" thickBot="1">
      <c r="A19" s="15" t="s">
        <v>36</v>
      </c>
      <c r="C19" s="16">
        <f>SUM(C8:C18)</f>
        <v>2765327069191</v>
      </c>
      <c r="E19" s="16">
        <f>SUM(E8:E18)</f>
        <v>3026630692</v>
      </c>
      <c r="G19" s="16">
        <f>SUM(G8:G18)</f>
        <v>2762300438499</v>
      </c>
      <c r="I19" s="16">
        <f>SUM(I8:I18)</f>
        <v>6657068111348</v>
      </c>
      <c r="K19" s="16">
        <f>SUM(K8:K18)</f>
        <v>5854583650</v>
      </c>
      <c r="M19" s="16">
        <f>SUM(M8:M18)</f>
        <v>6651213524534</v>
      </c>
    </row>
    <row r="20" spans="1:13" ht="13.5" thickTop="1">
      <c r="C20" s="23"/>
      <c r="E20" s="23"/>
      <c r="G20" s="23"/>
      <c r="I20" s="23"/>
      <c r="K20" s="23"/>
      <c r="M20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23"/>
  <sheetViews>
    <sheetView rightToLeft="1" workbookViewId="0">
      <selection activeCell="O9" sqref="O9"/>
    </sheetView>
  </sheetViews>
  <sheetFormatPr defaultRowHeight="12.75"/>
  <cols>
    <col min="1" max="1" width="28" bestFit="1" customWidth="1"/>
    <col min="2" max="2" width="1.28515625" customWidth="1"/>
    <col min="3" max="3" width="10.85546875" customWidth="1"/>
    <col min="4" max="4" width="1.28515625" customWidth="1"/>
    <col min="5" max="5" width="17.7109375" customWidth="1"/>
    <col min="6" max="6" width="1.28515625" customWidth="1"/>
    <col min="7" max="7" width="17.85546875" customWidth="1"/>
    <col min="8" max="8" width="1.28515625" customWidth="1"/>
    <col min="9" max="9" width="21.85546875" customWidth="1"/>
    <col min="10" max="10" width="1.28515625" customWidth="1"/>
    <col min="11" max="11" width="12.140625" customWidth="1"/>
    <col min="12" max="12" width="1.28515625" customWidth="1"/>
    <col min="13" max="13" width="18.5703125" customWidth="1"/>
    <col min="14" max="14" width="1.28515625" customWidth="1"/>
    <col min="15" max="15" width="18.7109375" customWidth="1"/>
    <col min="16" max="16" width="1.28515625" customWidth="1"/>
    <col min="17" max="17" width="19.85546875" customWidth="1"/>
    <col min="18" max="18" width="1.28515625" customWidth="1"/>
    <col min="19" max="19" width="0.28515625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255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2" t="s">
        <v>196</v>
      </c>
      <c r="C6" s="52" t="s">
        <v>212</v>
      </c>
      <c r="D6" s="52"/>
      <c r="E6" s="52"/>
      <c r="F6" s="52"/>
      <c r="G6" s="52"/>
      <c r="H6" s="52"/>
      <c r="I6" s="52"/>
      <c r="K6" s="52" t="s">
        <v>213</v>
      </c>
      <c r="L6" s="52"/>
      <c r="M6" s="52"/>
      <c r="N6" s="52"/>
      <c r="O6" s="52"/>
      <c r="P6" s="52"/>
      <c r="Q6" s="52"/>
      <c r="R6" s="52"/>
    </row>
    <row r="7" spans="1:18" ht="29.1" customHeight="1">
      <c r="A7" s="52"/>
      <c r="C7" s="18" t="s">
        <v>13</v>
      </c>
      <c r="D7" s="3"/>
      <c r="E7" s="18" t="s">
        <v>256</v>
      </c>
      <c r="F7" s="3"/>
      <c r="G7" s="18" t="s">
        <v>257</v>
      </c>
      <c r="H7" s="3"/>
      <c r="I7" s="18" t="s">
        <v>258</v>
      </c>
      <c r="K7" s="18" t="s">
        <v>13</v>
      </c>
      <c r="L7" s="3"/>
      <c r="M7" s="18" t="s">
        <v>256</v>
      </c>
      <c r="N7" s="3"/>
      <c r="O7" s="18" t="s">
        <v>257</v>
      </c>
      <c r="P7" s="3"/>
      <c r="Q7" s="65" t="s">
        <v>258</v>
      </c>
      <c r="R7" s="65"/>
    </row>
    <row r="8" spans="1:18" ht="21.75" customHeight="1">
      <c r="A8" s="5" t="s">
        <v>20</v>
      </c>
      <c r="C8" s="6">
        <v>1</v>
      </c>
      <c r="E8" s="6">
        <v>1</v>
      </c>
      <c r="G8" s="6">
        <f>E8+I8</f>
        <v>-865</v>
      </c>
      <c r="I8" s="6">
        <v>-866</v>
      </c>
      <c r="K8" s="6">
        <v>1</v>
      </c>
      <c r="M8" s="6">
        <v>1</v>
      </c>
      <c r="O8" s="6">
        <f>M8+Q8</f>
        <v>-865</v>
      </c>
      <c r="Q8" s="54">
        <v>-866</v>
      </c>
      <c r="R8" s="54"/>
    </row>
    <row r="9" spans="1:18" ht="21.75" customHeight="1">
      <c r="A9" s="8" t="s">
        <v>70</v>
      </c>
      <c r="C9" s="9">
        <v>3240389</v>
      </c>
      <c r="E9" s="9">
        <v>203891581406</v>
      </c>
      <c r="G9" s="9">
        <f t="shared" ref="G9:G22" si="0">E9-I9</f>
        <v>177587157278</v>
      </c>
      <c r="I9" s="9">
        <v>26304424128</v>
      </c>
      <c r="K9" s="9">
        <v>3240389</v>
      </c>
      <c r="M9" s="9">
        <v>203891581406</v>
      </c>
      <c r="O9" s="9">
        <f t="shared" ref="O9:O21" si="1">M9-Q9</f>
        <v>177587157278</v>
      </c>
      <c r="Q9" s="49">
        <v>26304424128</v>
      </c>
      <c r="R9" s="49"/>
    </row>
    <row r="10" spans="1:18" ht="21.75" customHeight="1">
      <c r="A10" s="8" t="s">
        <v>68</v>
      </c>
      <c r="C10" s="9">
        <v>127125</v>
      </c>
      <c r="E10" s="9">
        <v>3446856976</v>
      </c>
      <c r="G10" s="9">
        <f t="shared" si="0"/>
        <v>3337898294</v>
      </c>
      <c r="I10" s="9">
        <v>108958682</v>
      </c>
      <c r="K10" s="9">
        <v>180652</v>
      </c>
      <c r="M10" s="9">
        <v>4853408727</v>
      </c>
      <c r="O10" s="9">
        <f t="shared" si="1"/>
        <v>4743450518</v>
      </c>
      <c r="Q10" s="49">
        <v>109958209</v>
      </c>
      <c r="R10" s="49"/>
    </row>
    <row r="11" spans="1:18" ht="21.75" customHeight="1">
      <c r="A11" s="8" t="s">
        <v>29</v>
      </c>
      <c r="C11" s="9">
        <v>46400000</v>
      </c>
      <c r="E11" s="9">
        <v>146521790693</v>
      </c>
      <c r="G11" s="9">
        <f t="shared" si="0"/>
        <v>133022994202</v>
      </c>
      <c r="I11" s="9">
        <v>13498796491</v>
      </c>
      <c r="K11" s="9">
        <v>46400000</v>
      </c>
      <c r="M11" s="9">
        <v>146521790693</v>
      </c>
      <c r="O11" s="9">
        <f t="shared" si="1"/>
        <v>133022994202</v>
      </c>
      <c r="Q11" s="49">
        <v>13498796491</v>
      </c>
      <c r="R11" s="49"/>
    </row>
    <row r="12" spans="1:18" ht="21.75" customHeight="1">
      <c r="A12" s="8" t="s">
        <v>31</v>
      </c>
      <c r="C12" s="9">
        <v>6000000</v>
      </c>
      <c r="E12" s="9">
        <v>97663156865</v>
      </c>
      <c r="G12" s="9">
        <f t="shared" si="0"/>
        <v>91401221615</v>
      </c>
      <c r="I12" s="9">
        <v>6261935250</v>
      </c>
      <c r="K12" s="9">
        <v>6000000</v>
      </c>
      <c r="M12" s="9">
        <v>97663156865</v>
      </c>
      <c r="O12" s="9">
        <f t="shared" si="1"/>
        <v>91401221615</v>
      </c>
      <c r="Q12" s="49">
        <v>6261935250</v>
      </c>
      <c r="R12" s="49"/>
    </row>
    <row r="13" spans="1:18" ht="21.75" customHeight="1">
      <c r="A13" s="8" t="s">
        <v>23</v>
      </c>
      <c r="C13" s="9">
        <v>1</v>
      </c>
      <c r="E13" s="9">
        <v>1</v>
      </c>
      <c r="G13" s="9">
        <f t="shared" si="0"/>
        <v>3068</v>
      </c>
      <c r="I13" s="9">
        <v>-3067</v>
      </c>
      <c r="K13" s="9">
        <v>1</v>
      </c>
      <c r="M13" s="9">
        <v>1</v>
      </c>
      <c r="O13" s="9">
        <f t="shared" si="1"/>
        <v>3068</v>
      </c>
      <c r="Q13" s="49">
        <v>-3067</v>
      </c>
      <c r="R13" s="49"/>
    </row>
    <row r="14" spans="1:18" ht="21.75" customHeight="1">
      <c r="A14" s="8" t="s">
        <v>26</v>
      </c>
      <c r="C14" s="9">
        <v>2</v>
      </c>
      <c r="E14" s="9">
        <v>2</v>
      </c>
      <c r="G14" s="9">
        <f t="shared" si="0"/>
        <v>4249</v>
      </c>
      <c r="I14" s="9">
        <v>-4247</v>
      </c>
      <c r="K14" s="9">
        <v>2</v>
      </c>
      <c r="M14" s="9">
        <v>2</v>
      </c>
      <c r="O14" s="9">
        <f t="shared" si="1"/>
        <v>4249</v>
      </c>
      <c r="Q14" s="49">
        <v>-4247</v>
      </c>
      <c r="R14" s="49"/>
    </row>
    <row r="15" spans="1:18" ht="21.75" customHeight="1">
      <c r="A15" s="8" t="s">
        <v>221</v>
      </c>
      <c r="C15" s="9">
        <v>0</v>
      </c>
      <c r="E15" s="9">
        <v>0</v>
      </c>
      <c r="G15" s="9">
        <f t="shared" si="0"/>
        <v>0</v>
      </c>
      <c r="I15" s="9">
        <v>0</v>
      </c>
      <c r="K15" s="9">
        <v>2000000</v>
      </c>
      <c r="M15" s="9">
        <v>24145803289</v>
      </c>
      <c r="O15" s="9">
        <f t="shared" si="1"/>
        <v>19657299156</v>
      </c>
      <c r="Q15" s="49">
        <v>4488504133</v>
      </c>
      <c r="R15" s="49"/>
    </row>
    <row r="16" spans="1:18" ht="21.75" customHeight="1">
      <c r="A16" s="8" t="s">
        <v>74</v>
      </c>
      <c r="C16" s="9">
        <v>0</v>
      </c>
      <c r="E16" s="9">
        <v>0</v>
      </c>
      <c r="G16" s="9">
        <f t="shared" si="0"/>
        <v>0</v>
      </c>
      <c r="I16" s="9">
        <v>0</v>
      </c>
      <c r="K16" s="9">
        <v>41424964</v>
      </c>
      <c r="M16" s="9">
        <v>3147160315684</v>
      </c>
      <c r="O16" s="9">
        <f t="shared" si="1"/>
        <v>2750461474918</v>
      </c>
      <c r="Q16" s="49">
        <v>396698840766</v>
      </c>
      <c r="R16" s="49"/>
    </row>
    <row r="17" spans="1:18" ht="21.75" customHeight="1">
      <c r="A17" s="8" t="s">
        <v>25</v>
      </c>
      <c r="C17" s="9">
        <v>0</v>
      </c>
      <c r="E17" s="9">
        <v>0</v>
      </c>
      <c r="G17" s="9">
        <f t="shared" si="0"/>
        <v>0</v>
      </c>
      <c r="I17" s="9">
        <v>0</v>
      </c>
      <c r="K17" s="9">
        <v>1</v>
      </c>
      <c r="M17" s="9">
        <v>1</v>
      </c>
      <c r="O17" s="9">
        <f t="shared" si="1"/>
        <v>1199</v>
      </c>
      <c r="Q17" s="49">
        <v>-1198</v>
      </c>
      <c r="R17" s="49"/>
    </row>
    <row r="18" spans="1:18" ht="21.75" customHeight="1">
      <c r="A18" s="8" t="s">
        <v>222</v>
      </c>
      <c r="C18" s="9">
        <v>0</v>
      </c>
      <c r="E18" s="9">
        <v>0</v>
      </c>
      <c r="G18" s="9">
        <f t="shared" si="0"/>
        <v>0</v>
      </c>
      <c r="I18" s="9">
        <v>0</v>
      </c>
      <c r="K18" s="9">
        <v>5000000</v>
      </c>
      <c r="M18" s="9">
        <v>54934000271</v>
      </c>
      <c r="O18" s="9">
        <f t="shared" si="1"/>
        <v>50067200271</v>
      </c>
      <c r="Q18" s="49">
        <v>4866800000</v>
      </c>
      <c r="R18" s="49"/>
    </row>
    <row r="19" spans="1:18" ht="21.75" customHeight="1">
      <c r="A19" s="8" t="s">
        <v>161</v>
      </c>
      <c r="C19" s="9">
        <v>9485000</v>
      </c>
      <c r="E19" s="9">
        <v>7482116825942</v>
      </c>
      <c r="G19" s="9">
        <f t="shared" si="0"/>
        <v>6581233547633</v>
      </c>
      <c r="I19" s="9">
        <v>900883278309</v>
      </c>
      <c r="K19" s="9">
        <v>9485000</v>
      </c>
      <c r="M19" s="9">
        <v>7482116825942</v>
      </c>
      <c r="O19" s="9">
        <f t="shared" si="1"/>
        <v>6581233547633</v>
      </c>
      <c r="Q19" s="49">
        <v>900883278309</v>
      </c>
      <c r="R19" s="49"/>
    </row>
    <row r="20" spans="1:18" ht="21.75" customHeight="1">
      <c r="A20" s="8" t="s">
        <v>108</v>
      </c>
      <c r="C20" s="9">
        <v>90000</v>
      </c>
      <c r="E20" s="9">
        <v>90000000000</v>
      </c>
      <c r="G20" s="9">
        <f t="shared" si="0"/>
        <v>82449143887</v>
      </c>
      <c r="I20" s="9">
        <v>7550856113</v>
      </c>
      <c r="K20" s="9">
        <v>90000</v>
      </c>
      <c r="M20" s="9">
        <v>90000000000</v>
      </c>
      <c r="O20" s="9">
        <f t="shared" si="1"/>
        <v>82449143887</v>
      </c>
      <c r="Q20" s="49">
        <v>7550856113</v>
      </c>
      <c r="R20" s="49"/>
    </row>
    <row r="21" spans="1:18" ht="21.75" customHeight="1">
      <c r="A21" s="8" t="s">
        <v>143</v>
      </c>
      <c r="C21" s="9">
        <v>0</v>
      </c>
      <c r="E21" s="9">
        <v>0</v>
      </c>
      <c r="G21" s="9">
        <f t="shared" si="0"/>
        <v>0</v>
      </c>
      <c r="I21" s="9">
        <v>0</v>
      </c>
      <c r="K21" s="9">
        <v>6000000</v>
      </c>
      <c r="M21" s="9">
        <v>4668180000000</v>
      </c>
      <c r="O21" s="9">
        <f t="shared" si="1"/>
        <v>4623112619034</v>
      </c>
      <c r="Q21" s="49">
        <v>45067380966</v>
      </c>
      <c r="R21" s="49"/>
    </row>
    <row r="22" spans="1:18" ht="21.75" customHeight="1">
      <c r="A22" s="11" t="s">
        <v>228</v>
      </c>
      <c r="C22" s="13">
        <v>0</v>
      </c>
      <c r="E22" s="13">
        <v>0</v>
      </c>
      <c r="G22" s="9">
        <f t="shared" si="0"/>
        <v>0</v>
      </c>
      <c r="I22" s="13">
        <v>0</v>
      </c>
      <c r="K22" s="13">
        <v>90000</v>
      </c>
      <c r="M22" s="13">
        <v>90000000000</v>
      </c>
      <c r="O22" s="9">
        <f>M22-Q22</f>
        <v>84895812787</v>
      </c>
      <c r="Q22" s="51">
        <v>5104187213</v>
      </c>
      <c r="R22" s="51"/>
    </row>
    <row r="23" spans="1:18" ht="21.75" customHeight="1">
      <c r="A23" s="15" t="s">
        <v>36</v>
      </c>
      <c r="C23" s="16">
        <v>65342518</v>
      </c>
      <c r="E23" s="16">
        <v>8023640211886</v>
      </c>
      <c r="G23" s="16">
        <v>7072011874407</v>
      </c>
      <c r="I23" s="16">
        <f>SUM(I8:I22)</f>
        <v>954608240793</v>
      </c>
      <c r="K23" s="16">
        <v>119911010</v>
      </c>
      <c r="M23" s="16">
        <v>16009466882882</v>
      </c>
      <c r="O23" s="16">
        <v>14606010304221</v>
      </c>
      <c r="Q23" s="60">
        <f>SUM(Q8:R22)</f>
        <v>1410834952200</v>
      </c>
      <c r="R23" s="60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T78"/>
  <sheetViews>
    <sheetView rightToLeft="1" tabSelected="1" workbookViewId="0">
      <selection activeCell="K71" sqref="K71:K72"/>
    </sheetView>
  </sheetViews>
  <sheetFormatPr defaultRowHeight="12.75"/>
  <cols>
    <col min="1" max="1" width="29.4257812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5.7109375" customWidth="1"/>
    <col min="18" max="18" width="1.28515625" customWidth="1"/>
    <col min="19" max="19" width="0.28515625" customWidth="1"/>
    <col min="20" max="20" width="17.7109375" bestFit="1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259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2" t="s">
        <v>196</v>
      </c>
      <c r="C6" s="52" t="s">
        <v>212</v>
      </c>
      <c r="D6" s="52"/>
      <c r="E6" s="52"/>
      <c r="F6" s="52"/>
      <c r="G6" s="52"/>
      <c r="H6" s="52"/>
      <c r="I6" s="52"/>
      <c r="K6" s="52" t="s">
        <v>213</v>
      </c>
      <c r="L6" s="52"/>
      <c r="M6" s="52"/>
      <c r="N6" s="52"/>
      <c r="O6" s="52"/>
      <c r="P6" s="52"/>
      <c r="Q6" s="52"/>
      <c r="R6" s="52"/>
    </row>
    <row r="7" spans="1:18" ht="29.1" customHeight="1">
      <c r="A7" s="52"/>
      <c r="C7" s="18" t="s">
        <v>13</v>
      </c>
      <c r="D7" s="3"/>
      <c r="E7" s="18" t="s">
        <v>15</v>
      </c>
      <c r="F7" s="3"/>
      <c r="G7" s="18" t="s">
        <v>257</v>
      </c>
      <c r="H7" s="3"/>
      <c r="I7" s="18" t="s">
        <v>260</v>
      </c>
      <c r="K7" s="18" t="s">
        <v>13</v>
      </c>
      <c r="L7" s="3"/>
      <c r="M7" s="18" t="s">
        <v>15</v>
      </c>
      <c r="N7" s="3"/>
      <c r="O7" s="18" t="s">
        <v>257</v>
      </c>
      <c r="P7" s="3"/>
      <c r="Q7" s="65" t="s">
        <v>260</v>
      </c>
      <c r="R7" s="65"/>
    </row>
    <row r="8" spans="1:18" ht="21.75" customHeight="1">
      <c r="A8" s="5" t="s">
        <v>26</v>
      </c>
      <c r="C8" s="6">
        <v>290776219</v>
      </c>
      <c r="E8" s="6">
        <v>617739558808</v>
      </c>
      <c r="G8" s="6">
        <v>617739558808</v>
      </c>
      <c r="I8" s="6">
        <v>0</v>
      </c>
      <c r="K8" s="6">
        <v>290776219</v>
      </c>
      <c r="M8" s="6">
        <v>617739558808</v>
      </c>
      <c r="O8" s="6">
        <v>617739558808</v>
      </c>
      <c r="Q8" s="54">
        <v>0</v>
      </c>
      <c r="R8" s="54"/>
    </row>
    <row r="9" spans="1:18" ht="21.75" customHeight="1">
      <c r="A9" s="8" t="s">
        <v>32</v>
      </c>
      <c r="C9" s="9">
        <v>10000000</v>
      </c>
      <c r="E9" s="9">
        <v>90891932000</v>
      </c>
      <c r="G9" s="9">
        <v>90776076715</v>
      </c>
      <c r="I9" s="9">
        <v>115855284</v>
      </c>
      <c r="K9" s="9">
        <v>10000000</v>
      </c>
      <c r="M9" s="9">
        <v>90891932000</v>
      </c>
      <c r="O9" s="9">
        <v>90776076715</v>
      </c>
      <c r="Q9" s="49">
        <v>115855284</v>
      </c>
      <c r="R9" s="49"/>
    </row>
    <row r="10" spans="1:18" ht="21.75" customHeight="1">
      <c r="A10" s="8" t="s">
        <v>27</v>
      </c>
      <c r="C10" s="9">
        <v>15500000</v>
      </c>
      <c r="E10" s="9">
        <v>214092175200</v>
      </c>
      <c r="G10" s="9">
        <v>127501733650</v>
      </c>
      <c r="I10" s="9">
        <v>86590441550</v>
      </c>
      <c r="K10" s="9">
        <v>15500000</v>
      </c>
      <c r="M10" s="9">
        <v>214092175200</v>
      </c>
      <c r="O10" s="9">
        <v>122426272600</v>
      </c>
      <c r="Q10" s="49">
        <v>91665902600</v>
      </c>
      <c r="R10" s="49"/>
    </row>
    <row r="11" spans="1:18" ht="21.75" customHeight="1">
      <c r="A11" s="8" t="s">
        <v>30</v>
      </c>
      <c r="C11" s="9">
        <v>130000000</v>
      </c>
      <c r="E11" s="9">
        <v>578801013700</v>
      </c>
      <c r="G11" s="9">
        <v>549132140700</v>
      </c>
      <c r="I11" s="9">
        <v>29668873000</v>
      </c>
      <c r="K11" s="9">
        <v>130000000</v>
      </c>
      <c r="M11" s="9">
        <v>578801013700</v>
      </c>
      <c r="O11" s="9">
        <v>564353562500</v>
      </c>
      <c r="Q11" s="49">
        <v>14447451199</v>
      </c>
      <c r="R11" s="49"/>
    </row>
    <row r="12" spans="1:18" ht="21.75" customHeight="1">
      <c r="A12" s="8" t="s">
        <v>289</v>
      </c>
      <c r="C12" s="9">
        <v>6000000</v>
      </c>
      <c r="E12" s="9">
        <v>128273682704</v>
      </c>
      <c r="G12" s="9">
        <v>93114616800</v>
      </c>
      <c r="I12" s="9">
        <v>-952579200</v>
      </c>
      <c r="K12" s="9">
        <v>0</v>
      </c>
      <c r="M12" s="9">
        <v>0</v>
      </c>
      <c r="O12" s="9">
        <v>0</v>
      </c>
      <c r="Q12" s="9">
        <v>0</v>
      </c>
      <c r="R12" s="9"/>
    </row>
    <row r="13" spans="1:18" ht="21.75" customHeight="1">
      <c r="A13" s="8" t="s">
        <v>70</v>
      </c>
      <c r="C13" s="9">
        <v>3240389</v>
      </c>
      <c r="E13" s="9">
        <v>160201591771</v>
      </c>
      <c r="G13" s="9">
        <v>186595373189.60001</v>
      </c>
      <c r="I13" s="9">
        <v>-8538184254</v>
      </c>
      <c r="K13" s="9">
        <v>0</v>
      </c>
      <c r="M13" s="9">
        <v>0</v>
      </c>
      <c r="O13" s="9">
        <v>0</v>
      </c>
      <c r="Q13" s="9">
        <v>0</v>
      </c>
      <c r="R13" s="9"/>
    </row>
    <row r="14" spans="1:18" ht="21.75" customHeight="1">
      <c r="A14" s="8" t="s">
        <v>28</v>
      </c>
      <c r="C14" s="9">
        <v>300000</v>
      </c>
      <c r="E14" s="9">
        <v>53490298890</v>
      </c>
      <c r="G14" s="9">
        <v>39871393140</v>
      </c>
      <c r="I14" s="9">
        <v>13618905750</v>
      </c>
      <c r="K14" s="9">
        <v>300000</v>
      </c>
      <c r="M14" s="9">
        <v>53490298890</v>
      </c>
      <c r="O14" s="9">
        <v>37799533380</v>
      </c>
      <c r="Q14" s="49">
        <v>15690765510</v>
      </c>
      <c r="R14" s="49"/>
    </row>
    <row r="15" spans="1:18" ht="21.75" customHeight="1">
      <c r="A15" s="8" t="s">
        <v>25</v>
      </c>
      <c r="C15" s="9">
        <v>24427180</v>
      </c>
      <c r="E15" s="9">
        <v>55190740935</v>
      </c>
      <c r="G15" s="9">
        <v>28552785604</v>
      </c>
      <c r="I15" s="9">
        <v>26637955331</v>
      </c>
      <c r="K15" s="9">
        <v>24427180</v>
      </c>
      <c r="M15" s="9">
        <v>55190740935</v>
      </c>
      <c r="O15" s="9">
        <v>29279936341</v>
      </c>
      <c r="Q15" s="49">
        <v>25910804594</v>
      </c>
      <c r="R15" s="49"/>
    </row>
    <row r="16" spans="1:18" ht="21.75" customHeight="1">
      <c r="A16" s="8" t="s">
        <v>20</v>
      </c>
      <c r="C16" s="9">
        <v>71097005</v>
      </c>
      <c r="E16" s="9">
        <v>93545885750</v>
      </c>
      <c r="G16" s="9">
        <v>66385127134</v>
      </c>
      <c r="I16" s="9">
        <v>27160758616</v>
      </c>
      <c r="K16" s="9">
        <v>71097005</v>
      </c>
      <c r="M16" s="9">
        <v>93545885750</v>
      </c>
      <c r="O16" s="9">
        <v>61587902156</v>
      </c>
      <c r="Q16" s="49">
        <v>31957983594</v>
      </c>
      <c r="R16" s="49"/>
    </row>
    <row r="17" spans="1:18" ht="21.75" customHeight="1">
      <c r="A17" s="8" t="s">
        <v>22</v>
      </c>
      <c r="C17" s="9">
        <v>20200000</v>
      </c>
      <c r="E17" s="9">
        <v>232308267860</v>
      </c>
      <c r="G17" s="9">
        <v>139104346760</v>
      </c>
      <c r="I17" s="9">
        <v>93203921100</v>
      </c>
      <c r="K17" s="9">
        <v>20200000</v>
      </c>
      <c r="M17" s="9">
        <v>232308267860</v>
      </c>
      <c r="O17" s="9">
        <v>139104346760</v>
      </c>
      <c r="Q17" s="49">
        <v>93203921100</v>
      </c>
      <c r="R17" s="49"/>
    </row>
    <row r="18" spans="1:18" ht="21.75" customHeight="1">
      <c r="A18" s="8" t="s">
        <v>19</v>
      </c>
      <c r="C18" s="9">
        <v>107463221</v>
      </c>
      <c r="E18" s="9">
        <v>68458084453</v>
      </c>
      <c r="G18" s="9">
        <v>41266789226</v>
      </c>
      <c r="I18" s="9">
        <v>27191295227</v>
      </c>
      <c r="K18" s="9">
        <v>107463221</v>
      </c>
      <c r="M18" s="9">
        <v>68458084453</v>
      </c>
      <c r="O18" s="9">
        <v>40087708000</v>
      </c>
      <c r="Q18" s="49">
        <v>28370376453</v>
      </c>
      <c r="R18" s="49"/>
    </row>
    <row r="19" spans="1:18" ht="21.75" customHeight="1">
      <c r="A19" s="8" t="s">
        <v>84</v>
      </c>
      <c r="C19" s="9">
        <v>15185000</v>
      </c>
      <c r="E19" s="9">
        <v>380206269652</v>
      </c>
      <c r="G19" s="9">
        <v>281548984508</v>
      </c>
      <c r="I19" s="9">
        <v>98657285144</v>
      </c>
      <c r="K19" s="9">
        <v>15185000</v>
      </c>
      <c r="M19" s="9">
        <v>380206269652</v>
      </c>
      <c r="O19" s="9">
        <v>300865329495</v>
      </c>
      <c r="Q19" s="49">
        <v>79340940157</v>
      </c>
      <c r="R19" s="49"/>
    </row>
    <row r="20" spans="1:18" ht="21.75" customHeight="1">
      <c r="A20" s="8" t="s">
        <v>23</v>
      </c>
      <c r="C20" s="9">
        <v>51764596</v>
      </c>
      <c r="E20" s="9">
        <v>266067880385</v>
      </c>
      <c r="G20" s="9">
        <v>158818896940</v>
      </c>
      <c r="I20" s="9">
        <v>107248983445</v>
      </c>
      <c r="K20" s="9">
        <v>51764596</v>
      </c>
      <c r="M20" s="9">
        <v>266067880385</v>
      </c>
      <c r="O20" s="9">
        <v>158818896940</v>
      </c>
      <c r="Q20" s="49">
        <v>107248983445</v>
      </c>
      <c r="R20" s="49"/>
    </row>
    <row r="21" spans="1:18" ht="21.75" customHeight="1">
      <c r="A21" s="8" t="s">
        <v>85</v>
      </c>
      <c r="C21" s="9">
        <v>130571</v>
      </c>
      <c r="E21" s="9">
        <v>230054481181</v>
      </c>
      <c r="G21" s="9">
        <v>150200501856</v>
      </c>
      <c r="I21" s="9">
        <v>79853979325</v>
      </c>
      <c r="K21" s="9">
        <v>130571</v>
      </c>
      <c r="M21" s="9">
        <v>230054481181</v>
      </c>
      <c r="O21" s="9">
        <v>162439313399</v>
      </c>
      <c r="Q21" s="49">
        <v>67615167782</v>
      </c>
      <c r="R21" s="49"/>
    </row>
    <row r="22" spans="1:18" ht="21.75" customHeight="1">
      <c r="A22" s="8" t="s">
        <v>69</v>
      </c>
      <c r="C22" s="9">
        <v>400700</v>
      </c>
      <c r="E22" s="9">
        <v>163077201070</v>
      </c>
      <c r="G22" s="9">
        <v>113896863311</v>
      </c>
      <c r="I22" s="9">
        <v>49180337759</v>
      </c>
      <c r="K22" s="9">
        <v>400700</v>
      </c>
      <c r="M22" s="9">
        <v>163077201070</v>
      </c>
      <c r="O22" s="9">
        <v>122071931608</v>
      </c>
      <c r="Q22" s="49">
        <v>41005269462</v>
      </c>
      <c r="R22" s="49"/>
    </row>
    <row r="23" spans="1:18" ht="21.75" customHeight="1">
      <c r="A23" s="8" t="s">
        <v>21</v>
      </c>
      <c r="C23" s="9">
        <v>21379311</v>
      </c>
      <c r="E23" s="9">
        <v>160590350369</v>
      </c>
      <c r="G23" s="9">
        <v>93571061000</v>
      </c>
      <c r="I23" s="9">
        <v>67019289369</v>
      </c>
      <c r="K23" s="9">
        <v>21379311</v>
      </c>
      <c r="M23" s="9">
        <v>160590350369</v>
      </c>
      <c r="O23" s="9">
        <v>89800435000</v>
      </c>
      <c r="Q23" s="49">
        <v>70789915369</v>
      </c>
      <c r="R23" s="49"/>
    </row>
    <row r="24" spans="1:18" ht="21.75" customHeight="1">
      <c r="A24" s="8" t="s">
        <v>33</v>
      </c>
      <c r="C24" s="9">
        <v>1400000</v>
      </c>
      <c r="E24" s="9">
        <v>70750835540</v>
      </c>
      <c r="G24" s="9">
        <v>71491948360</v>
      </c>
      <c r="I24" s="9">
        <v>-741112820</v>
      </c>
      <c r="K24" s="9">
        <v>1400000</v>
      </c>
      <c r="M24" s="9">
        <v>70750835540</v>
      </c>
      <c r="O24" s="9">
        <v>71491948360</v>
      </c>
      <c r="Q24" s="49">
        <v>-741112820</v>
      </c>
      <c r="R24" s="49"/>
    </row>
    <row r="25" spans="1:18" ht="21.75" customHeight="1">
      <c r="A25" s="8" t="s">
        <v>35</v>
      </c>
      <c r="C25" s="9">
        <v>50000</v>
      </c>
      <c r="E25" s="9">
        <v>2307027750</v>
      </c>
      <c r="G25" s="9">
        <v>1749613770</v>
      </c>
      <c r="I25" s="9">
        <v>557413980</v>
      </c>
      <c r="K25" s="9">
        <v>50000</v>
      </c>
      <c r="M25" s="9">
        <v>2307027750</v>
      </c>
      <c r="O25" s="9">
        <v>1749613770</v>
      </c>
      <c r="Q25" s="49">
        <v>557413980</v>
      </c>
      <c r="R25" s="49"/>
    </row>
    <row r="26" spans="1:18" ht="21.75" customHeight="1">
      <c r="A26" s="8" t="s">
        <v>82</v>
      </c>
      <c r="C26" s="9">
        <v>9100000</v>
      </c>
      <c r="E26" s="9">
        <v>476021000000</v>
      </c>
      <c r="G26" s="9">
        <v>316798300000</v>
      </c>
      <c r="I26" s="9">
        <v>159222700000</v>
      </c>
      <c r="K26" s="9">
        <v>9100000</v>
      </c>
      <c r="M26" s="9">
        <v>476021000000</v>
      </c>
      <c r="O26" s="9">
        <v>325470600000</v>
      </c>
      <c r="Q26" s="49">
        <v>150550400000</v>
      </c>
      <c r="R26" s="49"/>
    </row>
    <row r="27" spans="1:18" ht="21.75" customHeight="1">
      <c r="A27" s="8" t="s">
        <v>73</v>
      </c>
      <c r="C27" s="9">
        <v>7882000</v>
      </c>
      <c r="E27" s="9">
        <v>1196114607996</v>
      </c>
      <c r="G27" s="9">
        <v>1456325725500</v>
      </c>
      <c r="I27" s="9">
        <v>-260211117503</v>
      </c>
      <c r="K27" s="9">
        <v>7882000</v>
      </c>
      <c r="M27" s="9">
        <v>1196114607996</v>
      </c>
      <c r="O27" s="9">
        <v>1501744533110</v>
      </c>
      <c r="Q27" s="49">
        <v>-305629925114</v>
      </c>
      <c r="R27" s="49"/>
    </row>
    <row r="28" spans="1:18" ht="21.75" customHeight="1">
      <c r="A28" s="8" t="s">
        <v>68</v>
      </c>
      <c r="C28" s="9">
        <v>15080000</v>
      </c>
      <c r="E28" s="9">
        <v>583758260800</v>
      </c>
      <c r="G28" s="9">
        <v>396258205838</v>
      </c>
      <c r="I28" s="9">
        <v>187500054962</v>
      </c>
      <c r="K28" s="9">
        <v>15080000</v>
      </c>
      <c r="M28" s="9">
        <v>583758260800</v>
      </c>
      <c r="O28" s="9">
        <v>396895436043</v>
      </c>
      <c r="Q28" s="49">
        <v>186862824757</v>
      </c>
      <c r="R28" s="49"/>
    </row>
    <row r="29" spans="1:18" ht="21.75" customHeight="1">
      <c r="A29" s="8" t="s">
        <v>77</v>
      </c>
      <c r="C29" s="9">
        <v>4784000</v>
      </c>
      <c r="E29" s="9">
        <v>108299297392</v>
      </c>
      <c r="G29" s="9">
        <v>77928718753</v>
      </c>
      <c r="I29" s="9">
        <v>30370578639</v>
      </c>
      <c r="K29" s="9">
        <v>4784000</v>
      </c>
      <c r="M29" s="9">
        <v>108299297392</v>
      </c>
      <c r="O29" s="9">
        <v>80334309140</v>
      </c>
      <c r="Q29" s="49">
        <v>27964988252</v>
      </c>
      <c r="R29" s="49"/>
    </row>
    <row r="30" spans="1:18" ht="21.75" customHeight="1">
      <c r="A30" s="8" t="s">
        <v>74</v>
      </c>
      <c r="C30" s="9">
        <v>41486447</v>
      </c>
      <c r="E30" s="9">
        <v>2442691299389</v>
      </c>
      <c r="G30" s="9">
        <v>2921568139156</v>
      </c>
      <c r="I30" s="9">
        <v>-478876839766</v>
      </c>
      <c r="K30" s="9">
        <v>41486447</v>
      </c>
      <c r="M30" s="9">
        <v>2442691299389</v>
      </c>
      <c r="O30" s="9">
        <v>2733563095878</v>
      </c>
      <c r="Q30" s="49">
        <v>-290871796488</v>
      </c>
      <c r="R30" s="49"/>
    </row>
    <row r="31" spans="1:18" ht="21.75" customHeight="1">
      <c r="A31" s="8" t="s">
        <v>223</v>
      </c>
      <c r="C31" s="9">
        <v>10000</v>
      </c>
      <c r="E31" s="9">
        <v>25873410000</v>
      </c>
      <c r="G31" s="9">
        <v>15455520000</v>
      </c>
      <c r="I31" s="9">
        <v>10417890000</v>
      </c>
      <c r="K31" s="9">
        <v>10000</v>
      </c>
      <c r="M31" s="9">
        <v>25873410000</v>
      </c>
      <c r="O31" s="9">
        <v>17969110000</v>
      </c>
      <c r="Q31" s="49">
        <v>7904300000</v>
      </c>
      <c r="R31" s="49"/>
    </row>
    <row r="32" spans="1:18" ht="21.75" customHeight="1">
      <c r="A32" s="8" t="s">
        <v>83</v>
      </c>
      <c r="C32" s="9">
        <v>67248</v>
      </c>
      <c r="E32" s="9">
        <v>366735354048</v>
      </c>
      <c r="G32" s="9">
        <v>233594045008</v>
      </c>
      <c r="I32" s="9">
        <v>133141309040</v>
      </c>
      <c r="K32" s="9">
        <v>67248</v>
      </c>
      <c r="M32" s="9">
        <v>366735354048</v>
      </c>
      <c r="O32" s="9">
        <v>251740245328</v>
      </c>
      <c r="Q32" s="49">
        <v>114995108720</v>
      </c>
      <c r="R32" s="49"/>
    </row>
    <row r="33" spans="1:20" ht="21.75" customHeight="1">
      <c r="A33" s="8" t="s">
        <v>67</v>
      </c>
      <c r="C33" s="9">
        <v>6900000</v>
      </c>
      <c r="E33" s="9">
        <v>142177936890</v>
      </c>
      <c r="G33" s="9">
        <v>82919345850</v>
      </c>
      <c r="I33" s="9">
        <v>59258591040</v>
      </c>
      <c r="K33" s="9">
        <v>6900000</v>
      </c>
      <c r="M33" s="9">
        <v>142177936890</v>
      </c>
      <c r="O33" s="9">
        <v>79649384100</v>
      </c>
      <c r="Q33" s="49">
        <v>62528552790</v>
      </c>
      <c r="R33" s="49"/>
    </row>
    <row r="34" spans="1:20" ht="21.75" customHeight="1">
      <c r="A34" s="8" t="s">
        <v>24</v>
      </c>
      <c r="C34" s="9">
        <v>3933785</v>
      </c>
      <c r="E34" s="9">
        <v>44849799914</v>
      </c>
      <c r="G34" s="9">
        <v>26328276798</v>
      </c>
      <c r="I34" s="9">
        <v>18521523116</v>
      </c>
      <c r="K34" s="9">
        <v>3933785</v>
      </c>
      <c r="M34" s="9">
        <v>44849799914</v>
      </c>
      <c r="O34" s="9">
        <v>27386091923</v>
      </c>
      <c r="Q34" s="49">
        <v>17463707991</v>
      </c>
      <c r="R34" s="49"/>
    </row>
    <row r="35" spans="1:20" ht="21.75" customHeight="1">
      <c r="A35" s="8" t="s">
        <v>72</v>
      </c>
      <c r="C35" s="9">
        <v>1310000</v>
      </c>
      <c r="E35" s="9">
        <v>26530529113</v>
      </c>
      <c r="G35" s="9">
        <v>22374310453</v>
      </c>
      <c r="I35" s="9">
        <v>4156218660</v>
      </c>
      <c r="K35" s="9">
        <v>1310000</v>
      </c>
      <c r="M35" s="9">
        <v>26530529113</v>
      </c>
      <c r="O35" s="9">
        <v>22597805230</v>
      </c>
      <c r="Q35" s="49">
        <v>3932723883</v>
      </c>
      <c r="R35" s="49"/>
    </row>
    <row r="36" spans="1:20" ht="21.75" customHeight="1">
      <c r="A36" s="8" t="s">
        <v>75</v>
      </c>
      <c r="C36" s="9">
        <v>45219000</v>
      </c>
      <c r="E36" s="9">
        <v>1428154155001</v>
      </c>
      <c r="G36" s="9">
        <v>1750133566500</v>
      </c>
      <c r="I36" s="9">
        <v>-321979411498</v>
      </c>
      <c r="K36" s="9">
        <v>45219000</v>
      </c>
      <c r="M36" s="9">
        <v>1428154155001</v>
      </c>
      <c r="O36" s="9">
        <v>1902176846467</v>
      </c>
      <c r="Q36" s="49">
        <v>-474022691465</v>
      </c>
      <c r="R36" s="49"/>
    </row>
    <row r="37" spans="1:20" ht="21.75" customHeight="1">
      <c r="A37" s="8" t="s">
        <v>80</v>
      </c>
      <c r="C37" s="9">
        <v>10000000</v>
      </c>
      <c r="E37" s="9">
        <v>209517000000</v>
      </c>
      <c r="G37" s="9">
        <v>156529153000</v>
      </c>
      <c r="I37" s="9">
        <v>52987847000</v>
      </c>
      <c r="K37" s="9">
        <v>10000000</v>
      </c>
      <c r="M37" s="9">
        <v>209517000000</v>
      </c>
      <c r="O37" s="9">
        <v>162625100000</v>
      </c>
      <c r="Q37" s="49">
        <v>46891900000</v>
      </c>
      <c r="R37" s="49"/>
    </row>
    <row r="38" spans="1:20" ht="21.75" customHeight="1">
      <c r="A38" s="8" t="s">
        <v>76</v>
      </c>
      <c r="C38" s="9">
        <v>5000000</v>
      </c>
      <c r="E38" s="9">
        <v>59123702000</v>
      </c>
      <c r="G38" s="9">
        <v>45674706000</v>
      </c>
      <c r="I38" s="9">
        <v>13448996000</v>
      </c>
      <c r="K38" s="9">
        <v>5000000</v>
      </c>
      <c r="M38" s="9">
        <v>59123702000</v>
      </c>
      <c r="O38" s="9">
        <v>48438335000</v>
      </c>
      <c r="Q38" s="49">
        <v>10685367000</v>
      </c>
      <c r="R38" s="49"/>
    </row>
    <row r="39" spans="1:20" ht="21.75" customHeight="1">
      <c r="A39" s="8" t="s">
        <v>78</v>
      </c>
      <c r="C39" s="9">
        <v>5000000</v>
      </c>
      <c r="E39" s="9">
        <v>57392692500</v>
      </c>
      <c r="G39" s="9">
        <v>42936019500</v>
      </c>
      <c r="I39" s="9">
        <v>14456673000</v>
      </c>
      <c r="K39" s="9">
        <v>5000000</v>
      </c>
      <c r="M39" s="9">
        <v>57392692500</v>
      </c>
      <c r="O39" s="9">
        <v>46383073000</v>
      </c>
      <c r="Q39" s="49">
        <v>11009579490</v>
      </c>
      <c r="R39" s="49"/>
      <c r="T39" s="23"/>
    </row>
    <row r="40" spans="1:20" ht="21.75" customHeight="1">
      <c r="A40" s="8" t="s">
        <v>79</v>
      </c>
      <c r="C40" s="9">
        <v>5250000</v>
      </c>
      <c r="E40" s="9">
        <v>236643859462</v>
      </c>
      <c r="G40" s="9">
        <v>213436695543</v>
      </c>
      <c r="I40" s="9">
        <v>23207163919</v>
      </c>
      <c r="K40" s="9">
        <v>5250000</v>
      </c>
      <c r="M40" s="9">
        <v>236643859462</v>
      </c>
      <c r="O40" s="9">
        <v>212529592209</v>
      </c>
      <c r="Q40" s="49">
        <v>24114267253</v>
      </c>
      <c r="R40" s="49"/>
    </row>
    <row r="41" spans="1:20" ht="21.75" customHeight="1">
      <c r="A41" s="8" t="s">
        <v>81</v>
      </c>
      <c r="C41" s="9">
        <v>3000000</v>
      </c>
      <c r="E41" s="9">
        <v>33456871800</v>
      </c>
      <c r="G41" s="9">
        <v>28126160700</v>
      </c>
      <c r="I41" s="9">
        <v>5330711100</v>
      </c>
      <c r="K41" s="9">
        <v>3000000</v>
      </c>
      <c r="M41" s="9">
        <v>33456871800</v>
      </c>
      <c r="O41" s="9">
        <v>28138133100</v>
      </c>
      <c r="Q41" s="49">
        <v>5318738700</v>
      </c>
      <c r="R41" s="49"/>
    </row>
    <row r="42" spans="1:20" ht="21.75" customHeight="1">
      <c r="A42" s="8" t="s">
        <v>71</v>
      </c>
      <c r="C42" s="9">
        <v>5000000</v>
      </c>
      <c r="E42" s="9">
        <v>60839746000</v>
      </c>
      <c r="G42" s="9">
        <v>45924131000</v>
      </c>
      <c r="I42" s="9">
        <v>14915574987</v>
      </c>
      <c r="K42" s="9">
        <v>5000000</v>
      </c>
      <c r="M42" s="9">
        <v>60839746000</v>
      </c>
      <c r="O42" s="9">
        <v>49750310500</v>
      </c>
      <c r="Q42" s="49">
        <v>11089435500</v>
      </c>
      <c r="R42" s="49"/>
    </row>
    <row r="43" spans="1:20" ht="21.75" customHeight="1">
      <c r="A43" s="8" t="s">
        <v>34</v>
      </c>
      <c r="C43" s="9">
        <v>853980</v>
      </c>
      <c r="E43" s="9">
        <v>17879691300</v>
      </c>
      <c r="G43" s="9">
        <v>18794413406</v>
      </c>
      <c r="I43" s="9">
        <v>-914722105</v>
      </c>
      <c r="K43" s="9">
        <v>853980</v>
      </c>
      <c r="M43" s="9">
        <v>17879691300</v>
      </c>
      <c r="O43" s="9">
        <v>18794413406</v>
      </c>
      <c r="Q43" s="49">
        <v>-914722105</v>
      </c>
      <c r="R43" s="49"/>
    </row>
    <row r="44" spans="1:20" ht="21.75" customHeight="1">
      <c r="A44" s="8" t="s">
        <v>88</v>
      </c>
      <c r="C44" s="9">
        <v>2000000</v>
      </c>
      <c r="E44" s="9">
        <v>19352748800</v>
      </c>
      <c r="G44" s="9">
        <v>20024000000</v>
      </c>
      <c r="I44" s="9">
        <v>-671251199</v>
      </c>
      <c r="K44" s="9">
        <v>2000000</v>
      </c>
      <c r="M44" s="9">
        <v>19352748800</v>
      </c>
      <c r="O44" s="9">
        <v>20024000000</v>
      </c>
      <c r="Q44" s="49">
        <v>-671251199</v>
      </c>
      <c r="R44" s="49"/>
    </row>
    <row r="45" spans="1:20" ht="21.75" customHeight="1">
      <c r="A45" s="8" t="s">
        <v>87</v>
      </c>
      <c r="C45" s="9">
        <v>18000000</v>
      </c>
      <c r="E45" s="9">
        <v>203147683200</v>
      </c>
      <c r="G45" s="9">
        <v>200321470650</v>
      </c>
      <c r="I45" s="9">
        <v>2826212550</v>
      </c>
      <c r="K45" s="9">
        <v>18000000</v>
      </c>
      <c r="M45" s="9">
        <v>203147683200</v>
      </c>
      <c r="O45" s="9">
        <v>200321470650</v>
      </c>
      <c r="Q45" s="49">
        <v>2826212550</v>
      </c>
      <c r="R45" s="49"/>
    </row>
    <row r="46" spans="1:20" ht="21.75" customHeight="1">
      <c r="A46" s="8" t="s">
        <v>115</v>
      </c>
      <c r="C46" s="9">
        <v>225000</v>
      </c>
      <c r="E46" s="9">
        <v>184734745832</v>
      </c>
      <c r="G46" s="9">
        <v>185339666728</v>
      </c>
      <c r="I46" s="9">
        <v>-604920895</v>
      </c>
      <c r="K46" s="9">
        <v>225000</v>
      </c>
      <c r="M46" s="9">
        <v>184734745832</v>
      </c>
      <c r="O46" s="9">
        <v>181451532051</v>
      </c>
      <c r="Q46" s="49">
        <v>3283213781</v>
      </c>
      <c r="R46" s="49"/>
    </row>
    <row r="47" spans="1:20" ht="21.75" customHeight="1">
      <c r="A47" s="8" t="s">
        <v>105</v>
      </c>
      <c r="C47" s="9">
        <v>50614</v>
      </c>
      <c r="E47" s="9">
        <v>41986777269</v>
      </c>
      <c r="G47" s="9">
        <v>40215744652</v>
      </c>
      <c r="I47" s="9">
        <v>1771032617</v>
      </c>
      <c r="K47" s="9">
        <v>50614</v>
      </c>
      <c r="M47" s="9">
        <v>41986777269</v>
      </c>
      <c r="O47" s="9">
        <v>37681867937</v>
      </c>
      <c r="Q47" s="49">
        <v>4304909332</v>
      </c>
      <c r="R47" s="49"/>
    </row>
    <row r="48" spans="1:20" ht="21.75" customHeight="1">
      <c r="A48" s="8" t="s">
        <v>112</v>
      </c>
      <c r="C48" s="9">
        <v>5000</v>
      </c>
      <c r="E48" s="9">
        <v>4658965309</v>
      </c>
      <c r="G48" s="9">
        <v>4601896357</v>
      </c>
      <c r="I48" s="9">
        <v>57068952</v>
      </c>
      <c r="K48" s="9">
        <v>5000</v>
      </c>
      <c r="M48" s="9">
        <v>4658965309</v>
      </c>
      <c r="O48" s="9">
        <v>4492555843</v>
      </c>
      <c r="Q48" s="49">
        <v>166409466</v>
      </c>
      <c r="R48" s="49"/>
    </row>
    <row r="49" spans="1:18" ht="21.75" customHeight="1">
      <c r="A49" s="8" t="s">
        <v>118</v>
      </c>
      <c r="C49" s="9">
        <v>1579612</v>
      </c>
      <c r="E49" s="9">
        <v>1405563872443</v>
      </c>
      <c r="G49" s="9">
        <v>1388513339115</v>
      </c>
      <c r="I49" s="9">
        <v>17050533328</v>
      </c>
      <c r="K49" s="9">
        <v>1579612</v>
      </c>
      <c r="M49" s="9">
        <v>1405563872443</v>
      </c>
      <c r="O49" s="9">
        <v>1407142625529</v>
      </c>
      <c r="Q49" s="49">
        <v>-1578753085</v>
      </c>
      <c r="R49" s="49"/>
    </row>
    <row r="50" spans="1:18" ht="21.75" customHeight="1">
      <c r="A50" s="8" t="s">
        <v>121</v>
      </c>
      <c r="C50" s="9">
        <v>347720</v>
      </c>
      <c r="E50" s="9">
        <v>325619102286</v>
      </c>
      <c r="G50" s="9">
        <v>325619102286</v>
      </c>
      <c r="I50" s="9">
        <v>0</v>
      </c>
      <c r="K50" s="9">
        <v>347720</v>
      </c>
      <c r="M50" s="9">
        <v>325619102286</v>
      </c>
      <c r="O50" s="9">
        <v>318223572190</v>
      </c>
      <c r="Q50" s="49">
        <v>7395530096</v>
      </c>
      <c r="R50" s="49"/>
    </row>
    <row r="51" spans="1:18" ht="21.75" customHeight="1">
      <c r="A51" s="8" t="s">
        <v>98</v>
      </c>
      <c r="C51" s="9">
        <v>766100</v>
      </c>
      <c r="E51" s="9">
        <v>3801877682049</v>
      </c>
      <c r="G51" s="9">
        <v>3741277009009</v>
      </c>
      <c r="I51" s="9">
        <v>60600673040</v>
      </c>
      <c r="K51" s="9">
        <v>766100</v>
      </c>
      <c r="M51" s="9">
        <v>3801877682049</v>
      </c>
      <c r="O51" s="9">
        <v>3620075663004</v>
      </c>
      <c r="Q51" s="49">
        <v>181802019045</v>
      </c>
      <c r="R51" s="49"/>
    </row>
    <row r="52" spans="1:18" ht="21.75" customHeight="1">
      <c r="A52" s="8" t="s">
        <v>167</v>
      </c>
      <c r="C52" s="9">
        <v>595000</v>
      </c>
      <c r="E52" s="9">
        <v>594676468750</v>
      </c>
      <c r="G52" s="9">
        <v>594676468750</v>
      </c>
      <c r="I52" s="9">
        <v>0</v>
      </c>
      <c r="K52" s="9">
        <v>595000</v>
      </c>
      <c r="M52" s="9">
        <v>594676468750</v>
      </c>
      <c r="O52" s="9">
        <v>594676468750</v>
      </c>
      <c r="Q52" s="49">
        <v>0</v>
      </c>
      <c r="R52" s="49"/>
    </row>
    <row r="53" spans="1:18" ht="21.75" customHeight="1">
      <c r="A53" s="8" t="s">
        <v>124</v>
      </c>
      <c r="C53" s="9">
        <v>5000</v>
      </c>
      <c r="E53" s="9">
        <v>3914770185</v>
      </c>
      <c r="G53" s="9">
        <v>4117759750</v>
      </c>
      <c r="I53" s="9">
        <v>-202989564</v>
      </c>
      <c r="K53" s="9">
        <v>5000</v>
      </c>
      <c r="M53" s="9">
        <v>3914770185</v>
      </c>
      <c r="O53" s="9">
        <v>3914870131</v>
      </c>
      <c r="Q53" s="49">
        <v>-99945</v>
      </c>
      <c r="R53" s="49"/>
    </row>
    <row r="54" spans="1:18" ht="21.75" customHeight="1">
      <c r="A54" s="8" t="s">
        <v>102</v>
      </c>
      <c r="C54" s="9">
        <v>1000000</v>
      </c>
      <c r="E54" s="9">
        <v>999456250000</v>
      </c>
      <c r="G54" s="9">
        <v>999456250000</v>
      </c>
      <c r="I54" s="9">
        <v>0</v>
      </c>
      <c r="K54" s="9">
        <v>1000000</v>
      </c>
      <c r="M54" s="9">
        <v>999456250000</v>
      </c>
      <c r="O54" s="9">
        <v>999456250000</v>
      </c>
      <c r="Q54" s="49">
        <v>0</v>
      </c>
      <c r="R54" s="49"/>
    </row>
    <row r="55" spans="1:18" ht="21.75" customHeight="1">
      <c r="A55" s="8" t="s">
        <v>127</v>
      </c>
      <c r="C55" s="9">
        <v>583960</v>
      </c>
      <c r="E55" s="9">
        <v>486057450473</v>
      </c>
      <c r="G55" s="9">
        <v>482380502901</v>
      </c>
      <c r="I55" s="9">
        <v>3676947572</v>
      </c>
      <c r="K55" s="9">
        <v>583960</v>
      </c>
      <c r="M55" s="9">
        <v>486057450473</v>
      </c>
      <c r="O55" s="9">
        <v>468431447826</v>
      </c>
      <c r="Q55" s="49">
        <v>17626002647</v>
      </c>
      <c r="R55" s="49"/>
    </row>
    <row r="56" spans="1:18" ht="21.75" customHeight="1">
      <c r="A56" s="8" t="s">
        <v>133</v>
      </c>
      <c r="C56" s="9">
        <v>108332</v>
      </c>
      <c r="E56" s="9">
        <v>85501097245</v>
      </c>
      <c r="G56" s="9">
        <v>87457592062</v>
      </c>
      <c r="I56" s="9">
        <v>-1956494816</v>
      </c>
      <c r="K56" s="9">
        <v>108332</v>
      </c>
      <c r="M56" s="9">
        <v>85501097245</v>
      </c>
      <c r="O56" s="9">
        <v>86371612924</v>
      </c>
      <c r="Q56" s="49">
        <v>-870515678</v>
      </c>
      <c r="R56" s="49"/>
    </row>
    <row r="57" spans="1:18" ht="21.75" customHeight="1">
      <c r="A57" s="8" t="s">
        <v>130</v>
      </c>
      <c r="C57" s="9">
        <v>123150</v>
      </c>
      <c r="E57" s="9">
        <v>97752548134</v>
      </c>
      <c r="G57" s="9">
        <v>97752548134</v>
      </c>
      <c r="I57" s="9">
        <v>0</v>
      </c>
      <c r="K57" s="9">
        <v>123150</v>
      </c>
      <c r="M57" s="9">
        <v>97752548134</v>
      </c>
      <c r="O57" s="9">
        <v>97752548134</v>
      </c>
      <c r="Q57" s="49">
        <v>0</v>
      </c>
      <c r="R57" s="49"/>
    </row>
    <row r="58" spans="1:18" ht="21.75" customHeight="1">
      <c r="A58" s="8" t="s">
        <v>135</v>
      </c>
      <c r="C58" s="9">
        <v>357833</v>
      </c>
      <c r="E58" s="9">
        <v>280352763949</v>
      </c>
      <c r="G58" s="9">
        <v>281003665888</v>
      </c>
      <c r="I58" s="9">
        <v>-650901938</v>
      </c>
      <c r="K58" s="9">
        <v>357833</v>
      </c>
      <c r="M58" s="9">
        <v>280352763949</v>
      </c>
      <c r="O58" s="9">
        <v>273307286911</v>
      </c>
      <c r="Q58" s="49">
        <v>7045477038</v>
      </c>
      <c r="R58" s="49"/>
    </row>
    <row r="59" spans="1:18" ht="21.75" customHeight="1">
      <c r="A59" s="8" t="s">
        <v>137</v>
      </c>
      <c r="C59" s="9">
        <v>862970</v>
      </c>
      <c r="E59" s="9">
        <v>712943128267</v>
      </c>
      <c r="G59" s="9">
        <v>710355625987</v>
      </c>
      <c r="I59" s="9">
        <v>2587502280</v>
      </c>
      <c r="K59" s="9">
        <v>862970</v>
      </c>
      <c r="M59" s="9">
        <v>712943128267</v>
      </c>
      <c r="O59" s="9">
        <v>693933611515</v>
      </c>
      <c r="Q59" s="49">
        <v>19009516752</v>
      </c>
      <c r="R59" s="49"/>
    </row>
    <row r="60" spans="1:18" ht="21.75" customHeight="1">
      <c r="A60" s="8" t="s">
        <v>143</v>
      </c>
      <c r="C60" s="9">
        <v>18502081</v>
      </c>
      <c r="E60" s="9">
        <v>14243293864879</v>
      </c>
      <c r="G60" s="9">
        <v>14405154744378</v>
      </c>
      <c r="I60" s="9">
        <v>-161860879498</v>
      </c>
      <c r="K60" s="9">
        <v>18502081</v>
      </c>
      <c r="M60" s="9">
        <v>14243293864879</v>
      </c>
      <c r="O60" s="9">
        <v>14316538197379</v>
      </c>
      <c r="Q60" s="49">
        <v>-73244332499</v>
      </c>
      <c r="R60" s="49"/>
    </row>
    <row r="61" spans="1:18" ht="21.75" customHeight="1">
      <c r="A61" s="8" t="s">
        <v>140</v>
      </c>
      <c r="C61" s="9">
        <v>1575465</v>
      </c>
      <c r="E61" s="9">
        <v>1311648747974</v>
      </c>
      <c r="G61" s="9">
        <v>1314955425490</v>
      </c>
      <c r="I61" s="9">
        <v>-3306677515</v>
      </c>
      <c r="K61" s="9">
        <v>1575465</v>
      </c>
      <c r="M61" s="9">
        <v>1311648747974</v>
      </c>
      <c r="O61" s="9">
        <v>1277794668645</v>
      </c>
      <c r="Q61" s="49">
        <v>33854079329</v>
      </c>
      <c r="R61" s="49"/>
    </row>
    <row r="62" spans="1:18" ht="21.75" customHeight="1">
      <c r="A62" s="8" t="s">
        <v>145</v>
      </c>
      <c r="C62" s="9">
        <v>1002556</v>
      </c>
      <c r="E62" s="9">
        <v>797320081658</v>
      </c>
      <c r="G62" s="9">
        <v>797320081658</v>
      </c>
      <c r="I62" s="9">
        <v>0</v>
      </c>
      <c r="K62" s="9">
        <v>1002556</v>
      </c>
      <c r="M62" s="9">
        <v>797320081658</v>
      </c>
      <c r="O62" s="9">
        <v>811628796741</v>
      </c>
      <c r="Q62" s="49">
        <v>-14308715082</v>
      </c>
      <c r="R62" s="49"/>
    </row>
    <row r="63" spans="1:18" ht="21.75" customHeight="1">
      <c r="A63" s="8" t="s">
        <v>110</v>
      </c>
      <c r="C63" s="9">
        <v>90000</v>
      </c>
      <c r="E63" s="9">
        <v>80083430943</v>
      </c>
      <c r="G63" s="9">
        <v>80083430943</v>
      </c>
      <c r="I63" s="9">
        <v>0</v>
      </c>
      <c r="K63" s="9">
        <v>90000</v>
      </c>
      <c r="M63" s="9">
        <v>80083430943</v>
      </c>
      <c r="O63" s="9">
        <v>80083430943</v>
      </c>
      <c r="Q63" s="49">
        <v>0</v>
      </c>
      <c r="R63" s="49"/>
    </row>
    <row r="64" spans="1:18" ht="21.75" customHeight="1">
      <c r="A64" s="8" t="s">
        <v>148</v>
      </c>
      <c r="C64" s="9">
        <v>256590</v>
      </c>
      <c r="E64" s="9">
        <v>211048486352</v>
      </c>
      <c r="G64" s="9">
        <v>212340996767</v>
      </c>
      <c r="I64" s="9">
        <v>-1292510414</v>
      </c>
      <c r="K64" s="9">
        <v>256590</v>
      </c>
      <c r="M64" s="9">
        <v>211048486352</v>
      </c>
      <c r="O64" s="9">
        <v>204544902199</v>
      </c>
      <c r="Q64" s="49">
        <v>6503584153</v>
      </c>
      <c r="R64" s="49"/>
    </row>
    <row r="65" spans="1:18" ht="21.75" customHeight="1">
      <c r="A65" s="8" t="s">
        <v>151</v>
      </c>
      <c r="C65" s="9">
        <v>2418000</v>
      </c>
      <c r="E65" s="9">
        <v>1893714532515</v>
      </c>
      <c r="G65" s="9">
        <v>1878731084197</v>
      </c>
      <c r="I65" s="9">
        <v>14983448318</v>
      </c>
      <c r="K65" s="9">
        <v>2418000</v>
      </c>
      <c r="M65" s="9">
        <v>1893714532515</v>
      </c>
      <c r="O65" s="9">
        <v>1968097561775</v>
      </c>
      <c r="Q65" s="49">
        <v>-74383029259</v>
      </c>
      <c r="R65" s="49"/>
    </row>
    <row r="66" spans="1:18" ht="21.75" customHeight="1">
      <c r="A66" s="8" t="s">
        <v>159</v>
      </c>
      <c r="C66" s="9">
        <v>4078762</v>
      </c>
      <c r="E66" s="9">
        <v>3204979028940</v>
      </c>
      <c r="G66" s="9">
        <v>3183395008619</v>
      </c>
      <c r="I66" s="9">
        <v>21584020321</v>
      </c>
      <c r="K66" s="9">
        <v>4078762</v>
      </c>
      <c r="M66" s="9">
        <v>3204979028940</v>
      </c>
      <c r="O66" s="9">
        <v>3098949805679</v>
      </c>
      <c r="Q66" s="49">
        <v>106029223261</v>
      </c>
      <c r="R66" s="49"/>
    </row>
    <row r="67" spans="1:18" ht="21.75" customHeight="1">
      <c r="A67" s="8" t="s">
        <v>154</v>
      </c>
      <c r="C67" s="9">
        <v>4783460</v>
      </c>
      <c r="E67" s="9">
        <v>3628031341056</v>
      </c>
      <c r="G67" s="9">
        <v>3790083337504</v>
      </c>
      <c r="I67" s="9">
        <v>-162051996447</v>
      </c>
      <c r="K67" s="9">
        <v>4783460</v>
      </c>
      <c r="M67" s="9">
        <v>3628031341056</v>
      </c>
      <c r="O67" s="9">
        <v>3728830972077</v>
      </c>
      <c r="Q67" s="49">
        <v>-100799631020</v>
      </c>
      <c r="R67" s="49"/>
    </row>
    <row r="68" spans="1:18" ht="21.75" customHeight="1">
      <c r="A68" s="8" t="s">
        <v>157</v>
      </c>
      <c r="C68" s="9">
        <v>2800627</v>
      </c>
      <c r="E68" s="9">
        <v>2191698556550</v>
      </c>
      <c r="G68" s="9">
        <v>2188899452391</v>
      </c>
      <c r="I68" s="9">
        <v>2799104159</v>
      </c>
      <c r="K68" s="9">
        <v>2800627</v>
      </c>
      <c r="M68" s="9">
        <v>2191698556550</v>
      </c>
      <c r="O68" s="9">
        <v>2123120504653</v>
      </c>
      <c r="Q68" s="49">
        <v>68578051897</v>
      </c>
      <c r="R68" s="49"/>
    </row>
    <row r="69" spans="1:18" ht="21.75" customHeight="1">
      <c r="A69" s="8" t="s">
        <v>161</v>
      </c>
      <c r="C69" s="9">
        <v>4800</v>
      </c>
      <c r="E69" s="9">
        <v>3949067526</v>
      </c>
      <c r="G69" s="9">
        <v>539215461903</v>
      </c>
      <c r="I69" s="9">
        <v>-535266394376</v>
      </c>
      <c r="K69" s="9">
        <v>4800</v>
      </c>
      <c r="M69" s="9">
        <v>3949067526</v>
      </c>
      <c r="O69" s="9">
        <v>3330817014</v>
      </c>
      <c r="Q69" s="49">
        <v>618250512</v>
      </c>
      <c r="R69" s="49"/>
    </row>
    <row r="70" spans="1:18" ht="21.75" customHeight="1">
      <c r="A70" s="8" t="s">
        <v>164</v>
      </c>
      <c r="C70" s="9">
        <v>302187</v>
      </c>
      <c r="E70" s="9">
        <v>243605457927</v>
      </c>
      <c r="G70" s="9">
        <v>234611222344</v>
      </c>
      <c r="I70" s="9">
        <v>8994235583</v>
      </c>
      <c r="K70" s="9">
        <v>302187</v>
      </c>
      <c r="M70" s="9">
        <v>243605457927</v>
      </c>
      <c r="O70" s="9">
        <v>302022685818</v>
      </c>
      <c r="Q70" s="49">
        <v>-58417227890</v>
      </c>
      <c r="R70" s="49"/>
    </row>
    <row r="71" spans="1:18" ht="21.75" customHeight="1">
      <c r="A71" s="8" t="s">
        <v>261</v>
      </c>
      <c r="C71" s="9">
        <v>154427180</v>
      </c>
      <c r="E71" s="9">
        <v>145822025</v>
      </c>
      <c r="G71" s="9">
        <v>145822025</v>
      </c>
      <c r="I71" s="9">
        <v>0</v>
      </c>
      <c r="K71" s="9">
        <v>154427180</v>
      </c>
      <c r="M71" s="9">
        <v>145822025</v>
      </c>
      <c r="O71" s="9">
        <v>145822025</v>
      </c>
      <c r="Q71" s="49">
        <v>0</v>
      </c>
      <c r="R71" s="49"/>
    </row>
    <row r="72" spans="1:18" ht="21.75" customHeight="1">
      <c r="A72" s="11" t="s">
        <v>262</v>
      </c>
      <c r="C72" s="13">
        <v>290776219</v>
      </c>
      <c r="E72" s="13">
        <v>290555958</v>
      </c>
      <c r="G72" s="13">
        <v>290555958</v>
      </c>
      <c r="I72" s="13">
        <v>0</v>
      </c>
      <c r="K72" s="13">
        <v>290776219</v>
      </c>
      <c r="M72" s="13">
        <v>290555958</v>
      </c>
      <c r="O72" s="13">
        <v>290555958</v>
      </c>
      <c r="Q72" s="51">
        <v>0</v>
      </c>
      <c r="R72" s="51"/>
    </row>
    <row r="73" spans="1:18" ht="21.75" customHeight="1" thickBot="1">
      <c r="A73" s="15" t="s">
        <v>36</v>
      </c>
      <c r="C73" s="16">
        <v>1429083872</v>
      </c>
      <c r="E73" s="16">
        <v>47851036245642</v>
      </c>
      <c r="G73" s="16">
        <v>48211052520933</v>
      </c>
      <c r="I73" s="16">
        <f>SUM(I8:I72)</f>
        <v>-369507078745</v>
      </c>
      <c r="K73" s="16">
        <v>1429083872</v>
      </c>
      <c r="M73" s="16">
        <v>47851036245642</v>
      </c>
      <c r="O73" s="16">
        <v>47439214884567</v>
      </c>
      <c r="Q73" s="60">
        <f>SUM(Q8:R72)</f>
        <v>411821321075</v>
      </c>
      <c r="R73" s="60"/>
    </row>
    <row r="76" spans="1:18">
      <c r="I76" s="20"/>
      <c r="Q76" s="20"/>
    </row>
    <row r="77" spans="1:18">
      <c r="I77" s="20"/>
      <c r="Q77" s="20"/>
    </row>
    <row r="78" spans="1:18">
      <c r="I78" s="20"/>
      <c r="Q78" s="25"/>
    </row>
  </sheetData>
  <mergeCells count="7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70:R70"/>
    <mergeCell ref="Q71:R71"/>
    <mergeCell ref="Q72:R72"/>
    <mergeCell ref="Q73:R73"/>
    <mergeCell ref="Q65:R65"/>
    <mergeCell ref="Q66:R66"/>
    <mergeCell ref="Q67:R67"/>
    <mergeCell ref="Q68:R68"/>
    <mergeCell ref="Q69:R69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29"/>
  <sheetViews>
    <sheetView rightToLeft="1" topLeftCell="A7" workbookViewId="0">
      <selection activeCell="AE1" sqref="AE1:AE104857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0" hidden="1" customWidth="1"/>
  </cols>
  <sheetData>
    <row r="1" spans="1:31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31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31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31" ht="14.45" customHeight="1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31" ht="14.45" customHeight="1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31" ht="14.45" customHeight="1">
      <c r="F6" s="52" t="s">
        <v>7</v>
      </c>
      <c r="G6" s="52"/>
      <c r="H6" s="52"/>
      <c r="I6" s="52"/>
      <c r="J6" s="52"/>
      <c r="L6" s="52" t="s">
        <v>8</v>
      </c>
      <c r="M6" s="52"/>
      <c r="N6" s="52"/>
      <c r="O6" s="52"/>
      <c r="P6" s="52"/>
      <c r="Q6" s="52"/>
      <c r="R6" s="52"/>
      <c r="T6" s="52" t="s">
        <v>9</v>
      </c>
      <c r="U6" s="52"/>
      <c r="V6" s="52"/>
      <c r="W6" s="52"/>
      <c r="X6" s="52"/>
      <c r="Y6" s="52"/>
      <c r="Z6" s="52"/>
      <c r="AA6" s="52"/>
      <c r="AB6" s="52"/>
    </row>
    <row r="7" spans="1:31" ht="14.45" customHeight="1">
      <c r="F7" s="3"/>
      <c r="G7" s="3"/>
      <c r="H7" s="3"/>
      <c r="I7" s="3"/>
      <c r="J7" s="3"/>
      <c r="L7" s="55" t="s">
        <v>10</v>
      </c>
      <c r="M7" s="55"/>
      <c r="N7" s="55"/>
      <c r="O7" s="3"/>
      <c r="P7" s="55" t="s">
        <v>11</v>
      </c>
      <c r="Q7" s="55"/>
      <c r="R7" s="55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52" t="s">
        <v>12</v>
      </c>
      <c r="B8" s="52"/>
      <c r="C8" s="52"/>
      <c r="E8" s="52" t="s">
        <v>13</v>
      </c>
      <c r="F8" s="5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53" t="s">
        <v>19</v>
      </c>
      <c r="B9" s="53"/>
      <c r="C9" s="53"/>
      <c r="E9" s="54">
        <v>107463221</v>
      </c>
      <c r="F9" s="54"/>
      <c r="H9" s="6">
        <v>61363035002</v>
      </c>
      <c r="J9" s="6">
        <v>41266789226.7463</v>
      </c>
      <c r="L9" s="6">
        <v>0</v>
      </c>
      <c r="N9" s="6">
        <v>0</v>
      </c>
      <c r="P9" s="6">
        <v>0</v>
      </c>
      <c r="R9" s="6">
        <v>0</v>
      </c>
      <c r="T9" s="6">
        <v>107463221</v>
      </c>
      <c r="V9" s="6">
        <v>642</v>
      </c>
      <c r="X9" s="6">
        <v>61363035002</v>
      </c>
      <c r="Z9" s="6">
        <v>68458084453.672096</v>
      </c>
      <c r="AB9" s="38">
        <f>Z9/$AE$9</f>
        <v>3.7739961432427238E-4</v>
      </c>
      <c r="AE9" s="37">
        <v>181394155837295</v>
      </c>
    </row>
    <row r="10" spans="1:31" ht="21.75" customHeight="1">
      <c r="A10" s="48" t="s">
        <v>20</v>
      </c>
      <c r="B10" s="48"/>
      <c r="C10" s="48"/>
      <c r="E10" s="49">
        <v>71097006</v>
      </c>
      <c r="F10" s="49"/>
      <c r="H10" s="9">
        <v>79561387506</v>
      </c>
      <c r="J10" s="9">
        <v>66385128001.1464</v>
      </c>
      <c r="L10" s="9">
        <v>0</v>
      </c>
      <c r="N10" s="9">
        <v>0</v>
      </c>
      <c r="P10" s="9">
        <v>-1</v>
      </c>
      <c r="R10" s="9">
        <v>1</v>
      </c>
      <c r="T10" s="9">
        <v>71097005</v>
      </c>
      <c r="V10" s="9">
        <v>1326</v>
      </c>
      <c r="X10" s="9">
        <v>79561386387</v>
      </c>
      <c r="Z10" s="9">
        <v>93545885750.690094</v>
      </c>
      <c r="AB10" s="39">
        <f t="shared" ref="AB10:AB22" si="0">Z10/$AE$9</f>
        <v>5.1570506954258153E-4</v>
      </c>
    </row>
    <row r="11" spans="1:31" ht="21.75" customHeight="1">
      <c r="A11" s="48" t="s">
        <v>21</v>
      </c>
      <c r="B11" s="48"/>
      <c r="C11" s="48"/>
      <c r="E11" s="49">
        <v>10000000</v>
      </c>
      <c r="F11" s="49"/>
      <c r="H11" s="9">
        <v>107084514465</v>
      </c>
      <c r="J11" s="9">
        <v>93571061000</v>
      </c>
      <c r="L11" s="9">
        <v>11379311</v>
      </c>
      <c r="N11" s="9">
        <v>0</v>
      </c>
      <c r="P11" s="9">
        <v>0</v>
      </c>
      <c r="R11" s="9">
        <v>0</v>
      </c>
      <c r="T11" s="9">
        <v>21379311</v>
      </c>
      <c r="V11" s="9">
        <v>7570</v>
      </c>
      <c r="X11" s="9">
        <v>107084514465</v>
      </c>
      <c r="Z11" s="9">
        <v>160590350369.59299</v>
      </c>
      <c r="AB11" s="39">
        <f t="shared" si="0"/>
        <v>8.8531160019089921E-4</v>
      </c>
    </row>
    <row r="12" spans="1:31" ht="21.75" customHeight="1">
      <c r="A12" s="48" t="s">
        <v>22</v>
      </c>
      <c r="B12" s="48"/>
      <c r="C12" s="48"/>
      <c r="E12" s="49">
        <v>20200000</v>
      </c>
      <c r="F12" s="49"/>
      <c r="H12" s="9">
        <v>157012355739</v>
      </c>
      <c r="J12" s="9">
        <v>139104346760</v>
      </c>
      <c r="L12" s="9">
        <v>0</v>
      </c>
      <c r="N12" s="9">
        <v>0</v>
      </c>
      <c r="P12" s="9">
        <v>0</v>
      </c>
      <c r="R12" s="9">
        <v>0</v>
      </c>
      <c r="T12" s="9">
        <v>20200000</v>
      </c>
      <c r="V12" s="9">
        <v>11590</v>
      </c>
      <c r="X12" s="9">
        <v>157012355739</v>
      </c>
      <c r="Z12" s="9">
        <v>232308267860</v>
      </c>
      <c r="AB12" s="39">
        <f t="shared" si="0"/>
        <v>1.2806822071399775E-3</v>
      </c>
    </row>
    <row r="13" spans="1:31" ht="21.75" customHeight="1">
      <c r="A13" s="48" t="s">
        <v>23</v>
      </c>
      <c r="B13" s="48"/>
      <c r="C13" s="48"/>
      <c r="E13" s="49">
        <v>51764597</v>
      </c>
      <c r="F13" s="49"/>
      <c r="H13" s="9">
        <v>176678218863</v>
      </c>
      <c r="J13" s="9">
        <v>158818900008.767</v>
      </c>
      <c r="L13" s="9">
        <v>0</v>
      </c>
      <c r="N13" s="9">
        <v>0</v>
      </c>
      <c r="P13" s="9">
        <v>-1</v>
      </c>
      <c r="R13" s="9">
        <v>1</v>
      </c>
      <c r="T13" s="9">
        <v>51764596</v>
      </c>
      <c r="V13" s="9">
        <v>5180</v>
      </c>
      <c r="X13" s="9">
        <v>176678215450</v>
      </c>
      <c r="Z13" s="9">
        <v>266067880385.72601</v>
      </c>
      <c r="AB13" s="39">
        <f t="shared" si="0"/>
        <v>1.4667941155964293E-3</v>
      </c>
    </row>
    <row r="14" spans="1:31" ht="21.75" customHeight="1">
      <c r="A14" s="48" t="s">
        <v>24</v>
      </c>
      <c r="B14" s="48"/>
      <c r="C14" s="48"/>
      <c r="E14" s="49">
        <v>3933785</v>
      </c>
      <c r="F14" s="49"/>
      <c r="H14" s="9">
        <v>27071367745</v>
      </c>
      <c r="J14" s="9">
        <v>26328276798.952801</v>
      </c>
      <c r="L14" s="9">
        <v>0</v>
      </c>
      <c r="N14" s="9">
        <v>0</v>
      </c>
      <c r="P14" s="9">
        <v>0</v>
      </c>
      <c r="R14" s="9">
        <v>0</v>
      </c>
      <c r="T14" s="9">
        <v>3933785</v>
      </c>
      <c r="V14" s="9">
        <v>11490</v>
      </c>
      <c r="X14" s="9">
        <v>27071367745</v>
      </c>
      <c r="Z14" s="9">
        <v>44849799911</v>
      </c>
      <c r="AB14" s="39">
        <f t="shared" si="0"/>
        <v>2.472505230611117E-4</v>
      </c>
    </row>
    <row r="15" spans="1:31" ht="21.75" customHeight="1">
      <c r="A15" s="48" t="s">
        <v>27</v>
      </c>
      <c r="B15" s="48"/>
      <c r="C15" s="48"/>
      <c r="E15" s="49">
        <v>15500000</v>
      </c>
      <c r="F15" s="49"/>
      <c r="H15" s="9">
        <v>167973754896</v>
      </c>
      <c r="J15" s="9">
        <v>127501733650</v>
      </c>
      <c r="L15" s="9">
        <v>0</v>
      </c>
      <c r="N15" s="9">
        <v>0</v>
      </c>
      <c r="P15" s="9">
        <v>0</v>
      </c>
      <c r="R15" s="9">
        <v>0</v>
      </c>
      <c r="T15" s="9">
        <v>15500000</v>
      </c>
      <c r="V15" s="9">
        <v>13920</v>
      </c>
      <c r="X15" s="9">
        <v>167973754896</v>
      </c>
      <c r="Z15" s="9">
        <v>214092175200</v>
      </c>
      <c r="AB15" s="39">
        <f t="shared" si="0"/>
        <v>1.1802594974009754E-3</v>
      </c>
    </row>
    <row r="16" spans="1:31" ht="21.75" customHeight="1">
      <c r="A16" s="48" t="s">
        <v>28</v>
      </c>
      <c r="B16" s="48"/>
      <c r="C16" s="48"/>
      <c r="E16" s="49">
        <v>300000</v>
      </c>
      <c r="F16" s="49"/>
      <c r="H16" s="9">
        <v>37535888558</v>
      </c>
      <c r="J16" s="9">
        <v>39871393140</v>
      </c>
      <c r="L16" s="9">
        <v>0</v>
      </c>
      <c r="N16" s="9">
        <v>0</v>
      </c>
      <c r="P16" s="9">
        <v>0</v>
      </c>
      <c r="R16" s="9">
        <v>0</v>
      </c>
      <c r="T16" s="9">
        <v>300000</v>
      </c>
      <c r="V16" s="9">
        <v>179690</v>
      </c>
      <c r="X16" s="9">
        <v>37535888558</v>
      </c>
      <c r="Z16" s="9">
        <v>53490298890</v>
      </c>
      <c r="AB16" s="39">
        <f t="shared" si="0"/>
        <v>2.9488435635147559E-4</v>
      </c>
    </row>
    <row r="17" spans="1:28" ht="21.75" customHeight="1">
      <c r="A17" s="48" t="s">
        <v>29</v>
      </c>
      <c r="B17" s="48"/>
      <c r="C17" s="48"/>
      <c r="E17" s="49">
        <v>46400000</v>
      </c>
      <c r="F17" s="49"/>
      <c r="H17" s="9">
        <v>158829553310</v>
      </c>
      <c r="J17" s="9">
        <v>134164429792</v>
      </c>
      <c r="L17" s="9">
        <v>0</v>
      </c>
      <c r="N17" s="9">
        <v>0</v>
      </c>
      <c r="P17" s="9">
        <v>-46400000</v>
      </c>
      <c r="R17" s="9">
        <v>147663226283</v>
      </c>
      <c r="T17" s="9">
        <v>0</v>
      </c>
      <c r="V17" s="9">
        <v>0</v>
      </c>
      <c r="X17" s="9">
        <v>0</v>
      </c>
      <c r="Z17" s="9">
        <v>0</v>
      </c>
      <c r="AB17" s="39">
        <f t="shared" si="0"/>
        <v>0</v>
      </c>
    </row>
    <row r="18" spans="1:28" ht="21.75" customHeight="1">
      <c r="A18" s="48" t="s">
        <v>31</v>
      </c>
      <c r="B18" s="48"/>
      <c r="C18" s="48"/>
      <c r="E18" s="49">
        <v>6000000</v>
      </c>
      <c r="F18" s="49"/>
      <c r="H18" s="9">
        <v>128273682704</v>
      </c>
      <c r="J18" s="9">
        <v>93114616800</v>
      </c>
      <c r="L18" s="9">
        <v>0</v>
      </c>
      <c r="N18" s="9">
        <v>0</v>
      </c>
      <c r="P18" s="9">
        <v>-6000000</v>
      </c>
      <c r="R18" s="9">
        <v>98423972850</v>
      </c>
      <c r="T18" s="9">
        <v>0</v>
      </c>
      <c r="V18" s="9">
        <v>0</v>
      </c>
      <c r="X18" s="9">
        <v>0</v>
      </c>
      <c r="Z18" s="9">
        <v>0</v>
      </c>
      <c r="AB18" s="39">
        <f t="shared" si="0"/>
        <v>0</v>
      </c>
    </row>
    <row r="19" spans="1:28" ht="21.75" customHeight="1">
      <c r="A19" s="48" t="s">
        <v>32</v>
      </c>
      <c r="B19" s="48"/>
      <c r="C19" s="48"/>
      <c r="E19" s="49">
        <v>0</v>
      </c>
      <c r="F19" s="49"/>
      <c r="H19" s="9">
        <v>0</v>
      </c>
      <c r="J19" s="9">
        <v>0</v>
      </c>
      <c r="L19" s="9">
        <v>10000000</v>
      </c>
      <c r="N19" s="9">
        <v>90776076715</v>
      </c>
      <c r="P19" s="9">
        <v>0</v>
      </c>
      <c r="R19" s="9">
        <v>0</v>
      </c>
      <c r="T19" s="9">
        <v>10000000</v>
      </c>
      <c r="V19" s="9">
        <v>9160</v>
      </c>
      <c r="X19" s="9">
        <v>90776076715</v>
      </c>
      <c r="Z19" s="9">
        <v>90891932000</v>
      </c>
      <c r="AB19" s="39">
        <f t="shared" si="0"/>
        <v>5.010742026414968E-4</v>
      </c>
    </row>
    <row r="20" spans="1:28" ht="21.75" customHeight="1">
      <c r="A20" s="48" t="s">
        <v>33</v>
      </c>
      <c r="B20" s="48"/>
      <c r="C20" s="48"/>
      <c r="E20" s="49">
        <v>0</v>
      </c>
      <c r="F20" s="49"/>
      <c r="H20" s="9">
        <v>0</v>
      </c>
      <c r="J20" s="9">
        <v>0</v>
      </c>
      <c r="L20" s="9">
        <v>1400000</v>
      </c>
      <c r="N20" s="9">
        <v>71491948360</v>
      </c>
      <c r="P20" s="9">
        <v>0</v>
      </c>
      <c r="R20" s="9">
        <v>0</v>
      </c>
      <c r="T20" s="9">
        <v>1400000</v>
      </c>
      <c r="V20" s="9">
        <v>50930</v>
      </c>
      <c r="X20" s="9">
        <v>71491948360</v>
      </c>
      <c r="Z20" s="9">
        <v>70750835540</v>
      </c>
      <c r="AB20" s="39">
        <f t="shared" si="0"/>
        <v>3.9003922267187775E-4</v>
      </c>
    </row>
    <row r="21" spans="1:28" ht="21.75" customHeight="1">
      <c r="A21" s="48" t="s">
        <v>34</v>
      </c>
      <c r="B21" s="48"/>
      <c r="C21" s="48"/>
      <c r="E21" s="49">
        <v>0</v>
      </c>
      <c r="F21" s="49"/>
      <c r="H21" s="9">
        <v>0</v>
      </c>
      <c r="J21" s="9">
        <v>0</v>
      </c>
      <c r="L21" s="9">
        <v>853980</v>
      </c>
      <c r="N21" s="9">
        <v>18794413406</v>
      </c>
      <c r="P21" s="9">
        <v>0</v>
      </c>
      <c r="R21" s="9">
        <v>0</v>
      </c>
      <c r="T21" s="9">
        <v>853980</v>
      </c>
      <c r="V21" s="9">
        <v>21100</v>
      </c>
      <c r="X21" s="9">
        <v>18794413406</v>
      </c>
      <c r="Z21" s="9">
        <v>17879691300.060001</v>
      </c>
      <c r="AB21" s="39">
        <f t="shared" si="0"/>
        <v>9.8568177224505168E-5</v>
      </c>
    </row>
    <row r="22" spans="1:28" ht="21.75" customHeight="1">
      <c r="A22" s="50" t="s">
        <v>35</v>
      </c>
      <c r="B22" s="50"/>
      <c r="C22" s="50"/>
      <c r="E22" s="49">
        <v>0</v>
      </c>
      <c r="F22" s="51"/>
      <c r="H22" s="13">
        <v>0</v>
      </c>
      <c r="J22" s="13">
        <v>0</v>
      </c>
      <c r="L22" s="13">
        <v>50000</v>
      </c>
      <c r="N22" s="13">
        <v>1749613770</v>
      </c>
      <c r="P22" s="13">
        <v>0</v>
      </c>
      <c r="R22" s="13">
        <v>0</v>
      </c>
      <c r="T22" s="13">
        <v>50000</v>
      </c>
      <c r="V22" s="13">
        <v>46500</v>
      </c>
      <c r="X22" s="13">
        <v>1749613770</v>
      </c>
      <c r="Z22" s="13">
        <v>2307027750</v>
      </c>
      <c r="AB22" s="39">
        <f t="shared" si="0"/>
        <v>1.2718313549579476E-5</v>
      </c>
    </row>
    <row r="23" spans="1:28" ht="21.75" customHeight="1" thickBot="1">
      <c r="A23" s="46" t="s">
        <v>36</v>
      </c>
      <c r="B23" s="46"/>
      <c r="C23" s="46"/>
      <c r="D23" s="19"/>
      <c r="E23" s="47">
        <f>SUM(E9:F22)</f>
        <v>332658609</v>
      </c>
      <c r="F23" s="47"/>
      <c r="H23" s="16">
        <f>SUM(H9:H22)</f>
        <v>1101383758788</v>
      </c>
      <c r="J23" s="16">
        <f>SUM(J9:J22)</f>
        <v>920126675177.61255</v>
      </c>
      <c r="L23" s="16">
        <f>SUM(L9:L22)</f>
        <v>23683291</v>
      </c>
      <c r="N23" s="16">
        <f>SUM(N9:N22)</f>
        <v>182812052251</v>
      </c>
      <c r="P23" s="16">
        <f>SUM(P9:P22)</f>
        <v>-52400002</v>
      </c>
      <c r="R23" s="16">
        <f>SUM(R9:R22)</f>
        <v>246087199135</v>
      </c>
      <c r="T23" s="16">
        <f>SUM(T9:T22)</f>
        <v>303941898</v>
      </c>
      <c r="V23" s="16">
        <f>SUM(V9:V22)</f>
        <v>359098</v>
      </c>
      <c r="X23" s="16">
        <f>SUM(X9:X22)</f>
        <v>997092570493</v>
      </c>
      <c r="Z23" s="16">
        <f>SUM(Z9:Z22)</f>
        <v>1315232229410.7412</v>
      </c>
      <c r="AB23" s="40">
        <f>SUM(AB9:AB22)</f>
        <v>7.2506868996951822E-3</v>
      </c>
    </row>
    <row r="24" spans="1:28" ht="13.5" thickTop="1"/>
    <row r="26" spans="1:28">
      <c r="X26" s="20"/>
      <c r="Z26" s="20"/>
    </row>
    <row r="27" spans="1:28">
      <c r="X27" s="20"/>
    </row>
    <row r="28" spans="1:28">
      <c r="X28" s="20"/>
      <c r="Z28" s="20"/>
      <c r="AB28" s="20"/>
    </row>
    <row r="29" spans="1:28">
      <c r="X29" s="20"/>
      <c r="AB29" s="20"/>
    </row>
  </sheetData>
  <mergeCells count="4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1:C11"/>
    <mergeCell ref="E11:F11"/>
    <mergeCell ref="A12:C12"/>
    <mergeCell ref="E12:F12"/>
    <mergeCell ref="A13:C13"/>
    <mergeCell ref="E13:F13"/>
    <mergeCell ref="A18:C18"/>
    <mergeCell ref="E18:F18"/>
    <mergeCell ref="A19:C19"/>
    <mergeCell ref="E19:F19"/>
    <mergeCell ref="A15:C15"/>
    <mergeCell ref="E15:F15"/>
    <mergeCell ref="A16:C16"/>
    <mergeCell ref="E16:F16"/>
    <mergeCell ref="A17:C17"/>
    <mergeCell ref="E17:F17"/>
    <mergeCell ref="A23:C23"/>
    <mergeCell ref="E23:F23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35"/>
  <sheetViews>
    <sheetView rightToLeft="1" workbookViewId="0">
      <selection activeCell="AC9" sqref="AC9:AG9"/>
    </sheetView>
  </sheetViews>
  <sheetFormatPr defaultRowHeight="12.75"/>
  <cols>
    <col min="1" max="1" width="28.28515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</row>
    <row r="2" spans="1:49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</row>
    <row r="3" spans="1:49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</row>
    <row r="4" spans="1:49" ht="14.45" customHeight="1"/>
    <row r="5" spans="1:49" ht="14.45" customHeight="1">
      <c r="A5" s="57" t="s">
        <v>37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</row>
    <row r="6" spans="1:49" ht="14.45" customHeight="1">
      <c r="I6" s="52" t="s">
        <v>7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C6" s="52" t="s">
        <v>9</v>
      </c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2" t="s">
        <v>38</v>
      </c>
      <c r="B8" s="52"/>
      <c r="C8" s="52"/>
      <c r="D8" s="52"/>
      <c r="E8" s="52"/>
      <c r="F8" s="52"/>
      <c r="G8" s="52"/>
      <c r="I8" s="52" t="s">
        <v>39</v>
      </c>
      <c r="J8" s="52"/>
      <c r="K8" s="52"/>
      <c r="M8" s="52" t="s">
        <v>40</v>
      </c>
      <c r="N8" s="52"/>
      <c r="O8" s="52"/>
      <c r="Q8" s="52" t="s">
        <v>41</v>
      </c>
      <c r="R8" s="52"/>
      <c r="S8" s="52"/>
      <c r="T8" s="52"/>
      <c r="U8" s="52"/>
      <c r="W8" s="52" t="s">
        <v>42</v>
      </c>
      <c r="X8" s="52"/>
      <c r="Y8" s="52"/>
      <c r="Z8" s="52"/>
      <c r="AA8" s="52"/>
      <c r="AC8" s="52" t="s">
        <v>39</v>
      </c>
      <c r="AD8" s="52"/>
      <c r="AE8" s="52"/>
      <c r="AF8" s="52"/>
      <c r="AG8" s="52"/>
      <c r="AI8" s="52" t="s">
        <v>40</v>
      </c>
      <c r="AJ8" s="52"/>
      <c r="AK8" s="52"/>
      <c r="AM8" s="52" t="s">
        <v>41</v>
      </c>
      <c r="AN8" s="52"/>
      <c r="AO8" s="52"/>
      <c r="AQ8" s="52" t="s">
        <v>42</v>
      </c>
      <c r="AR8" s="52"/>
      <c r="AS8" s="52"/>
    </row>
    <row r="9" spans="1:49" ht="21.75" customHeight="1">
      <c r="A9" s="53" t="s">
        <v>43</v>
      </c>
      <c r="B9" s="53"/>
      <c r="C9" s="53"/>
      <c r="D9" s="53"/>
      <c r="E9" s="53"/>
      <c r="F9" s="53"/>
      <c r="G9" s="53"/>
      <c r="I9" s="54">
        <v>154427180</v>
      </c>
      <c r="J9" s="54"/>
      <c r="K9" s="54"/>
      <c r="M9" s="54">
        <v>6163</v>
      </c>
      <c r="N9" s="54"/>
      <c r="O9" s="54"/>
      <c r="Q9" s="53" t="s">
        <v>44</v>
      </c>
      <c r="R9" s="53"/>
      <c r="S9" s="53"/>
      <c r="T9" s="53"/>
      <c r="U9" s="53"/>
      <c r="W9" s="59">
        <v>0.25390961802046003</v>
      </c>
      <c r="X9" s="59"/>
      <c r="Y9" s="59"/>
      <c r="Z9" s="59"/>
      <c r="AA9" s="59"/>
      <c r="AC9" s="54">
        <v>154427180</v>
      </c>
      <c r="AD9" s="54"/>
      <c r="AE9" s="54"/>
      <c r="AF9" s="54"/>
      <c r="AG9" s="54"/>
      <c r="AI9" s="54">
        <v>6163</v>
      </c>
      <c r="AJ9" s="54"/>
      <c r="AK9" s="54"/>
      <c r="AM9" s="53" t="s">
        <v>44</v>
      </c>
      <c r="AN9" s="53"/>
      <c r="AO9" s="53"/>
      <c r="AQ9" s="59">
        <v>0.25390961802046003</v>
      </c>
      <c r="AR9" s="59"/>
      <c r="AS9" s="59"/>
    </row>
    <row r="10" spans="1:49" ht="21.75" customHeight="1">
      <c r="A10" s="48" t="s">
        <v>45</v>
      </c>
      <c r="B10" s="48"/>
      <c r="C10" s="48"/>
      <c r="D10" s="48"/>
      <c r="E10" s="48"/>
      <c r="F10" s="48"/>
      <c r="G10" s="48"/>
      <c r="I10" s="49">
        <v>290776221</v>
      </c>
      <c r="J10" s="49"/>
      <c r="K10" s="49"/>
      <c r="M10" s="49">
        <v>3058</v>
      </c>
      <c r="N10" s="49"/>
      <c r="O10" s="49"/>
      <c r="Q10" s="48" t="s">
        <v>46</v>
      </c>
      <c r="R10" s="48"/>
      <c r="S10" s="48"/>
      <c r="T10" s="48"/>
      <c r="U10" s="48"/>
      <c r="W10" s="58">
        <v>0.25094279998333502</v>
      </c>
      <c r="X10" s="58"/>
      <c r="Y10" s="58"/>
      <c r="Z10" s="58"/>
      <c r="AA10" s="58"/>
      <c r="AC10" s="49">
        <v>290776219</v>
      </c>
      <c r="AD10" s="49"/>
      <c r="AE10" s="49"/>
      <c r="AF10" s="49"/>
      <c r="AG10" s="49"/>
      <c r="AI10" s="49">
        <v>3058</v>
      </c>
      <c r="AJ10" s="49"/>
      <c r="AK10" s="49"/>
      <c r="AM10" s="48" t="s">
        <v>46</v>
      </c>
      <c r="AN10" s="48"/>
      <c r="AO10" s="48"/>
      <c r="AQ10" s="58">
        <v>0.25094279998333502</v>
      </c>
      <c r="AR10" s="58"/>
      <c r="AS10" s="58"/>
    </row>
    <row r="11" spans="1:49" ht="14.45" customHeight="1">
      <c r="A11" s="57" t="s">
        <v>47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</row>
    <row r="12" spans="1:49" ht="14.45" customHeight="1">
      <c r="C12" s="52" t="s">
        <v>7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Y12" s="52" t="s">
        <v>9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</row>
    <row r="13" spans="1:49" ht="14.45" customHeight="1">
      <c r="A13" s="2" t="s">
        <v>38</v>
      </c>
      <c r="C13" s="4" t="s">
        <v>48</v>
      </c>
      <c r="D13" s="3"/>
      <c r="E13" s="4" t="s">
        <v>49</v>
      </c>
      <c r="F13" s="3"/>
      <c r="G13" s="55" t="s">
        <v>50</v>
      </c>
      <c r="H13" s="55"/>
      <c r="I13" s="55"/>
      <c r="J13" s="3"/>
      <c r="K13" s="55" t="s">
        <v>51</v>
      </c>
      <c r="L13" s="55"/>
      <c r="M13" s="55"/>
      <c r="N13" s="3"/>
      <c r="O13" s="55" t="s">
        <v>40</v>
      </c>
      <c r="P13" s="55"/>
      <c r="Q13" s="55"/>
      <c r="R13" s="3"/>
      <c r="S13" s="55" t="s">
        <v>41</v>
      </c>
      <c r="T13" s="55"/>
      <c r="U13" s="55"/>
      <c r="V13" s="55"/>
      <c r="W13" s="55"/>
      <c r="Y13" s="55" t="s">
        <v>48</v>
      </c>
      <c r="Z13" s="55"/>
      <c r="AA13" s="55"/>
      <c r="AB13" s="55"/>
      <c r="AC13" s="55"/>
      <c r="AD13" s="3"/>
      <c r="AE13" s="55" t="s">
        <v>49</v>
      </c>
      <c r="AF13" s="55"/>
      <c r="AG13" s="55"/>
      <c r="AH13" s="55"/>
      <c r="AI13" s="55"/>
      <c r="AJ13" s="3"/>
      <c r="AK13" s="55" t="s">
        <v>50</v>
      </c>
      <c r="AL13" s="55"/>
      <c r="AM13" s="55"/>
      <c r="AN13" s="3"/>
      <c r="AO13" s="55" t="s">
        <v>51</v>
      </c>
      <c r="AP13" s="55"/>
      <c r="AQ13" s="55"/>
      <c r="AR13" s="3"/>
      <c r="AS13" s="55" t="s">
        <v>40</v>
      </c>
      <c r="AT13" s="55"/>
      <c r="AU13" s="3"/>
      <c r="AV13" s="4" t="s">
        <v>41</v>
      </c>
    </row>
    <row r="14" spans="1:49" ht="21.75" customHeight="1">
      <c r="A14" s="5" t="s">
        <v>52</v>
      </c>
      <c r="C14" s="5" t="s">
        <v>53</v>
      </c>
      <c r="E14" s="5" t="s">
        <v>54</v>
      </c>
      <c r="G14" s="53" t="s">
        <v>55</v>
      </c>
      <c r="H14" s="53"/>
      <c r="I14" s="53"/>
      <c r="K14" s="54">
        <v>154427180</v>
      </c>
      <c r="L14" s="54"/>
      <c r="M14" s="54"/>
      <c r="O14" s="54">
        <v>6180</v>
      </c>
      <c r="P14" s="54"/>
      <c r="Q14" s="54"/>
      <c r="S14" s="53" t="s">
        <v>56</v>
      </c>
      <c r="T14" s="53"/>
      <c r="U14" s="53"/>
      <c r="V14" s="53"/>
      <c r="W14" s="53"/>
      <c r="Y14" s="53" t="s">
        <v>53</v>
      </c>
      <c r="Z14" s="53"/>
      <c r="AA14" s="53"/>
      <c r="AB14" s="53"/>
      <c r="AC14" s="53"/>
      <c r="AE14" s="53" t="s">
        <v>54</v>
      </c>
      <c r="AF14" s="53"/>
      <c r="AG14" s="53"/>
      <c r="AH14" s="53"/>
      <c r="AI14" s="53"/>
      <c r="AK14" s="53" t="s">
        <v>55</v>
      </c>
      <c r="AL14" s="53"/>
      <c r="AM14" s="53"/>
      <c r="AO14" s="54">
        <v>154427180</v>
      </c>
      <c r="AP14" s="54"/>
      <c r="AQ14" s="54"/>
      <c r="AS14" s="54">
        <v>6180</v>
      </c>
      <c r="AT14" s="54"/>
      <c r="AV14" s="5" t="s">
        <v>56</v>
      </c>
    </row>
    <row r="15" spans="1:49" ht="21.75" customHeight="1">
      <c r="A15" s="8" t="s">
        <v>57</v>
      </c>
      <c r="C15" s="8" t="s">
        <v>53</v>
      </c>
      <c r="E15" s="8" t="s">
        <v>54</v>
      </c>
      <c r="G15" s="48" t="s">
        <v>55</v>
      </c>
      <c r="H15" s="48"/>
      <c r="I15" s="48"/>
      <c r="K15" s="49">
        <v>290776221</v>
      </c>
      <c r="L15" s="49"/>
      <c r="M15" s="49"/>
      <c r="O15" s="49">
        <v>3065</v>
      </c>
      <c r="P15" s="49"/>
      <c r="Q15" s="49"/>
      <c r="S15" s="48" t="s">
        <v>58</v>
      </c>
      <c r="T15" s="48"/>
      <c r="U15" s="48"/>
      <c r="V15" s="48"/>
      <c r="W15" s="48"/>
      <c r="Y15" s="48" t="s">
        <v>53</v>
      </c>
      <c r="Z15" s="48"/>
      <c r="AA15" s="48"/>
      <c r="AB15" s="48"/>
      <c r="AC15" s="48"/>
      <c r="AE15" s="48" t="s">
        <v>54</v>
      </c>
      <c r="AF15" s="48"/>
      <c r="AG15" s="48"/>
      <c r="AH15" s="48"/>
      <c r="AI15" s="48"/>
      <c r="AK15" s="48" t="s">
        <v>55</v>
      </c>
      <c r="AL15" s="48"/>
      <c r="AM15" s="48"/>
      <c r="AO15" s="49">
        <v>290776221</v>
      </c>
      <c r="AP15" s="49"/>
      <c r="AQ15" s="49"/>
      <c r="AS15" s="49">
        <v>3065</v>
      </c>
      <c r="AT15" s="49"/>
      <c r="AV15" s="8" t="s">
        <v>58</v>
      </c>
    </row>
    <row r="16" spans="1:49" ht="14.45" customHeight="1">
      <c r="A16" s="57" t="s">
        <v>59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</row>
    <row r="17" spans="1:35" ht="14.45" customHeight="1">
      <c r="C17" s="52" t="s">
        <v>7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O17" s="52" t="s">
        <v>9</v>
      </c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</row>
    <row r="18" spans="1:35" ht="14.45" customHeight="1">
      <c r="A18" s="2" t="s">
        <v>38</v>
      </c>
      <c r="C18" s="4" t="s">
        <v>49</v>
      </c>
      <c r="D18" s="3"/>
      <c r="E18" s="4" t="s">
        <v>51</v>
      </c>
      <c r="F18" s="3"/>
      <c r="G18" s="55" t="s">
        <v>40</v>
      </c>
      <c r="H18" s="55"/>
      <c r="I18" s="55"/>
      <c r="J18" s="3"/>
      <c r="K18" s="55" t="s">
        <v>41</v>
      </c>
      <c r="L18" s="55"/>
      <c r="M18" s="55"/>
      <c r="O18" s="55" t="s">
        <v>49</v>
      </c>
      <c r="P18" s="55"/>
      <c r="Q18" s="55"/>
      <c r="R18" s="55"/>
      <c r="S18" s="55"/>
      <c r="T18" s="3"/>
      <c r="U18" s="55" t="s">
        <v>51</v>
      </c>
      <c r="V18" s="55"/>
      <c r="W18" s="55"/>
      <c r="X18" s="55"/>
      <c r="Y18" s="55"/>
      <c r="Z18" s="3"/>
      <c r="AA18" s="55" t="s">
        <v>40</v>
      </c>
      <c r="AB18" s="55"/>
      <c r="AC18" s="55"/>
      <c r="AD18" s="55"/>
      <c r="AE18" s="55"/>
      <c r="AF18" s="3"/>
      <c r="AG18" s="55" t="s">
        <v>41</v>
      </c>
      <c r="AH18" s="55"/>
      <c r="AI18" s="55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  <row r="32" spans="1:35" ht="21.75" customHeight="1"/>
    <row r="33" ht="21.75" customHeight="1"/>
    <row r="34" ht="21.75" customHeight="1"/>
    <row r="35" ht="21.75" customHeight="1"/>
  </sheetData>
  <mergeCells count="72"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  <mergeCell ref="A9:G9"/>
    <mergeCell ref="I9:K9"/>
    <mergeCell ref="M9:O9"/>
    <mergeCell ref="C12:W12"/>
    <mergeCell ref="Y12:AV12"/>
    <mergeCell ref="G13:I13"/>
    <mergeCell ref="K13:M13"/>
    <mergeCell ref="AC9:AG9"/>
    <mergeCell ref="AI9:AK9"/>
    <mergeCell ref="AM9:AO9"/>
    <mergeCell ref="AQ9:AS9"/>
    <mergeCell ref="Q9:U9"/>
    <mergeCell ref="W9:AA9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O13:Q13"/>
    <mergeCell ref="S13:W13"/>
    <mergeCell ref="Y13:AC13"/>
    <mergeCell ref="AE13:AI13"/>
    <mergeCell ref="AK13:AM13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16:AW16"/>
    <mergeCell ref="C17:M17"/>
    <mergeCell ref="O17:AI17"/>
    <mergeCell ref="AK14:AM14"/>
    <mergeCell ref="AO14:AQ14"/>
    <mergeCell ref="AG18:AI18"/>
    <mergeCell ref="G18:I18"/>
    <mergeCell ref="K18:M18"/>
    <mergeCell ref="O18:S18"/>
    <mergeCell ref="U18:Y18"/>
    <mergeCell ref="AA18:A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1"/>
  <sheetViews>
    <sheetView rightToLeft="1" topLeftCell="A3" workbookViewId="0">
      <selection activeCell="AA9" sqref="AA9:AA31"/>
    </sheetView>
  </sheetViews>
  <sheetFormatPr defaultRowHeight="12.75"/>
  <cols>
    <col min="1" max="1" width="20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ht="14.45" customHeight="1"/>
    <row r="5" spans="1:27" ht="14.45" customHeight="1">
      <c r="A5" s="1" t="s">
        <v>60</v>
      </c>
      <c r="B5" s="57" t="s">
        <v>61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4.45" customHeight="1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27" ht="14.45" customHeight="1">
      <c r="E7" s="3"/>
      <c r="F7" s="3"/>
      <c r="G7" s="3"/>
      <c r="H7" s="3"/>
      <c r="I7" s="3"/>
      <c r="K7" s="55" t="s">
        <v>62</v>
      </c>
      <c r="L7" s="55"/>
      <c r="M7" s="55"/>
      <c r="N7" s="3"/>
      <c r="O7" s="55" t="s">
        <v>63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2" t="s">
        <v>64</v>
      </c>
      <c r="B8" s="52"/>
      <c r="D8" s="52" t="s">
        <v>65</v>
      </c>
      <c r="E8" s="5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66</v>
      </c>
      <c r="W8" s="2" t="s">
        <v>14</v>
      </c>
      <c r="Y8" s="2" t="s">
        <v>15</v>
      </c>
      <c r="AA8" s="2" t="s">
        <v>18</v>
      </c>
    </row>
    <row r="9" spans="1:27" ht="21.75" customHeight="1">
      <c r="A9" s="53" t="s">
        <v>67</v>
      </c>
      <c r="B9" s="53"/>
      <c r="D9" s="54">
        <v>6900000</v>
      </c>
      <c r="E9" s="54"/>
      <c r="G9" s="6">
        <v>70106907597</v>
      </c>
      <c r="I9" s="6">
        <v>82919345850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20653</v>
      </c>
      <c r="W9" s="6">
        <v>70106907597</v>
      </c>
      <c r="Y9" s="6">
        <v>142177936890</v>
      </c>
      <c r="AA9" s="38">
        <f>Y9/سهام!$AE$9</f>
        <v>7.8380660189256179E-4</v>
      </c>
    </row>
    <row r="10" spans="1:27" ht="21.75" customHeight="1">
      <c r="A10" s="48" t="s">
        <v>68</v>
      </c>
      <c r="B10" s="48"/>
      <c r="D10" s="49">
        <v>15207125</v>
      </c>
      <c r="E10" s="49"/>
      <c r="G10" s="9">
        <v>433323666045</v>
      </c>
      <c r="I10" s="9">
        <v>399604050156.02502</v>
      </c>
      <c r="K10" s="9">
        <v>0</v>
      </c>
      <c r="M10" s="9">
        <v>0</v>
      </c>
      <c r="O10" s="9">
        <v>-127125</v>
      </c>
      <c r="Q10" s="9">
        <v>4864597126</v>
      </c>
      <c r="S10" s="9">
        <v>15080000</v>
      </c>
      <c r="U10" s="9">
        <v>38800</v>
      </c>
      <c r="W10" s="9">
        <v>429701267265</v>
      </c>
      <c r="Y10" s="9">
        <v>583758260800</v>
      </c>
      <c r="AA10" s="39">
        <f>Y10/سهام!$AE$9</f>
        <v>3.2181756799464548E-3</v>
      </c>
    </row>
    <row r="11" spans="1:27" ht="21.75" customHeight="1">
      <c r="A11" s="48" t="s">
        <v>69</v>
      </c>
      <c r="B11" s="48"/>
      <c r="D11" s="49">
        <v>400700</v>
      </c>
      <c r="E11" s="49"/>
      <c r="G11" s="9">
        <v>121564190291</v>
      </c>
      <c r="I11" s="9">
        <v>113896863311</v>
      </c>
      <c r="K11" s="9">
        <v>0</v>
      </c>
      <c r="M11" s="9">
        <v>0</v>
      </c>
      <c r="O11" s="9">
        <v>0</v>
      </c>
      <c r="Q11" s="9">
        <v>0</v>
      </c>
      <c r="S11" s="9">
        <v>400700</v>
      </c>
      <c r="U11" s="9">
        <v>407919</v>
      </c>
      <c r="W11" s="9">
        <v>121564190291</v>
      </c>
      <c r="Y11" s="9">
        <v>163077201070.41</v>
      </c>
      <c r="AA11" s="39">
        <f>Y11/سهام!$AE$9</f>
        <v>8.9902125191224601E-4</v>
      </c>
    </row>
    <row r="12" spans="1:27" ht="21.75" customHeight="1">
      <c r="A12" s="48" t="s">
        <v>70</v>
      </c>
      <c r="B12" s="48"/>
      <c r="D12" s="49">
        <v>3240389</v>
      </c>
      <c r="E12" s="49"/>
      <c r="G12" s="9">
        <v>160201591771</v>
      </c>
      <c r="I12" s="9">
        <v>186595373189.60001</v>
      </c>
      <c r="K12" s="9">
        <v>0</v>
      </c>
      <c r="M12" s="9">
        <v>0</v>
      </c>
      <c r="O12" s="9">
        <v>-3240389</v>
      </c>
      <c r="Q12" s="9">
        <v>204361613063</v>
      </c>
      <c r="S12" s="9">
        <v>0</v>
      </c>
      <c r="U12" s="9">
        <v>0</v>
      </c>
      <c r="W12" s="9">
        <v>0</v>
      </c>
      <c r="Y12" s="9">
        <v>0</v>
      </c>
      <c r="AA12" s="39">
        <f>Y12/سهام!$AE$9</f>
        <v>0</v>
      </c>
    </row>
    <row r="13" spans="1:27" ht="21.75" customHeight="1">
      <c r="A13" s="48" t="s">
        <v>71</v>
      </c>
      <c r="B13" s="48"/>
      <c r="D13" s="49">
        <v>5000000</v>
      </c>
      <c r="E13" s="49"/>
      <c r="G13" s="9">
        <v>50112250000</v>
      </c>
      <c r="I13" s="9">
        <v>45924131000</v>
      </c>
      <c r="K13" s="9">
        <v>0</v>
      </c>
      <c r="M13" s="9">
        <v>0</v>
      </c>
      <c r="O13" s="9">
        <v>0</v>
      </c>
      <c r="Q13" s="9">
        <v>0</v>
      </c>
      <c r="S13" s="9">
        <v>5000000</v>
      </c>
      <c r="U13" s="9">
        <v>12196</v>
      </c>
      <c r="W13" s="9">
        <v>50112250000</v>
      </c>
      <c r="Y13" s="9">
        <v>60839746000</v>
      </c>
      <c r="AA13" s="39">
        <f>Y13/سهام!$AE$9</f>
        <v>3.3540080560572961E-4</v>
      </c>
    </row>
    <row r="14" spans="1:27" ht="21.75" customHeight="1">
      <c r="A14" s="48" t="s">
        <v>72</v>
      </c>
      <c r="B14" s="48"/>
      <c r="D14" s="49">
        <v>1310000</v>
      </c>
      <c r="E14" s="49"/>
      <c r="G14" s="9">
        <v>19921982723</v>
      </c>
      <c r="I14" s="9">
        <v>22374310453</v>
      </c>
      <c r="K14" s="9">
        <v>0</v>
      </c>
      <c r="M14" s="9">
        <v>0</v>
      </c>
      <c r="O14" s="9">
        <v>0</v>
      </c>
      <c r="Q14" s="9">
        <v>0</v>
      </c>
      <c r="S14" s="9">
        <v>1310000</v>
      </c>
      <c r="U14" s="9">
        <v>20299</v>
      </c>
      <c r="W14" s="9">
        <v>19921982723</v>
      </c>
      <c r="Y14" s="9">
        <v>26530529113</v>
      </c>
      <c r="AA14" s="39">
        <f>Y14/سهام!$AE$9</f>
        <v>1.4625900702554647E-4</v>
      </c>
    </row>
    <row r="15" spans="1:27" ht="21.75" customHeight="1">
      <c r="A15" s="48" t="s">
        <v>73</v>
      </c>
      <c r="B15" s="48"/>
      <c r="D15" s="49">
        <v>7882000</v>
      </c>
      <c r="E15" s="49"/>
      <c r="G15" s="9">
        <v>1501744533110</v>
      </c>
      <c r="I15" s="9">
        <v>1456325725500.8</v>
      </c>
      <c r="K15" s="9">
        <v>0</v>
      </c>
      <c r="M15" s="9">
        <v>0</v>
      </c>
      <c r="O15" s="9">
        <v>0</v>
      </c>
      <c r="Q15" s="9">
        <v>0</v>
      </c>
      <c r="S15" s="9">
        <v>7882000</v>
      </c>
      <c r="U15" s="9">
        <v>151935</v>
      </c>
      <c r="W15" s="9">
        <v>1501744533110</v>
      </c>
      <c r="Y15" s="9">
        <v>1196114607996</v>
      </c>
      <c r="AA15" s="39">
        <f>Y15/سهام!$AE$9</f>
        <v>6.5940085140828797E-3</v>
      </c>
    </row>
    <row r="16" spans="1:27" ht="21.75" customHeight="1">
      <c r="A16" s="48" t="s">
        <v>74</v>
      </c>
      <c r="B16" s="48"/>
      <c r="D16" s="49">
        <v>37486447</v>
      </c>
      <c r="E16" s="49"/>
      <c r="G16" s="9">
        <v>2178476016203</v>
      </c>
      <c r="I16" s="9">
        <v>2682306428204.2998</v>
      </c>
      <c r="K16" s="9">
        <v>4000000</v>
      </c>
      <c r="M16" s="9">
        <v>239261710952</v>
      </c>
      <c r="O16" s="9">
        <v>0</v>
      </c>
      <c r="Q16" s="9">
        <v>0</v>
      </c>
      <c r="S16" s="9">
        <v>41486447</v>
      </c>
      <c r="U16" s="9">
        <v>58950</v>
      </c>
      <c r="W16" s="9">
        <v>2417737727155</v>
      </c>
      <c r="Y16" s="9">
        <v>2442691299389.2202</v>
      </c>
      <c r="AA16" s="39">
        <f>Y16/سهام!$AE$9</f>
        <v>1.3466207266237614E-2</v>
      </c>
    </row>
    <row r="17" spans="1:27" ht="21.75" customHeight="1">
      <c r="A17" s="48" t="s">
        <v>75</v>
      </c>
      <c r="B17" s="48"/>
      <c r="D17" s="49">
        <v>45219000</v>
      </c>
      <c r="E17" s="49"/>
      <c r="G17" s="9">
        <v>1902176846467</v>
      </c>
      <c r="I17" s="9">
        <v>1750133566500</v>
      </c>
      <c r="K17" s="9">
        <v>0</v>
      </c>
      <c r="M17" s="9">
        <v>0</v>
      </c>
      <c r="O17" s="9">
        <v>0</v>
      </c>
      <c r="Q17" s="9">
        <v>0</v>
      </c>
      <c r="S17" s="9">
        <v>45219000</v>
      </c>
      <c r="U17" s="9">
        <v>31621</v>
      </c>
      <c r="W17" s="9">
        <v>1902176846467</v>
      </c>
      <c r="Y17" s="9">
        <v>1428154155001.2</v>
      </c>
      <c r="AA17" s="39">
        <f>Y17/سهام!$AE$9</f>
        <v>7.8732093016393011E-3</v>
      </c>
    </row>
    <row r="18" spans="1:27" ht="21.75" customHeight="1">
      <c r="A18" s="48" t="s">
        <v>76</v>
      </c>
      <c r="B18" s="48"/>
      <c r="D18" s="49">
        <v>5000000</v>
      </c>
      <c r="E18" s="49"/>
      <c r="G18" s="9">
        <v>50058000000</v>
      </c>
      <c r="I18" s="9">
        <v>45674706000</v>
      </c>
      <c r="K18" s="9">
        <v>0</v>
      </c>
      <c r="M18" s="9">
        <v>0</v>
      </c>
      <c r="O18" s="9">
        <v>0</v>
      </c>
      <c r="Q18" s="9">
        <v>0</v>
      </c>
      <c r="S18" s="9">
        <v>5000000</v>
      </c>
      <c r="U18" s="9">
        <v>11852</v>
      </c>
      <c r="W18" s="9">
        <v>50058000000</v>
      </c>
      <c r="Y18" s="9">
        <v>59123702000</v>
      </c>
      <c r="AA18" s="39">
        <f>Y18/سهام!$AE$9</f>
        <v>3.2594050082314753E-4</v>
      </c>
    </row>
    <row r="19" spans="1:27" ht="21.75" customHeight="1">
      <c r="A19" s="48" t="s">
        <v>77</v>
      </c>
      <c r="B19" s="48"/>
      <c r="D19" s="49">
        <v>4784000</v>
      </c>
      <c r="E19" s="49"/>
      <c r="G19" s="9">
        <v>68913256305</v>
      </c>
      <c r="I19" s="9">
        <v>77928718753.600006</v>
      </c>
      <c r="K19" s="9">
        <v>0</v>
      </c>
      <c r="M19" s="9">
        <v>0</v>
      </c>
      <c r="O19" s="9">
        <v>0</v>
      </c>
      <c r="Q19" s="9">
        <v>0</v>
      </c>
      <c r="S19" s="9">
        <v>4784000</v>
      </c>
      <c r="U19" s="9">
        <v>22690</v>
      </c>
      <c r="W19" s="9">
        <v>68913256305</v>
      </c>
      <c r="Y19" s="9">
        <v>108299297392</v>
      </c>
      <c r="AA19" s="39">
        <f>Y19/سهام!$AE$9</f>
        <v>5.9703851478622692E-4</v>
      </c>
    </row>
    <row r="20" spans="1:27" ht="21.75" customHeight="1">
      <c r="A20" s="48" t="s">
        <v>78</v>
      </c>
      <c r="B20" s="48"/>
      <c r="D20" s="49">
        <v>5000000</v>
      </c>
      <c r="E20" s="49"/>
      <c r="G20" s="9">
        <v>50112250000</v>
      </c>
      <c r="I20" s="9">
        <v>42936019500</v>
      </c>
      <c r="K20" s="9">
        <v>0</v>
      </c>
      <c r="M20" s="9">
        <v>0</v>
      </c>
      <c r="O20" s="9">
        <v>0</v>
      </c>
      <c r="Q20" s="9">
        <v>0</v>
      </c>
      <c r="S20" s="9">
        <v>5000000</v>
      </c>
      <c r="U20" s="9">
        <v>11505</v>
      </c>
      <c r="W20" s="9">
        <v>50112250000</v>
      </c>
      <c r="Y20" s="9">
        <v>57392692500</v>
      </c>
      <c r="AA20" s="39">
        <f>Y20/سهام!$AE$9</f>
        <v>3.1639769338257781E-4</v>
      </c>
    </row>
    <row r="21" spans="1:27" ht="21.75" customHeight="1">
      <c r="A21" s="48" t="s">
        <v>79</v>
      </c>
      <c r="B21" s="48"/>
      <c r="D21" s="49">
        <v>5250000</v>
      </c>
      <c r="E21" s="49"/>
      <c r="G21" s="9">
        <v>200260029375</v>
      </c>
      <c r="I21" s="9">
        <v>213436695543.75</v>
      </c>
      <c r="K21" s="9">
        <v>0</v>
      </c>
      <c r="M21" s="9">
        <v>0</v>
      </c>
      <c r="O21" s="9">
        <v>0</v>
      </c>
      <c r="Q21" s="9">
        <v>0</v>
      </c>
      <c r="S21" s="9">
        <v>5250000</v>
      </c>
      <c r="U21" s="9">
        <v>45132</v>
      </c>
      <c r="W21" s="9">
        <v>200260029375</v>
      </c>
      <c r="Y21" s="9">
        <v>236643859462.5</v>
      </c>
      <c r="AA21" s="39">
        <f>Y21/سهام!$AE$9</f>
        <v>1.3045837026566737E-3</v>
      </c>
    </row>
    <row r="22" spans="1:27" ht="21.75" customHeight="1">
      <c r="A22" s="48" t="s">
        <v>80</v>
      </c>
      <c r="B22" s="48"/>
      <c r="D22" s="49">
        <v>10000000</v>
      </c>
      <c r="E22" s="49"/>
      <c r="G22" s="9">
        <v>129000000000</v>
      </c>
      <c r="I22" s="9">
        <v>156529153000</v>
      </c>
      <c r="K22" s="9">
        <v>0</v>
      </c>
      <c r="M22" s="9">
        <v>0</v>
      </c>
      <c r="O22" s="9">
        <v>0</v>
      </c>
      <c r="Q22" s="9">
        <v>0</v>
      </c>
      <c r="S22" s="9">
        <v>10000000</v>
      </c>
      <c r="U22" s="9">
        <v>21000</v>
      </c>
      <c r="W22" s="9">
        <v>129000000000</v>
      </c>
      <c r="Y22" s="9">
        <v>209517000000</v>
      </c>
      <c r="AA22" s="39">
        <f>Y22/سهام!$AE$9</f>
        <v>1.1550372118268812E-3</v>
      </c>
    </row>
    <row r="23" spans="1:27" ht="21.75" customHeight="1">
      <c r="A23" s="48" t="s">
        <v>81</v>
      </c>
      <c r="B23" s="48"/>
      <c r="D23" s="49">
        <v>3000000</v>
      </c>
      <c r="E23" s="49"/>
      <c r="G23" s="9">
        <v>30067350000</v>
      </c>
      <c r="I23" s="9">
        <v>28126160700</v>
      </c>
      <c r="K23" s="9">
        <v>0</v>
      </c>
      <c r="M23" s="9">
        <v>0</v>
      </c>
      <c r="O23" s="9">
        <v>0</v>
      </c>
      <c r="Q23" s="9">
        <v>0</v>
      </c>
      <c r="S23" s="9">
        <v>3000000</v>
      </c>
      <c r="U23" s="9">
        <v>11178</v>
      </c>
      <c r="W23" s="9">
        <v>30067350000</v>
      </c>
      <c r="Y23" s="9">
        <v>33456871800</v>
      </c>
      <c r="AA23" s="39">
        <f>Y23/سهام!$AE$9</f>
        <v>1.8444294219715539E-4</v>
      </c>
    </row>
    <row r="24" spans="1:27" ht="21.75" customHeight="1">
      <c r="A24" s="48" t="s">
        <v>82</v>
      </c>
      <c r="B24" s="48"/>
      <c r="D24" s="49">
        <v>9100000</v>
      </c>
      <c r="E24" s="49"/>
      <c r="G24" s="9">
        <v>247466907682</v>
      </c>
      <c r="I24" s="9">
        <v>316798300000</v>
      </c>
      <c r="K24" s="9">
        <v>0</v>
      </c>
      <c r="M24" s="9">
        <v>0</v>
      </c>
      <c r="O24" s="9">
        <v>0</v>
      </c>
      <c r="Q24" s="9">
        <v>0</v>
      </c>
      <c r="S24" s="9">
        <v>9100000</v>
      </c>
      <c r="U24" s="9">
        <v>52310</v>
      </c>
      <c r="W24" s="9">
        <v>247466907682</v>
      </c>
      <c r="Y24" s="9">
        <v>476021000000</v>
      </c>
      <c r="AA24" s="39">
        <f>Y24/سهام!$AE$9</f>
        <v>2.6242355923912801E-3</v>
      </c>
    </row>
    <row r="25" spans="1:27" ht="21.75" customHeight="1">
      <c r="A25" s="48" t="s">
        <v>83</v>
      </c>
      <c r="B25" s="48"/>
      <c r="D25" s="49">
        <v>67248</v>
      </c>
      <c r="E25" s="49"/>
      <c r="G25" s="9">
        <v>189996470306</v>
      </c>
      <c r="I25" s="9">
        <v>233594045008</v>
      </c>
      <c r="K25" s="9">
        <v>0</v>
      </c>
      <c r="M25" s="9">
        <v>0</v>
      </c>
      <c r="O25" s="9">
        <v>0</v>
      </c>
      <c r="Q25" s="9">
        <v>0</v>
      </c>
      <c r="S25" s="9">
        <v>67248</v>
      </c>
      <c r="U25" s="9">
        <v>5453476</v>
      </c>
      <c r="W25" s="9">
        <v>189996470306</v>
      </c>
      <c r="Y25" s="9">
        <v>366735334048</v>
      </c>
      <c r="AA25" s="39">
        <f>Y25/سهام!$AE$9</f>
        <v>2.0217593690115923E-3</v>
      </c>
    </row>
    <row r="26" spans="1:27" ht="21.75" customHeight="1">
      <c r="A26" s="48" t="s">
        <v>84</v>
      </c>
      <c r="B26" s="48"/>
      <c r="D26" s="49">
        <v>15185000</v>
      </c>
      <c r="E26" s="49"/>
      <c r="G26" s="9">
        <v>228468586928</v>
      </c>
      <c r="I26" s="9">
        <v>281548984505</v>
      </c>
      <c r="K26" s="9">
        <v>0</v>
      </c>
      <c r="M26" s="9">
        <v>0</v>
      </c>
      <c r="O26" s="9">
        <v>0</v>
      </c>
      <c r="Q26" s="9">
        <v>0</v>
      </c>
      <c r="S26" s="9">
        <v>15185000</v>
      </c>
      <c r="U26" s="9">
        <v>25096</v>
      </c>
      <c r="W26" s="9">
        <v>228468586928</v>
      </c>
      <c r="Y26" s="9">
        <v>380206269652</v>
      </c>
      <c r="AA26" s="39">
        <f>Y26/سهام!$AE$9</f>
        <v>2.0960227075509166E-3</v>
      </c>
    </row>
    <row r="27" spans="1:27" ht="21.75" customHeight="1">
      <c r="A27" s="48" t="s">
        <v>85</v>
      </c>
      <c r="B27" s="48"/>
      <c r="D27" s="49">
        <v>130571</v>
      </c>
      <c r="E27" s="49"/>
      <c r="G27" s="9">
        <v>99999758915</v>
      </c>
      <c r="I27" s="9">
        <v>150200501856</v>
      </c>
      <c r="K27" s="9">
        <v>0</v>
      </c>
      <c r="M27" s="9">
        <v>0</v>
      </c>
      <c r="O27" s="9">
        <v>0</v>
      </c>
      <c r="Q27" s="9">
        <v>0</v>
      </c>
      <c r="S27" s="9">
        <v>130571</v>
      </c>
      <c r="U27" s="9">
        <v>1761911</v>
      </c>
      <c r="W27" s="9">
        <v>99999758915</v>
      </c>
      <c r="Y27" s="9">
        <v>230054461180</v>
      </c>
      <c r="AA27" s="39">
        <f>Y27/سهام!$AE$9</f>
        <v>1.2682572937264406E-3</v>
      </c>
    </row>
    <row r="28" spans="1:27" ht="21.75" customHeight="1">
      <c r="A28" s="48" t="s">
        <v>86</v>
      </c>
      <c r="B28" s="48"/>
      <c r="D28" s="49">
        <v>10000</v>
      </c>
      <c r="E28" s="49"/>
      <c r="G28" s="9">
        <v>10000000000</v>
      </c>
      <c r="I28" s="9">
        <v>15455520000</v>
      </c>
      <c r="K28" s="9">
        <v>0</v>
      </c>
      <c r="M28" s="9">
        <v>0</v>
      </c>
      <c r="O28" s="9">
        <v>0</v>
      </c>
      <c r="Q28" s="9">
        <v>0</v>
      </c>
      <c r="S28" s="9">
        <v>10000</v>
      </c>
      <c r="U28" s="9">
        <v>2587341</v>
      </c>
      <c r="W28" s="9">
        <v>10000000000</v>
      </c>
      <c r="Y28" s="9">
        <v>25873410000</v>
      </c>
      <c r="AA28" s="39">
        <f>Y28/سهام!$AE$9</f>
        <v>1.426364034749149E-4</v>
      </c>
    </row>
    <row r="29" spans="1:27" ht="21.75" customHeight="1">
      <c r="A29" s="48" t="s">
        <v>87</v>
      </c>
      <c r="B29" s="48"/>
      <c r="D29" s="49">
        <v>0</v>
      </c>
      <c r="E29" s="49"/>
      <c r="G29" s="9">
        <v>0</v>
      </c>
      <c r="I29" s="9">
        <v>0</v>
      </c>
      <c r="K29" s="9">
        <v>18000000</v>
      </c>
      <c r="M29" s="9">
        <v>200321470650</v>
      </c>
      <c r="O29" s="9">
        <v>0</v>
      </c>
      <c r="Q29" s="9">
        <v>0</v>
      </c>
      <c r="S29" s="9">
        <v>18000000</v>
      </c>
      <c r="U29" s="9">
        <v>11312</v>
      </c>
      <c r="W29" s="9">
        <v>200321470650</v>
      </c>
      <c r="Y29" s="9">
        <v>203147683200</v>
      </c>
      <c r="AA29" s="39">
        <f>Y29/سهام!$AE$9</f>
        <v>1.1199240805873441E-3</v>
      </c>
    </row>
    <row r="30" spans="1:27" ht="21.75" customHeight="1">
      <c r="A30" s="50" t="s">
        <v>88</v>
      </c>
      <c r="B30" s="50"/>
      <c r="D30" s="51">
        <v>0</v>
      </c>
      <c r="E30" s="51"/>
      <c r="G30" s="13">
        <v>0</v>
      </c>
      <c r="I30" s="13">
        <v>0</v>
      </c>
      <c r="K30" s="13">
        <v>2000000</v>
      </c>
      <c r="M30" s="13">
        <v>20024000000</v>
      </c>
      <c r="O30" s="13">
        <v>0</v>
      </c>
      <c r="Q30" s="13">
        <v>0</v>
      </c>
      <c r="S30" s="13">
        <v>2000000</v>
      </c>
      <c r="U30" s="13">
        <v>9688</v>
      </c>
      <c r="W30" s="13">
        <v>20024000000</v>
      </c>
      <c r="Y30" s="13">
        <v>19352748800</v>
      </c>
      <c r="AA30" s="39">
        <f>Y30/سهام!$AE$9</f>
        <v>1.0668893223527456E-4</v>
      </c>
    </row>
    <row r="31" spans="1:27" ht="21.75" customHeight="1">
      <c r="A31" s="46" t="s">
        <v>36</v>
      </c>
      <c r="B31" s="46"/>
      <c r="D31" s="60">
        <f>SUM(D9:E30)</f>
        <v>180172480</v>
      </c>
      <c r="E31" s="60"/>
      <c r="G31" s="16">
        <f>SUM(G9:H30)</f>
        <v>7741970593718</v>
      </c>
      <c r="I31" s="16">
        <f>SUM(I9:J30)</f>
        <v>8302308599031.0742</v>
      </c>
      <c r="K31" s="16">
        <f>SUM(K9:L30)</f>
        <v>24000000</v>
      </c>
      <c r="M31" s="16">
        <f>SUM(M9:N30)</f>
        <v>459607181602</v>
      </c>
      <c r="O31" s="16">
        <f>SUM(O9:P30)</f>
        <v>-3367514</v>
      </c>
      <c r="Q31" s="16">
        <f>SUM(Q9:R30)</f>
        <v>209226210189</v>
      </c>
      <c r="S31" s="16">
        <f>SUM(S9:T30)</f>
        <v>200804966</v>
      </c>
      <c r="U31" s="16">
        <f>SUM(U9:V30)</f>
        <v>10766864</v>
      </c>
      <c r="W31" s="16">
        <f>SUM(W9:X30)</f>
        <v>8037753784769</v>
      </c>
      <c r="Y31" s="16">
        <f>SUM(Y9:Z30)</f>
        <v>8449168066294.3311</v>
      </c>
      <c r="AA31" s="40">
        <f>SUM(AA9:AB30)</f>
        <v>4.6579053372992757E-2</v>
      </c>
    </row>
  </sheetData>
  <mergeCells count="5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31:B31"/>
    <mergeCell ref="D31:E31"/>
    <mergeCell ref="A28:B28"/>
    <mergeCell ref="D28:E28"/>
    <mergeCell ref="A29:B29"/>
    <mergeCell ref="D29:E29"/>
    <mergeCell ref="A30:B30"/>
    <mergeCell ref="D30:E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46"/>
  <sheetViews>
    <sheetView rightToLeft="1" topLeftCell="A28" workbookViewId="0">
      <selection activeCell="AJ44" sqref="AJ44:AJ50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9.7109375" bestFit="1" customWidth="1"/>
    <col min="23" max="23" width="1.28515625" customWidth="1"/>
    <col min="24" max="24" width="17.7109375" bestFit="1" customWidth="1"/>
    <col min="25" max="25" width="1.28515625" customWidth="1"/>
    <col min="26" max="26" width="9.85546875" customWidth="1"/>
    <col min="27" max="27" width="1.28515625" customWidth="1"/>
    <col min="28" max="28" width="17.7109375" customWidth="1"/>
    <col min="29" max="29" width="1.28515625" customWidth="1"/>
    <col min="30" max="30" width="12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3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</row>
    <row r="4" spans="1:38" ht="14.45" customHeight="1"/>
    <row r="5" spans="1:38" ht="14.45" customHeight="1">
      <c r="A5" s="1" t="s">
        <v>89</v>
      </c>
      <c r="B5" s="57" t="s">
        <v>90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38" ht="14.45" customHeight="1">
      <c r="A6" s="52" t="s">
        <v>91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 t="s">
        <v>7</v>
      </c>
      <c r="Q6" s="52"/>
      <c r="R6" s="52"/>
      <c r="S6" s="52"/>
      <c r="T6" s="52"/>
      <c r="V6" s="52" t="s">
        <v>8</v>
      </c>
      <c r="W6" s="52"/>
      <c r="X6" s="52"/>
      <c r="Y6" s="52"/>
      <c r="Z6" s="52"/>
      <c r="AA6" s="52"/>
      <c r="AB6" s="52"/>
      <c r="AD6" s="52" t="s">
        <v>9</v>
      </c>
      <c r="AE6" s="52"/>
      <c r="AF6" s="52"/>
      <c r="AG6" s="52"/>
      <c r="AH6" s="52"/>
      <c r="AI6" s="52"/>
      <c r="AJ6" s="52"/>
      <c r="AK6" s="52"/>
      <c r="AL6" s="52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5" t="s">
        <v>10</v>
      </c>
      <c r="W7" s="55"/>
      <c r="X7" s="55"/>
      <c r="Y7" s="3"/>
      <c r="Z7" s="55" t="s">
        <v>11</v>
      </c>
      <c r="AA7" s="55"/>
      <c r="AB7" s="5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2" t="s">
        <v>92</v>
      </c>
      <c r="B8" s="52"/>
      <c r="D8" s="2" t="s">
        <v>93</v>
      </c>
      <c r="F8" s="2" t="s">
        <v>94</v>
      </c>
      <c r="H8" s="2" t="s">
        <v>95</v>
      </c>
      <c r="J8" s="2" t="s">
        <v>96</v>
      </c>
      <c r="L8" s="2" t="s">
        <v>97</v>
      </c>
      <c r="N8" s="2" t="s">
        <v>42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53" t="s">
        <v>98</v>
      </c>
      <c r="B9" s="53"/>
      <c r="D9" s="5" t="s">
        <v>99</v>
      </c>
      <c r="F9" s="5" t="s">
        <v>99</v>
      </c>
      <c r="H9" s="5" t="s">
        <v>100</v>
      </c>
      <c r="J9" s="5" t="s">
        <v>101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3741277009009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4966239</v>
      </c>
      <c r="AH9" s="6">
        <v>3001257612300</v>
      </c>
      <c r="AJ9" s="6">
        <v>3801877682049</v>
      </c>
      <c r="AL9" s="38">
        <f>AJ9/سهام!$AE$9</f>
        <v>2.0959207117230216E-2</v>
      </c>
    </row>
    <row r="10" spans="1:38" ht="21.75" customHeight="1">
      <c r="A10" s="48" t="s">
        <v>102</v>
      </c>
      <c r="B10" s="48"/>
      <c r="D10" s="8" t="s">
        <v>99</v>
      </c>
      <c r="F10" s="8" t="s">
        <v>99</v>
      </c>
      <c r="H10" s="8" t="s">
        <v>103</v>
      </c>
      <c r="J10" s="8" t="s">
        <v>104</v>
      </c>
      <c r="L10" s="10">
        <v>23</v>
      </c>
      <c r="N10" s="10">
        <v>23</v>
      </c>
      <c r="P10" s="9">
        <v>1000000</v>
      </c>
      <c r="R10" s="9">
        <v>1000000000000</v>
      </c>
      <c r="T10" s="9">
        <v>999456250000</v>
      </c>
      <c r="V10" s="9">
        <v>0</v>
      </c>
      <c r="X10" s="9">
        <v>0</v>
      </c>
      <c r="Z10" s="9">
        <v>0</v>
      </c>
      <c r="AB10" s="9">
        <v>0</v>
      </c>
      <c r="AD10" s="9">
        <v>1000000</v>
      </c>
      <c r="AF10" s="9">
        <v>1000000</v>
      </c>
      <c r="AH10" s="9">
        <v>1000000000000</v>
      </c>
      <c r="AJ10" s="9">
        <v>999456250000</v>
      </c>
      <c r="AL10" s="39">
        <f>AJ10/سهام!$AE$9</f>
        <v>5.5098591538774912E-3</v>
      </c>
    </row>
    <row r="11" spans="1:38" ht="21.75" customHeight="1">
      <c r="A11" s="48" t="s">
        <v>105</v>
      </c>
      <c r="B11" s="48"/>
      <c r="D11" s="8" t="s">
        <v>99</v>
      </c>
      <c r="F11" s="8" t="s">
        <v>99</v>
      </c>
      <c r="H11" s="8" t="s">
        <v>106</v>
      </c>
      <c r="J11" s="8" t="s">
        <v>107</v>
      </c>
      <c r="L11" s="10">
        <v>0</v>
      </c>
      <c r="N11" s="10">
        <v>0</v>
      </c>
      <c r="P11" s="9">
        <v>50614</v>
      </c>
      <c r="R11" s="9">
        <v>27267185070</v>
      </c>
      <c r="T11" s="9">
        <v>40215744652</v>
      </c>
      <c r="V11" s="9">
        <v>0</v>
      </c>
      <c r="X11" s="9">
        <v>0</v>
      </c>
      <c r="Z11" s="9">
        <v>0</v>
      </c>
      <c r="AB11" s="9">
        <v>0</v>
      </c>
      <c r="AD11" s="9">
        <v>50614</v>
      </c>
      <c r="AF11" s="9">
        <v>830000</v>
      </c>
      <c r="AH11" s="9">
        <v>27267185070</v>
      </c>
      <c r="AJ11" s="9">
        <v>41986777269</v>
      </c>
      <c r="AL11" s="39">
        <f>AJ11/سهام!$AE$9</f>
        <v>2.3146708930722582E-4</v>
      </c>
    </row>
    <row r="12" spans="1:38" ht="21.75" customHeight="1">
      <c r="A12" s="48" t="s">
        <v>108</v>
      </c>
      <c r="B12" s="48"/>
      <c r="D12" s="8" t="s">
        <v>99</v>
      </c>
      <c r="F12" s="8" t="s">
        <v>99</v>
      </c>
      <c r="H12" s="8" t="s">
        <v>109</v>
      </c>
      <c r="J12" s="8" t="s">
        <v>9</v>
      </c>
      <c r="L12" s="10">
        <v>0</v>
      </c>
      <c r="N12" s="10">
        <v>0</v>
      </c>
      <c r="P12" s="9">
        <v>90000</v>
      </c>
      <c r="R12" s="9">
        <v>79397548952</v>
      </c>
      <c r="T12" s="9">
        <v>82449143887</v>
      </c>
      <c r="V12" s="9">
        <v>0</v>
      </c>
      <c r="X12" s="9">
        <v>0</v>
      </c>
      <c r="Z12" s="9">
        <v>90000</v>
      </c>
      <c r="AB12" s="9">
        <v>90000000000</v>
      </c>
      <c r="AD12" s="9">
        <v>0</v>
      </c>
      <c r="AF12" s="9">
        <v>0</v>
      </c>
      <c r="AH12" s="9">
        <v>0</v>
      </c>
      <c r="AJ12" s="9">
        <v>0</v>
      </c>
      <c r="AL12" s="39">
        <f>AJ12/سهام!$AE$9</f>
        <v>0</v>
      </c>
    </row>
    <row r="13" spans="1:38" ht="21.75" customHeight="1">
      <c r="A13" s="48" t="s">
        <v>110</v>
      </c>
      <c r="B13" s="48"/>
      <c r="D13" s="8" t="s">
        <v>99</v>
      </c>
      <c r="F13" s="8" t="s">
        <v>99</v>
      </c>
      <c r="H13" s="8" t="s">
        <v>109</v>
      </c>
      <c r="J13" s="8" t="s">
        <v>111</v>
      </c>
      <c r="L13" s="10">
        <v>0</v>
      </c>
      <c r="N13" s="10">
        <v>0</v>
      </c>
      <c r="P13" s="9">
        <v>90000</v>
      </c>
      <c r="R13" s="9">
        <v>77175241229</v>
      </c>
      <c r="T13" s="9">
        <v>80083430943</v>
      </c>
      <c r="V13" s="9">
        <v>0</v>
      </c>
      <c r="X13" s="9">
        <v>0</v>
      </c>
      <c r="Z13" s="9">
        <v>0</v>
      </c>
      <c r="AB13" s="9">
        <v>0</v>
      </c>
      <c r="AD13" s="9">
        <v>90000</v>
      </c>
      <c r="AF13" s="9">
        <v>890300</v>
      </c>
      <c r="AH13" s="9">
        <v>77175241229</v>
      </c>
      <c r="AJ13" s="9">
        <v>80083430943</v>
      </c>
      <c r="AL13" s="39">
        <f>AJ13/سهام!$AE$9</f>
        <v>4.4148848441860709E-4</v>
      </c>
    </row>
    <row r="14" spans="1:38" ht="21.75" customHeight="1">
      <c r="A14" s="48" t="s">
        <v>112</v>
      </c>
      <c r="B14" s="48"/>
      <c r="D14" s="8" t="s">
        <v>99</v>
      </c>
      <c r="F14" s="8" t="s">
        <v>99</v>
      </c>
      <c r="H14" s="8" t="s">
        <v>113</v>
      </c>
      <c r="J14" s="8" t="s">
        <v>114</v>
      </c>
      <c r="L14" s="10">
        <v>23</v>
      </c>
      <c r="N14" s="10">
        <v>23</v>
      </c>
      <c r="P14" s="9">
        <v>5000</v>
      </c>
      <c r="R14" s="9">
        <v>4500815625</v>
      </c>
      <c r="T14" s="9">
        <v>4601896357</v>
      </c>
      <c r="V14" s="9">
        <v>0</v>
      </c>
      <c r="X14" s="9">
        <v>0</v>
      </c>
      <c r="Z14" s="9">
        <v>0</v>
      </c>
      <c r="AB14" s="9">
        <v>0</v>
      </c>
      <c r="AD14" s="9">
        <v>5000</v>
      </c>
      <c r="AF14" s="9">
        <v>932300</v>
      </c>
      <c r="AH14" s="9">
        <v>4500815625</v>
      </c>
      <c r="AJ14" s="9">
        <v>4658965309</v>
      </c>
      <c r="AL14" s="39">
        <f>AJ14/سهام!$AE$9</f>
        <v>2.5684208443732605E-5</v>
      </c>
    </row>
    <row r="15" spans="1:38" ht="21.75" customHeight="1">
      <c r="A15" s="48" t="s">
        <v>115</v>
      </c>
      <c r="B15" s="48"/>
      <c r="D15" s="8" t="s">
        <v>99</v>
      </c>
      <c r="F15" s="8" t="s">
        <v>99</v>
      </c>
      <c r="H15" s="8" t="s">
        <v>116</v>
      </c>
      <c r="J15" s="8" t="s">
        <v>117</v>
      </c>
      <c r="L15" s="10">
        <v>18</v>
      </c>
      <c r="N15" s="10">
        <v>18</v>
      </c>
      <c r="P15" s="9">
        <v>225000</v>
      </c>
      <c r="R15" s="9">
        <v>169126661999</v>
      </c>
      <c r="T15" s="9">
        <v>185339666728</v>
      </c>
      <c r="V15" s="9">
        <v>0</v>
      </c>
      <c r="X15" s="9">
        <v>0</v>
      </c>
      <c r="Z15" s="9">
        <v>0</v>
      </c>
      <c r="AB15" s="9">
        <v>0</v>
      </c>
      <c r="AD15" s="9">
        <v>225000</v>
      </c>
      <c r="AF15" s="9">
        <v>821490</v>
      </c>
      <c r="AH15" s="9">
        <v>169126661999</v>
      </c>
      <c r="AJ15" s="9">
        <v>184734745832</v>
      </c>
      <c r="AL15" s="39">
        <f>AJ15/سهام!$AE$9</f>
        <v>1.0184161941672553E-3</v>
      </c>
    </row>
    <row r="16" spans="1:38" ht="21.75" customHeight="1">
      <c r="A16" s="48" t="s">
        <v>118</v>
      </c>
      <c r="B16" s="48"/>
      <c r="D16" s="8" t="s">
        <v>99</v>
      </c>
      <c r="F16" s="8" t="s">
        <v>99</v>
      </c>
      <c r="H16" s="8" t="s">
        <v>119</v>
      </c>
      <c r="J16" s="8" t="s">
        <v>120</v>
      </c>
      <c r="L16" s="10">
        <v>23</v>
      </c>
      <c r="N16" s="10">
        <v>23</v>
      </c>
      <c r="P16" s="9">
        <v>1579612</v>
      </c>
      <c r="R16" s="9">
        <v>1499999555200</v>
      </c>
      <c r="T16" s="9">
        <v>1388513339115</v>
      </c>
      <c r="V16" s="9">
        <v>0</v>
      </c>
      <c r="X16" s="9">
        <v>0</v>
      </c>
      <c r="Z16" s="9">
        <v>0</v>
      </c>
      <c r="AB16" s="9">
        <v>0</v>
      </c>
      <c r="AD16" s="9">
        <v>1579612</v>
      </c>
      <c r="AF16" s="9">
        <v>890300</v>
      </c>
      <c r="AH16" s="9">
        <v>1499999555200</v>
      </c>
      <c r="AJ16" s="9">
        <v>1405563872443</v>
      </c>
      <c r="AL16" s="39">
        <f>AJ16/سهام!$AE$9</f>
        <v>7.7486723095078524E-3</v>
      </c>
    </row>
    <row r="17" spans="1:38" ht="21.75" customHeight="1">
      <c r="A17" s="48" t="s">
        <v>121</v>
      </c>
      <c r="B17" s="48"/>
      <c r="D17" s="8" t="s">
        <v>99</v>
      </c>
      <c r="F17" s="8" t="s">
        <v>99</v>
      </c>
      <c r="H17" s="8" t="s">
        <v>122</v>
      </c>
      <c r="J17" s="8" t="s">
        <v>123</v>
      </c>
      <c r="L17" s="10">
        <v>23</v>
      </c>
      <c r="N17" s="10">
        <v>23</v>
      </c>
      <c r="P17" s="9">
        <v>347720</v>
      </c>
      <c r="R17" s="9">
        <v>318223572190</v>
      </c>
      <c r="T17" s="9">
        <v>325619102286</v>
      </c>
      <c r="V17" s="9">
        <v>0</v>
      </c>
      <c r="X17" s="9">
        <v>0</v>
      </c>
      <c r="Z17" s="9">
        <v>0</v>
      </c>
      <c r="AB17" s="9">
        <v>0</v>
      </c>
      <c r="AD17" s="9">
        <v>347720</v>
      </c>
      <c r="AF17" s="9">
        <v>936950</v>
      </c>
      <c r="AH17" s="9">
        <v>318223572190</v>
      </c>
      <c r="AJ17" s="9">
        <v>325619102286</v>
      </c>
      <c r="AL17" s="39">
        <f>AJ17/سهام!$AE$9</f>
        <v>1.7950914723960036E-3</v>
      </c>
    </row>
    <row r="18" spans="1:38" ht="21.75" customHeight="1">
      <c r="A18" s="48" t="s">
        <v>124</v>
      </c>
      <c r="B18" s="48"/>
      <c r="D18" s="8" t="s">
        <v>99</v>
      </c>
      <c r="F18" s="8" t="s">
        <v>99</v>
      </c>
      <c r="H18" s="8" t="s">
        <v>125</v>
      </c>
      <c r="J18" s="8" t="s">
        <v>126</v>
      </c>
      <c r="L18" s="10">
        <v>23</v>
      </c>
      <c r="N18" s="10">
        <v>23</v>
      </c>
      <c r="P18" s="9">
        <v>5000</v>
      </c>
      <c r="R18" s="9">
        <v>4221597081</v>
      </c>
      <c r="T18" s="9">
        <v>4117759750</v>
      </c>
      <c r="V18" s="9">
        <v>0</v>
      </c>
      <c r="X18" s="9">
        <v>0</v>
      </c>
      <c r="Z18" s="9">
        <v>0</v>
      </c>
      <c r="AB18" s="9">
        <v>0</v>
      </c>
      <c r="AD18" s="9">
        <v>5000</v>
      </c>
      <c r="AF18" s="9">
        <v>783380</v>
      </c>
      <c r="AH18" s="9">
        <v>4221597081</v>
      </c>
      <c r="AJ18" s="9">
        <v>3914770185</v>
      </c>
      <c r="AL18" s="39">
        <f>AJ18/سهام!$AE$9</f>
        <v>2.1581567316377211E-5</v>
      </c>
    </row>
    <row r="19" spans="1:38" ht="21.75" customHeight="1">
      <c r="A19" s="48" t="s">
        <v>127</v>
      </c>
      <c r="B19" s="48"/>
      <c r="D19" s="8" t="s">
        <v>99</v>
      </c>
      <c r="F19" s="8" t="s">
        <v>99</v>
      </c>
      <c r="H19" s="8" t="s">
        <v>128</v>
      </c>
      <c r="J19" s="8" t="s">
        <v>129</v>
      </c>
      <c r="L19" s="10">
        <v>23</v>
      </c>
      <c r="N19" s="10">
        <v>23</v>
      </c>
      <c r="P19" s="9">
        <v>583960</v>
      </c>
      <c r="R19" s="9">
        <v>553010120000</v>
      </c>
      <c r="T19" s="9">
        <v>482380502901</v>
      </c>
      <c r="V19" s="9">
        <v>0</v>
      </c>
      <c r="X19" s="9">
        <v>0</v>
      </c>
      <c r="Z19" s="9">
        <v>0</v>
      </c>
      <c r="AB19" s="9">
        <v>0</v>
      </c>
      <c r="AD19" s="9">
        <v>583960</v>
      </c>
      <c r="AF19" s="9">
        <v>832800</v>
      </c>
      <c r="AH19" s="9">
        <v>553010120000</v>
      </c>
      <c r="AJ19" s="9">
        <v>486057450473</v>
      </c>
      <c r="AL19" s="39">
        <f>AJ19/سهام!$AE$9</f>
        <v>2.6795651063255791E-3</v>
      </c>
    </row>
    <row r="20" spans="1:38" ht="21.75" customHeight="1">
      <c r="A20" s="48" t="s">
        <v>130</v>
      </c>
      <c r="B20" s="48"/>
      <c r="D20" s="8" t="s">
        <v>99</v>
      </c>
      <c r="F20" s="8" t="s">
        <v>99</v>
      </c>
      <c r="H20" s="8" t="s">
        <v>131</v>
      </c>
      <c r="J20" s="8" t="s">
        <v>132</v>
      </c>
      <c r="L20" s="10">
        <v>23</v>
      </c>
      <c r="N20" s="10">
        <v>23</v>
      </c>
      <c r="P20" s="9">
        <v>123150</v>
      </c>
      <c r="R20" s="9">
        <v>117004815000</v>
      </c>
      <c r="T20" s="9">
        <v>97752548134</v>
      </c>
      <c r="V20" s="9">
        <v>0</v>
      </c>
      <c r="X20" s="9">
        <v>0</v>
      </c>
      <c r="Z20" s="9">
        <v>0</v>
      </c>
      <c r="AB20" s="9">
        <v>0</v>
      </c>
      <c r="AD20" s="9">
        <v>123150</v>
      </c>
      <c r="AF20" s="9">
        <v>794200</v>
      </c>
      <c r="AH20" s="9">
        <v>117004815000</v>
      </c>
      <c r="AJ20" s="9">
        <v>97752548134</v>
      </c>
      <c r="AL20" s="39">
        <f>AJ20/سهام!$AE$9</f>
        <v>5.3889579674044755E-4</v>
      </c>
    </row>
    <row r="21" spans="1:38" ht="21.75" customHeight="1">
      <c r="A21" s="48" t="s">
        <v>133</v>
      </c>
      <c r="B21" s="48"/>
      <c r="D21" s="8" t="s">
        <v>99</v>
      </c>
      <c r="F21" s="8" t="s">
        <v>99</v>
      </c>
      <c r="H21" s="8" t="s">
        <v>131</v>
      </c>
      <c r="J21" s="8" t="s">
        <v>134</v>
      </c>
      <c r="L21" s="10">
        <v>23</v>
      </c>
      <c r="N21" s="10">
        <v>23</v>
      </c>
      <c r="P21" s="9">
        <v>108332</v>
      </c>
      <c r="R21" s="9">
        <v>100000185880</v>
      </c>
      <c r="T21" s="9">
        <v>87457592062</v>
      </c>
      <c r="V21" s="9">
        <v>0</v>
      </c>
      <c r="X21" s="9">
        <v>0</v>
      </c>
      <c r="Z21" s="9">
        <v>0</v>
      </c>
      <c r="AB21" s="9">
        <v>0</v>
      </c>
      <c r="AD21" s="9">
        <v>108332</v>
      </c>
      <c r="AF21" s="9">
        <v>789680</v>
      </c>
      <c r="AH21" s="9">
        <v>100000185880</v>
      </c>
      <c r="AJ21" s="9">
        <v>85501097245</v>
      </c>
      <c r="AL21" s="39">
        <f>AJ21/سهام!$AE$9</f>
        <v>4.7135530276781279E-4</v>
      </c>
    </row>
    <row r="22" spans="1:38" ht="21.75" customHeight="1">
      <c r="A22" s="48" t="s">
        <v>135</v>
      </c>
      <c r="B22" s="48"/>
      <c r="D22" s="8" t="s">
        <v>99</v>
      </c>
      <c r="F22" s="8" t="s">
        <v>99</v>
      </c>
      <c r="H22" s="8" t="s">
        <v>131</v>
      </c>
      <c r="J22" s="8" t="s">
        <v>136</v>
      </c>
      <c r="L22" s="10">
        <v>23</v>
      </c>
      <c r="N22" s="10">
        <v>23</v>
      </c>
      <c r="P22" s="9">
        <v>357833</v>
      </c>
      <c r="R22" s="9">
        <v>276769512180</v>
      </c>
      <c r="T22" s="9">
        <v>281003665888</v>
      </c>
      <c r="V22" s="9">
        <v>0</v>
      </c>
      <c r="X22" s="9">
        <v>0</v>
      </c>
      <c r="Z22" s="9">
        <v>0</v>
      </c>
      <c r="AB22" s="9">
        <v>0</v>
      </c>
      <c r="AD22" s="9">
        <v>357833</v>
      </c>
      <c r="AF22" s="9">
        <v>783900</v>
      </c>
      <c r="AH22" s="9">
        <v>276769512180</v>
      </c>
      <c r="AJ22" s="9">
        <v>280352763949</v>
      </c>
      <c r="AL22" s="39">
        <f>AJ22/سهام!$AE$9</f>
        <v>1.5455446326532584E-3</v>
      </c>
    </row>
    <row r="23" spans="1:38" ht="21.75" customHeight="1">
      <c r="A23" s="48" t="s">
        <v>137</v>
      </c>
      <c r="B23" s="48"/>
      <c r="D23" s="8" t="s">
        <v>99</v>
      </c>
      <c r="F23" s="8" t="s">
        <v>99</v>
      </c>
      <c r="H23" s="8" t="s">
        <v>138</v>
      </c>
      <c r="J23" s="8" t="s">
        <v>139</v>
      </c>
      <c r="L23" s="10">
        <v>23</v>
      </c>
      <c r="N23" s="10">
        <v>23</v>
      </c>
      <c r="P23" s="9">
        <v>862970</v>
      </c>
      <c r="R23" s="9">
        <v>820061497495</v>
      </c>
      <c r="T23" s="9">
        <v>710355625987</v>
      </c>
      <c r="V23" s="9">
        <v>0</v>
      </c>
      <c r="X23" s="9">
        <v>0</v>
      </c>
      <c r="Z23" s="9">
        <v>0</v>
      </c>
      <c r="AB23" s="9">
        <v>0</v>
      </c>
      <c r="AD23" s="9">
        <v>862970</v>
      </c>
      <c r="AF23" s="9">
        <v>826600</v>
      </c>
      <c r="AH23" s="9">
        <v>820061497495</v>
      </c>
      <c r="AJ23" s="9">
        <v>712943128267</v>
      </c>
      <c r="AL23" s="39">
        <f>AJ23/سهام!$AE$9</f>
        <v>3.9303533511106502E-3</v>
      </c>
    </row>
    <row r="24" spans="1:38" ht="21.75" customHeight="1">
      <c r="A24" s="48" t="s">
        <v>140</v>
      </c>
      <c r="B24" s="48"/>
      <c r="D24" s="8" t="s">
        <v>99</v>
      </c>
      <c r="F24" s="8" t="s">
        <v>99</v>
      </c>
      <c r="H24" s="8" t="s">
        <v>141</v>
      </c>
      <c r="J24" s="8" t="s">
        <v>142</v>
      </c>
      <c r="L24" s="10">
        <v>23</v>
      </c>
      <c r="N24" s="10">
        <v>23</v>
      </c>
      <c r="P24" s="9">
        <v>1575465</v>
      </c>
      <c r="R24" s="9">
        <v>1500000226500</v>
      </c>
      <c r="T24" s="9">
        <v>1314955425490</v>
      </c>
      <c r="V24" s="9">
        <v>0</v>
      </c>
      <c r="X24" s="9">
        <v>0</v>
      </c>
      <c r="Z24" s="9">
        <v>0</v>
      </c>
      <c r="AB24" s="9">
        <v>0</v>
      </c>
      <c r="AD24" s="9">
        <v>1575465</v>
      </c>
      <c r="AF24" s="9">
        <v>833000</v>
      </c>
      <c r="AH24" s="9">
        <v>1500000226500</v>
      </c>
      <c r="AJ24" s="9">
        <v>1311648747974</v>
      </c>
      <c r="AL24" s="39">
        <f>AJ24/سهام!$AE$9</f>
        <v>7.2309316797973845E-3</v>
      </c>
    </row>
    <row r="25" spans="1:38" ht="21.75" customHeight="1">
      <c r="A25" s="48" t="s">
        <v>143</v>
      </c>
      <c r="B25" s="48"/>
      <c r="D25" s="8" t="s">
        <v>99</v>
      </c>
      <c r="F25" s="8" t="s">
        <v>99</v>
      </c>
      <c r="H25" s="8" t="s">
        <v>141</v>
      </c>
      <c r="J25" s="8" t="s">
        <v>144</v>
      </c>
      <c r="L25" s="10">
        <v>23</v>
      </c>
      <c r="N25" s="10">
        <v>23</v>
      </c>
      <c r="P25" s="9">
        <v>12502081</v>
      </c>
      <c r="R25" s="9">
        <v>11239376169922</v>
      </c>
      <c r="T25" s="9">
        <v>9722454744378</v>
      </c>
      <c r="V25" s="9">
        <v>6000000</v>
      </c>
      <c r="X25" s="9">
        <v>4682700000000</v>
      </c>
      <c r="Z25" s="9">
        <v>0</v>
      </c>
      <c r="AB25" s="9">
        <v>0</v>
      </c>
      <c r="AD25" s="9">
        <v>18502081</v>
      </c>
      <c r="AF25" s="9">
        <v>770240</v>
      </c>
      <c r="AH25" s="9">
        <v>15922076169922</v>
      </c>
      <c r="AJ25" s="9">
        <v>14243293864879</v>
      </c>
      <c r="AL25" s="39">
        <f>AJ25/سهام!$AE$9</f>
        <v>7.8521239006480448E-2</v>
      </c>
    </row>
    <row r="26" spans="1:38" ht="21.75" customHeight="1">
      <c r="A26" s="48" t="s">
        <v>145</v>
      </c>
      <c r="B26" s="48"/>
      <c r="D26" s="8" t="s">
        <v>99</v>
      </c>
      <c r="F26" s="8" t="s">
        <v>99</v>
      </c>
      <c r="H26" s="8" t="s">
        <v>146</v>
      </c>
      <c r="J26" s="8" t="s">
        <v>147</v>
      </c>
      <c r="L26" s="10">
        <v>23</v>
      </c>
      <c r="N26" s="10">
        <v>23</v>
      </c>
      <c r="P26" s="9">
        <v>1002556</v>
      </c>
      <c r="R26" s="9">
        <v>933951092920</v>
      </c>
      <c r="T26" s="9">
        <v>797320081658</v>
      </c>
      <c r="V26" s="9">
        <v>0</v>
      </c>
      <c r="X26" s="9">
        <v>0</v>
      </c>
      <c r="Z26" s="9">
        <v>0</v>
      </c>
      <c r="AB26" s="9">
        <v>0</v>
      </c>
      <c r="AD26" s="9">
        <v>1002556</v>
      </c>
      <c r="AF26" s="9">
        <v>795720</v>
      </c>
      <c r="AH26" s="9">
        <v>933951092920</v>
      </c>
      <c r="AJ26" s="9">
        <v>797320081658</v>
      </c>
      <c r="AL26" s="39">
        <f>AJ26/سهام!$AE$9</f>
        <v>4.3955114098227716E-3</v>
      </c>
    </row>
    <row r="27" spans="1:38" ht="21.75" customHeight="1">
      <c r="A27" s="48" t="s">
        <v>148</v>
      </c>
      <c r="B27" s="48"/>
      <c r="D27" s="8" t="s">
        <v>99</v>
      </c>
      <c r="F27" s="8" t="s">
        <v>99</v>
      </c>
      <c r="H27" s="8" t="s">
        <v>149</v>
      </c>
      <c r="J27" s="8" t="s">
        <v>150</v>
      </c>
      <c r="L27" s="10">
        <v>23</v>
      </c>
      <c r="N27" s="10">
        <v>23</v>
      </c>
      <c r="P27" s="9">
        <v>256590</v>
      </c>
      <c r="R27" s="9">
        <v>240001456500</v>
      </c>
      <c r="T27" s="9">
        <v>212340996767</v>
      </c>
      <c r="V27" s="9">
        <v>0</v>
      </c>
      <c r="X27" s="9">
        <v>0</v>
      </c>
      <c r="Z27" s="9">
        <v>0</v>
      </c>
      <c r="AB27" s="9">
        <v>0</v>
      </c>
      <c r="AD27" s="9">
        <v>256590</v>
      </c>
      <c r="AF27" s="9">
        <v>822960</v>
      </c>
      <c r="AH27" s="9">
        <v>240001456500</v>
      </c>
      <c r="AJ27" s="9">
        <v>211048486352</v>
      </c>
      <c r="AL27" s="39">
        <f>AJ27/سهام!$AE$9</f>
        <v>1.1634800767302781E-3</v>
      </c>
    </row>
    <row r="28" spans="1:38" ht="21.75" customHeight="1">
      <c r="A28" s="48" t="s">
        <v>151</v>
      </c>
      <c r="B28" s="48"/>
      <c r="D28" s="8" t="s">
        <v>99</v>
      </c>
      <c r="F28" s="8" t="s">
        <v>99</v>
      </c>
      <c r="H28" s="8" t="s">
        <v>152</v>
      </c>
      <c r="J28" s="8" t="s">
        <v>153</v>
      </c>
      <c r="L28" s="10">
        <v>23</v>
      </c>
      <c r="N28" s="10">
        <v>23</v>
      </c>
      <c r="P28" s="9">
        <v>2418000</v>
      </c>
      <c r="R28" s="9">
        <v>2064738161605</v>
      </c>
      <c r="T28" s="9">
        <v>1878731084197</v>
      </c>
      <c r="V28" s="9">
        <v>0</v>
      </c>
      <c r="X28" s="9">
        <v>0</v>
      </c>
      <c r="Z28" s="9">
        <v>0</v>
      </c>
      <c r="AB28" s="9">
        <v>0</v>
      </c>
      <c r="AD28" s="9">
        <v>2418000</v>
      </c>
      <c r="AF28" s="9">
        <v>783600</v>
      </c>
      <c r="AH28" s="9">
        <v>2064738161605</v>
      </c>
      <c r="AJ28" s="9">
        <v>1893714532515</v>
      </c>
      <c r="AL28" s="39">
        <f>AJ28/سهام!$AE$9</f>
        <v>1.0439776980541776E-2</v>
      </c>
    </row>
    <row r="29" spans="1:38" ht="21.75" customHeight="1">
      <c r="A29" s="48" t="s">
        <v>154</v>
      </c>
      <c r="B29" s="48"/>
      <c r="D29" s="8" t="s">
        <v>99</v>
      </c>
      <c r="F29" s="8" t="s">
        <v>99</v>
      </c>
      <c r="H29" s="8" t="s">
        <v>155</v>
      </c>
      <c r="J29" s="8" t="s">
        <v>156</v>
      </c>
      <c r="L29" s="10">
        <v>23</v>
      </c>
      <c r="N29" s="10">
        <v>23</v>
      </c>
      <c r="P29" s="9">
        <v>4783460</v>
      </c>
      <c r="R29" s="9">
        <v>4372928360000</v>
      </c>
      <c r="T29" s="9">
        <v>3790083337504</v>
      </c>
      <c r="V29" s="9">
        <v>0</v>
      </c>
      <c r="X29" s="9">
        <v>0</v>
      </c>
      <c r="Z29" s="9">
        <v>0</v>
      </c>
      <c r="AB29" s="9">
        <v>0</v>
      </c>
      <c r="AD29" s="9">
        <v>4783460</v>
      </c>
      <c r="AF29" s="9">
        <v>758866</v>
      </c>
      <c r="AH29" s="9">
        <v>4372928360000</v>
      </c>
      <c r="AJ29" s="9">
        <v>3628031341056</v>
      </c>
      <c r="AL29" s="39">
        <f>AJ29/سهام!$AE$9</f>
        <v>2.0000817139391374E-2</v>
      </c>
    </row>
    <row r="30" spans="1:38" ht="21.75" customHeight="1">
      <c r="A30" s="48" t="s">
        <v>157</v>
      </c>
      <c r="B30" s="48"/>
      <c r="D30" s="8" t="s">
        <v>99</v>
      </c>
      <c r="F30" s="8" t="s">
        <v>99</v>
      </c>
      <c r="H30" s="8" t="s">
        <v>155</v>
      </c>
      <c r="J30" s="8" t="s">
        <v>158</v>
      </c>
      <c r="L30" s="10">
        <v>23</v>
      </c>
      <c r="N30" s="10">
        <v>23</v>
      </c>
      <c r="P30" s="9">
        <v>2800627</v>
      </c>
      <c r="R30" s="9">
        <v>2446981861201</v>
      </c>
      <c r="T30" s="9">
        <v>2188899452391</v>
      </c>
      <c r="V30" s="9">
        <v>0</v>
      </c>
      <c r="X30" s="9">
        <v>0</v>
      </c>
      <c r="Z30" s="9">
        <v>0</v>
      </c>
      <c r="AB30" s="9">
        <v>0</v>
      </c>
      <c r="AD30" s="9">
        <v>2800627</v>
      </c>
      <c r="AF30" s="9">
        <v>783000</v>
      </c>
      <c r="AH30" s="9">
        <v>2446981861201</v>
      </c>
      <c r="AJ30" s="9">
        <v>2191698556550</v>
      </c>
      <c r="AL30" s="39">
        <f>AJ30/سهام!$AE$9</f>
        <v>1.2082520224719293E-2</v>
      </c>
    </row>
    <row r="31" spans="1:38" ht="21.75" customHeight="1">
      <c r="A31" s="48" t="s">
        <v>159</v>
      </c>
      <c r="B31" s="48"/>
      <c r="D31" s="8" t="s">
        <v>99</v>
      </c>
      <c r="F31" s="8" t="s">
        <v>99</v>
      </c>
      <c r="H31" s="8" t="s">
        <v>155</v>
      </c>
      <c r="J31" s="8" t="s">
        <v>160</v>
      </c>
      <c r="L31" s="10">
        <v>23</v>
      </c>
      <c r="N31" s="10">
        <v>23</v>
      </c>
      <c r="P31" s="9">
        <v>3755162</v>
      </c>
      <c r="R31" s="9">
        <v>3146652918656</v>
      </c>
      <c r="T31" s="9">
        <v>2929310261982</v>
      </c>
      <c r="V31" s="9">
        <v>323600</v>
      </c>
      <c r="X31" s="9">
        <v>254084746637</v>
      </c>
      <c r="Z31" s="9">
        <v>0</v>
      </c>
      <c r="AB31" s="9">
        <v>0</v>
      </c>
      <c r="AD31" s="9">
        <v>4078762</v>
      </c>
      <c r="AF31" s="9">
        <v>786200</v>
      </c>
      <c r="AH31" s="9">
        <v>3400737665293</v>
      </c>
      <c r="AJ31" s="9">
        <v>3204979028940</v>
      </c>
      <c r="AL31" s="39">
        <f>AJ31/سهام!$AE$9</f>
        <v>1.7668590336585969E-2</v>
      </c>
    </row>
    <row r="32" spans="1:38" ht="21.75" customHeight="1">
      <c r="A32" s="48" t="s">
        <v>161</v>
      </c>
      <c r="B32" s="48"/>
      <c r="D32" s="8" t="s">
        <v>99</v>
      </c>
      <c r="F32" s="8" t="s">
        <v>99</v>
      </c>
      <c r="H32" s="8" t="s">
        <v>162</v>
      </c>
      <c r="J32" s="8" t="s">
        <v>163</v>
      </c>
      <c r="L32" s="10">
        <v>23</v>
      </c>
      <c r="N32" s="10">
        <v>23</v>
      </c>
      <c r="P32" s="9">
        <v>9489800</v>
      </c>
      <c r="R32" s="9">
        <v>8145194214339</v>
      </c>
      <c r="T32" s="9">
        <v>7121048683594</v>
      </c>
      <c r="V32" s="9">
        <v>0</v>
      </c>
      <c r="X32" s="9">
        <v>0</v>
      </c>
      <c r="Z32" s="9">
        <v>9485000</v>
      </c>
      <c r="AB32" s="9">
        <v>7482716500000</v>
      </c>
      <c r="AD32" s="9">
        <v>4800</v>
      </c>
      <c r="AF32" s="9">
        <v>823170</v>
      </c>
      <c r="AH32" s="9">
        <v>4119890010</v>
      </c>
      <c r="AJ32" s="9">
        <v>3949067526</v>
      </c>
      <c r="AL32" s="39">
        <f>AJ32/سهام!$AE$9</f>
        <v>2.1770643644893348E-5</v>
      </c>
    </row>
    <row r="33" spans="1:38" ht="21.75" customHeight="1">
      <c r="A33" s="48" t="s">
        <v>164</v>
      </c>
      <c r="B33" s="48"/>
      <c r="D33" s="8" t="s">
        <v>99</v>
      </c>
      <c r="F33" s="8" t="s">
        <v>99</v>
      </c>
      <c r="H33" s="8" t="s">
        <v>165</v>
      </c>
      <c r="J33" s="8" t="s">
        <v>166</v>
      </c>
      <c r="L33" s="10">
        <v>23</v>
      </c>
      <c r="N33" s="10">
        <v>23</v>
      </c>
      <c r="P33" s="9">
        <v>302187</v>
      </c>
      <c r="R33" s="9">
        <v>270001062630</v>
      </c>
      <c r="T33" s="9">
        <v>234611222344</v>
      </c>
      <c r="V33" s="9">
        <v>0</v>
      </c>
      <c r="X33" s="9">
        <v>0</v>
      </c>
      <c r="Z33" s="9">
        <v>0</v>
      </c>
      <c r="AB33" s="9">
        <v>0</v>
      </c>
      <c r="AD33" s="9">
        <v>302187</v>
      </c>
      <c r="AF33" s="9">
        <v>806580</v>
      </c>
      <c r="AH33" s="9">
        <v>270001062630</v>
      </c>
      <c r="AJ33" s="9">
        <v>243605457927</v>
      </c>
      <c r="AL33" s="39">
        <f>AJ33/سهام!$AE$9</f>
        <v>1.3429619978799461E-3</v>
      </c>
    </row>
    <row r="34" spans="1:38" ht="21.75" customHeight="1">
      <c r="A34" s="48" t="s">
        <v>167</v>
      </c>
      <c r="B34" s="48"/>
      <c r="D34" s="8" t="s">
        <v>99</v>
      </c>
      <c r="F34" s="8" t="s">
        <v>99</v>
      </c>
      <c r="H34" s="8" t="s">
        <v>168</v>
      </c>
      <c r="J34" s="8" t="s">
        <v>169</v>
      </c>
      <c r="L34" s="10">
        <v>23</v>
      </c>
      <c r="N34" s="10">
        <v>23</v>
      </c>
      <c r="P34" s="9">
        <v>595000</v>
      </c>
      <c r="R34" s="9">
        <v>595000000000</v>
      </c>
      <c r="T34" s="9">
        <v>594676468750</v>
      </c>
      <c r="V34" s="9">
        <v>0</v>
      </c>
      <c r="X34" s="9">
        <v>0</v>
      </c>
      <c r="Z34" s="9">
        <v>0</v>
      </c>
      <c r="AB34" s="9">
        <v>0</v>
      </c>
      <c r="AD34" s="9">
        <v>595000</v>
      </c>
      <c r="AF34" s="9">
        <v>1000000</v>
      </c>
      <c r="AH34" s="9">
        <v>595000000000</v>
      </c>
      <c r="AJ34" s="9">
        <v>594676468750</v>
      </c>
      <c r="AL34" s="39">
        <f>AJ34/سهام!$AE$9</f>
        <v>3.2783661965571074E-3</v>
      </c>
    </row>
    <row r="35" spans="1:38" ht="21.75" customHeight="1">
      <c r="A35" s="48" t="s">
        <v>265</v>
      </c>
      <c r="B35" s="48"/>
      <c r="D35" s="8" t="s">
        <v>170</v>
      </c>
      <c r="F35" s="8" t="s">
        <v>170</v>
      </c>
      <c r="H35" s="8" t="s">
        <v>171</v>
      </c>
      <c r="J35" s="8" t="s">
        <v>172</v>
      </c>
      <c r="L35" s="10">
        <v>23</v>
      </c>
      <c r="N35" s="10">
        <v>23</v>
      </c>
      <c r="P35" s="9">
        <v>5000000</v>
      </c>
      <c r="R35" s="9">
        <v>5000000000000</v>
      </c>
      <c r="T35" s="9">
        <v>5000000000000</v>
      </c>
      <c r="V35" s="9">
        <v>0</v>
      </c>
      <c r="X35" s="9">
        <v>0</v>
      </c>
      <c r="Z35" s="9">
        <v>0</v>
      </c>
      <c r="AB35" s="9">
        <v>0</v>
      </c>
      <c r="AD35" s="9">
        <v>5000000</v>
      </c>
      <c r="AF35" s="9">
        <v>1000000</v>
      </c>
      <c r="AH35" s="9">
        <v>5000000000000</v>
      </c>
      <c r="AJ35" s="9">
        <v>5000000000000</v>
      </c>
      <c r="AL35" s="39">
        <f>AJ35/سهام!$AE$9</f>
        <v>2.7564283848730203E-2</v>
      </c>
    </row>
    <row r="36" spans="1:38" ht="21.75" customHeight="1">
      <c r="A36" s="48" t="s">
        <v>263</v>
      </c>
      <c r="B36" s="48"/>
      <c r="D36" s="8" t="s">
        <v>170</v>
      </c>
      <c r="F36" s="8" t="s">
        <v>170</v>
      </c>
      <c r="H36" s="8" t="s">
        <v>173</v>
      </c>
      <c r="J36" s="8" t="s">
        <v>174</v>
      </c>
      <c r="L36" s="10">
        <v>23</v>
      </c>
      <c r="N36" s="10">
        <v>23</v>
      </c>
      <c r="P36" s="9">
        <v>8000000</v>
      </c>
      <c r="R36" s="9">
        <v>8000000000000</v>
      </c>
      <c r="T36" s="9">
        <v>8000000000000</v>
      </c>
      <c r="V36" s="9">
        <v>0</v>
      </c>
      <c r="X36" s="9">
        <v>0</v>
      </c>
      <c r="Z36" s="9">
        <v>0</v>
      </c>
      <c r="AB36" s="9">
        <v>0</v>
      </c>
      <c r="AD36" s="9">
        <v>8000000</v>
      </c>
      <c r="AF36" s="9">
        <v>1000000</v>
      </c>
      <c r="AH36" s="9">
        <v>8000000000000</v>
      </c>
      <c r="AJ36" s="9">
        <v>8000000000000</v>
      </c>
      <c r="AL36" s="39">
        <f>AJ36/سهام!$AE$9</f>
        <v>4.4102854157968323E-2</v>
      </c>
    </row>
    <row r="37" spans="1:38" ht="21.75" customHeight="1">
      <c r="A37" s="48" t="s">
        <v>264</v>
      </c>
      <c r="B37" s="48"/>
      <c r="D37" s="8" t="s">
        <v>170</v>
      </c>
      <c r="F37" s="8" t="s">
        <v>170</v>
      </c>
      <c r="H37" s="8" t="s">
        <v>173</v>
      </c>
      <c r="J37" s="8" t="s">
        <v>174</v>
      </c>
      <c r="L37" s="10">
        <v>23</v>
      </c>
      <c r="N37" s="10">
        <v>23</v>
      </c>
      <c r="P37" s="9">
        <v>7000000</v>
      </c>
      <c r="R37" s="9">
        <v>7000000000000</v>
      </c>
      <c r="T37" s="9">
        <v>7000000000000</v>
      </c>
      <c r="V37" s="9">
        <v>0</v>
      </c>
      <c r="X37" s="9">
        <v>0</v>
      </c>
      <c r="Z37" s="9">
        <v>0</v>
      </c>
      <c r="AB37" s="9">
        <v>0</v>
      </c>
      <c r="AD37" s="9">
        <v>7000000</v>
      </c>
      <c r="AF37" s="9">
        <v>1000000</v>
      </c>
      <c r="AH37" s="9">
        <v>7000000000000</v>
      </c>
      <c r="AJ37" s="9">
        <v>7000000000000</v>
      </c>
      <c r="AL37" s="39">
        <f>AJ37/سهام!$AE$9</f>
        <v>3.8589997388222282E-2</v>
      </c>
    </row>
    <row r="38" spans="1:38" ht="21.75" customHeight="1">
      <c r="A38" s="48" t="s">
        <v>26</v>
      </c>
      <c r="B38" s="48"/>
      <c r="C38" s="21"/>
      <c r="D38" s="8"/>
      <c r="F38" s="8"/>
      <c r="H38" s="8"/>
      <c r="J38" s="8"/>
      <c r="L38" s="10"/>
      <c r="N38" s="10"/>
      <c r="P38" s="22">
        <v>290776221</v>
      </c>
      <c r="Q38" s="22"/>
      <c r="R38" s="9">
        <v>501711702939</v>
      </c>
      <c r="T38" s="9">
        <v>617739563057.78503</v>
      </c>
      <c r="V38" s="9"/>
      <c r="X38" s="9"/>
      <c r="Z38" s="9"/>
      <c r="AB38" s="9"/>
      <c r="AD38" s="9">
        <v>290776219</v>
      </c>
      <c r="AF38" s="9">
        <v>2141</v>
      </c>
      <c r="AH38" s="9">
        <v>501711699488</v>
      </c>
      <c r="AJ38" s="9">
        <v>617739558808.88501</v>
      </c>
      <c r="AL38" s="39">
        <f>AJ38/سهام!$AE$9</f>
        <v>3.4055097087194943E-3</v>
      </c>
    </row>
    <row r="39" spans="1:38" ht="21.75" customHeight="1">
      <c r="A39" s="48" t="s">
        <v>30</v>
      </c>
      <c r="B39" s="48"/>
      <c r="D39" s="8"/>
      <c r="F39" s="8"/>
      <c r="H39" s="8"/>
      <c r="J39" s="8"/>
      <c r="L39" s="10"/>
      <c r="N39" s="10"/>
      <c r="P39" s="9">
        <v>154427180</v>
      </c>
      <c r="R39" s="9">
        <v>500823261616</v>
      </c>
      <c r="T39" s="9">
        <v>577684926305</v>
      </c>
      <c r="V39" s="9"/>
      <c r="X39" s="9"/>
      <c r="Z39" s="9"/>
      <c r="AB39" s="9"/>
      <c r="AD39" s="9">
        <v>154427180</v>
      </c>
      <c r="AF39" s="9">
        <v>4487</v>
      </c>
      <c r="AH39" s="9">
        <v>500823261616</v>
      </c>
      <c r="AJ39" s="9">
        <v>633991754635</v>
      </c>
      <c r="AL39" s="39">
        <f>AJ39/سهام!$AE$9</f>
        <v>3.4951057365027304E-3</v>
      </c>
    </row>
    <row r="40" spans="1:38" ht="21.75" customHeight="1">
      <c r="A40" s="46" t="s">
        <v>36</v>
      </c>
      <c r="B40" s="46"/>
      <c r="D40" s="16"/>
      <c r="F40" s="16"/>
      <c r="H40" s="16"/>
      <c r="J40" s="16"/>
      <c r="L40" s="16"/>
      <c r="N40" s="16"/>
      <c r="P40" s="16">
        <f>SUM(P9:P39)</f>
        <v>510879620</v>
      </c>
      <c r="R40" s="16">
        <f>SUM(R9:R39)</f>
        <v>64005376409029</v>
      </c>
      <c r="T40" s="16">
        <f>SUM(T9:T39)</f>
        <v>60490479526116.781</v>
      </c>
      <c r="V40" s="16">
        <f>SUM(V9:V39)</f>
        <v>6323600</v>
      </c>
      <c r="X40" s="16">
        <f>SUM(X9:X39)</f>
        <v>4936784746637</v>
      </c>
      <c r="Z40" s="16">
        <f>SUM(Z9:Z39)</f>
        <v>9575000</v>
      </c>
      <c r="AB40" s="16">
        <f>SUM(AB9:AB39)</f>
        <v>7572716500000</v>
      </c>
      <c r="AD40" s="16">
        <f>SUM(AD9:AD39)</f>
        <v>507628218</v>
      </c>
      <c r="AF40" s="16"/>
      <c r="AH40" s="16">
        <f>SUM(AH9:AH39)</f>
        <v>60721689278934</v>
      </c>
      <c r="AJ40" s="16">
        <f>SUM(AJ9:AJ39)</f>
        <v>58086199531954.883</v>
      </c>
      <c r="AL40" s="40">
        <f>SUM(AL9:AL39)</f>
        <v>0.32022089831855677</v>
      </c>
    </row>
    <row r="44" spans="1:38">
      <c r="AJ44" s="20"/>
    </row>
    <row r="45" spans="1:38">
      <c r="AJ45" s="20"/>
    </row>
    <row r="46" spans="1:38">
      <c r="AJ46" s="20"/>
    </row>
  </sheetData>
  <mergeCells count="4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9:B39"/>
    <mergeCell ref="A38:B38"/>
    <mergeCell ref="A36:B36"/>
    <mergeCell ref="A37:B37"/>
    <mergeCell ref="A40:B4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workbookViewId="0">
      <selection activeCell="C33" sqref="C3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>
      <c r="A4" s="57" t="s">
        <v>175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5" customHeight="1">
      <c r="A5" s="57" t="s">
        <v>176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/>
    <row r="7" spans="1:13" ht="14.45" customHeight="1">
      <c r="C7" s="52" t="s">
        <v>9</v>
      </c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4.45" customHeight="1">
      <c r="A8" s="2" t="s">
        <v>177</v>
      </c>
      <c r="C8" s="4" t="s">
        <v>13</v>
      </c>
      <c r="D8" s="3"/>
      <c r="E8" s="4" t="s">
        <v>178</v>
      </c>
      <c r="F8" s="3"/>
      <c r="G8" s="4" t="s">
        <v>179</v>
      </c>
      <c r="H8" s="3"/>
      <c r="I8" s="4" t="s">
        <v>180</v>
      </c>
      <c r="J8" s="3"/>
      <c r="K8" s="4" t="s">
        <v>181</v>
      </c>
      <c r="L8" s="3"/>
      <c r="M8" s="4" t="s">
        <v>182</v>
      </c>
    </row>
    <row r="9" spans="1:13" ht="21.75" customHeight="1">
      <c r="A9" s="5" t="s">
        <v>143</v>
      </c>
      <c r="C9" s="6">
        <v>18502081</v>
      </c>
      <c r="E9" s="6">
        <v>793300</v>
      </c>
      <c r="G9" s="6">
        <v>770240</v>
      </c>
      <c r="I9" s="7" t="s">
        <v>183</v>
      </c>
      <c r="K9" s="6">
        <v>14243293864879</v>
      </c>
      <c r="M9" s="5" t="s">
        <v>184</v>
      </c>
    </row>
    <row r="10" spans="1:13" ht="21.75" customHeight="1">
      <c r="A10" s="11" t="s">
        <v>154</v>
      </c>
      <c r="C10" s="13">
        <v>4783460</v>
      </c>
      <c r="E10" s="13">
        <v>806540</v>
      </c>
      <c r="G10" s="13">
        <v>758866</v>
      </c>
      <c r="I10" s="14" t="s">
        <v>185</v>
      </c>
      <c r="K10" s="13">
        <v>3628031341056</v>
      </c>
      <c r="M10" s="11" t="s">
        <v>184</v>
      </c>
    </row>
    <row r="11" spans="1:13" ht="21.75" customHeight="1">
      <c r="A11" s="15" t="s">
        <v>36</v>
      </c>
      <c r="C11" s="16">
        <v>23285541</v>
      </c>
      <c r="E11" s="16"/>
      <c r="G11" s="16"/>
      <c r="I11" s="16"/>
      <c r="K11" s="16">
        <v>17871325205935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4"/>
  <sheetViews>
    <sheetView rightToLeft="1" topLeftCell="A4" workbookViewId="0">
      <selection activeCell="F18" sqref="F18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1.42578125" bestFit="1" customWidth="1"/>
    <col min="5" max="5" width="1.28515625" customWidth="1"/>
    <col min="6" max="6" width="21.42578125" bestFit="1" customWidth="1"/>
    <col min="7" max="7" width="1.28515625" customWidth="1"/>
    <col min="8" max="8" width="21.42578125" bestFit="1" customWidth="1"/>
    <col min="9" max="9" width="1.28515625" customWidth="1"/>
    <col min="10" max="10" width="21.42578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5" customHeight="1"/>
    <row r="5" spans="1:12" ht="14.45" customHeight="1">
      <c r="A5" s="1" t="s">
        <v>186</v>
      </c>
      <c r="B5" s="57" t="s">
        <v>187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/>
    <row r="7" spans="1:12" ht="14.45" customHeight="1">
      <c r="D7" s="2" t="s">
        <v>7</v>
      </c>
      <c r="F7" s="52" t="s">
        <v>8</v>
      </c>
      <c r="G7" s="52"/>
      <c r="H7" s="52"/>
      <c r="J7" s="2" t="s">
        <v>9</v>
      </c>
    </row>
    <row r="8" spans="1:12" ht="14.45" customHeight="1">
      <c r="A8" s="52" t="s">
        <v>188</v>
      </c>
      <c r="B8" s="52"/>
      <c r="D8" s="2" t="s">
        <v>189</v>
      </c>
      <c r="F8" s="2" t="s">
        <v>190</v>
      </c>
      <c r="H8" s="2" t="s">
        <v>191</v>
      </c>
      <c r="J8" s="2" t="s">
        <v>189</v>
      </c>
      <c r="L8" s="2" t="s">
        <v>18</v>
      </c>
    </row>
    <row r="9" spans="1:12" ht="21.75" customHeight="1">
      <c r="A9" s="53" t="s">
        <v>266</v>
      </c>
      <c r="B9" s="53"/>
      <c r="D9" s="6">
        <v>4634543132871</v>
      </c>
      <c r="F9" s="6">
        <v>25602186364301</v>
      </c>
      <c r="H9" s="6">
        <v>20638003870176</v>
      </c>
      <c r="J9" s="6">
        <v>9598725626996</v>
      </c>
      <c r="L9" s="38">
        <f>J9/سهام!$AE$9</f>
        <v>5.2916399553719705E-2</v>
      </c>
    </row>
    <row r="10" spans="1:12" ht="21.75" customHeight="1">
      <c r="A10" s="48" t="s">
        <v>267</v>
      </c>
      <c r="B10" s="48"/>
      <c r="D10" s="9">
        <v>35378</v>
      </c>
      <c r="F10" s="9">
        <v>0</v>
      </c>
      <c r="H10" s="9">
        <v>0</v>
      </c>
      <c r="J10" s="9">
        <v>35378</v>
      </c>
      <c r="L10" s="39">
        <f>J10/سهام!$AE$9</f>
        <v>1.9503384680007541E-10</v>
      </c>
    </row>
    <row r="11" spans="1:12" ht="21.75" customHeight="1">
      <c r="A11" s="48" t="s">
        <v>268</v>
      </c>
      <c r="B11" s="48"/>
      <c r="D11" s="9">
        <v>10121817131565</v>
      </c>
      <c r="F11" s="9">
        <v>66306342516211</v>
      </c>
      <c r="H11" s="9">
        <v>43971607460884</v>
      </c>
      <c r="J11" s="9">
        <v>32456552186892</v>
      </c>
      <c r="L11" s="39">
        <f>J11/سهام!$AE$9</f>
        <v>0.17892832344612322</v>
      </c>
    </row>
    <row r="12" spans="1:12" ht="21.75" customHeight="1">
      <c r="A12" s="48" t="s">
        <v>269</v>
      </c>
      <c r="B12" s="48"/>
      <c r="D12" s="9">
        <v>14486469185684</v>
      </c>
      <c r="F12" s="9">
        <v>67995804429075</v>
      </c>
      <c r="H12" s="9">
        <v>45180087955435</v>
      </c>
      <c r="J12" s="9">
        <v>37302185659324</v>
      </c>
      <c r="L12" s="39">
        <f>J12/سهام!$AE$9</f>
        <v>0.20564160673832799</v>
      </c>
    </row>
    <row r="13" spans="1:12" ht="21.75" customHeight="1">
      <c r="A13" s="48" t="s">
        <v>270</v>
      </c>
      <c r="B13" s="48"/>
      <c r="D13" s="9">
        <v>11550049721952</v>
      </c>
      <c r="F13" s="9">
        <v>13249570943498</v>
      </c>
      <c r="H13" s="9">
        <v>14320616626710</v>
      </c>
      <c r="J13" s="9">
        <v>10479004038740</v>
      </c>
      <c r="L13" s="39">
        <f>J13/سهام!$AE$9</f>
        <v>5.7769248355163907E-2</v>
      </c>
    </row>
    <row r="14" spans="1:12" ht="21.75" customHeight="1">
      <c r="A14" s="48" t="s">
        <v>271</v>
      </c>
      <c r="B14" s="48"/>
      <c r="D14" s="9">
        <v>11502591</v>
      </c>
      <c r="F14" s="9">
        <v>48443</v>
      </c>
      <c r="H14" s="9">
        <v>0</v>
      </c>
      <c r="J14" s="9">
        <v>11551034</v>
      </c>
      <c r="L14" s="39">
        <f>J14/سهام!$AE$9</f>
        <v>6.367919598446668E-8</v>
      </c>
    </row>
    <row r="15" spans="1:12" ht="21.75" customHeight="1">
      <c r="A15" s="48" t="s">
        <v>272</v>
      </c>
      <c r="B15" s="48"/>
      <c r="D15" s="9">
        <v>490449</v>
      </c>
      <c r="F15" s="9">
        <v>2073</v>
      </c>
      <c r="H15" s="9">
        <v>0</v>
      </c>
      <c r="J15" s="9">
        <v>492522</v>
      </c>
      <c r="L15" s="39">
        <f>J15/سهام!$AE$9</f>
        <v>2.7152032419488593E-9</v>
      </c>
    </row>
    <row r="16" spans="1:12" ht="21.75" customHeight="1">
      <c r="A16" s="48" t="s">
        <v>273</v>
      </c>
      <c r="B16" s="48"/>
      <c r="D16" s="9">
        <v>5246181503</v>
      </c>
      <c r="F16" s="9">
        <v>15738507141484</v>
      </c>
      <c r="H16" s="9">
        <v>15697437893776</v>
      </c>
      <c r="J16" s="9">
        <v>46315429211</v>
      </c>
      <c r="L16" s="39">
        <f>J16/سهام!$AE$9</f>
        <v>2.5533032746955485E-4</v>
      </c>
    </row>
    <row r="17" spans="1:12" ht="21.75" customHeight="1">
      <c r="A17" s="48" t="s">
        <v>274</v>
      </c>
      <c r="B17" s="48"/>
      <c r="D17" s="9">
        <v>150928144</v>
      </c>
      <c r="F17" s="9">
        <v>0</v>
      </c>
      <c r="H17" s="9">
        <v>0</v>
      </c>
      <c r="J17" s="9">
        <v>150928144</v>
      </c>
      <c r="L17" s="39">
        <f>J17/سهام!$AE$9</f>
        <v>8.3204524039560529E-7</v>
      </c>
    </row>
    <row r="18" spans="1:12" ht="21.75" customHeight="1">
      <c r="A18" s="48" t="s">
        <v>275</v>
      </c>
      <c r="B18" s="48"/>
      <c r="D18" s="9">
        <v>2780158297041</v>
      </c>
      <c r="F18" s="9">
        <v>46522889311</v>
      </c>
      <c r="H18" s="9">
        <v>51483492710</v>
      </c>
      <c r="J18" s="9">
        <v>2775197693642</v>
      </c>
      <c r="L18" s="39">
        <f>J18/سهام!$AE$9</f>
        <v>1.5299267392777899E-2</v>
      </c>
    </row>
    <row r="19" spans="1:12" ht="21.75" customHeight="1">
      <c r="A19" s="48" t="s">
        <v>276</v>
      </c>
      <c r="B19" s="48"/>
      <c r="D19" s="9">
        <v>804028</v>
      </c>
      <c r="F19" s="9">
        <v>0</v>
      </c>
      <c r="H19" s="9">
        <v>0</v>
      </c>
      <c r="J19" s="9">
        <v>804028</v>
      </c>
      <c r="L19" s="39">
        <f>J19/سهام!$AE$9</f>
        <v>4.4324912028653692E-9</v>
      </c>
    </row>
    <row r="20" spans="1:12" ht="21.75" customHeight="1">
      <c r="A20" s="48" t="s">
        <v>277</v>
      </c>
      <c r="B20" s="48"/>
      <c r="D20" s="9">
        <v>3749262</v>
      </c>
      <c r="F20" s="9">
        <v>15854</v>
      </c>
      <c r="H20" s="9">
        <v>0</v>
      </c>
      <c r="J20" s="9">
        <v>3765116</v>
      </c>
      <c r="L20" s="39">
        <f>J20/سهام!$AE$9</f>
        <v>2.0756545229479135E-8</v>
      </c>
    </row>
    <row r="21" spans="1:12" ht="21.75" customHeight="1">
      <c r="A21" s="48" t="s">
        <v>278</v>
      </c>
      <c r="B21" s="48"/>
      <c r="D21" s="9">
        <v>16240085437626</v>
      </c>
      <c r="F21" s="9">
        <v>885138776988</v>
      </c>
      <c r="H21" s="9">
        <v>860500350000</v>
      </c>
      <c r="J21" s="9">
        <v>16264723864614</v>
      </c>
      <c r="L21" s="39">
        <f>J21/سهام!$AE$9</f>
        <v>8.966509306508727E-2</v>
      </c>
    </row>
    <row r="22" spans="1:12" ht="21.75" customHeight="1">
      <c r="A22" s="48" t="s">
        <v>279</v>
      </c>
      <c r="B22" s="48"/>
      <c r="D22" s="9">
        <v>66759207</v>
      </c>
      <c r="F22" s="9">
        <v>283461</v>
      </c>
      <c r="H22" s="9">
        <v>0</v>
      </c>
      <c r="J22" s="9">
        <v>67042668</v>
      </c>
      <c r="L22" s="39">
        <f>J22/سهام!$AE$9</f>
        <v>3.6959662614563622E-7</v>
      </c>
    </row>
    <row r="23" spans="1:12" ht="21.75" customHeight="1" thickBot="1">
      <c r="A23" s="46" t="s">
        <v>36</v>
      </c>
      <c r="B23" s="46"/>
      <c r="D23" s="16">
        <v>59818603357301</v>
      </c>
      <c r="F23" s="16">
        <v>189824073410699</v>
      </c>
      <c r="H23" s="16">
        <v>140719737649691</v>
      </c>
      <c r="J23" s="16">
        <v>108922939118309</v>
      </c>
      <c r="L23" s="41">
        <f>SUM(L9:L22)</f>
        <v>0.60047656229900559</v>
      </c>
    </row>
    <row r="24" spans="1:12" ht="13.5" thickTop="1">
      <c r="D24" s="23"/>
      <c r="F24" s="23"/>
      <c r="H24" s="23"/>
      <c r="J24" s="23"/>
      <c r="L24" s="23"/>
    </row>
  </sheetData>
  <mergeCells count="21">
    <mergeCell ref="A17:B17"/>
    <mergeCell ref="A1:L1"/>
    <mergeCell ref="A2:L2"/>
    <mergeCell ref="A3:L3"/>
    <mergeCell ref="B5:L5"/>
    <mergeCell ref="F7:H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3:B23"/>
    <mergeCell ref="A22:B22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27"/>
  <sheetViews>
    <sheetView rightToLeft="1" workbookViewId="0">
      <selection activeCell="J13" sqref="J13"/>
    </sheetView>
  </sheetViews>
  <sheetFormatPr defaultRowHeight="12.75"/>
  <cols>
    <col min="1" max="1" width="2.5703125" customWidth="1"/>
    <col min="2" max="2" width="55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29.1" customHeight="1">
      <c r="A5" s="1" t="s">
        <v>194</v>
      </c>
      <c r="B5" s="57" t="s">
        <v>195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/>
    <row r="7" spans="1:10" ht="14.45" customHeight="1">
      <c r="A7" s="52" t="s">
        <v>196</v>
      </c>
      <c r="B7" s="52"/>
      <c r="D7" s="2" t="s">
        <v>197</v>
      </c>
      <c r="F7" s="2" t="s">
        <v>189</v>
      </c>
      <c r="H7" s="2" t="s">
        <v>198</v>
      </c>
      <c r="J7" s="2" t="s">
        <v>199</v>
      </c>
    </row>
    <row r="8" spans="1:10" ht="21.75" customHeight="1">
      <c r="A8" s="53" t="s">
        <v>200</v>
      </c>
      <c r="B8" s="53"/>
      <c r="D8" s="5" t="s">
        <v>201</v>
      </c>
      <c r="F8" s="6">
        <f>'درآمد سرمایه گذاری در سهام'!U23</f>
        <v>489755773945</v>
      </c>
      <c r="H8" s="38">
        <f>F8/$F$13</f>
        <v>3.8261075238374236E-2</v>
      </c>
      <c r="I8" s="42"/>
      <c r="J8" s="38">
        <f>F8/سهام!$AE$9</f>
        <v>2.6999534339149046E-3</v>
      </c>
    </row>
    <row r="9" spans="1:10" ht="21.75" customHeight="1">
      <c r="A9" s="48" t="s">
        <v>202</v>
      </c>
      <c r="B9" s="48"/>
      <c r="D9" s="8" t="s">
        <v>203</v>
      </c>
      <c r="F9" s="9">
        <f>'درآمد سرمایه گذاری در صندوق'!U33</f>
        <v>215908639273</v>
      </c>
      <c r="H9" s="39">
        <f t="shared" ref="H9:H12" si="0">F9/$F$13</f>
        <v>1.6867379888750349E-2</v>
      </c>
      <c r="I9" s="42"/>
      <c r="J9" s="39">
        <f>F9/سهام!$AE$9</f>
        <v>1.1902734036628138E-3</v>
      </c>
    </row>
    <row r="10" spans="1:10" ht="21.75" customHeight="1">
      <c r="A10" s="48" t="s">
        <v>204</v>
      </c>
      <c r="B10" s="48"/>
      <c r="D10" s="8" t="s">
        <v>205</v>
      </c>
      <c r="F10" s="9">
        <f>'درآمد سرمایه گذاری در اوراق به'!T40</f>
        <v>5427584276991</v>
      </c>
      <c r="H10" s="39">
        <f t="shared" si="0"/>
        <v>0.42401789102315041</v>
      </c>
      <c r="I10" s="42"/>
      <c r="J10" s="39">
        <f>F10/سهام!$AE$9</f>
        <v>2.9921494724777002E-2</v>
      </c>
    </row>
    <row r="11" spans="1:10" ht="21.75" customHeight="1">
      <c r="A11" s="48" t="s">
        <v>206</v>
      </c>
      <c r="B11" s="48"/>
      <c r="D11" s="8" t="s">
        <v>207</v>
      </c>
      <c r="F11" s="9">
        <f>'درآمد سپرده بانکی'!F19</f>
        <v>6657068111348</v>
      </c>
      <c r="H11" s="39">
        <f t="shared" si="0"/>
        <v>0.52006856769364296</v>
      </c>
      <c r="I11" s="42"/>
      <c r="J11" s="39">
        <f>F11/سهام!$AE$9</f>
        <v>3.6699463004305308E-2</v>
      </c>
    </row>
    <row r="12" spans="1:10" ht="21.75" customHeight="1">
      <c r="A12" s="50" t="s">
        <v>208</v>
      </c>
      <c r="B12" s="50"/>
      <c r="D12" s="11" t="s">
        <v>209</v>
      </c>
      <c r="F12" s="13">
        <f>'سایر درآمدها'!F11</f>
        <v>10049390290</v>
      </c>
      <c r="H12" s="39">
        <f t="shared" si="0"/>
        <v>7.8508615608206638E-4</v>
      </c>
      <c r="I12" s="42"/>
      <c r="J12" s="39">
        <f>F12/سهام!$AE$9</f>
        <v>5.5400849292046627E-5</v>
      </c>
    </row>
    <row r="13" spans="1:10" ht="21.75" customHeight="1" thickBot="1">
      <c r="A13" s="46" t="s">
        <v>36</v>
      </c>
      <c r="B13" s="46"/>
      <c r="D13" s="16"/>
      <c r="F13" s="16">
        <f>SUM(F8:F12)</f>
        <v>12800366191847</v>
      </c>
      <c r="H13" s="43">
        <f>SUM(H8:H12)</f>
        <v>1</v>
      </c>
      <c r="I13" s="42"/>
      <c r="J13" s="41">
        <f>SUM(J8:J12)</f>
        <v>7.0566585415952079E-2</v>
      </c>
    </row>
    <row r="14" spans="1:10" ht="13.5" thickTop="1"/>
    <row r="16" spans="1:10">
      <c r="F16" s="20"/>
    </row>
    <row r="17" spans="6:6">
      <c r="F17" s="20"/>
    </row>
    <row r="19" spans="6:6">
      <c r="F19" s="20"/>
    </row>
    <row r="20" spans="6:6">
      <c r="F20" s="20"/>
    </row>
    <row r="23" spans="6:6">
      <c r="F23" s="20"/>
    </row>
    <row r="24" spans="6:6">
      <c r="F24" s="20"/>
    </row>
    <row r="25" spans="6:6">
      <c r="F25" s="20"/>
    </row>
    <row r="27" spans="6:6">
      <c r="F27" s="20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24"/>
  <sheetViews>
    <sheetView rightToLeft="1" topLeftCell="D4" workbookViewId="0">
      <selection activeCell="Q29" sqref="Q29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21.5703125" bestFit="1" customWidth="1"/>
    <col min="13" max="13" width="1.28515625" customWidth="1"/>
    <col min="14" max="14" width="15" bestFit="1" customWidth="1"/>
    <col min="15" max="16" width="1.28515625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21.75" customHeight="1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4.45" customHeight="1"/>
    <row r="5" spans="1:23" ht="14.45" customHeight="1">
      <c r="A5" s="1" t="s">
        <v>210</v>
      </c>
      <c r="B5" s="57" t="s">
        <v>211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>
      <c r="D6" s="52" t="s">
        <v>212</v>
      </c>
      <c r="E6" s="52"/>
      <c r="F6" s="52"/>
      <c r="G6" s="52"/>
      <c r="H6" s="52"/>
      <c r="I6" s="52"/>
      <c r="J6" s="52"/>
      <c r="K6" s="52"/>
      <c r="L6" s="52"/>
      <c r="N6" s="52" t="s">
        <v>213</v>
      </c>
      <c r="O6" s="52"/>
      <c r="P6" s="52"/>
      <c r="Q6" s="52"/>
      <c r="R6" s="52"/>
      <c r="S6" s="52"/>
      <c r="T6" s="52"/>
      <c r="U6" s="52"/>
      <c r="V6" s="52"/>
      <c r="W6" s="52"/>
    </row>
    <row r="7" spans="1:23" ht="14.45" customHeight="1">
      <c r="D7" s="3"/>
      <c r="E7" s="3"/>
      <c r="F7" s="3"/>
      <c r="G7" s="3"/>
      <c r="H7" s="3"/>
      <c r="I7" s="3"/>
      <c r="J7" s="55" t="s">
        <v>36</v>
      </c>
      <c r="K7" s="55"/>
      <c r="L7" s="55"/>
      <c r="N7" s="3"/>
      <c r="O7" s="3"/>
      <c r="P7" s="3"/>
      <c r="Q7" s="3"/>
      <c r="R7" s="3"/>
      <c r="S7" s="3"/>
      <c r="T7" s="3"/>
      <c r="U7" s="55" t="s">
        <v>36</v>
      </c>
      <c r="V7" s="55"/>
      <c r="W7" s="55"/>
    </row>
    <row r="8" spans="1:23" ht="14.45" customHeight="1">
      <c r="A8" s="52" t="s">
        <v>214</v>
      </c>
      <c r="B8" s="52"/>
      <c r="D8" s="2" t="s">
        <v>215</v>
      </c>
      <c r="F8" s="2" t="s">
        <v>216</v>
      </c>
      <c r="H8" s="2" t="s">
        <v>217</v>
      </c>
      <c r="J8" s="4" t="s">
        <v>189</v>
      </c>
      <c r="K8" s="3"/>
      <c r="L8" s="4" t="s">
        <v>198</v>
      </c>
      <c r="N8" s="2" t="s">
        <v>215</v>
      </c>
      <c r="P8" s="52" t="s">
        <v>216</v>
      </c>
      <c r="Q8" s="52"/>
      <c r="S8" s="2" t="s">
        <v>217</v>
      </c>
      <c r="U8" s="4" t="s">
        <v>189</v>
      </c>
      <c r="V8" s="3"/>
      <c r="W8" s="4" t="s">
        <v>198</v>
      </c>
    </row>
    <row r="9" spans="1:23" ht="21.75" customHeight="1">
      <c r="A9" s="53" t="s">
        <v>20</v>
      </c>
      <c r="B9" s="53"/>
      <c r="D9" s="6">
        <v>0</v>
      </c>
      <c r="F9" s="6">
        <v>27160758616</v>
      </c>
      <c r="H9" s="6">
        <v>-866</v>
      </c>
      <c r="J9" s="6">
        <f>D9+F9+H9</f>
        <v>27160757750</v>
      </c>
      <c r="L9" s="38">
        <f>J9/درآمد!$F$13</f>
        <v>2.1218734950957602E-3</v>
      </c>
      <c r="N9" s="6">
        <v>0</v>
      </c>
      <c r="P9" s="54">
        <v>31957983594</v>
      </c>
      <c r="Q9" s="54"/>
      <c r="S9" s="6">
        <v>-866</v>
      </c>
      <c r="U9" s="6">
        <f>N9+P9+S9</f>
        <v>31957982728</v>
      </c>
      <c r="W9" s="38">
        <f>U9/درآمد!$F$13</f>
        <v>2.4966459747343133E-3</v>
      </c>
    </row>
    <row r="10" spans="1:23" ht="21.75" customHeight="1">
      <c r="A10" s="48" t="s">
        <v>29</v>
      </c>
      <c r="B10" s="48"/>
      <c r="D10" s="9">
        <v>0</v>
      </c>
      <c r="F10" s="9">
        <v>0</v>
      </c>
      <c r="H10" s="9">
        <v>13498796491</v>
      </c>
      <c r="J10" s="9">
        <f t="shared" ref="J10:J22" si="0">D10+F10+H10</f>
        <v>13498796491</v>
      </c>
      <c r="L10" s="39">
        <f>J10/درآمد!$F$13</f>
        <v>1.0545633061339959E-3</v>
      </c>
      <c r="N10" s="9">
        <v>0</v>
      </c>
      <c r="P10" s="49">
        <v>0</v>
      </c>
      <c r="Q10" s="49"/>
      <c r="S10" s="9">
        <v>13498796491</v>
      </c>
      <c r="U10" s="9">
        <f t="shared" ref="U10:U22" si="1">N10+P10+S10</f>
        <v>13498796491</v>
      </c>
      <c r="W10" s="39">
        <f>U10/درآمد!$F$13</f>
        <v>1.0545633061339959E-3</v>
      </c>
    </row>
    <row r="11" spans="1:23" ht="21.75" customHeight="1">
      <c r="A11" s="48" t="s">
        <v>31</v>
      </c>
      <c r="B11" s="48"/>
      <c r="D11" s="9">
        <v>0</v>
      </c>
      <c r="F11" s="9">
        <v>0</v>
      </c>
      <c r="H11" s="9">
        <v>6261935250</v>
      </c>
      <c r="J11" s="9">
        <f t="shared" si="0"/>
        <v>6261935250</v>
      </c>
      <c r="L11" s="39">
        <f>J11/درآمد!$F$13</f>
        <v>4.8919969602029397E-4</v>
      </c>
      <c r="N11" s="9">
        <v>0</v>
      </c>
      <c r="P11" s="49">
        <v>0</v>
      </c>
      <c r="Q11" s="49"/>
      <c r="S11" s="9">
        <v>6261935250</v>
      </c>
      <c r="U11" s="9">
        <f t="shared" si="1"/>
        <v>6261935250</v>
      </c>
      <c r="W11" s="39">
        <f>U11/درآمد!$F$13</f>
        <v>4.8919969602029397E-4</v>
      </c>
    </row>
    <row r="12" spans="1:23" ht="21.75" customHeight="1">
      <c r="A12" s="48" t="s">
        <v>23</v>
      </c>
      <c r="B12" s="48"/>
      <c r="D12" s="9">
        <v>0</v>
      </c>
      <c r="F12" s="9">
        <v>107248983445</v>
      </c>
      <c r="H12" s="9">
        <v>-3067</v>
      </c>
      <c r="J12" s="9">
        <f t="shared" si="0"/>
        <v>107248980378</v>
      </c>
      <c r="L12" s="39">
        <f>J12/درآمد!$F$13</f>
        <v>8.3785868912336758E-3</v>
      </c>
      <c r="N12" s="9">
        <v>0</v>
      </c>
      <c r="P12" s="49">
        <v>107248983445</v>
      </c>
      <c r="Q12" s="49"/>
      <c r="S12" s="9">
        <v>-3067</v>
      </c>
      <c r="U12" s="9">
        <f t="shared" si="1"/>
        <v>107248980378</v>
      </c>
      <c r="W12" s="39">
        <f>U12/درآمد!$F$13</f>
        <v>8.3785868912336758E-3</v>
      </c>
    </row>
    <row r="13" spans="1:23" ht="21.75" customHeight="1">
      <c r="A13" s="48" t="s">
        <v>28</v>
      </c>
      <c r="B13" s="48"/>
      <c r="D13" s="9">
        <v>8220000000</v>
      </c>
      <c r="F13" s="9">
        <v>13618905750</v>
      </c>
      <c r="H13" s="9">
        <v>0</v>
      </c>
      <c r="J13" s="9">
        <f t="shared" si="0"/>
        <v>21838905750</v>
      </c>
      <c r="L13" s="39">
        <f>J13/درآمد!$F$13</f>
        <v>1.7061157019015566E-3</v>
      </c>
      <c r="N13" s="9">
        <v>8220000000</v>
      </c>
      <c r="P13" s="49">
        <v>15690765510</v>
      </c>
      <c r="Q13" s="49"/>
      <c r="S13" s="9">
        <v>0</v>
      </c>
      <c r="U13" s="9">
        <f t="shared" si="1"/>
        <v>23910765510</v>
      </c>
      <c r="W13" s="39">
        <f>U13/درآمد!$F$13</f>
        <v>1.8679751150580052E-3</v>
      </c>
    </row>
    <row r="14" spans="1:23" ht="21.75" customHeight="1">
      <c r="A14" s="48" t="s">
        <v>21</v>
      </c>
      <c r="B14" s="48"/>
      <c r="D14" s="9">
        <v>5300000000</v>
      </c>
      <c r="F14" s="9">
        <v>67019289369</v>
      </c>
      <c r="H14" s="9">
        <v>0</v>
      </c>
      <c r="J14" s="9">
        <f t="shared" si="0"/>
        <v>72319289369</v>
      </c>
      <c r="L14" s="39">
        <f>J14/درآمد!$F$13</f>
        <v>5.6497828487955823E-3</v>
      </c>
      <c r="N14" s="9">
        <v>5300000000</v>
      </c>
      <c r="P14" s="49">
        <v>70789915369</v>
      </c>
      <c r="Q14" s="49"/>
      <c r="S14" s="9">
        <v>0</v>
      </c>
      <c r="U14" s="9">
        <f t="shared" si="1"/>
        <v>76089915369</v>
      </c>
      <c r="W14" s="39">
        <f>U14/درآمد!$F$13</f>
        <v>5.9443545777201536E-3</v>
      </c>
    </row>
    <row r="15" spans="1:23" ht="21.75" customHeight="1">
      <c r="A15" s="48" t="s">
        <v>24</v>
      </c>
      <c r="B15" s="48"/>
      <c r="D15" s="9">
        <v>0</v>
      </c>
      <c r="F15" s="9">
        <v>18521523116</v>
      </c>
      <c r="H15" s="9">
        <v>0</v>
      </c>
      <c r="J15" s="9">
        <f t="shared" si="0"/>
        <v>18521523116</v>
      </c>
      <c r="L15" s="39">
        <f>J15/درآمد!$F$13</f>
        <v>1.446952597949659E-3</v>
      </c>
      <c r="N15" s="9">
        <v>1066055735</v>
      </c>
      <c r="P15" s="49">
        <v>17463707992</v>
      </c>
      <c r="Q15" s="49"/>
      <c r="S15" s="9">
        <v>0</v>
      </c>
      <c r="U15" s="9">
        <f t="shared" si="1"/>
        <v>18529763727</v>
      </c>
      <c r="W15" s="39">
        <f>U15/درآمد!$F$13</f>
        <v>1.4475963772663202E-3</v>
      </c>
    </row>
    <row r="16" spans="1:23" ht="21.75" customHeight="1">
      <c r="A16" s="48" t="s">
        <v>32</v>
      </c>
      <c r="B16" s="48"/>
      <c r="D16" s="9">
        <v>0</v>
      </c>
      <c r="F16" s="9">
        <v>115855284</v>
      </c>
      <c r="H16" s="9">
        <v>0</v>
      </c>
      <c r="J16" s="9">
        <f t="shared" si="0"/>
        <v>115855284</v>
      </c>
      <c r="L16" s="39">
        <f>J16/درآمد!$F$13</f>
        <v>9.0509351266678827E-6</v>
      </c>
      <c r="N16" s="9">
        <v>0</v>
      </c>
      <c r="P16" s="49">
        <v>115855284</v>
      </c>
      <c r="Q16" s="49"/>
      <c r="S16" s="9">
        <v>0</v>
      </c>
      <c r="U16" s="9">
        <f t="shared" si="1"/>
        <v>115855284</v>
      </c>
      <c r="W16" s="39">
        <f>U16/درآمد!$F$13</f>
        <v>9.0509351266678827E-6</v>
      </c>
    </row>
    <row r="17" spans="1:23" ht="21.75" customHeight="1">
      <c r="A17" s="48" t="s">
        <v>27</v>
      </c>
      <c r="B17" s="48"/>
      <c r="D17" s="9">
        <v>0</v>
      </c>
      <c r="F17" s="9">
        <v>86590441550</v>
      </c>
      <c r="H17" s="9">
        <v>0</v>
      </c>
      <c r="J17" s="9">
        <f t="shared" si="0"/>
        <v>86590441550</v>
      </c>
      <c r="L17" s="39">
        <f>J17/درآمد!$F$13</f>
        <v>6.7646847170007114E-3</v>
      </c>
      <c r="N17" s="9">
        <v>0</v>
      </c>
      <c r="P17" s="49">
        <v>91665902600</v>
      </c>
      <c r="Q17" s="49"/>
      <c r="S17" s="9">
        <v>0</v>
      </c>
      <c r="U17" s="9">
        <f t="shared" si="1"/>
        <v>91665902600</v>
      </c>
      <c r="W17" s="39">
        <f>U17/درآمد!$F$13</f>
        <v>7.1611937679083911E-3</v>
      </c>
    </row>
    <row r="18" spans="1:23" ht="21.75" customHeight="1">
      <c r="A18" s="48" t="s">
        <v>22</v>
      </c>
      <c r="B18" s="48"/>
      <c r="D18" s="9">
        <v>0</v>
      </c>
      <c r="F18" s="9">
        <v>93203921100</v>
      </c>
      <c r="H18" s="9">
        <v>0</v>
      </c>
      <c r="J18" s="9">
        <f t="shared" si="0"/>
        <v>93203921100</v>
      </c>
      <c r="L18" s="39">
        <f>J18/درآمد!$F$13</f>
        <v>7.2813480257592029E-3</v>
      </c>
      <c r="N18" s="9">
        <v>0</v>
      </c>
      <c r="P18" s="49">
        <v>93203921100</v>
      </c>
      <c r="Q18" s="49"/>
      <c r="S18" s="9">
        <v>0</v>
      </c>
      <c r="U18" s="9">
        <f t="shared" si="1"/>
        <v>93203921100</v>
      </c>
      <c r="W18" s="39">
        <f>U18/درآمد!$F$13</f>
        <v>7.2813480257592029E-3</v>
      </c>
    </row>
    <row r="19" spans="1:23" ht="21.75" customHeight="1">
      <c r="A19" s="48" t="s">
        <v>19</v>
      </c>
      <c r="B19" s="48"/>
      <c r="D19" s="9">
        <v>0</v>
      </c>
      <c r="F19" s="9">
        <v>27191295227</v>
      </c>
      <c r="H19" s="9">
        <v>0</v>
      </c>
      <c r="J19" s="9">
        <f t="shared" si="0"/>
        <v>27191295227</v>
      </c>
      <c r="L19" s="39">
        <f>J19/درآمد!$F$13</f>
        <v>2.1242591672353157E-3</v>
      </c>
      <c r="N19" s="9">
        <v>0</v>
      </c>
      <c r="P19" s="49">
        <v>28370376453</v>
      </c>
      <c r="Q19" s="49"/>
      <c r="S19" s="9">
        <v>0</v>
      </c>
      <c r="U19" s="9">
        <f t="shared" si="1"/>
        <v>28370376453</v>
      </c>
      <c r="W19" s="39">
        <f>U19/درآمد!$F$13</f>
        <v>2.2163722527774308E-3</v>
      </c>
    </row>
    <row r="20" spans="1:23" ht="21.75" customHeight="1">
      <c r="A20" s="48" t="s">
        <v>33</v>
      </c>
      <c r="B20" s="48"/>
      <c r="D20" s="9">
        <v>0</v>
      </c>
      <c r="F20" s="9">
        <v>-741112820</v>
      </c>
      <c r="H20" s="9">
        <v>0</v>
      </c>
      <c r="J20" s="9">
        <f t="shared" si="0"/>
        <v>-741112820</v>
      </c>
      <c r="L20" s="39">
        <f>J20/درآمد!$F$13</f>
        <v>-5.7897782680001815E-5</v>
      </c>
      <c r="N20" s="9">
        <v>0</v>
      </c>
      <c r="P20" s="49">
        <v>-741112820</v>
      </c>
      <c r="Q20" s="49"/>
      <c r="S20" s="9">
        <v>0</v>
      </c>
      <c r="U20" s="9">
        <f t="shared" si="1"/>
        <v>-741112820</v>
      </c>
      <c r="W20" s="39">
        <f>U20/درآمد!$F$13</f>
        <v>-5.7897782680001815E-5</v>
      </c>
    </row>
    <row r="21" spans="1:23" ht="21.75" customHeight="1">
      <c r="A21" s="48" t="s">
        <v>35</v>
      </c>
      <c r="B21" s="48"/>
      <c r="D21" s="9">
        <v>0</v>
      </c>
      <c r="F21" s="9">
        <v>557413980</v>
      </c>
      <c r="H21" s="9">
        <v>0</v>
      </c>
      <c r="J21" s="9">
        <f t="shared" si="0"/>
        <v>557413980</v>
      </c>
      <c r="L21" s="39">
        <f>J21/درآمد!$F$13</f>
        <v>4.3546721370755501E-5</v>
      </c>
      <c r="N21" s="9">
        <v>0</v>
      </c>
      <c r="P21" s="49">
        <v>557413980</v>
      </c>
      <c r="Q21" s="49"/>
      <c r="S21" s="9">
        <v>0</v>
      </c>
      <c r="U21" s="9">
        <f t="shared" si="1"/>
        <v>557413980</v>
      </c>
      <c r="W21" s="39">
        <f>U21/درآمد!$F$13</f>
        <v>4.3546721370755501E-5</v>
      </c>
    </row>
    <row r="22" spans="1:23" ht="21.75" customHeight="1">
      <c r="A22" s="50" t="s">
        <v>34</v>
      </c>
      <c r="B22" s="50"/>
      <c r="D22" s="13">
        <v>0</v>
      </c>
      <c r="F22" s="13">
        <v>-914722105</v>
      </c>
      <c r="H22" s="13">
        <v>0</v>
      </c>
      <c r="J22" s="9">
        <f t="shared" si="0"/>
        <v>-914722105</v>
      </c>
      <c r="L22" s="39">
        <f>J22/درآمد!$F$13</f>
        <v>-7.1460620054965174E-5</v>
      </c>
      <c r="N22" s="13">
        <v>0</v>
      </c>
      <c r="P22" s="49">
        <v>-914722105</v>
      </c>
      <c r="Q22" s="51"/>
      <c r="S22" s="13">
        <v>0</v>
      </c>
      <c r="U22" s="9">
        <f t="shared" si="1"/>
        <v>-914722105</v>
      </c>
      <c r="W22" s="39">
        <f>U22/درآمد!$F$13</f>
        <v>-7.1460620054965174E-5</v>
      </c>
    </row>
    <row r="23" spans="1:23" ht="21.75" customHeight="1" thickBot="1">
      <c r="A23" s="46" t="s">
        <v>36</v>
      </c>
      <c r="B23" s="46"/>
      <c r="D23" s="16">
        <f>SUM(D9:D22)</f>
        <v>13520000000</v>
      </c>
      <c r="F23" s="16">
        <f>SUM(F9:F22)</f>
        <v>439572552512</v>
      </c>
      <c r="H23" s="16">
        <f>SUM(H9:H22)</f>
        <v>19760727808</v>
      </c>
      <c r="J23" s="16">
        <f>SUM(J9:J22)</f>
        <v>472853280320</v>
      </c>
      <c r="L23" s="40">
        <f>SUM(L9:L22)</f>
        <v>3.6940605700888203E-2</v>
      </c>
      <c r="N23" s="16">
        <f>SUM(N9:N22)</f>
        <v>14586055735</v>
      </c>
      <c r="P23" s="47">
        <f>SUM(P9:Q22)</f>
        <v>455408990402</v>
      </c>
      <c r="Q23" s="47"/>
      <c r="S23" s="16">
        <f>SUM(S9:S22)</f>
        <v>19760727808</v>
      </c>
      <c r="U23" s="16">
        <f>SUM(U9:U22)</f>
        <v>489755773945</v>
      </c>
      <c r="W23" s="40">
        <f>SUM(W9:W22)</f>
        <v>3.8261075238374236E-2</v>
      </c>
    </row>
    <row r="24" spans="1:23" ht="13.5" thickTop="1"/>
  </sheetData>
  <mergeCells count="4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P23:Q2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cp:lastPrinted>2026-06-27T11:18:25Z</cp:lastPrinted>
  <dcterms:created xsi:type="dcterms:W3CDTF">2026-06-22T05:13:05Z</dcterms:created>
  <dcterms:modified xsi:type="dcterms:W3CDTF">2026-06-27T12:00:19Z</dcterms:modified>
</cp:coreProperties>
</file>