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hanmohammadi\Downloads\"/>
    </mc:Choice>
  </mc:AlternateContent>
  <xr:revisionPtr revIDLastSave="0" documentId="13_ncr:1_{35BFB91E-AF51-4D43-804A-4E1E7FEE2486}" xr6:coauthVersionLast="47" xr6:coauthVersionMax="47" xr10:uidLastSave="{00000000-0000-0000-0000-000000000000}"/>
  <bookViews>
    <workbookView xWindow="14295" yWindow="0" windowWidth="14610" windowHeight="15585" firstSheet="1" activeTab="3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state="hidden" r:id="rId11"/>
    <sheet name="درآمد سرمایه گذاری در اوراق بها" sheetId="22" r:id="rId12"/>
    <sheet name="مبالغ تخصیصی اوراق" sheetId="23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ناشی از تغییر قیمت اوراق" sheetId="21" r:id="rId21"/>
  </sheets>
  <definedNames>
    <definedName name="_xlnm._FilterDatabase" localSheetId="20" hidden="1">'درآمد ناشی از تغییر قیمت اوراق'!$A$8:$R$79</definedName>
    <definedName name="_xlnm.Print_Area" localSheetId="4">اوراق!$A$1:$AM$43</definedName>
    <definedName name="_xlnm.Print_Area" localSheetId="2">'اوراق مشتقه'!$A$1:$AX$31</definedName>
    <definedName name="_xlnm.Print_Area" localSheetId="5">'تعدیل قیمت'!$A$1:$N$10</definedName>
    <definedName name="_xlnm.Print_Area" localSheetId="7">درآمد!$A$1:$K$13</definedName>
    <definedName name="_xlnm.Print_Area" localSheetId="13">'درآمد سپرده بانکی'!$A$1:$G$156</definedName>
    <definedName name="_xlnm.Print_Area" localSheetId="10">'درآمد سرمایه گذاری در اوراق به'!$A$1:$S$44</definedName>
    <definedName name="_xlnm.Print_Area" localSheetId="8">'درآمد سرمایه گذاری در سهام'!$A$1:$X$26</definedName>
    <definedName name="_xlnm.Print_Area" localSheetId="9">'درآمد سرمایه گذاری در صندوق'!$A$1:$X$34</definedName>
    <definedName name="_xlnm.Print_Area" localSheetId="15">'درآمد سود سهام'!$A$1:$T$16</definedName>
    <definedName name="_xlnm.Print_Area" localSheetId="16">'درآمد سود صندوق'!$A$1:$L$9</definedName>
    <definedName name="_xlnm.Print_Area" localSheetId="20">'درآمد ناشی از تغییر قیمت اوراق'!$A$1:$S$78</definedName>
    <definedName name="_xlnm.Print_Area" localSheetId="19">'درآمد ناشی از فروش'!$A$1:$S$24</definedName>
    <definedName name="_xlnm.Print_Area" localSheetId="14">'سایر درآمدها'!$A$1:$G$11</definedName>
    <definedName name="_xlnm.Print_Area" localSheetId="6">سپرده!$A$1:$M$98</definedName>
    <definedName name="_xlnm.Print_Area" localSheetId="1">سهام!$A$1:$AC$24</definedName>
    <definedName name="_xlnm.Print_Area" localSheetId="17">'سود اوراق بهادار'!$A$1:$U$39</definedName>
    <definedName name="_xlnm.Print_Area" localSheetId="18">'سود سپرده بانکی'!$A$1:$N$156</definedName>
    <definedName name="_xlnm.Print_Area" localSheetId="0">'صورت وضعیت'!$A$4:$C$33</definedName>
    <definedName name="_xlnm.Print_Area" localSheetId="3">'واحدهای صندوق'!$A$1:$AB$31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4" i="2" l="1"/>
  <c r="H13" i="8"/>
  <c r="H9" i="8"/>
  <c r="H10" i="8"/>
  <c r="H11" i="8"/>
  <c r="H12" i="8"/>
  <c r="H8" i="8"/>
  <c r="Z24" i="2"/>
  <c r="J39" i="17"/>
  <c r="L39" i="17"/>
  <c r="P39" i="17"/>
  <c r="R39" i="17"/>
  <c r="AJ43" i="5"/>
  <c r="M78" i="21"/>
  <c r="O78" i="21"/>
  <c r="Q78" i="21"/>
  <c r="AA31" i="4"/>
  <c r="L45" i="22"/>
  <c r="N45" i="22"/>
  <c r="P45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T38" i="22"/>
  <c r="T39" i="22"/>
  <c r="T40" i="22"/>
  <c r="T41" i="22"/>
  <c r="T42" i="22"/>
  <c r="T43" i="22"/>
  <c r="T9" i="22"/>
  <c r="U14" i="10"/>
  <c r="U20" i="10"/>
  <c r="U21" i="10"/>
  <c r="U9" i="10"/>
  <c r="U13" i="9"/>
  <c r="U14" i="9"/>
  <c r="U9" i="9"/>
  <c r="F10" i="13"/>
  <c r="F21" i="13" s="1"/>
  <c r="F11" i="8" s="1"/>
  <c r="R44" i="22"/>
  <c r="R45" i="22" s="1"/>
  <c r="P26" i="9"/>
  <c r="S26" i="9"/>
  <c r="U10" i="9"/>
  <c r="U11" i="9"/>
  <c r="U12" i="9"/>
  <c r="U26" i="9" s="1"/>
  <c r="F8" i="8" s="1"/>
  <c r="U15" i="9"/>
  <c r="U16" i="9"/>
  <c r="U17" i="9"/>
  <c r="U18" i="9"/>
  <c r="U19" i="9"/>
  <c r="U20" i="9"/>
  <c r="U21" i="9"/>
  <c r="U22" i="9"/>
  <c r="U23" i="9"/>
  <c r="U24" i="9"/>
  <c r="U25" i="9"/>
  <c r="N26" i="9"/>
  <c r="U11" i="10"/>
  <c r="D45" i="22"/>
  <c r="F45" i="22"/>
  <c r="H45" i="22"/>
  <c r="F12" i="8"/>
  <c r="R43" i="5"/>
  <c r="T43" i="5"/>
  <c r="X43" i="5"/>
  <c r="AB43" i="5"/>
  <c r="AH43" i="5"/>
  <c r="AL41" i="5"/>
  <c r="AL42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9" i="5"/>
  <c r="H30" i="19"/>
  <c r="Q8" i="19"/>
  <c r="Q24" i="19"/>
  <c r="Q23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8" i="19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2" i="17"/>
  <c r="T33" i="17"/>
  <c r="T34" i="17"/>
  <c r="T35" i="17"/>
  <c r="T36" i="17"/>
  <c r="T37" i="17"/>
  <c r="T8" i="17"/>
  <c r="T39" i="17" s="1"/>
  <c r="N9" i="17"/>
  <c r="N10" i="17"/>
  <c r="N11" i="17"/>
  <c r="N12" i="17"/>
  <c r="N39" i="17" s="1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8" i="17"/>
  <c r="E21" i="13"/>
  <c r="D21" i="13"/>
  <c r="AL43" i="5" l="1"/>
  <c r="T45" i="22"/>
  <c r="T44" i="22"/>
  <c r="J29" i="22" l="1"/>
  <c r="J40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30" i="22"/>
  <c r="J31" i="22"/>
  <c r="J32" i="22"/>
  <c r="J33" i="22"/>
  <c r="J34" i="22"/>
  <c r="J35" i="22"/>
  <c r="J36" i="22"/>
  <c r="J37" i="22"/>
  <c r="J38" i="22"/>
  <c r="J39" i="22"/>
  <c r="J41" i="22"/>
  <c r="J42" i="22"/>
  <c r="J9" i="22"/>
  <c r="S34" i="10"/>
  <c r="Q34" i="10"/>
  <c r="N34" i="10"/>
  <c r="H34" i="10"/>
  <c r="F34" i="10"/>
  <c r="D34" i="10"/>
  <c r="R44" i="11"/>
  <c r="P44" i="11"/>
  <c r="N44" i="11"/>
  <c r="L44" i="11"/>
  <c r="J44" i="11"/>
  <c r="H44" i="11"/>
  <c r="F44" i="11"/>
  <c r="D44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9" i="11"/>
  <c r="J42" i="11"/>
  <c r="J29" i="11"/>
  <c r="J32" i="10"/>
  <c r="U33" i="10"/>
  <c r="J11" i="11"/>
  <c r="J10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3" i="11"/>
  <c r="J9" i="11"/>
  <c r="J26" i="10"/>
  <c r="I47" i="21"/>
  <c r="U10" i="10"/>
  <c r="U12" i="10"/>
  <c r="U13" i="10"/>
  <c r="U15" i="10"/>
  <c r="U16" i="10"/>
  <c r="U17" i="10"/>
  <c r="U18" i="10"/>
  <c r="U19" i="10"/>
  <c r="U22" i="10"/>
  <c r="U23" i="10"/>
  <c r="U24" i="10"/>
  <c r="U25" i="10"/>
  <c r="U26" i="10"/>
  <c r="U27" i="10"/>
  <c r="U28" i="10"/>
  <c r="U29" i="10"/>
  <c r="U31" i="10"/>
  <c r="U32" i="10"/>
  <c r="J33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7" i="10"/>
  <c r="J28" i="10"/>
  <c r="J29" i="10"/>
  <c r="J30" i="10"/>
  <c r="J31" i="10"/>
  <c r="J9" i="10"/>
  <c r="J34" i="10" s="1"/>
  <c r="D26" i="9"/>
  <c r="F26" i="9"/>
  <c r="H26" i="9"/>
  <c r="Q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F10" i="8" l="1"/>
  <c r="J45" i="22"/>
  <c r="J26" i="9"/>
  <c r="U30" i="10"/>
  <c r="U34" i="10" s="1"/>
  <c r="F9" i="8" s="1"/>
  <c r="I78" i="21"/>
  <c r="L98" i="7"/>
  <c r="K10" i="6"/>
  <c r="K9" i="6"/>
  <c r="X24" i="2"/>
  <c r="F13" i="8" l="1"/>
  <c r="L31" i="10" l="1"/>
  <c r="L11" i="10"/>
  <c r="L15" i="10"/>
  <c r="L19" i="10"/>
  <c r="L23" i="10"/>
  <c r="L27" i="10"/>
  <c r="L32" i="10"/>
  <c r="W10" i="10"/>
  <c r="W16" i="10"/>
  <c r="W22" i="10"/>
  <c r="W27" i="10"/>
  <c r="W9" i="9"/>
  <c r="L16" i="9"/>
  <c r="L23" i="9"/>
  <c r="L14" i="10"/>
  <c r="L26" i="10"/>
  <c r="W33" i="10"/>
  <c r="W15" i="10"/>
  <c r="W9" i="10"/>
  <c r="W11" i="9"/>
  <c r="W18" i="9"/>
  <c r="L14" i="9"/>
  <c r="L21" i="9"/>
  <c r="L33" i="10"/>
  <c r="L12" i="10"/>
  <c r="L16" i="10"/>
  <c r="L20" i="10"/>
  <c r="L24" i="10"/>
  <c r="L28" i="10"/>
  <c r="W12" i="10"/>
  <c r="W18" i="10"/>
  <c r="W23" i="10"/>
  <c r="W28" i="10"/>
  <c r="L10" i="9"/>
  <c r="L20" i="9"/>
  <c r="W14" i="9"/>
  <c r="W21" i="9"/>
  <c r="L11" i="9"/>
  <c r="L25" i="9"/>
  <c r="W32" i="10"/>
  <c r="L13" i="10"/>
  <c r="L17" i="10"/>
  <c r="L21" i="10"/>
  <c r="L25" i="10"/>
  <c r="L29" i="10"/>
  <c r="W14" i="10"/>
  <c r="W19" i="10"/>
  <c r="W24" i="10"/>
  <c r="W31" i="10"/>
  <c r="L18" i="10"/>
  <c r="L22" i="10"/>
  <c r="L30" i="10"/>
  <c r="W20" i="10"/>
  <c r="W26" i="10"/>
  <c r="W25" i="9"/>
  <c r="L18" i="9"/>
  <c r="W24" i="9"/>
  <c r="L17" i="9"/>
  <c r="W20" i="9"/>
  <c r="W22" i="9"/>
  <c r="L19" i="9"/>
  <c r="W17" i="9"/>
  <c r="W11" i="10"/>
  <c r="W29" i="10"/>
  <c r="W13" i="10"/>
  <c r="W13" i="9"/>
  <c r="W25" i="10"/>
  <c r="L22" i="9"/>
  <c r="W16" i="9"/>
  <c r="L13" i="9"/>
  <c r="W15" i="9"/>
  <c r="W19" i="9"/>
  <c r="L15" i="9"/>
  <c r="L9" i="10"/>
  <c r="L9" i="9"/>
  <c r="L10" i="10"/>
  <c r="L24" i="9"/>
  <c r="W12" i="9"/>
  <c r="L12" i="9"/>
  <c r="W21" i="10"/>
  <c r="W23" i="9"/>
  <c r="W10" i="9"/>
  <c r="W17" i="10"/>
  <c r="W30" i="10"/>
  <c r="W26" i="9" l="1"/>
  <c r="W34" i="10"/>
  <c r="L34" i="10"/>
  <c r="L26" i="9"/>
</calcChain>
</file>

<file path=xl/sharedStrings.xml><?xml version="1.0" encoding="utf-8"?>
<sst xmlns="http://schemas.openxmlformats.org/spreadsheetml/2006/main" count="1195" uniqueCount="364">
  <si>
    <t>صندوق سرمایه گذاری آوای فردای زاگرس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</si>
  <si>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</si>
  <si>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</si>
  <si>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</si>
  <si>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</si>
  <si>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</si>
  <si>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</si>
  <si>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</si>
  <si>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</si>
  <si>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</si>
  <si>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</si>
  <si>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</si>
  <si>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</si>
  <si>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</si>
  <si>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</si>
  <si>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</si>
  <si>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</si>
  <si>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</si>
  <si>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</si>
  <si>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</si>
  <si>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</si>
  <si>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بورس کالای ایران</t>
  </si>
  <si>
    <t>پالایش نفت اصفهان</t>
  </si>
  <si>
    <t>پالایش نفت بندرعباس</t>
  </si>
  <si>
    <t>پالایش نفت تهران</t>
  </si>
  <si>
    <t>پاکدیس</t>
  </si>
  <si>
    <t>تولیدی کوچین</t>
  </si>
  <si>
    <t>ح . سرمایه‌گذاری‌ایران‌خودرو</t>
  </si>
  <si>
    <t>زامیاد</t>
  </si>
  <si>
    <t>سرمایه گذاری کشاورزی کوثر</t>
  </si>
  <si>
    <t>سیمان‌ تهران‌</t>
  </si>
  <si>
    <t>سیمان‌ صوفیان‌</t>
  </si>
  <si>
    <t>گسترش‌سرمایه‌گذاری‌ایران‌خودرو</t>
  </si>
  <si>
    <t>کشت و صنعت شیفته آرای شرق</t>
  </si>
  <si>
    <t>صنایع پتروشیمی خلیج فارس</t>
  </si>
  <si>
    <t>کشت و صنعت شهداب ناب خراسان</t>
  </si>
  <si>
    <t>نیان الکترونیک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</si>
  <si>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</si>
  <si>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</si>
  <si>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</si>
  <si>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</si>
  <si>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</si>
  <si>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</si>
  <si>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</si>
  <si>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خگستر-4304-05/06/03</t>
  </si>
  <si>
    <t>1405/06/03</t>
  </si>
  <si>
    <t>اختیارف ت خزامیا-2136-05/06/07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</si>
  <si>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</si>
  <si>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</si>
  <si>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</si>
  <si>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</si>
  <si>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</si>
  <si>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</si>
  <si>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خگستر-4315-05/06/08</t>
  </si>
  <si>
    <t>اختیار خرید</t>
  </si>
  <si>
    <t>موقعیت فروش</t>
  </si>
  <si>
    <t>-</t>
  </si>
  <si>
    <t>1405/06/08</t>
  </si>
  <si>
    <t>اختیارخ ت خزامیا-2141-05/06/11</t>
  </si>
  <si>
    <t>1405/06/11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</si>
  <si>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</si>
  <si>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</si>
  <si>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</si>
  <si>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</si>
  <si>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</si>
  <si>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</si>
  <si>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</si>
  <si>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</si>
  <si>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</si>
  <si>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س. ثروت آفرین پارسیان-س</t>
  </si>
  <si>
    <t>صندوق س.امتیاز اول-س</t>
  </si>
  <si>
    <t>صندوق س.بخشی زمرد نو ویرا1-ب</t>
  </si>
  <si>
    <t>صندوق س.بخشی شایسته فردا-ب</t>
  </si>
  <si>
    <t>صندوق س.پشتوانه سکه طلا کهربا</t>
  </si>
  <si>
    <t>صندوق س.پشتوانه طلا دنای زاگرس</t>
  </si>
  <si>
    <t>صندوق س.پشتوانه طلازروان ویستا</t>
  </si>
  <si>
    <t>صندوق س.سرزمین بزرگ بازار-س</t>
  </si>
  <si>
    <t>صندوق س.سهامی تیام-س</t>
  </si>
  <si>
    <t>صندوق س.سهم نگر جام جم-س</t>
  </si>
  <si>
    <t>صندوق س.مختلط کاریزما-م</t>
  </si>
  <si>
    <t>صندوق س.مشترک سبحان-سهام</t>
  </si>
  <si>
    <t>صندوق س.موج گستر ثروت-س</t>
  </si>
  <si>
    <t>صندوق س.کالای سینا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</si>
  <si>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</si>
  <si>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</si>
  <si>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</si>
  <si>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</si>
  <si>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</si>
  <si>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س.بخشی صنایع سورنا2-ب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</si>
  <si>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</si>
  <si>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</si>
  <si>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</si>
  <si>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</si>
  <si>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</si>
  <si>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</si>
  <si>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</si>
  <si>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</si>
  <si>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</si>
  <si>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</si>
  <si>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</si>
  <si>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</si>
  <si>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</si>
  <si>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</si>
  <si>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</si>
  <si>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</si>
  <si>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اسنادخزانه-م10بودجه02-051112</t>
  </si>
  <si>
    <t>1402/12/21</t>
  </si>
  <si>
    <t>1405/11/12</t>
  </si>
  <si>
    <t>گواهی اعتبارمولد ملی14050431</t>
  </si>
  <si>
    <t>1404/03/01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</si>
  <si>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</si>
  <si>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</si>
  <si>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</si>
  <si>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</si>
  <si>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</si>
  <si>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</si>
  <si>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</si>
  <si>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</si>
  <si>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</si>
  <si>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</si>
  <si>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</si>
  <si>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</si>
  <si>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عام دولت228-ش.خ070521</t>
  </si>
  <si>
    <t>1404/05/21</t>
  </si>
  <si>
    <t>1407/05/21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</si>
  <si>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</si>
  <si>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</si>
  <si>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</si>
  <si>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</si>
  <si>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</si>
  <si>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</si>
  <si>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</si>
  <si>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</si>
  <si>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دولت255-ش.خ071011</t>
  </si>
  <si>
    <t>1407/10/11</t>
  </si>
  <si>
    <t>مرابحه عام دولت256-ش.خ070318</t>
  </si>
  <si>
    <t>1404/09/18</t>
  </si>
  <si>
    <t>1407/03/18</t>
  </si>
  <si>
    <t>مرابحه عام دولت258-ش.خ070302</t>
  </si>
  <si>
    <t>1404/10/02</t>
  </si>
  <si>
    <t>1407/03/02</t>
  </si>
  <si>
    <t>مرابحه عام دولت260-ش.خ071002</t>
  </si>
  <si>
    <t>1407/10/02</t>
  </si>
  <si>
    <t>مرابحه عام دولت262-ش.خ070716</t>
  </si>
  <si>
    <t>1404/10/16</t>
  </si>
  <si>
    <t>1407/07/16</t>
  </si>
  <si>
    <t>مرابحه عام دولت265-ش.خ070430</t>
  </si>
  <si>
    <t>1404/10/30</t>
  </si>
  <si>
    <t>1407/04/30</t>
  </si>
  <si>
    <t>مرابحه عام دولت270-ش.خ071121</t>
  </si>
  <si>
    <t>1404/11/21</t>
  </si>
  <si>
    <t>1407/11/21</t>
  </si>
  <si>
    <t>مرابحه عام دولت271-ش.خ070628</t>
  </si>
  <si>
    <t>1404/11/28</t>
  </si>
  <si>
    <t>1407/06/28</t>
  </si>
  <si>
    <t>مرابحه عام دولت272-ش.خ071028</t>
  </si>
  <si>
    <t>1407/10/28</t>
  </si>
  <si>
    <t>مرابحه عام دولت273-ش.خ071128</t>
  </si>
  <si>
    <t>1407/11/28</t>
  </si>
  <si>
    <t>مرابحه عام دولت274-ش.خ071105</t>
  </si>
  <si>
    <t>1404/12/05</t>
  </si>
  <si>
    <t>1407/11/02</t>
  </si>
  <si>
    <t>مرابحه عام دولت277-ش.خ071118</t>
  </si>
  <si>
    <t>1404/12/18</t>
  </si>
  <si>
    <t>1407/11/18</t>
  </si>
  <si>
    <t>مرابحه کلور-آوای زاگرس14080208</t>
  </si>
  <si>
    <t>1404/02/08</t>
  </si>
  <si>
    <t>1408/02/08</t>
  </si>
  <si>
    <t>اجاره توان آفرین ساز 14070216</t>
  </si>
  <si>
    <t>1403/02/16</t>
  </si>
  <si>
    <t>1407/02/16</t>
  </si>
  <si>
    <t>اجاره تابان فردادماوند14080220</t>
  </si>
  <si>
    <t>1404/02/20</t>
  </si>
  <si>
    <t>1408/02/20</t>
  </si>
  <si>
    <t>مرابحه غدیرایرانیان14081120</t>
  </si>
  <si>
    <t>1404/11/20</t>
  </si>
  <si>
    <t>1408/11/20</t>
  </si>
  <si>
    <t>مرابحه عام دولت137-ش.خ061229</t>
  </si>
  <si>
    <t>1402/06/29</t>
  </si>
  <si>
    <t>1406/06/29</t>
  </si>
  <si>
    <t xml:space="preserve"> شهرداری مشهد</t>
  </si>
  <si>
    <t>خیر</t>
  </si>
  <si>
    <t>1405/02/29</t>
  </si>
  <si>
    <t>1409/02/29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</si>
  <si>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</si>
  <si>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</si>
  <si>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</si>
  <si>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</si>
  <si>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</si>
  <si>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</si>
  <si>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</si>
  <si>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</si>
  <si>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</si>
  <si>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</si>
  <si>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</si>
  <si>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-7.69%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</si>
  <si>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</si>
  <si>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</si>
  <si>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</si>
  <si>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</si>
  <si>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</si>
  <si>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</si>
  <si>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</si>
  <si>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</si>
  <si>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</si>
  <si>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</si>
  <si>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</si>
  <si>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</si>
  <si>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</si>
  <si>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گردشگری قیطریه</t>
  </si>
  <si>
    <t>سپرده کوتاه مدت بانک سامان جام جم</t>
  </si>
  <si>
    <t>سپرده کوتاه مدت بانک اقتصاد نوین جنت آباد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</si>
  <si>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</si>
  <si>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</si>
  <si>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</si>
  <si>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</si>
  <si>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</si>
  <si>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سپرده بلند مدت بانک گردشگری پیروزی</t>
  </si>
  <si>
    <t>سپرده کوتاه مدت بانک شهر میدان شهدای مشهد</t>
  </si>
  <si>
    <t>سپرده بلند مدت بانک صادرات دانشگاه صنعتی شریف</t>
  </si>
  <si>
    <t>سپرده کوتاه مدت بانک اقتصاد نوین میدان مادر</t>
  </si>
  <si>
    <t>سپرده بلند مدت بانک پاسارگاد جهان کودک</t>
  </si>
  <si>
    <t>سپرده کوتاه مدت بانک شهر ورامین</t>
  </si>
  <si>
    <t>سپرده بلند مدت بانک شهر ورامین</t>
  </si>
  <si>
    <t>سپرده کوتاه مدت بانک رفاه مرکزی اصفهان</t>
  </si>
  <si>
    <t>سپرده بلند مدت موسسه اعتباری ملل پارک وی</t>
  </si>
  <si>
    <t>سپرده بلند مدت موسسه اعتباری ملل جنت آباد</t>
  </si>
  <si>
    <t>سپرده بلند مدت بانک دی فرشته</t>
  </si>
  <si>
    <t>سپرده بلند مدت بانک تجارت اله وردی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</si>
  <si>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</si>
  <si>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</si>
  <si>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</si>
  <si>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</si>
  <si>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</si>
  <si>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</si>
  <si>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</si>
  <si>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</si>
  <si>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</si>
  <si>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</si>
  <si>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</si>
  <si>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</si>
  <si>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</si>
  <si>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</si>
  <si>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</si>
  <si>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</si>
  <si>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</si>
  <si>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</si>
  <si>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</si>
  <si>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</si>
  <si>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</si>
  <si>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</si>
  <si>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</si>
  <si>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</si>
  <si>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</si>
  <si>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</si>
  <si>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نیان باتری خاوران</t>
  </si>
  <si>
    <t>-2-2</t>
  </si>
  <si>
    <t>درآمد حاصل از سرمایه­گذاری در واحدهای صندوق</t>
  </si>
  <si>
    <t>درآمد سود صندوق</t>
  </si>
  <si>
    <t>صندوق س.کالای کوروش</t>
  </si>
  <si>
    <t>صندوق س.اعتبارسهام-سهام</t>
  </si>
  <si>
    <t>صندوق س.کالای نوویرا1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</si>
  <si>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</si>
  <si>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</si>
  <si>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</si>
  <si>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</si>
  <si>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</si>
  <si>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گواهی اعتبارمولد ملی14050231</t>
  </si>
  <si>
    <t>گواهی اعتبارمولد ملی14050331</t>
  </si>
  <si>
    <t>-1-3-2</t>
  </si>
  <si>
    <t>مبالغ تخصیص یافته بابت خرید و نگهداری اوراق بهادار با درآمد ثابت (نرخ سود ترجیحی)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</si>
  <si>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</si>
  <si>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</si>
  <si>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</si>
  <si>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</si>
  <si>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</si>
  <si>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رفاه مرکزی اصفهان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</si>
  <si>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</si>
  <si>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</si>
  <si>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</si>
  <si>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</si>
  <si>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</si>
  <si>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</si>
  <si>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</si>
  <si>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</si>
  <si>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</si>
  <si>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</si>
  <si>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1405/04/27</t>
  </si>
  <si>
    <t>1405/04/30</t>
  </si>
  <si>
    <t>1405/03/19</t>
  </si>
  <si>
    <t>1405/04/10</t>
  </si>
  <si>
    <t>1405/03/12</t>
  </si>
  <si>
    <t>1405/02/10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</si>
  <si>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</si>
  <si>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</si>
  <si>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</si>
  <si>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</si>
  <si>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</si>
  <si>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تقسیمی صندوق سهامی ذوب آهن نوویرا (صندوق سهامی ذوب آهن نوویرا)</t>
  </si>
  <si>
    <t>1405/04/06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</si>
  <si>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</si>
  <si>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</si>
  <si>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</si>
  <si>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</si>
  <si>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</si>
  <si>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</si>
  <si>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</si>
  <si>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</si>
  <si>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</si>
  <si>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</si>
  <si>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</si>
  <si>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</si>
  <si>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</si>
  <si>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</si>
  <si>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>سود اوراق با درآمد ثابت اجاره تابان فردا زاگرس14070603</t>
  </si>
  <si>
    <t xml:space="preserve">سپرده کوتاه مدت بانک پاسارگاد </t>
  </si>
  <si>
    <t xml:space="preserve">سپرده کوتاه مدت بانک دی </t>
  </si>
  <si>
    <t>سپرده کوتاه مدت موسسه اعتباری ملل</t>
  </si>
  <si>
    <t xml:space="preserve">سپرده کوتاه مدت بانک اقتصاد نوین </t>
  </si>
  <si>
    <t>سپرده کوتاه مدت بانک گردشگری</t>
  </si>
  <si>
    <t xml:space="preserve">سپرده کوتاه مدت بانک خاورمیانه </t>
  </si>
  <si>
    <t>سپرده کوتاه مدت بانک صادرات</t>
  </si>
  <si>
    <t>سپرده کوتاه مدت بانک ملت</t>
  </si>
  <si>
    <t xml:space="preserve">سپرده کوتاه مدت بانک شهر </t>
  </si>
  <si>
    <t>سپرده کوتاه مدت بانک رفاه</t>
  </si>
  <si>
    <t>سپرده کوتاه مدت بانک تجارت اله وردی</t>
  </si>
  <si>
    <t>درآمد تعهد پذیره نویسی</t>
  </si>
  <si>
    <t>اوراق مشارکت شهرداری مشهد خط3 فاز10</t>
  </si>
  <si>
    <t>اوراق مشارکت شهرداری مشهد خط3 فاز3</t>
  </si>
  <si>
    <t>اوراق مشارکت شهرداری مشهد خط2 فاز7</t>
  </si>
  <si>
    <t>نماد</t>
  </si>
  <si>
    <t>بهای تمام شده  ریال</t>
  </si>
  <si>
    <t>سود ترجیحی</t>
  </si>
  <si>
    <t>سود اوراق تبعی</t>
  </si>
  <si>
    <t>جمع  درآمد  شناسایی شده</t>
  </si>
  <si>
    <t xml:space="preserve">نرخ اسمی </t>
  </si>
  <si>
    <t>میانگین بازدهی تا سررسید</t>
  </si>
  <si>
    <t>ریال</t>
  </si>
  <si>
    <t>درصد</t>
  </si>
  <si>
    <t>اوراق اجاره شرکت گروه پتروشیمی تابان فردا زاکرس</t>
  </si>
  <si>
    <t>تابان25</t>
  </si>
  <si>
    <t>اوراق مرابحه شرکت کلور ایرانیان شرق</t>
  </si>
  <si>
    <t>کلور083</t>
  </si>
  <si>
    <t>اوراق مشارکت شهرداری مشهد (تامین مالی قطار شهری فاز7 خط2) - تعهد پذیره نویسی مبلغ 70 میلیارد ریال می باشد  که در تاریخ 1404/11/01 شناسایی و دریافت خواهد شد</t>
  </si>
  <si>
    <t>اوراق مشارکت شهرداری مشهد (تامین مالی قطار شهری فاز7 خط2)</t>
  </si>
  <si>
    <t>اوراق مشارکت شهرداری مشهد (تامین مالی قطار شهری فاز3 خط3)- تعهد پذیره نویسی مبلغ 80 میلیارد ریال می باشد  که در تاریخ 1404/11/01 شناسایی و دریافت خواهد شد</t>
  </si>
  <si>
    <t>اوراق مشارکت شهرداری مشهد (تامین مالی قطار شهری فاز3 خط3)</t>
  </si>
  <si>
    <t>اوراق مشارکت شهرداری مشهد (تامین مالی قطار شهری فاز10 خط2)- تعهد پذیره نویسی مبلغ 25 میلیارد ریال</t>
  </si>
  <si>
    <t>اوراق مشارکت شهرداری مشهد (تامین مالی قطار شهری فاز10 خط2)</t>
  </si>
  <si>
    <t>مرابحه عام دولت</t>
  </si>
  <si>
    <t>اراد206</t>
  </si>
  <si>
    <t>سهیدرو0611</t>
  </si>
  <si>
    <t>اراد250</t>
  </si>
  <si>
    <t>اراد254</t>
  </si>
  <si>
    <t>اراد277</t>
  </si>
  <si>
    <t>اراد274</t>
  </si>
  <si>
    <t>اراد273</t>
  </si>
  <si>
    <t>اراد270</t>
  </si>
  <si>
    <t>اراد271</t>
  </si>
  <si>
    <t>اراد272</t>
  </si>
  <si>
    <t>اراد262</t>
  </si>
  <si>
    <t>تابان201</t>
  </si>
  <si>
    <t>وامین071</t>
  </si>
  <si>
    <t>غدیر081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</si>
</sst>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2"/>
      <color rgb="FF000000"/>
      <name val="B Nazanin"/>
      <charset val="178"/>
    </font>
    <font>
      <b/>
      <sz val="16"/>
      <color rgb="FF000000"/>
      <name val="B Zar"/>
      <charset val="178"/>
    </font>
    <font>
      <sz val="16"/>
      <color rgb="FF000000"/>
      <name val="B Zar"/>
      <charset val="178"/>
    </font>
    <font>
      <b/>
      <sz val="16"/>
      <color rgb="FF1E90FF"/>
      <name val="B Zar"/>
      <charset val="178"/>
    </font>
    <font>
      <b/>
      <sz val="16"/>
      <color rgb="FF333333"/>
      <name val="B Zar"/>
      <charset val="178"/>
    </font>
    <font>
      <sz val="10"/>
      <color rgb="FF000000"/>
      <name val="B Nazanin"/>
      <charset val="178"/>
    </font>
    <font>
      <sz val="8"/>
      <color rgb="FF000000"/>
      <name val="B Nazanin"/>
      <charset val="178"/>
    </font>
    <font>
      <b/>
      <sz val="14"/>
      <color rgb="FF000000"/>
      <name val="B Zar"/>
      <charset val="178"/>
    </font>
    <font>
      <sz val="14"/>
      <color rgb="FF000000"/>
      <name val="B Zar"/>
      <charset val="178"/>
    </font>
    <font>
      <b/>
      <sz val="14"/>
      <color rgb="FF1E90FF"/>
      <name val="B Zar"/>
      <charset val="178"/>
    </font>
    <font>
      <sz val="14"/>
      <color rgb="FFFF0000"/>
      <name val="B Zar"/>
      <charset val="17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3" fontId="4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8" xfId="0" applyNumberFormat="1" applyFont="1" applyBorder="1" applyAlignment="1">
      <alignment horizontal="right" vertical="top"/>
    </xf>
    <xf numFmtId="164" fontId="0" fillId="0" borderId="0" xfId="1" applyNumberFormat="1" applyFont="1" applyFill="1"/>
    <xf numFmtId="3" fontId="0" fillId="0" borderId="0" xfId="0" applyNumberForma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right" vertical="top"/>
    </xf>
    <xf numFmtId="10" fontId="8" fillId="0" borderId="0" xfId="2" applyNumberFormat="1" applyFont="1" applyFill="1" applyBorder="1" applyAlignment="1">
      <alignment horizontal="right" vertical="top"/>
    </xf>
    <xf numFmtId="3" fontId="8" fillId="0" borderId="4" xfId="0" applyNumberFormat="1" applyFont="1" applyBorder="1" applyAlignment="1">
      <alignment horizontal="right" vertical="top"/>
    </xf>
    <xf numFmtId="3" fontId="8" fillId="0" borderId="5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10" fontId="8" fillId="0" borderId="0" xfId="2" applyNumberFormat="1" applyFont="1" applyFill="1" applyBorder="1" applyAlignment="1">
      <alignment horizontal="center" vertical="top"/>
    </xf>
    <xf numFmtId="10" fontId="8" fillId="0" borderId="11" xfId="2" applyNumberFormat="1" applyFont="1" applyFill="1" applyBorder="1" applyAlignment="1">
      <alignment horizontal="center" vertical="top"/>
    </xf>
    <xf numFmtId="10" fontId="8" fillId="0" borderId="9" xfId="2" applyNumberFormat="1" applyFont="1" applyFill="1" applyBorder="1" applyAlignment="1">
      <alignment horizontal="center" vertical="top"/>
    </xf>
    <xf numFmtId="0" fontId="7" fillId="0" borderId="9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10" fontId="8" fillId="0" borderId="5" xfId="2" applyNumberFormat="1" applyFont="1" applyFill="1" applyBorder="1" applyAlignment="1">
      <alignment horizontal="right" vertical="top"/>
    </xf>
    <xf numFmtId="0" fontId="8" fillId="0" borderId="0" xfId="0" applyFont="1" applyAlignment="1">
      <alignment vertical="top"/>
    </xf>
    <xf numFmtId="3" fontId="8" fillId="0" borderId="0" xfId="0" applyNumberFormat="1" applyFont="1" applyAlignment="1">
      <alignment vertical="top"/>
    </xf>
    <xf numFmtId="0" fontId="8" fillId="0" borderId="6" xfId="0" applyFont="1" applyBorder="1" applyAlignment="1">
      <alignment horizontal="right" vertical="top"/>
    </xf>
    <xf numFmtId="3" fontId="8" fillId="0" borderId="6" xfId="0" applyNumberFormat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10" fontId="8" fillId="0" borderId="0" xfId="2" applyNumberFormat="1" applyFont="1" applyAlignment="1">
      <alignment horizontal="left"/>
    </xf>
    <xf numFmtId="164" fontId="8" fillId="0" borderId="0" xfId="1" applyNumberFormat="1" applyFont="1" applyAlignment="1">
      <alignment horizontal="left"/>
    </xf>
    <xf numFmtId="10" fontId="8" fillId="0" borderId="8" xfId="2" applyNumberFormat="1" applyFont="1" applyFill="1" applyBorder="1" applyAlignment="1">
      <alignment horizontal="right" vertical="top"/>
    </xf>
    <xf numFmtId="10" fontId="8" fillId="0" borderId="9" xfId="2" applyNumberFormat="1" applyFont="1" applyFill="1" applyBorder="1" applyAlignment="1">
      <alignment horizontal="right" vertical="top"/>
    </xf>
    <xf numFmtId="10" fontId="7" fillId="0" borderId="9" xfId="2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right" vertical="top"/>
    </xf>
    <xf numFmtId="4" fontId="8" fillId="0" borderId="4" xfId="0" applyNumberFormat="1" applyFont="1" applyBorder="1" applyAlignment="1">
      <alignment horizontal="right" vertical="top"/>
    </xf>
    <xf numFmtId="3" fontId="10" fillId="0" borderId="0" xfId="0" applyNumberFormat="1" applyFont="1" applyAlignment="1">
      <alignment horizontal="left"/>
    </xf>
    <xf numFmtId="3" fontId="8" fillId="0" borderId="2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4" fontId="8" fillId="0" borderId="2" xfId="0" applyNumberFormat="1" applyFont="1" applyBorder="1" applyAlignment="1">
      <alignment horizontal="center" vertical="top"/>
    </xf>
    <xf numFmtId="3" fontId="8" fillId="0" borderId="0" xfId="0" applyNumberFormat="1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3" fontId="8" fillId="0" borderId="4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3" fontId="8" fillId="0" borderId="5" xfId="0" applyNumberFormat="1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10" xfId="0" applyFont="1" applyBorder="1" applyAlignment="1">
      <alignment horizontal="center" vertical="center"/>
    </xf>
    <xf numFmtId="37" fontId="8" fillId="0" borderId="0" xfId="0" applyNumberFormat="1" applyFont="1" applyAlignment="1">
      <alignment horizontal="right" vertical="top"/>
    </xf>
    <xf numFmtId="37" fontId="8" fillId="0" borderId="0" xfId="0" applyNumberFormat="1" applyFont="1" applyAlignment="1">
      <alignment horizontal="left"/>
    </xf>
    <xf numFmtId="37" fontId="8" fillId="0" borderId="0" xfId="2" applyNumberFormat="1" applyFont="1" applyFill="1" applyBorder="1" applyAlignment="1">
      <alignment horizontal="center" vertical="top"/>
    </xf>
    <xf numFmtId="37" fontId="8" fillId="0" borderId="2" xfId="0" applyNumberFormat="1" applyFont="1" applyBorder="1" applyAlignment="1">
      <alignment horizontal="right" vertical="top"/>
    </xf>
    <xf numFmtId="165" fontId="8" fillId="0" borderId="0" xfId="2" applyNumberFormat="1" applyFont="1" applyFill="1" applyBorder="1" applyAlignment="1">
      <alignment horizontal="center" vertical="top"/>
    </xf>
    <xf numFmtId="3" fontId="8" fillId="0" borderId="7" xfId="0" applyNumberFormat="1" applyFont="1" applyBorder="1" applyAlignment="1">
      <alignment horizontal="right" vertical="top"/>
    </xf>
    <xf numFmtId="10" fontId="8" fillId="0" borderId="8" xfId="2" applyNumberFormat="1" applyFont="1" applyFill="1" applyBorder="1" applyAlignment="1">
      <alignment horizontal="center" vertical="top"/>
    </xf>
    <xf numFmtId="10" fontId="8" fillId="0" borderId="7" xfId="2" applyNumberFormat="1" applyFont="1" applyFill="1" applyBorder="1" applyAlignment="1">
      <alignment horizontal="center" vertical="top"/>
    </xf>
    <xf numFmtId="37" fontId="8" fillId="0" borderId="9" xfId="2" applyNumberFormat="1" applyFont="1" applyFill="1" applyBorder="1" applyAlignment="1">
      <alignment horizontal="center" vertical="top"/>
    </xf>
    <xf numFmtId="9" fontId="8" fillId="0" borderId="0" xfId="2" applyFont="1" applyFill="1" applyBorder="1" applyAlignment="1">
      <alignment horizontal="right" vertical="top"/>
    </xf>
    <xf numFmtId="9" fontId="8" fillId="0" borderId="9" xfId="2" applyFont="1" applyFill="1" applyBorder="1" applyAlignment="1">
      <alignment horizontal="right" vertical="top"/>
    </xf>
    <xf numFmtId="9" fontId="8" fillId="0" borderId="8" xfId="1" applyNumberFormat="1" applyFont="1" applyFill="1" applyBorder="1" applyAlignment="1">
      <alignment horizontal="right" vertical="top"/>
    </xf>
    <xf numFmtId="0" fontId="8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3" fontId="8" fillId="0" borderId="11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vertical="top"/>
    </xf>
    <xf numFmtId="0" fontId="7" fillId="0" borderId="0" xfId="0" applyFont="1" applyAlignment="1">
      <alignment horizontal="left"/>
    </xf>
    <xf numFmtId="3" fontId="7" fillId="0" borderId="9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wrapText="1"/>
    </xf>
    <xf numFmtId="4" fontId="7" fillId="0" borderId="9" xfId="0" applyNumberFormat="1" applyFont="1" applyBorder="1" applyAlignment="1">
      <alignment horizontal="right" vertical="top" wrapText="1"/>
    </xf>
    <xf numFmtId="0" fontId="7" fillId="0" borderId="0" xfId="0" applyFont="1" applyAlignment="1">
      <alignment vertical="top"/>
    </xf>
    <xf numFmtId="3" fontId="7" fillId="0" borderId="7" xfId="0" applyNumberFormat="1" applyFont="1" applyBorder="1" applyAlignment="1">
      <alignment horizontal="right" vertical="top"/>
    </xf>
    <xf numFmtId="3" fontId="7" fillId="0" borderId="0" xfId="0" applyNumberFormat="1" applyFont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vertical="top"/>
    </xf>
    <xf numFmtId="3" fontId="8" fillId="0" borderId="8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right" vertical="top"/>
    </xf>
    <xf numFmtId="0" fontId="9" fillId="0" borderId="0" xfId="0" applyFont="1" applyAlignment="1">
      <alignment vertical="center"/>
    </xf>
    <xf numFmtId="0" fontId="8" fillId="0" borderId="0" xfId="0" applyFont="1"/>
    <xf numFmtId="164" fontId="8" fillId="0" borderId="0" xfId="1" applyNumberFormat="1" applyFont="1" applyAlignment="1"/>
    <xf numFmtId="0" fontId="8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right" vertical="top"/>
    </xf>
    <xf numFmtId="10" fontId="14" fillId="0" borderId="2" xfId="2" applyNumberFormat="1" applyFont="1" applyFill="1" applyBorder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10" fontId="14" fillId="0" borderId="0" xfId="2" applyNumberFormat="1" applyFont="1" applyFill="1" applyBorder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0" fontId="13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3" fontId="14" fillId="0" borderId="5" xfId="0" applyNumberFormat="1" applyFont="1" applyBorder="1" applyAlignment="1">
      <alignment horizontal="right" vertical="top"/>
    </xf>
    <xf numFmtId="10" fontId="14" fillId="0" borderId="7" xfId="2" applyNumberFormat="1" applyFont="1" applyFill="1" applyBorder="1" applyAlignment="1">
      <alignment horizontal="right" vertical="top"/>
    </xf>
    <xf numFmtId="3" fontId="14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right" wrapText="1"/>
    </xf>
    <xf numFmtId="164" fontId="8" fillId="0" borderId="9" xfId="1" applyNumberFormat="1" applyFont="1" applyBorder="1" applyAlignment="1">
      <alignment wrapText="1"/>
    </xf>
    <xf numFmtId="164" fontId="8" fillId="0" borderId="13" xfId="1" applyNumberFormat="1" applyFont="1" applyBorder="1" applyAlignment="1"/>
    <xf numFmtId="0" fontId="8" fillId="0" borderId="13" xfId="0" applyFont="1" applyBorder="1"/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4" fillId="0" borderId="4" xfId="0" applyFont="1" applyBorder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3" fontId="8" fillId="0" borderId="0" xfId="0" applyNumberFormat="1" applyFont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4" fontId="8" fillId="0" borderId="2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7" fontId="8" fillId="0" borderId="0" xfId="0" applyNumberFormat="1" applyFont="1" applyAlignment="1">
      <alignment horizontal="right" vertical="top"/>
    </xf>
    <xf numFmtId="0" fontId="7" fillId="0" borderId="7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top"/>
    </xf>
    <xf numFmtId="37" fontId="8" fillId="0" borderId="2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vertical="top"/>
    </xf>
    <xf numFmtId="3" fontId="8" fillId="0" borderId="8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center" wrapText="1"/>
    </xf>
    <xf numFmtId="9" fontId="8" fillId="0" borderId="2" xfId="2" applyFont="1" applyBorder="1" applyAlignment="1">
      <alignment horizontal="center" vertical="top"/>
    </xf>
    <xf numFmtId="9" fontId="8" fillId="0" borderId="7" xfId="2" applyFont="1" applyBorder="1" applyAlignment="1">
      <alignment horizontal="center" vertical="top"/>
    </xf>
    <xf numFmtId="9" fontId="8" fillId="0" borderId="0" xfId="2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</xdr:row>
      <xdr:rowOff>1056640</xdr:rowOff>
    </xdr:from>
    <xdr:to>
      <xdr:col>2</xdr:col>
      <xdr:colOff>1530617</xdr:colOff>
      <xdr:row>10</xdr:row>
      <xdr:rowOff>144780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B2DF4156-E29E-2B77-8620-F086B4C6C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584731743" y="3632200"/>
          <a:ext cx="5020576" cy="148082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</xdr:row>
      <xdr:rowOff>66675</xdr:rowOff>
    </xdr:from>
    <xdr:to>
      <xdr:col>2</xdr:col>
      <xdr:colOff>1619250</xdr:colOff>
      <xdr:row>32</xdr:row>
      <xdr:rowOff>29773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0199DD-231A-0DFC-595D-34D8350BA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73242650" y="981075"/>
          <a:ext cx="4991100" cy="858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rightToLeft="1" view="pageBreakPreview" topLeftCell="A4" zoomScaleNormal="100" zoomScaleSheetLayoutView="100" workbookViewId="0">
      <selection activeCell="D17" sqref="D17"/>
    </sheetView>
  </sheetViews>
  <sheetFormatPr defaultColWidth="25.42578125" defaultRowHeight="15.75" x14ac:dyDescent="0.4"/>
  <cols>
    <col min="1" max="16384" width="25.42578125" style="101"/>
  </cols>
  <sheetData>
    <row r="1" spans="2:2" ht="29.1" customHeight="1" x14ac:dyDescent="0.4"/>
    <row r="2" spans="2:2" ht="21.75" customHeight="1" x14ac:dyDescent="0.4"/>
    <row r="3" spans="2:2" ht="21.75" customHeight="1" x14ac:dyDescent="0.4"/>
    <row r="4" spans="2:2" ht="7.35" customHeight="1" x14ac:dyDescent="0.4"/>
    <row r="5" spans="2:2" ht="123.6" customHeight="1" x14ac:dyDescent="0.4">
      <c r="B5" s="124"/>
    </row>
    <row r="6" spans="2:2" ht="123.6" customHeight="1" x14ac:dyDescent="0.4">
      <c r="B6" s="124"/>
    </row>
    <row r="24" spans="1:3" ht="44.25" customHeight="1" x14ac:dyDescent="0.4">
      <c r="A24" s="123" t="s">
        <v>0</v>
      </c>
      <c r="B24" s="123"/>
      <c r="C24" s="123"/>
    </row>
    <row r="25" spans="1:3" ht="44.25" customHeight="1" x14ac:dyDescent="0.4">
      <c r="A25" s="123" t="s">
        <v>1</v>
      </c>
      <c r="B25" s="123"/>
      <c r="C25" s="123"/>
    </row>
    <row r="26" spans="1:3" ht="44.25" customHeight="1" x14ac:dyDescent="0.4">
      <c r="A26" s="123" t="s">
        <v>2</v>
      </c>
      <c r="B26" s="123"/>
      <c r="C26" s="123"/>
    </row>
  </sheetData>
  <mergeCells count="4">
    <mergeCell ref="A24:C24"/>
    <mergeCell ref="A25:C25"/>
    <mergeCell ref="A26:C26"/>
    <mergeCell ref="B5:B6"/>
  </mergeCells>
  <pageMargins left="0.39" right="0.39" top="0.39" bottom="0.39" header="0" footer="0"/>
  <pageSetup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6"/>
  <sheetViews>
    <sheetView rightToLeft="1" topLeftCell="C19" workbookViewId="0">
      <selection activeCell="M33" sqref="M33"/>
    </sheetView>
  </sheetViews>
  <sheetFormatPr defaultColWidth="9.140625" defaultRowHeight="27" x14ac:dyDescent="0.75"/>
  <cols>
    <col min="1" max="1" width="7" style="14" bestFit="1" customWidth="1"/>
    <col min="2" max="2" width="60.42578125" style="14" customWidth="1"/>
    <col min="3" max="3" width="1.28515625" style="14" customWidth="1"/>
    <col min="4" max="4" width="22.42578125" style="14" bestFit="1" customWidth="1"/>
    <col min="5" max="5" width="1.28515625" style="14" customWidth="1"/>
    <col min="6" max="6" width="20.85546875" style="14" bestFit="1" customWidth="1"/>
    <col min="7" max="7" width="1.28515625" style="14" customWidth="1"/>
    <col min="8" max="8" width="20" style="14" bestFit="1" customWidth="1"/>
    <col min="9" max="9" width="1.28515625" style="14" customWidth="1"/>
    <col min="10" max="10" width="20" style="14" bestFit="1" customWidth="1"/>
    <col min="11" max="11" width="1.28515625" style="14" customWidth="1"/>
    <col min="12" max="12" width="25.42578125" style="14" bestFit="1" customWidth="1"/>
    <col min="13" max="13" width="1.28515625" style="14" customWidth="1"/>
    <col min="14" max="14" width="22.42578125" style="14" bestFit="1" customWidth="1"/>
    <col min="15" max="16" width="1.28515625" style="14" customWidth="1"/>
    <col min="17" max="17" width="19.140625" style="14" bestFit="1" customWidth="1"/>
    <col min="18" max="18" width="1.28515625" style="14" customWidth="1"/>
    <col min="19" max="19" width="20" style="14" bestFit="1" customWidth="1"/>
    <col min="20" max="20" width="1.28515625" style="14" customWidth="1"/>
    <col min="21" max="21" width="21.140625" style="14" bestFit="1" customWidth="1"/>
    <col min="22" max="22" width="1.28515625" style="14" customWidth="1"/>
    <col min="23" max="23" width="25.42578125" style="14" bestFit="1" customWidth="1"/>
    <col min="24" max="24" width="0.28515625" style="14" customWidth="1"/>
    <col min="25" max="16384" width="9.140625" style="14"/>
  </cols>
  <sheetData>
    <row r="1" spans="1:23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</row>
    <row r="2" spans="1:23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</row>
    <row r="3" spans="1:23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</row>
    <row r="5" spans="1:23" x14ac:dyDescent="0.75">
      <c r="A5" s="15" t="s">
        <v>256</v>
      </c>
      <c r="B5" s="141" t="s">
        <v>257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</row>
    <row r="6" spans="1:23" x14ac:dyDescent="0.75">
      <c r="D6" s="143" t="s">
        <v>248</v>
      </c>
      <c r="E6" s="143"/>
      <c r="F6" s="143"/>
      <c r="G6" s="143"/>
      <c r="H6" s="143"/>
      <c r="I6" s="143"/>
      <c r="J6" s="143"/>
      <c r="K6" s="143"/>
      <c r="L6" s="143"/>
      <c r="N6" s="143" t="s">
        <v>249</v>
      </c>
      <c r="O6" s="143"/>
      <c r="P6" s="143"/>
      <c r="Q6" s="143"/>
      <c r="R6" s="143"/>
      <c r="S6" s="143"/>
      <c r="T6" s="143"/>
      <c r="U6" s="143"/>
      <c r="V6" s="143"/>
      <c r="W6" s="143"/>
    </row>
    <row r="7" spans="1:23" x14ac:dyDescent="0.75">
      <c r="D7" s="16"/>
      <c r="E7" s="16"/>
      <c r="F7" s="16"/>
      <c r="G7" s="16"/>
      <c r="H7" s="16"/>
      <c r="I7" s="16"/>
      <c r="J7" s="135" t="s">
        <v>37</v>
      </c>
      <c r="K7" s="135"/>
      <c r="L7" s="135"/>
      <c r="N7" s="16"/>
      <c r="O7" s="16"/>
      <c r="P7" s="16"/>
      <c r="Q7" s="16"/>
      <c r="R7" s="16"/>
      <c r="S7" s="16"/>
      <c r="T7" s="16"/>
      <c r="U7" s="135" t="s">
        <v>37</v>
      </c>
      <c r="V7" s="135"/>
      <c r="W7" s="135"/>
    </row>
    <row r="8" spans="1:23" x14ac:dyDescent="0.75">
      <c r="A8" s="143" t="s">
        <v>64</v>
      </c>
      <c r="B8" s="143"/>
      <c r="D8" s="17" t="s">
        <v>258</v>
      </c>
      <c r="F8" s="17" t="s">
        <v>252</v>
      </c>
      <c r="H8" s="17" t="s">
        <v>253</v>
      </c>
      <c r="J8" s="61" t="s">
        <v>200</v>
      </c>
      <c r="K8" s="16"/>
      <c r="L8" s="61" t="s">
        <v>234</v>
      </c>
      <c r="N8" s="17" t="s">
        <v>258</v>
      </c>
      <c r="P8" s="143" t="s">
        <v>252</v>
      </c>
      <c r="Q8" s="143"/>
      <c r="S8" s="17" t="s">
        <v>253</v>
      </c>
      <c r="U8" s="61" t="s">
        <v>200</v>
      </c>
      <c r="V8" s="16"/>
      <c r="W8" s="61" t="s">
        <v>234</v>
      </c>
    </row>
    <row r="9" spans="1:23" x14ac:dyDescent="0.75">
      <c r="A9" s="139" t="s">
        <v>74</v>
      </c>
      <c r="B9" s="139"/>
      <c r="D9" s="62">
        <v>0</v>
      </c>
      <c r="E9" s="62"/>
      <c r="F9" s="62">
        <v>316126360104</v>
      </c>
      <c r="G9" s="62"/>
      <c r="H9" s="62">
        <v>117600579067</v>
      </c>
      <c r="I9" s="62"/>
      <c r="J9" s="62">
        <f>D9+F9+H9</f>
        <v>433726939171</v>
      </c>
      <c r="L9" s="71">
        <f>J9/درآمد!$F$13</f>
        <v>2.4113069588018243E-2</v>
      </c>
      <c r="N9" s="62">
        <v>0</v>
      </c>
      <c r="O9" s="62"/>
      <c r="P9" s="62">
        <v>25254563615</v>
      </c>
      <c r="Q9" s="62"/>
      <c r="R9" s="62"/>
      <c r="S9" s="62">
        <v>514299419833</v>
      </c>
      <c r="T9" s="62"/>
      <c r="U9" s="62">
        <f>N9+P9+S9</f>
        <v>539553983448</v>
      </c>
      <c r="W9" s="21">
        <f>U9/درآمد!$F$13</f>
        <v>2.9996529093261282E-2</v>
      </c>
    </row>
    <row r="10" spans="1:23" x14ac:dyDescent="0.75">
      <c r="A10" s="137" t="s">
        <v>68</v>
      </c>
      <c r="B10" s="137"/>
      <c r="D10" s="62">
        <v>0</v>
      </c>
      <c r="E10" s="62"/>
      <c r="F10" s="62">
        <v>-36836147669</v>
      </c>
      <c r="G10" s="62"/>
      <c r="H10" s="62">
        <v>46816592262</v>
      </c>
      <c r="I10" s="62"/>
      <c r="J10" s="62">
        <f t="shared" ref="J10:J31" si="0">D10+F10+H10</f>
        <v>9980444593</v>
      </c>
      <c r="L10" s="71">
        <f>J10/درآمد!$F$13</f>
        <v>5.5486328668067307E-4</v>
      </c>
      <c r="N10" s="62">
        <v>0</v>
      </c>
      <c r="O10" s="62"/>
      <c r="P10" s="62">
        <v>150026677087</v>
      </c>
      <c r="Q10" s="62"/>
      <c r="R10" s="62"/>
      <c r="S10" s="62">
        <v>46926550471</v>
      </c>
      <c r="T10" s="62"/>
      <c r="U10" s="62">
        <f t="shared" ref="U10:U32" si="1">N10+P10+S10</f>
        <v>196953227558</v>
      </c>
      <c r="W10" s="21">
        <f>U10/درآمد!$F$13</f>
        <v>1.0949623951807293E-2</v>
      </c>
    </row>
    <row r="11" spans="1:23" x14ac:dyDescent="0.75">
      <c r="A11" s="137" t="s">
        <v>259</v>
      </c>
      <c r="B11" s="137"/>
      <c r="D11" s="62">
        <v>0</v>
      </c>
      <c r="E11" s="62"/>
      <c r="F11" s="62">
        <v>0</v>
      </c>
      <c r="G11" s="62"/>
      <c r="H11" s="62">
        <v>0</v>
      </c>
      <c r="I11" s="62"/>
      <c r="J11" s="62">
        <f t="shared" si="0"/>
        <v>0</v>
      </c>
      <c r="L11" s="71">
        <f>J11/درآمد!$F$13</f>
        <v>0</v>
      </c>
      <c r="N11" s="62">
        <v>0</v>
      </c>
      <c r="O11" s="62"/>
      <c r="P11" s="62">
        <v>0</v>
      </c>
      <c r="Q11" s="62"/>
      <c r="R11" s="62"/>
      <c r="S11" s="62">
        <v>4488504133</v>
      </c>
      <c r="T11" s="62"/>
      <c r="U11" s="62">
        <f>N11+P11+S11</f>
        <v>4488504133</v>
      </c>
      <c r="W11" s="21">
        <f>U11/درآمد!$F$13</f>
        <v>2.4953859843708113E-4</v>
      </c>
    </row>
    <row r="12" spans="1:23" x14ac:dyDescent="0.75">
      <c r="A12" s="137" t="s">
        <v>260</v>
      </c>
      <c r="B12" s="137"/>
      <c r="D12" s="62">
        <v>0</v>
      </c>
      <c r="E12" s="62"/>
      <c r="F12" s="62">
        <v>0</v>
      </c>
      <c r="G12" s="62"/>
      <c r="H12" s="62">
        <v>0</v>
      </c>
      <c r="I12" s="62"/>
      <c r="J12" s="62">
        <f t="shared" si="0"/>
        <v>0</v>
      </c>
      <c r="L12" s="71">
        <f>J12/درآمد!$F$13</f>
        <v>0</v>
      </c>
      <c r="N12" s="62">
        <v>0</v>
      </c>
      <c r="O12" s="62"/>
      <c r="P12" s="62">
        <v>0</v>
      </c>
      <c r="Q12" s="62"/>
      <c r="R12" s="62"/>
      <c r="S12" s="62">
        <v>26304424128</v>
      </c>
      <c r="T12" s="62"/>
      <c r="U12" s="62">
        <f t="shared" si="1"/>
        <v>26304424128</v>
      </c>
      <c r="W12" s="21">
        <f>U12/درآمد!$F$13</f>
        <v>1.4623956968952312E-3</v>
      </c>
    </row>
    <row r="13" spans="1:23" x14ac:dyDescent="0.75">
      <c r="A13" s="137" t="s">
        <v>261</v>
      </c>
      <c r="B13" s="137"/>
      <c r="D13" s="62">
        <v>0</v>
      </c>
      <c r="E13" s="62"/>
      <c r="F13" s="62">
        <v>0</v>
      </c>
      <c r="G13" s="62"/>
      <c r="H13" s="62">
        <v>0</v>
      </c>
      <c r="I13" s="62"/>
      <c r="J13" s="62">
        <f t="shared" si="0"/>
        <v>0</v>
      </c>
      <c r="L13" s="71">
        <f>J13/درآمد!$F$13</f>
        <v>0</v>
      </c>
      <c r="N13" s="62">
        <v>0</v>
      </c>
      <c r="O13" s="62"/>
      <c r="P13" s="62">
        <v>0</v>
      </c>
      <c r="Q13" s="62"/>
      <c r="R13" s="62"/>
      <c r="S13" s="62">
        <v>4866800000</v>
      </c>
      <c r="T13" s="62"/>
      <c r="U13" s="62">
        <f t="shared" si="1"/>
        <v>4866800000</v>
      </c>
      <c r="W13" s="21">
        <f>U13/درآمد!$F$13</f>
        <v>2.7056997495998218E-4</v>
      </c>
    </row>
    <row r="14" spans="1:23" x14ac:dyDescent="0.75">
      <c r="A14" s="137" t="s">
        <v>85</v>
      </c>
      <c r="B14" s="137"/>
      <c r="D14" s="62">
        <v>0</v>
      </c>
      <c r="E14" s="62"/>
      <c r="F14" s="62">
        <v>-27376184621</v>
      </c>
      <c r="G14" s="62"/>
      <c r="H14" s="62">
        <v>0</v>
      </c>
      <c r="I14" s="62"/>
      <c r="J14" s="62">
        <f t="shared" si="0"/>
        <v>-27376184621</v>
      </c>
      <c r="L14" s="71">
        <f>J14/درآمد!$F$13</f>
        <v>-1.5219802719248416E-3</v>
      </c>
      <c r="N14" s="62">
        <v>0</v>
      </c>
      <c r="O14" s="62"/>
      <c r="P14" s="62">
        <v>51964755535</v>
      </c>
      <c r="Q14" s="62"/>
      <c r="R14" s="62"/>
      <c r="S14" s="62">
        <v>0</v>
      </c>
      <c r="T14" s="62"/>
      <c r="U14" s="62">
        <f>N14+P14+S14</f>
        <v>51964755535</v>
      </c>
      <c r="W14" s="21">
        <f>U14/درآمد!$F$13</f>
        <v>2.8889830286649432E-3</v>
      </c>
    </row>
    <row r="15" spans="1:23" x14ac:dyDescent="0.75">
      <c r="A15" s="137" t="s">
        <v>69</v>
      </c>
      <c r="B15" s="137"/>
      <c r="D15" s="62">
        <v>0</v>
      </c>
      <c r="E15" s="62"/>
      <c r="F15" s="62">
        <v>3830276755</v>
      </c>
      <c r="G15" s="62"/>
      <c r="H15" s="62">
        <v>0</v>
      </c>
      <c r="I15" s="62"/>
      <c r="J15" s="62">
        <f t="shared" si="0"/>
        <v>3830276755</v>
      </c>
      <c r="L15" s="71">
        <f>J15/درآمد!$F$13</f>
        <v>2.1294441639067803E-4</v>
      </c>
      <c r="N15" s="62">
        <v>0</v>
      </c>
      <c r="O15" s="62"/>
      <c r="P15" s="62">
        <v>44835546217</v>
      </c>
      <c r="Q15" s="62"/>
      <c r="R15" s="62"/>
      <c r="S15" s="62">
        <v>0</v>
      </c>
      <c r="T15" s="62"/>
      <c r="U15" s="62">
        <f t="shared" si="1"/>
        <v>44835546217</v>
      </c>
      <c r="W15" s="21">
        <f>U15/درآمد!$F$13</f>
        <v>2.4926343012350648E-3</v>
      </c>
    </row>
    <row r="16" spans="1:23" x14ac:dyDescent="0.75">
      <c r="A16" s="137" t="s">
        <v>86</v>
      </c>
      <c r="B16" s="137"/>
      <c r="D16" s="62">
        <v>0</v>
      </c>
      <c r="E16" s="62"/>
      <c r="F16" s="62">
        <v>-2478478722</v>
      </c>
      <c r="G16" s="62"/>
      <c r="H16" s="62">
        <v>0</v>
      </c>
      <c r="I16" s="62"/>
      <c r="J16" s="62">
        <f t="shared" si="0"/>
        <v>-2478478722</v>
      </c>
      <c r="L16" s="71">
        <f>J16/درآمد!$F$13</f>
        <v>-1.3779114115032232E-4</v>
      </c>
      <c r="N16" s="62">
        <v>0</v>
      </c>
      <c r="O16" s="62"/>
      <c r="P16" s="62">
        <v>65136669060</v>
      </c>
      <c r="Q16" s="62"/>
      <c r="R16" s="62"/>
      <c r="S16" s="62">
        <v>0</v>
      </c>
      <c r="T16" s="62"/>
      <c r="U16" s="62">
        <f t="shared" si="1"/>
        <v>65136669060</v>
      </c>
      <c r="W16" s="21">
        <f>U16/درآمد!$F$13</f>
        <v>3.6212761807637144E-3</v>
      </c>
    </row>
    <row r="17" spans="1:23" x14ac:dyDescent="0.75">
      <c r="A17" s="137" t="s">
        <v>83</v>
      </c>
      <c r="B17" s="137"/>
      <c r="D17" s="62">
        <v>0</v>
      </c>
      <c r="E17" s="62"/>
      <c r="F17" s="62">
        <v>16316300000</v>
      </c>
      <c r="G17" s="62"/>
      <c r="H17" s="62">
        <v>0</v>
      </c>
      <c r="I17" s="62"/>
      <c r="J17" s="62">
        <f t="shared" si="0"/>
        <v>16316300000</v>
      </c>
      <c r="L17" s="71">
        <f>J17/درآمد!$F$13</f>
        <v>9.0710546610494724E-4</v>
      </c>
      <c r="N17" s="62">
        <v>0</v>
      </c>
      <c r="O17" s="62"/>
      <c r="P17" s="62">
        <v>166866700000</v>
      </c>
      <c r="Q17" s="62"/>
      <c r="R17" s="62"/>
      <c r="S17" s="62">
        <v>0</v>
      </c>
      <c r="T17" s="62"/>
      <c r="U17" s="62">
        <f t="shared" si="1"/>
        <v>166866700000</v>
      </c>
      <c r="W17" s="21">
        <f>U17/درآمد!$F$13</f>
        <v>9.2769620367910855E-3</v>
      </c>
    </row>
    <row r="18" spans="1:23" x14ac:dyDescent="0.75">
      <c r="A18" s="137" t="s">
        <v>73</v>
      </c>
      <c r="B18" s="137"/>
      <c r="D18" s="62">
        <v>0</v>
      </c>
      <c r="E18" s="62"/>
      <c r="F18" s="62">
        <v>217014481745</v>
      </c>
      <c r="G18" s="62"/>
      <c r="H18" s="62">
        <v>0</v>
      </c>
      <c r="I18" s="62"/>
      <c r="J18" s="62">
        <f t="shared" si="0"/>
        <v>217014481745</v>
      </c>
      <c r="L18" s="71">
        <f>J18/درآمد!$F$13</f>
        <v>1.2064930322120934E-2</v>
      </c>
      <c r="N18" s="62">
        <v>0</v>
      </c>
      <c r="O18" s="62"/>
      <c r="P18" s="62">
        <v>-88615443368</v>
      </c>
      <c r="Q18" s="62"/>
      <c r="R18" s="62"/>
      <c r="S18" s="62">
        <v>0</v>
      </c>
      <c r="T18" s="62"/>
      <c r="U18" s="62">
        <f t="shared" si="1"/>
        <v>-88615443368</v>
      </c>
      <c r="W18" s="21">
        <f>U18/درآمد!$F$13</f>
        <v>-4.9265797429825509E-3</v>
      </c>
    </row>
    <row r="19" spans="1:23" x14ac:dyDescent="0.75">
      <c r="A19" s="137" t="s">
        <v>77</v>
      </c>
      <c r="B19" s="137"/>
      <c r="D19" s="62">
        <v>0</v>
      </c>
      <c r="E19" s="62"/>
      <c r="F19" s="62">
        <v>1450991027</v>
      </c>
      <c r="G19" s="62"/>
      <c r="H19" s="62">
        <v>0</v>
      </c>
      <c r="I19" s="62"/>
      <c r="J19" s="62">
        <f t="shared" si="0"/>
        <v>1450991027</v>
      </c>
      <c r="L19" s="71">
        <f>J19/درآمد!$F$13</f>
        <v>8.0667914408348159E-5</v>
      </c>
      <c r="N19" s="62">
        <v>0</v>
      </c>
      <c r="O19" s="62"/>
      <c r="P19" s="62">
        <v>29415979279</v>
      </c>
      <c r="Q19" s="62"/>
      <c r="R19" s="62"/>
      <c r="S19" s="62">
        <v>0</v>
      </c>
      <c r="T19" s="62"/>
      <c r="U19" s="62">
        <f t="shared" si="1"/>
        <v>29415979279</v>
      </c>
      <c r="W19" s="21">
        <f>U19/درآمد!$F$13</f>
        <v>1.6353827518990681E-3</v>
      </c>
    </row>
    <row r="20" spans="1:23" x14ac:dyDescent="0.75">
      <c r="A20" s="137" t="s">
        <v>262</v>
      </c>
      <c r="B20" s="137"/>
      <c r="D20" s="62">
        <v>0</v>
      </c>
      <c r="E20" s="62"/>
      <c r="F20" s="62">
        <v>1226180000</v>
      </c>
      <c r="G20" s="62"/>
      <c r="H20" s="62">
        <v>0</v>
      </c>
      <c r="I20" s="62"/>
      <c r="J20" s="62">
        <f t="shared" si="0"/>
        <v>1226180000</v>
      </c>
      <c r="L20" s="71">
        <f>J20/درآمد!$F$13</f>
        <v>6.8169534785984828E-5</v>
      </c>
      <c r="N20" s="62">
        <v>0</v>
      </c>
      <c r="O20" s="62"/>
      <c r="P20" s="62">
        <v>9130480000</v>
      </c>
      <c r="Q20" s="62"/>
      <c r="R20" s="62"/>
      <c r="S20" s="62">
        <v>0</v>
      </c>
      <c r="T20" s="62"/>
      <c r="U20" s="62">
        <f>N20+P20+S20</f>
        <v>9130480000</v>
      </c>
      <c r="W20" s="21">
        <f>U20/درآمد!$F$13</f>
        <v>5.0760946514601341E-4</v>
      </c>
    </row>
    <row r="21" spans="1:23" x14ac:dyDescent="0.75">
      <c r="A21" s="137" t="s">
        <v>84</v>
      </c>
      <c r="B21" s="137"/>
      <c r="D21" s="62">
        <v>20737178512</v>
      </c>
      <c r="E21" s="62"/>
      <c r="F21" s="62">
        <v>-21413557258</v>
      </c>
      <c r="G21" s="62"/>
      <c r="H21" s="62">
        <v>0</v>
      </c>
      <c r="I21" s="62"/>
      <c r="J21" s="62">
        <f t="shared" si="0"/>
        <v>-676378746</v>
      </c>
      <c r="L21" s="71">
        <f>J21/درآمد!$F$13</f>
        <v>-3.7603308204299361E-5</v>
      </c>
      <c r="N21" s="62">
        <v>20737178512</v>
      </c>
      <c r="O21" s="62"/>
      <c r="P21" s="62">
        <v>93581531462</v>
      </c>
      <c r="Q21" s="62"/>
      <c r="R21" s="62"/>
      <c r="S21" s="62">
        <v>0</v>
      </c>
      <c r="T21" s="62"/>
      <c r="U21" s="62">
        <f>N21+P21+S21</f>
        <v>114318709974</v>
      </c>
      <c r="W21" s="21">
        <f>U21/درآمد!$F$13</f>
        <v>6.3555540591605664E-3</v>
      </c>
    </row>
    <row r="22" spans="1:23" x14ac:dyDescent="0.75">
      <c r="A22" s="137" t="s">
        <v>67</v>
      </c>
      <c r="B22" s="137"/>
      <c r="D22" s="62">
        <v>0</v>
      </c>
      <c r="E22" s="62"/>
      <c r="F22" s="62">
        <v>29670600300</v>
      </c>
      <c r="G22" s="62"/>
      <c r="H22" s="62">
        <v>0</v>
      </c>
      <c r="I22" s="62"/>
      <c r="J22" s="62">
        <f t="shared" si="0"/>
        <v>29670600300</v>
      </c>
      <c r="L22" s="71">
        <f>J22/درآمد!$F$13</f>
        <v>1.6495384195402811E-3</v>
      </c>
      <c r="N22" s="62">
        <v>0</v>
      </c>
      <c r="O22" s="62"/>
      <c r="P22" s="62">
        <v>92199153090</v>
      </c>
      <c r="Q22" s="62"/>
      <c r="R22" s="62"/>
      <c r="S22" s="62">
        <v>0</v>
      </c>
      <c r="T22" s="62"/>
      <c r="U22" s="62">
        <f t="shared" si="1"/>
        <v>92199153090</v>
      </c>
      <c r="W22" s="21">
        <f>U22/درآمد!$F$13</f>
        <v>5.1258162535737783E-3</v>
      </c>
    </row>
    <row r="23" spans="1:23" x14ac:dyDescent="0.75">
      <c r="A23" s="137" t="s">
        <v>75</v>
      </c>
      <c r="B23" s="137"/>
      <c r="D23" s="62">
        <v>0</v>
      </c>
      <c r="E23" s="62"/>
      <c r="F23" s="62">
        <v>265975137371</v>
      </c>
      <c r="G23" s="62"/>
      <c r="H23" s="62">
        <v>0</v>
      </c>
      <c r="I23" s="62"/>
      <c r="J23" s="62">
        <f t="shared" si="0"/>
        <v>265975137371</v>
      </c>
      <c r="L23" s="71">
        <f>J23/درآمد!$F$13</f>
        <v>1.4786900275016291E-2</v>
      </c>
      <c r="N23" s="62">
        <v>0</v>
      </c>
      <c r="O23" s="62"/>
      <c r="P23" s="62">
        <v>-208047554094</v>
      </c>
      <c r="Q23" s="62"/>
      <c r="R23" s="62"/>
      <c r="S23" s="62">
        <v>0</v>
      </c>
      <c r="T23" s="62"/>
      <c r="U23" s="62">
        <f t="shared" si="1"/>
        <v>-208047554094</v>
      </c>
      <c r="W23" s="21">
        <f>U23/درآمد!$F$13</f>
        <v>-1.1566413557511942E-2</v>
      </c>
    </row>
    <row r="24" spans="1:23" x14ac:dyDescent="0.75">
      <c r="A24" s="137" t="s">
        <v>72</v>
      </c>
      <c r="B24" s="137"/>
      <c r="D24" s="62">
        <v>0</v>
      </c>
      <c r="E24" s="62"/>
      <c r="F24" s="62">
        <v>-176443244</v>
      </c>
      <c r="G24" s="62"/>
      <c r="H24" s="62">
        <v>0</v>
      </c>
      <c r="I24" s="62"/>
      <c r="J24" s="62">
        <f t="shared" si="0"/>
        <v>-176443244</v>
      </c>
      <c r="L24" s="71">
        <f>J24/درآمد!$F$13</f>
        <v>-9.8093704510023074E-6</v>
      </c>
      <c r="N24" s="62">
        <v>0</v>
      </c>
      <c r="O24" s="62"/>
      <c r="P24" s="62">
        <v>3756280638</v>
      </c>
      <c r="Q24" s="62"/>
      <c r="R24" s="62"/>
      <c r="S24" s="62">
        <v>0</v>
      </c>
      <c r="T24" s="62"/>
      <c r="U24" s="62">
        <f t="shared" si="1"/>
        <v>3756280638</v>
      </c>
      <c r="W24" s="21">
        <f>U24/درآمد!$F$13</f>
        <v>2.0883059878489479E-4</v>
      </c>
    </row>
    <row r="25" spans="1:23" x14ac:dyDescent="0.75">
      <c r="A25" s="137" t="s">
        <v>88</v>
      </c>
      <c r="B25" s="137"/>
      <c r="D25" s="62">
        <v>0</v>
      </c>
      <c r="E25" s="62"/>
      <c r="F25" s="62">
        <v>17236657507</v>
      </c>
      <c r="G25" s="62"/>
      <c r="H25" s="62">
        <v>0</v>
      </c>
      <c r="I25" s="62"/>
      <c r="J25" s="62">
        <f t="shared" si="0"/>
        <v>17236657507</v>
      </c>
      <c r="L25" s="71">
        <f>J25/درآمد!$F$13</f>
        <v>9.5827278500509145E-4</v>
      </c>
      <c r="N25" s="62">
        <v>0</v>
      </c>
      <c r="O25" s="62"/>
      <c r="P25" s="62">
        <v>17236657507</v>
      </c>
      <c r="Q25" s="62"/>
      <c r="R25" s="62"/>
      <c r="S25" s="62">
        <v>0</v>
      </c>
      <c r="T25" s="62"/>
      <c r="U25" s="62">
        <f t="shared" si="1"/>
        <v>17236657507</v>
      </c>
      <c r="W25" s="21">
        <f>U25/درآمد!$F$13</f>
        <v>9.5827278500509145E-4</v>
      </c>
    </row>
    <row r="26" spans="1:23" x14ac:dyDescent="0.75">
      <c r="A26" s="137" t="s">
        <v>80</v>
      </c>
      <c r="B26" s="137"/>
      <c r="D26" s="62">
        <v>0</v>
      </c>
      <c r="E26" s="62"/>
      <c r="F26" s="62">
        <v>9378380000</v>
      </c>
      <c r="G26" s="62"/>
      <c r="H26" s="62">
        <v>0</v>
      </c>
      <c r="I26" s="62"/>
      <c r="J26" s="62">
        <f>D26+F26+H26</f>
        <v>9378380000</v>
      </c>
      <c r="L26" s="71">
        <f>J26/درآمد!$F$13</f>
        <v>5.21391477308539E-4</v>
      </c>
      <c r="N26" s="62">
        <v>0</v>
      </c>
      <c r="O26" s="62"/>
      <c r="P26" s="62">
        <v>56270280000</v>
      </c>
      <c r="Q26" s="62"/>
      <c r="R26" s="62"/>
      <c r="S26" s="62">
        <v>0</v>
      </c>
      <c r="T26" s="62"/>
      <c r="U26" s="62">
        <f t="shared" si="1"/>
        <v>56270280000</v>
      </c>
      <c r="W26" s="21">
        <f>U26/درآمد!$F$13</f>
        <v>3.128348863851234E-3</v>
      </c>
    </row>
    <row r="27" spans="1:23" x14ac:dyDescent="0.75">
      <c r="A27" s="137" t="s">
        <v>76</v>
      </c>
      <c r="B27" s="137"/>
      <c r="D27" s="62">
        <v>0</v>
      </c>
      <c r="E27" s="62"/>
      <c r="F27" s="62">
        <v>1486573000</v>
      </c>
      <c r="G27" s="62"/>
      <c r="H27" s="62">
        <v>0</v>
      </c>
      <c r="I27" s="62"/>
      <c r="J27" s="62">
        <f t="shared" si="0"/>
        <v>1486573000</v>
      </c>
      <c r="L27" s="71">
        <f>J27/درآمد!$F$13</f>
        <v>8.2646095871247147E-5</v>
      </c>
      <c r="N27" s="62">
        <v>0</v>
      </c>
      <c r="O27" s="62"/>
      <c r="P27" s="62">
        <v>12171940000</v>
      </c>
      <c r="Q27" s="62"/>
      <c r="R27" s="62"/>
      <c r="S27" s="62">
        <v>0</v>
      </c>
      <c r="T27" s="62"/>
      <c r="U27" s="62">
        <f t="shared" si="1"/>
        <v>12171940000</v>
      </c>
      <c r="W27" s="21">
        <f>U27/درآمد!$F$13</f>
        <v>6.766995769323591E-4</v>
      </c>
    </row>
    <row r="28" spans="1:23" x14ac:dyDescent="0.75">
      <c r="A28" s="137" t="s">
        <v>78</v>
      </c>
      <c r="B28" s="137"/>
      <c r="D28" s="62">
        <v>0</v>
      </c>
      <c r="E28" s="62"/>
      <c r="F28" s="62">
        <v>2968157500</v>
      </c>
      <c r="G28" s="62"/>
      <c r="H28" s="62">
        <v>0</v>
      </c>
      <c r="I28" s="62"/>
      <c r="J28" s="62">
        <f t="shared" si="0"/>
        <v>2968157500</v>
      </c>
      <c r="L28" s="71">
        <f>J28/درآمد!$F$13</f>
        <v>1.6501485585030889E-4</v>
      </c>
      <c r="N28" s="62">
        <v>0</v>
      </c>
      <c r="O28" s="62"/>
      <c r="P28" s="62">
        <v>13977777000</v>
      </c>
      <c r="Q28" s="62"/>
      <c r="R28" s="62"/>
      <c r="S28" s="62">
        <v>0</v>
      </c>
      <c r="T28" s="62"/>
      <c r="U28" s="62">
        <f t="shared" si="1"/>
        <v>13977777000</v>
      </c>
      <c r="W28" s="21">
        <f>U28/درآمد!$F$13</f>
        <v>7.770951699034715E-4</v>
      </c>
    </row>
    <row r="29" spans="1:23" x14ac:dyDescent="0.75">
      <c r="A29" s="137" t="s">
        <v>79</v>
      </c>
      <c r="B29" s="137"/>
      <c r="D29" s="62">
        <v>0</v>
      </c>
      <c r="E29" s="62"/>
      <c r="F29" s="62">
        <v>6727246116</v>
      </c>
      <c r="G29" s="62"/>
      <c r="H29" s="62">
        <v>0</v>
      </c>
      <c r="I29" s="62"/>
      <c r="J29" s="62">
        <f t="shared" si="0"/>
        <v>6727246116</v>
      </c>
      <c r="L29" s="71">
        <f>J29/درآمد!$F$13</f>
        <v>3.7400156430421577E-4</v>
      </c>
      <c r="N29" s="62">
        <v>0</v>
      </c>
      <c r="O29" s="62"/>
      <c r="P29" s="62">
        <v>30841513369</v>
      </c>
      <c r="Q29" s="62"/>
      <c r="R29" s="62"/>
      <c r="S29" s="62">
        <v>0</v>
      </c>
      <c r="T29" s="62"/>
      <c r="U29" s="62">
        <f t="shared" si="1"/>
        <v>30841513369</v>
      </c>
      <c r="W29" s="21">
        <f>U29/درآمد!$F$13</f>
        <v>1.7146353866972725E-3</v>
      </c>
    </row>
    <row r="30" spans="1:23" x14ac:dyDescent="0.75">
      <c r="A30" s="137" t="s">
        <v>81</v>
      </c>
      <c r="B30" s="137"/>
      <c r="D30" s="62">
        <v>0</v>
      </c>
      <c r="E30" s="62"/>
      <c r="F30" s="62">
        <v>1179281400</v>
      </c>
      <c r="G30" s="62"/>
      <c r="H30" s="62">
        <v>0</v>
      </c>
      <c r="I30" s="62"/>
      <c r="J30" s="62">
        <f t="shared" si="0"/>
        <v>1179281400</v>
      </c>
      <c r="L30" s="71">
        <f>J30/درآمد!$F$13</f>
        <v>6.5562204912626926E-5</v>
      </c>
      <c r="N30" s="62">
        <v>0</v>
      </c>
      <c r="O30" s="62"/>
      <c r="P30" s="62">
        <v>6497980098</v>
      </c>
      <c r="Q30" s="62"/>
      <c r="R30" s="62"/>
      <c r="S30" s="62">
        <v>0</v>
      </c>
      <c r="T30" s="62"/>
      <c r="U30" s="62">
        <f t="shared" si="1"/>
        <v>6497980098</v>
      </c>
      <c r="W30" s="21">
        <f>U30/درآمد!$F$13</f>
        <v>3.6125550924762112E-4</v>
      </c>
    </row>
    <row r="31" spans="1:23" x14ac:dyDescent="0.75">
      <c r="A31" s="137" t="s">
        <v>70</v>
      </c>
      <c r="B31" s="137"/>
      <c r="D31" s="62">
        <v>0</v>
      </c>
      <c r="E31" s="62"/>
      <c r="F31" s="62">
        <v>3013054000</v>
      </c>
      <c r="G31" s="62"/>
      <c r="H31" s="62">
        <v>0</v>
      </c>
      <c r="I31" s="62"/>
      <c r="J31" s="62">
        <f t="shared" si="0"/>
        <v>3013054000</v>
      </c>
      <c r="L31" s="71">
        <f>J31/درآمد!$F$13</f>
        <v>1.6751087887997742E-4</v>
      </c>
      <c r="N31" s="62">
        <v>0</v>
      </c>
      <c r="O31" s="62"/>
      <c r="P31" s="62">
        <v>14102489500</v>
      </c>
      <c r="Q31" s="62"/>
      <c r="R31" s="62"/>
      <c r="S31" s="62">
        <v>0</v>
      </c>
      <c r="T31" s="62"/>
      <c r="U31" s="62">
        <f t="shared" si="1"/>
        <v>14102489500</v>
      </c>
      <c r="W31" s="21">
        <f>U31/درآمد!$F$13</f>
        <v>7.8402856720810631E-4</v>
      </c>
    </row>
    <row r="32" spans="1:23" x14ac:dyDescent="0.75">
      <c r="A32" s="137" t="s">
        <v>82</v>
      </c>
      <c r="B32" s="137"/>
      <c r="D32" s="62">
        <v>0</v>
      </c>
      <c r="E32" s="62"/>
      <c r="F32" s="62">
        <v>3651612800</v>
      </c>
      <c r="G32" s="62"/>
      <c r="H32" s="62">
        <v>0</v>
      </c>
      <c r="I32" s="62"/>
      <c r="J32" s="62">
        <f>D32+F32+H32</f>
        <v>3651612800</v>
      </c>
      <c r="L32" s="71">
        <f>J32/درآمد!$F$13</f>
        <v>2.0301158540715674E-4</v>
      </c>
      <c r="N32" s="62">
        <v>0</v>
      </c>
      <c r="O32" s="62"/>
      <c r="P32" s="62">
        <v>2980361600</v>
      </c>
      <c r="Q32" s="62"/>
      <c r="R32" s="62"/>
      <c r="S32" s="62">
        <v>0</v>
      </c>
      <c r="T32" s="62"/>
      <c r="U32" s="62">
        <f t="shared" si="1"/>
        <v>2980361600</v>
      </c>
      <c r="W32" s="21">
        <f>U32/درآمد!$F$13</f>
        <v>1.6569334336395423E-4</v>
      </c>
    </row>
    <row r="33" spans="1:23" x14ac:dyDescent="0.75">
      <c r="A33" s="146" t="s">
        <v>71</v>
      </c>
      <c r="B33" s="146"/>
      <c r="D33" s="62">
        <v>0</v>
      </c>
      <c r="E33" s="62"/>
      <c r="F33" s="62">
        <v>4274146800</v>
      </c>
      <c r="G33" s="62"/>
      <c r="H33" s="62">
        <v>0</v>
      </c>
      <c r="I33" s="62"/>
      <c r="J33" s="62">
        <f>D33+F33+H33</f>
        <v>4274146800</v>
      </c>
      <c r="L33" s="72">
        <f>J33/درآمد!$F$13</f>
        <v>2.3762139242444481E-4</v>
      </c>
      <c r="N33" s="62">
        <v>0</v>
      </c>
      <c r="O33" s="62"/>
      <c r="P33" s="62">
        <v>7100359350</v>
      </c>
      <c r="Q33" s="62"/>
      <c r="R33" s="62"/>
      <c r="S33" s="62">
        <v>0</v>
      </c>
      <c r="T33" s="62"/>
      <c r="U33" s="62">
        <f>N33+P33+S33</f>
        <v>7100359350</v>
      </c>
      <c r="W33" s="45">
        <f>U33/درآمد!$F$13</f>
        <v>3.9474481210166336E-4</v>
      </c>
    </row>
    <row r="34" spans="1:23" ht="27.75" thickBot="1" x14ac:dyDescent="0.8">
      <c r="A34" s="145" t="s">
        <v>37</v>
      </c>
      <c r="B34" s="145"/>
      <c r="D34" s="23">
        <f>SUM(D9:D33)</f>
        <v>20737178512</v>
      </c>
      <c r="F34" s="23">
        <f>SUM(F9:F33)</f>
        <v>813244624911</v>
      </c>
      <c r="H34" s="23">
        <f>SUM(H9:H33)</f>
        <v>164417171329</v>
      </c>
      <c r="J34" s="67">
        <f>SUM(J9:J33)</f>
        <v>998398974752</v>
      </c>
      <c r="L34" s="73">
        <f>SUM(L9:L33)</f>
        <v>5.5506037971299528E-2</v>
      </c>
      <c r="N34" s="23">
        <f>SUM(N9:N33)</f>
        <v>20737178512</v>
      </c>
      <c r="Q34" s="23">
        <f>SUM(P9:Q33)</f>
        <v>596684696945</v>
      </c>
      <c r="S34" s="23">
        <f>SUM(S9:S33)</f>
        <v>596885698565</v>
      </c>
      <c r="U34" s="67">
        <f>SUM(U9:U33)</f>
        <v>1214307574022</v>
      </c>
      <c r="W34" s="44">
        <f>SUM(W9:W33)</f>
        <v>6.7509486705196298E-2</v>
      </c>
    </row>
    <row r="35" spans="1:23" ht="27.75" thickTop="1" x14ac:dyDescent="0.75">
      <c r="D35" s="24"/>
      <c r="F35" s="24"/>
      <c r="H35" s="24"/>
      <c r="Q35" s="24"/>
      <c r="S35" s="24"/>
    </row>
    <row r="36" spans="1:23" x14ac:dyDescent="0.75">
      <c r="F36" s="24"/>
      <c r="H36" s="24"/>
      <c r="Q36" s="24"/>
      <c r="S36" s="24"/>
    </row>
  </sheetData>
  <mergeCells count="3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5:B25"/>
    <mergeCell ref="A26:B26"/>
    <mergeCell ref="A27:B27"/>
    <mergeCell ref="A22:B22"/>
    <mergeCell ref="A23:B23"/>
    <mergeCell ref="A24:B24"/>
    <mergeCell ref="A34:B34"/>
    <mergeCell ref="A31:B31"/>
    <mergeCell ref="A32:B32"/>
    <mergeCell ref="A33:B33"/>
    <mergeCell ref="A28:B28"/>
    <mergeCell ref="A29:B29"/>
    <mergeCell ref="A30:B30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1"/>
  <sheetViews>
    <sheetView rightToLeft="1" topLeftCell="A26" workbookViewId="0">
      <selection activeCell="J55" sqref="J55"/>
    </sheetView>
  </sheetViews>
  <sheetFormatPr defaultRowHeight="12.75" x14ac:dyDescent="0.2"/>
  <cols>
    <col min="1" max="1" width="5.140625" customWidth="1"/>
    <col min="2" max="2" width="43.28515625" customWidth="1"/>
    <col min="3" max="3" width="1.28515625" customWidth="1"/>
    <col min="4" max="4" width="20.5703125" bestFit="1" customWidth="1"/>
    <col min="5" max="5" width="1.28515625" customWidth="1"/>
    <col min="6" max="6" width="19.42578125" bestFit="1" customWidth="1"/>
    <col min="7" max="7" width="1.28515625" customWidth="1"/>
    <col min="8" max="8" width="16" bestFit="1" customWidth="1"/>
    <col min="9" max="9" width="1.28515625" customWidth="1"/>
    <col min="10" max="10" width="20.5703125" bestFit="1" customWidth="1"/>
    <col min="11" max="11" width="1.28515625" customWidth="1"/>
    <col min="12" max="12" width="20.5703125" bestFit="1" customWidth="1"/>
    <col min="13" max="13" width="1.28515625" customWidth="1"/>
    <col min="14" max="14" width="19.42578125" bestFit="1" customWidth="1"/>
    <col min="15" max="15" width="1.28515625" customWidth="1"/>
    <col min="16" max="16" width="18.7109375" bestFit="1" customWidth="1"/>
    <col min="17" max="17" width="1.28515625" customWidth="1"/>
    <col min="18" max="18" width="20.5703125" bestFit="1" customWidth="1"/>
    <col min="19" max="19" width="0.28515625" customWidth="1"/>
  </cols>
  <sheetData>
    <row r="1" spans="1:18" ht="29.1" customHeight="1" x14ac:dyDescent="0.2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</row>
    <row r="2" spans="1:18" ht="21.75" customHeight="1" x14ac:dyDescent="0.2">
      <c r="A2" s="159" t="s">
        <v>229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1:18" ht="21.75" customHeight="1" x14ac:dyDescent="0.2">
      <c r="A3" s="159" t="s">
        <v>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1:18" ht="14.45" customHeight="1" x14ac:dyDescent="0.2"/>
    <row r="5" spans="1:18" ht="14.45" customHeight="1" x14ac:dyDescent="0.2">
      <c r="A5" s="1" t="s">
        <v>263</v>
      </c>
      <c r="B5" s="160" t="s">
        <v>264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18" ht="14.45" customHeight="1" x14ac:dyDescent="0.2">
      <c r="D6" s="157" t="s">
        <v>248</v>
      </c>
      <c r="E6" s="157"/>
      <c r="F6" s="157"/>
      <c r="G6" s="157"/>
      <c r="H6" s="157"/>
      <c r="I6" s="157"/>
      <c r="J6" s="157"/>
      <c r="L6" s="157" t="s">
        <v>249</v>
      </c>
      <c r="M6" s="157"/>
      <c r="N6" s="157"/>
      <c r="O6" s="157"/>
      <c r="P6" s="157"/>
      <c r="Q6" s="157"/>
      <c r="R6" s="15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57" t="s">
        <v>265</v>
      </c>
      <c r="B8" s="157"/>
      <c r="D8" s="2" t="s">
        <v>266</v>
      </c>
      <c r="F8" s="2" t="s">
        <v>252</v>
      </c>
      <c r="H8" s="2" t="s">
        <v>253</v>
      </c>
      <c r="J8" s="8" t="s">
        <v>37</v>
      </c>
      <c r="L8" s="2" t="s">
        <v>266</v>
      </c>
      <c r="N8" s="2" t="s">
        <v>252</v>
      </c>
      <c r="P8" s="2" t="s">
        <v>253</v>
      </c>
      <c r="R8" s="8" t="s">
        <v>37</v>
      </c>
    </row>
    <row r="9" spans="1:18" ht="21.75" customHeight="1" x14ac:dyDescent="0.2">
      <c r="A9" s="158" t="s">
        <v>108</v>
      </c>
      <c r="B9" s="158"/>
      <c r="D9" s="4">
        <v>0</v>
      </c>
      <c r="F9" s="4">
        <v>0</v>
      </c>
      <c r="H9" s="4">
        <v>9916569057</v>
      </c>
      <c r="J9" s="5">
        <f>D9+F9+H9</f>
        <v>9916569057</v>
      </c>
      <c r="L9" s="4">
        <v>0</v>
      </c>
      <c r="N9" s="4">
        <v>0</v>
      </c>
      <c r="P9" s="4">
        <v>9916569057</v>
      </c>
      <c r="R9" s="5">
        <f>L9+N9+P9</f>
        <v>9916569057</v>
      </c>
    </row>
    <row r="10" spans="1:18" ht="21.75" customHeight="1" x14ac:dyDescent="0.2">
      <c r="A10" s="155" t="s">
        <v>159</v>
      </c>
      <c r="B10" s="155"/>
      <c r="D10" s="5">
        <v>169396474731</v>
      </c>
      <c r="F10" s="5">
        <v>-3508888154</v>
      </c>
      <c r="H10" s="5">
        <v>0</v>
      </c>
      <c r="J10" s="5">
        <f t="shared" ref="J10:J43" si="0">D10+F10+H10</f>
        <v>165887586577</v>
      </c>
      <c r="L10" s="5">
        <v>727471076289</v>
      </c>
      <c r="N10" s="5">
        <v>-2890637642</v>
      </c>
      <c r="P10" s="5">
        <v>900283604251</v>
      </c>
      <c r="R10" s="5">
        <f t="shared" ref="R10:R43" si="1">L10+N10+P10</f>
        <v>1624864042898</v>
      </c>
    </row>
    <row r="11" spans="1:18" ht="21.75" customHeight="1" x14ac:dyDescent="0.2">
      <c r="A11" s="155" t="s">
        <v>141</v>
      </c>
      <c r="B11" s="155"/>
      <c r="D11" s="5">
        <v>383904770338</v>
      </c>
      <c r="F11" s="5">
        <v>-679489293031</v>
      </c>
      <c r="H11" s="5">
        <v>0</v>
      </c>
      <c r="J11" s="5">
        <f>D11+F11+H11</f>
        <v>-295584522693</v>
      </c>
      <c r="L11" s="5">
        <v>1313666683811</v>
      </c>
      <c r="N11" s="5">
        <v>-752733625531</v>
      </c>
      <c r="P11" s="5">
        <v>44707380966</v>
      </c>
      <c r="R11" s="5">
        <f t="shared" si="1"/>
        <v>605640439246</v>
      </c>
    </row>
    <row r="12" spans="1:18" ht="21.75" customHeight="1" x14ac:dyDescent="0.2">
      <c r="A12" s="155" t="s">
        <v>267</v>
      </c>
      <c r="B12" s="155"/>
      <c r="D12" s="5">
        <v>0</v>
      </c>
      <c r="F12" s="5">
        <v>0</v>
      </c>
      <c r="H12" s="5">
        <v>0</v>
      </c>
      <c r="J12" s="5">
        <f t="shared" si="0"/>
        <v>0</v>
      </c>
      <c r="L12" s="5">
        <v>0</v>
      </c>
      <c r="N12" s="5">
        <v>0</v>
      </c>
      <c r="P12" s="5">
        <v>5104187213</v>
      </c>
      <c r="R12" s="5">
        <f t="shared" si="1"/>
        <v>5104187213</v>
      </c>
    </row>
    <row r="13" spans="1:18" ht="21.75" customHeight="1" x14ac:dyDescent="0.2">
      <c r="A13" s="155" t="s">
        <v>268</v>
      </c>
      <c r="B13" s="155"/>
      <c r="D13" s="5">
        <v>0</v>
      </c>
      <c r="F13" s="5">
        <v>0</v>
      </c>
      <c r="H13" s="5">
        <v>0</v>
      </c>
      <c r="J13" s="5">
        <f t="shared" si="0"/>
        <v>0</v>
      </c>
      <c r="L13" s="5">
        <v>0</v>
      </c>
      <c r="N13" s="5">
        <v>0</v>
      </c>
      <c r="P13" s="5">
        <v>7550856113</v>
      </c>
      <c r="R13" s="5">
        <f t="shared" si="1"/>
        <v>7550856113</v>
      </c>
    </row>
    <row r="14" spans="1:18" ht="21.75" customHeight="1" x14ac:dyDescent="0.2">
      <c r="A14" s="155" t="s">
        <v>180</v>
      </c>
      <c r="B14" s="155"/>
      <c r="D14" s="5">
        <v>128574534750</v>
      </c>
      <c r="F14" s="5">
        <v>0</v>
      </c>
      <c r="H14" s="5">
        <v>0</v>
      </c>
      <c r="J14" s="5">
        <f t="shared" si="0"/>
        <v>128574534750</v>
      </c>
      <c r="L14" s="5">
        <v>219944397749</v>
      </c>
      <c r="N14" s="5">
        <v>0</v>
      </c>
      <c r="P14" s="5">
        <v>0</v>
      </c>
      <c r="R14" s="5">
        <f t="shared" si="1"/>
        <v>219944397749</v>
      </c>
    </row>
    <row r="15" spans="1:18" ht="21.75" customHeight="1" x14ac:dyDescent="0.2">
      <c r="A15" s="155" t="s">
        <v>162</v>
      </c>
      <c r="B15" s="155"/>
      <c r="D15" s="5">
        <v>7558906458</v>
      </c>
      <c r="F15" s="5">
        <v>0</v>
      </c>
      <c r="H15" s="5">
        <v>0</v>
      </c>
      <c r="J15" s="5">
        <f t="shared" si="0"/>
        <v>7558906458</v>
      </c>
      <c r="L15" s="5">
        <v>28098671518</v>
      </c>
      <c r="N15" s="5">
        <v>-58417227890</v>
      </c>
      <c r="P15" s="5">
        <v>0</v>
      </c>
      <c r="R15" s="5">
        <f t="shared" si="1"/>
        <v>-30318556372</v>
      </c>
    </row>
    <row r="16" spans="1:18" ht="21.75" customHeight="1" x14ac:dyDescent="0.2">
      <c r="A16" s="155" t="s">
        <v>157</v>
      </c>
      <c r="B16" s="155"/>
      <c r="D16" s="5">
        <v>84695352091</v>
      </c>
      <c r="F16" s="5">
        <v>-1793679435</v>
      </c>
      <c r="H16" s="5">
        <v>0</v>
      </c>
      <c r="J16" s="5">
        <f t="shared" si="0"/>
        <v>82901672656</v>
      </c>
      <c r="L16" s="5">
        <v>292941579321</v>
      </c>
      <c r="N16" s="5">
        <v>104235543825</v>
      </c>
      <c r="P16" s="5">
        <v>0</v>
      </c>
      <c r="R16" s="5">
        <f t="shared" si="1"/>
        <v>397177123146</v>
      </c>
    </row>
    <row r="17" spans="1:18" ht="21.75" customHeight="1" x14ac:dyDescent="0.2">
      <c r="A17" s="155" t="s">
        <v>152</v>
      </c>
      <c r="B17" s="155"/>
      <c r="D17" s="5">
        <v>99883377024</v>
      </c>
      <c r="F17" s="5">
        <v>236862877980</v>
      </c>
      <c r="H17" s="5">
        <v>0</v>
      </c>
      <c r="J17" s="5">
        <f t="shared" si="0"/>
        <v>336746255004</v>
      </c>
      <c r="L17" s="5">
        <v>364781603414</v>
      </c>
      <c r="N17" s="5">
        <v>136063246959</v>
      </c>
      <c r="P17" s="5">
        <v>0</v>
      </c>
      <c r="R17" s="5">
        <f t="shared" si="1"/>
        <v>500844850373</v>
      </c>
    </row>
    <row r="18" spans="1:18" ht="21.75" customHeight="1" x14ac:dyDescent="0.2">
      <c r="A18" s="155" t="s">
        <v>155</v>
      </c>
      <c r="B18" s="155"/>
      <c r="D18" s="5">
        <v>60414617938</v>
      </c>
      <c r="F18" s="5">
        <v>-1399552078</v>
      </c>
      <c r="H18" s="5">
        <v>0</v>
      </c>
      <c r="J18" s="5">
        <f t="shared" si="0"/>
        <v>59015065860</v>
      </c>
      <c r="L18" s="5">
        <v>220452409957</v>
      </c>
      <c r="N18" s="5">
        <v>67178499818</v>
      </c>
      <c r="P18" s="5">
        <v>0</v>
      </c>
      <c r="R18" s="5">
        <f t="shared" si="1"/>
        <v>287630909775</v>
      </c>
    </row>
    <row r="19" spans="1:18" ht="21.75" customHeight="1" x14ac:dyDescent="0.2">
      <c r="A19" s="155" t="s">
        <v>149</v>
      </c>
      <c r="B19" s="155"/>
      <c r="D19" s="5">
        <v>50907881771</v>
      </c>
      <c r="F19" s="5">
        <v>18125139093</v>
      </c>
      <c r="H19" s="5">
        <v>0</v>
      </c>
      <c r="J19" s="5">
        <f t="shared" si="0"/>
        <v>69033020864</v>
      </c>
      <c r="L19" s="5">
        <v>169993806584</v>
      </c>
      <c r="N19" s="5">
        <v>-56257890166</v>
      </c>
      <c r="P19" s="5">
        <v>0</v>
      </c>
      <c r="R19" s="5">
        <f t="shared" si="1"/>
        <v>113735916418</v>
      </c>
    </row>
    <row r="20" spans="1:18" ht="21.75" customHeight="1" x14ac:dyDescent="0.2">
      <c r="A20" s="155" t="s">
        <v>174</v>
      </c>
      <c r="B20" s="155"/>
      <c r="D20" s="5">
        <v>15544770560</v>
      </c>
      <c r="F20" s="5">
        <v>-690104099</v>
      </c>
      <c r="H20" s="5">
        <v>0</v>
      </c>
      <c r="J20" s="5">
        <f t="shared" si="0"/>
        <v>14854666461</v>
      </c>
      <c r="L20" s="5">
        <v>15544770560</v>
      </c>
      <c r="N20" s="5">
        <v>-690104099</v>
      </c>
      <c r="P20" s="5">
        <v>0</v>
      </c>
      <c r="R20" s="5">
        <f t="shared" si="1"/>
        <v>14854666461</v>
      </c>
    </row>
    <row r="21" spans="1:18" ht="21.75" customHeight="1" x14ac:dyDescent="0.2">
      <c r="A21" s="155" t="s">
        <v>146</v>
      </c>
      <c r="B21" s="155"/>
      <c r="D21" s="5">
        <v>5663770417</v>
      </c>
      <c r="F21" s="5">
        <v>3344114248</v>
      </c>
      <c r="H21" s="5">
        <v>0</v>
      </c>
      <c r="J21" s="5">
        <f t="shared" si="0"/>
        <v>9007884665</v>
      </c>
      <c r="L21" s="5">
        <v>20787071753</v>
      </c>
      <c r="N21" s="5">
        <v>9847698401</v>
      </c>
      <c r="P21" s="5">
        <v>0</v>
      </c>
      <c r="R21" s="5">
        <f t="shared" si="1"/>
        <v>30634770154</v>
      </c>
    </row>
    <row r="22" spans="1:18" ht="21.75" customHeight="1" x14ac:dyDescent="0.2">
      <c r="A22" s="155" t="s">
        <v>143</v>
      </c>
      <c r="B22" s="155"/>
      <c r="D22" s="5">
        <v>25110157957</v>
      </c>
      <c r="F22" s="5">
        <v>23917999232</v>
      </c>
      <c r="H22" s="5">
        <v>0</v>
      </c>
      <c r="J22" s="5">
        <f t="shared" si="0"/>
        <v>49028157189</v>
      </c>
      <c r="L22" s="5">
        <v>87802915646</v>
      </c>
      <c r="N22" s="5">
        <v>9609284149</v>
      </c>
      <c r="P22" s="5">
        <v>0</v>
      </c>
      <c r="R22" s="5">
        <f t="shared" si="1"/>
        <v>97412199795</v>
      </c>
    </row>
    <row r="23" spans="1:18" ht="21.75" customHeight="1" x14ac:dyDescent="0.2">
      <c r="A23" s="155" t="s">
        <v>138</v>
      </c>
      <c r="B23" s="155"/>
      <c r="D23" s="5">
        <v>33226083437</v>
      </c>
      <c r="F23" s="5">
        <v>3306677516</v>
      </c>
      <c r="H23" s="5">
        <v>0</v>
      </c>
      <c r="J23" s="5">
        <f t="shared" si="0"/>
        <v>36532760953</v>
      </c>
      <c r="L23" s="5">
        <v>125352341911</v>
      </c>
      <c r="N23" s="5">
        <v>37160756845</v>
      </c>
      <c r="P23" s="5">
        <v>0</v>
      </c>
      <c r="R23" s="5">
        <f t="shared" si="1"/>
        <v>162513098756</v>
      </c>
    </row>
    <row r="24" spans="1:18" ht="21.75" customHeight="1" x14ac:dyDescent="0.2">
      <c r="A24" s="155" t="s">
        <v>135</v>
      </c>
      <c r="B24" s="155"/>
      <c r="D24" s="5">
        <v>15512095366</v>
      </c>
      <c r="F24" s="5">
        <v>16853264852</v>
      </c>
      <c r="H24" s="5">
        <v>0</v>
      </c>
      <c r="J24" s="5">
        <f t="shared" si="0"/>
        <v>32365360218</v>
      </c>
      <c r="L24" s="5">
        <v>71240044682</v>
      </c>
      <c r="N24" s="5">
        <v>35862781604</v>
      </c>
      <c r="P24" s="5">
        <v>0</v>
      </c>
      <c r="R24" s="5">
        <f t="shared" si="1"/>
        <v>107102826286</v>
      </c>
    </row>
    <row r="25" spans="1:18" ht="21.75" customHeight="1" x14ac:dyDescent="0.2">
      <c r="A25" s="155" t="s">
        <v>131</v>
      </c>
      <c r="B25" s="155"/>
      <c r="D25" s="5">
        <v>2014960675</v>
      </c>
      <c r="F25" s="5">
        <v>580343786</v>
      </c>
      <c r="H25" s="5">
        <v>0</v>
      </c>
      <c r="J25" s="5">
        <f t="shared" si="0"/>
        <v>2595304461</v>
      </c>
      <c r="L25" s="5">
        <v>8709458030</v>
      </c>
      <c r="N25" s="5">
        <v>-290171892</v>
      </c>
      <c r="P25" s="5">
        <v>0</v>
      </c>
      <c r="R25" s="5">
        <f t="shared" si="1"/>
        <v>8419286138</v>
      </c>
    </row>
    <row r="26" spans="1:18" ht="21.75" customHeight="1" x14ac:dyDescent="0.2">
      <c r="A26" s="155" t="s">
        <v>128</v>
      </c>
      <c r="B26" s="155"/>
      <c r="D26" s="5">
        <v>2234815563</v>
      </c>
      <c r="F26" s="5">
        <v>5672897184</v>
      </c>
      <c r="H26" s="5">
        <v>0</v>
      </c>
      <c r="J26" s="5">
        <f t="shared" si="0"/>
        <v>7907712747</v>
      </c>
      <c r="L26" s="5">
        <v>9670907437</v>
      </c>
      <c r="N26" s="5">
        <v>5672897184</v>
      </c>
      <c r="P26" s="5">
        <v>0</v>
      </c>
      <c r="R26" s="5">
        <f t="shared" si="1"/>
        <v>15343804621</v>
      </c>
    </row>
    <row r="27" spans="1:18" ht="21.75" customHeight="1" x14ac:dyDescent="0.2">
      <c r="A27" s="155" t="s">
        <v>133</v>
      </c>
      <c r="B27" s="155"/>
      <c r="D27" s="5">
        <v>6493631806</v>
      </c>
      <c r="F27" s="5">
        <v>0</v>
      </c>
      <c r="H27" s="5">
        <v>0</v>
      </c>
      <c r="J27" s="5">
        <f t="shared" si="0"/>
        <v>6493631806</v>
      </c>
      <c r="L27" s="5">
        <v>27883205771</v>
      </c>
      <c r="N27" s="5">
        <v>7045477038</v>
      </c>
      <c r="P27" s="5">
        <v>0</v>
      </c>
      <c r="R27" s="5">
        <f t="shared" si="1"/>
        <v>34928682809</v>
      </c>
    </row>
    <row r="28" spans="1:18" ht="21.75" customHeight="1" x14ac:dyDescent="0.2">
      <c r="A28" s="155" t="s">
        <v>125</v>
      </c>
      <c r="B28" s="155"/>
      <c r="D28" s="5">
        <v>10897724200</v>
      </c>
      <c r="F28" s="5">
        <v>875463708</v>
      </c>
      <c r="H28" s="5">
        <v>0</v>
      </c>
      <c r="J28" s="5">
        <f t="shared" si="0"/>
        <v>11773187908</v>
      </c>
      <c r="L28" s="5">
        <v>49957093596</v>
      </c>
      <c r="N28" s="5">
        <v>18501466355</v>
      </c>
      <c r="P28" s="5">
        <v>0</v>
      </c>
      <c r="R28" s="5">
        <f t="shared" si="1"/>
        <v>68458559951</v>
      </c>
    </row>
    <row r="29" spans="1:18" ht="21.75" customHeight="1" x14ac:dyDescent="0.2">
      <c r="A29" s="7" t="s">
        <v>314</v>
      </c>
      <c r="B29" s="7"/>
      <c r="D29" s="5">
        <v>5916434550</v>
      </c>
      <c r="F29" s="5">
        <v>0</v>
      </c>
      <c r="H29" s="5">
        <v>0</v>
      </c>
      <c r="J29" s="5">
        <f>D29+F29+H29</f>
        <v>5916434550</v>
      </c>
      <c r="L29" s="5">
        <v>24257381655</v>
      </c>
      <c r="N29" s="5">
        <v>0</v>
      </c>
      <c r="P29" s="5">
        <v>0</v>
      </c>
      <c r="R29" s="5">
        <f t="shared" si="1"/>
        <v>24257381655</v>
      </c>
    </row>
    <row r="30" spans="1:18" ht="21.75" customHeight="1" x14ac:dyDescent="0.2">
      <c r="A30" s="155" t="s">
        <v>180</v>
      </c>
      <c r="B30" s="155"/>
      <c r="D30" s="12">
        <v>223649587454</v>
      </c>
      <c r="F30" s="5">
        <v>0</v>
      </c>
      <c r="H30" s="5">
        <v>0</v>
      </c>
      <c r="J30" s="5">
        <f t="shared" si="0"/>
        <v>223649587454</v>
      </c>
      <c r="L30" s="5">
        <v>966012878244</v>
      </c>
      <c r="N30" s="5">
        <v>0</v>
      </c>
      <c r="P30" s="5">
        <v>0</v>
      </c>
      <c r="R30" s="5">
        <f t="shared" si="1"/>
        <v>966012878244</v>
      </c>
    </row>
    <row r="31" spans="1:18" ht="21.75" customHeight="1" x14ac:dyDescent="0.2">
      <c r="A31" s="155" t="s">
        <v>186</v>
      </c>
      <c r="B31" s="155"/>
      <c r="D31" s="12">
        <v>193995866003</v>
      </c>
      <c r="F31" s="5">
        <v>0</v>
      </c>
      <c r="H31" s="5">
        <v>0</v>
      </c>
      <c r="J31" s="5">
        <f t="shared" si="0"/>
        <v>193995866003</v>
      </c>
      <c r="L31" s="5">
        <v>774045338288</v>
      </c>
      <c r="N31" s="5">
        <v>0</v>
      </c>
      <c r="P31" s="5">
        <v>0</v>
      </c>
      <c r="R31" s="5">
        <f t="shared" si="1"/>
        <v>774045338288</v>
      </c>
    </row>
    <row r="32" spans="1:18" ht="21.75" customHeight="1" x14ac:dyDescent="0.2">
      <c r="A32" s="155" t="s">
        <v>102</v>
      </c>
      <c r="B32" s="155"/>
      <c r="D32" s="5">
        <v>19460993100</v>
      </c>
      <c r="F32" s="5">
        <v>0</v>
      </c>
      <c r="H32" s="5">
        <v>0</v>
      </c>
      <c r="J32" s="5">
        <f t="shared" si="0"/>
        <v>19460993100</v>
      </c>
      <c r="L32" s="5">
        <v>78027324953</v>
      </c>
      <c r="N32" s="5">
        <v>0</v>
      </c>
      <c r="P32" s="5">
        <v>0</v>
      </c>
      <c r="R32" s="5">
        <f t="shared" si="1"/>
        <v>78027324953</v>
      </c>
    </row>
    <row r="33" spans="1:18" ht="21.75" customHeight="1" x14ac:dyDescent="0.2">
      <c r="A33" s="155" t="s">
        <v>122</v>
      </c>
      <c r="B33" s="155"/>
      <c r="D33" s="5">
        <v>104459920</v>
      </c>
      <c r="F33" s="5">
        <v>163011315</v>
      </c>
      <c r="H33" s="5">
        <v>0</v>
      </c>
      <c r="J33" s="5">
        <f t="shared" si="0"/>
        <v>267471235</v>
      </c>
      <c r="L33" s="5">
        <v>379410845</v>
      </c>
      <c r="N33" s="5">
        <v>162911369</v>
      </c>
      <c r="P33" s="5">
        <v>0</v>
      </c>
      <c r="R33" s="5">
        <f t="shared" si="1"/>
        <v>542322214</v>
      </c>
    </row>
    <row r="34" spans="1:18" ht="21.75" customHeight="1" x14ac:dyDescent="0.2">
      <c r="A34" s="155" t="s">
        <v>171</v>
      </c>
      <c r="B34" s="155"/>
      <c r="D34" s="5">
        <v>100334428160</v>
      </c>
      <c r="F34" s="5">
        <v>169531504250</v>
      </c>
      <c r="H34" s="5">
        <v>0</v>
      </c>
      <c r="J34" s="5">
        <f t="shared" si="0"/>
        <v>269865932410</v>
      </c>
      <c r="L34" s="5">
        <v>100334428160</v>
      </c>
      <c r="N34" s="5">
        <v>169531504250</v>
      </c>
      <c r="P34" s="5">
        <v>0</v>
      </c>
      <c r="R34" s="5">
        <f t="shared" si="1"/>
        <v>269865932410</v>
      </c>
    </row>
    <row r="35" spans="1:18" ht="21.75" customHeight="1" x14ac:dyDescent="0.2">
      <c r="A35" s="155" t="s">
        <v>165</v>
      </c>
      <c r="B35" s="155"/>
      <c r="D35" s="5">
        <v>16484576839</v>
      </c>
      <c r="F35" s="5">
        <v>0</v>
      </c>
      <c r="H35" s="5">
        <v>0</v>
      </c>
      <c r="J35" s="5">
        <f t="shared" si="0"/>
        <v>16484576839</v>
      </c>
      <c r="L35" s="5">
        <v>63031895590</v>
      </c>
      <c r="N35" s="5">
        <v>0</v>
      </c>
      <c r="P35" s="5">
        <v>0</v>
      </c>
      <c r="R35" s="5">
        <f t="shared" si="1"/>
        <v>63031895590</v>
      </c>
    </row>
    <row r="36" spans="1:18" ht="21.75" customHeight="1" x14ac:dyDescent="0.2">
      <c r="A36" s="155" t="s">
        <v>119</v>
      </c>
      <c r="B36" s="155"/>
      <c r="D36" s="5">
        <v>7061362358</v>
      </c>
      <c r="F36" s="5">
        <v>0</v>
      </c>
      <c r="H36" s="5">
        <v>0</v>
      </c>
      <c r="J36" s="5">
        <f t="shared" si="0"/>
        <v>7061362358</v>
      </c>
      <c r="L36" s="5">
        <v>19753057236</v>
      </c>
      <c r="N36" s="5">
        <v>7395530096</v>
      </c>
      <c r="P36" s="5">
        <v>0</v>
      </c>
      <c r="R36" s="5">
        <f t="shared" si="1"/>
        <v>27148587332</v>
      </c>
    </row>
    <row r="37" spans="1:18" ht="21.75" customHeight="1" x14ac:dyDescent="0.2">
      <c r="A37" s="155" t="s">
        <v>116</v>
      </c>
      <c r="B37" s="155"/>
      <c r="D37" s="5">
        <v>28006095055</v>
      </c>
      <c r="F37" s="5">
        <v>0</v>
      </c>
      <c r="H37" s="5">
        <v>0</v>
      </c>
      <c r="J37" s="5">
        <f t="shared" si="0"/>
        <v>28006095055</v>
      </c>
      <c r="L37" s="5">
        <v>122643199186</v>
      </c>
      <c r="N37" s="5">
        <v>-1578753085</v>
      </c>
      <c r="P37" s="5">
        <v>0</v>
      </c>
      <c r="R37" s="5">
        <f t="shared" si="1"/>
        <v>121064446101</v>
      </c>
    </row>
    <row r="38" spans="1:18" ht="21.75" customHeight="1" x14ac:dyDescent="0.2">
      <c r="A38" s="155" t="s">
        <v>110</v>
      </c>
      <c r="B38" s="155"/>
      <c r="D38" s="5">
        <v>103594634</v>
      </c>
      <c r="F38" s="5">
        <v>0</v>
      </c>
      <c r="H38" s="5">
        <v>0</v>
      </c>
      <c r="J38" s="5">
        <f t="shared" si="0"/>
        <v>103594634</v>
      </c>
      <c r="L38" s="5">
        <v>392449429</v>
      </c>
      <c r="N38" s="5">
        <v>166409466</v>
      </c>
      <c r="P38" s="5">
        <v>0</v>
      </c>
      <c r="R38" s="5">
        <f t="shared" si="1"/>
        <v>558858895</v>
      </c>
    </row>
    <row r="39" spans="1:18" ht="21.75" customHeight="1" x14ac:dyDescent="0.2">
      <c r="A39" s="155" t="s">
        <v>168</v>
      </c>
      <c r="B39" s="155"/>
      <c r="D39" s="5">
        <v>25561664460</v>
      </c>
      <c r="F39" s="5">
        <v>-1074751049</v>
      </c>
      <c r="H39" s="5">
        <v>0</v>
      </c>
      <c r="J39" s="5">
        <f t="shared" si="0"/>
        <v>24486913411</v>
      </c>
      <c r="L39" s="5">
        <v>25561664460</v>
      </c>
      <c r="N39" s="5">
        <v>-1074751049</v>
      </c>
      <c r="P39" s="5">
        <v>0</v>
      </c>
      <c r="R39" s="5">
        <f t="shared" si="1"/>
        <v>24486913411</v>
      </c>
    </row>
    <row r="40" spans="1:18" ht="21.75" customHeight="1" x14ac:dyDescent="0.2">
      <c r="A40" s="155" t="s">
        <v>177</v>
      </c>
      <c r="B40" s="155"/>
      <c r="D40" s="5">
        <v>68907253500</v>
      </c>
      <c r="F40" s="5">
        <v>-2528695312</v>
      </c>
      <c r="H40" s="5">
        <v>0</v>
      </c>
      <c r="J40" s="5">
        <f t="shared" si="0"/>
        <v>66378558188</v>
      </c>
      <c r="L40" s="5">
        <v>68907253500</v>
      </c>
      <c r="N40" s="5">
        <v>-2528695312</v>
      </c>
      <c r="P40" s="5">
        <v>0</v>
      </c>
      <c r="R40" s="5">
        <f t="shared" si="1"/>
        <v>66378558188</v>
      </c>
    </row>
    <row r="41" spans="1:18" ht="21.75" customHeight="1" x14ac:dyDescent="0.2">
      <c r="A41" s="155" t="s">
        <v>113</v>
      </c>
      <c r="B41" s="155"/>
      <c r="D41" s="5">
        <v>3493564447</v>
      </c>
      <c r="F41" s="5">
        <v>0</v>
      </c>
      <c r="H41" s="5">
        <v>0</v>
      </c>
      <c r="J41" s="5">
        <f t="shared" si="0"/>
        <v>3493564447</v>
      </c>
      <c r="L41" s="5">
        <v>12822458402</v>
      </c>
      <c r="N41" s="5">
        <v>3283213781</v>
      </c>
      <c r="P41" s="5">
        <v>0</v>
      </c>
      <c r="R41" s="5">
        <f t="shared" si="1"/>
        <v>16105672183</v>
      </c>
    </row>
    <row r="42" spans="1:18" ht="21.75" customHeight="1" x14ac:dyDescent="0.2">
      <c r="A42" s="155" t="s">
        <v>105</v>
      </c>
      <c r="B42" s="155"/>
      <c r="D42" s="5">
        <v>0</v>
      </c>
      <c r="F42" s="5">
        <v>834171032</v>
      </c>
      <c r="H42" s="5">
        <v>0</v>
      </c>
      <c r="J42" s="5">
        <f>D42+F42+H42</f>
        <v>834171032</v>
      </c>
      <c r="L42" s="5">
        <v>0</v>
      </c>
      <c r="N42" s="5">
        <v>5139080364</v>
      </c>
      <c r="P42" s="5">
        <v>0</v>
      </c>
      <c r="R42" s="5">
        <f t="shared" si="1"/>
        <v>5139080364</v>
      </c>
    </row>
    <row r="43" spans="1:18" ht="21.75" customHeight="1" x14ac:dyDescent="0.2">
      <c r="A43" s="156" t="s">
        <v>98</v>
      </c>
      <c r="B43" s="156"/>
      <c r="D43" s="6">
        <v>0</v>
      </c>
      <c r="F43" s="6">
        <v>60600672965</v>
      </c>
      <c r="H43" s="6">
        <v>0</v>
      </c>
      <c r="J43" s="9">
        <f t="shared" si="0"/>
        <v>60600672965</v>
      </c>
      <c r="L43" s="6">
        <v>0</v>
      </c>
      <c r="N43" s="6">
        <v>242402692010</v>
      </c>
      <c r="P43" s="6">
        <v>0</v>
      </c>
      <c r="R43" s="9">
        <f t="shared" si="1"/>
        <v>242402692010</v>
      </c>
    </row>
    <row r="44" spans="1:18" ht="21.75" customHeight="1" thickBot="1" x14ac:dyDescent="0.25">
      <c r="A44" s="154" t="s">
        <v>37</v>
      </c>
      <c r="B44" s="154"/>
      <c r="D44" s="10">
        <f>SUM(D9:D43)</f>
        <v>1795113805562</v>
      </c>
      <c r="F44" s="10">
        <f>SUM(F9:F43)</f>
        <v>-149816825997</v>
      </c>
      <c r="H44" s="10">
        <f>SUM(H9:H43)</f>
        <v>9916569057</v>
      </c>
      <c r="J44" s="11">
        <f>SUM(J9:J43)</f>
        <v>1655213548622</v>
      </c>
      <c r="L44" s="10">
        <f>SUM(L9:L43)</f>
        <v>6010466777977</v>
      </c>
      <c r="N44" s="10">
        <f>SUM(N9:N43)</f>
        <v>-17202863152</v>
      </c>
      <c r="P44" s="10">
        <f>SUM(P9:P43)</f>
        <v>967562597600</v>
      </c>
      <c r="R44" s="11">
        <f>SUM(R9:R43)</f>
        <v>6960826512425</v>
      </c>
    </row>
    <row r="45" spans="1:18" ht="13.5" thickTop="1" x14ac:dyDescent="0.2">
      <c r="D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8" x14ac:dyDescent="0.2">
      <c r="D46" s="13"/>
      <c r="L46" s="13"/>
    </row>
    <row r="47" spans="1:18" x14ac:dyDescent="0.2">
      <c r="L47" s="13"/>
    </row>
    <row r="48" spans="1:18" x14ac:dyDescent="0.2">
      <c r="L48" s="13"/>
    </row>
    <row r="51" spans="6:14" x14ac:dyDescent="0.2">
      <c r="F51" s="13"/>
      <c r="G51" s="13"/>
      <c r="H51" s="13"/>
      <c r="I51" s="13"/>
      <c r="J51" s="13"/>
      <c r="K51" s="13"/>
      <c r="L51" s="13"/>
      <c r="M51" s="13"/>
      <c r="N51" s="13"/>
    </row>
  </sheetData>
  <mergeCells count="4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4:B44"/>
    <mergeCell ref="A39:B39"/>
    <mergeCell ref="A40:B40"/>
    <mergeCell ref="A41:B41"/>
    <mergeCell ref="A42:B42"/>
    <mergeCell ref="A43:B43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A82E-B79C-4384-84EC-82AB20587DE5}">
  <dimension ref="A1:T46"/>
  <sheetViews>
    <sheetView rightToLeft="1" workbookViewId="0">
      <selection activeCell="M33" sqref="M33"/>
    </sheetView>
  </sheetViews>
  <sheetFormatPr defaultColWidth="9.140625" defaultRowHeight="27" x14ac:dyDescent="0.75"/>
  <cols>
    <col min="1" max="1" width="6.42578125" style="74" bestFit="1" customWidth="1"/>
    <col min="2" max="2" width="50.7109375" style="78" customWidth="1"/>
    <col min="3" max="3" width="1.28515625" style="14" customWidth="1"/>
    <col min="4" max="4" width="21.140625" style="14" bestFit="1" customWidth="1"/>
    <col min="5" max="5" width="1.28515625" style="14" customWidth="1"/>
    <col min="6" max="6" width="20.42578125" style="14" bestFit="1" customWidth="1"/>
    <col min="7" max="7" width="1.28515625" style="14" customWidth="1"/>
    <col min="8" max="8" width="16.42578125" style="14" bestFit="1" customWidth="1"/>
    <col min="9" max="9" width="1.28515625" style="14" customWidth="1"/>
    <col min="10" max="10" width="21.140625" style="14" bestFit="1" customWidth="1"/>
    <col min="11" max="11" width="1.28515625" style="14" customWidth="1"/>
    <col min="12" max="12" width="21.140625" style="14" bestFit="1" customWidth="1"/>
    <col min="13" max="13" width="1.28515625" style="14" customWidth="1"/>
    <col min="14" max="14" width="20.42578125" style="14" bestFit="1" customWidth="1"/>
    <col min="15" max="15" width="1.28515625" style="14" customWidth="1"/>
    <col min="16" max="16" width="22.140625" style="14" bestFit="1" customWidth="1"/>
    <col min="17" max="17" width="1.28515625" style="14" customWidth="1"/>
    <col min="18" max="18" width="19.140625" style="14" bestFit="1" customWidth="1"/>
    <col min="19" max="19" width="1.28515625" style="14" customWidth="1"/>
    <col min="20" max="20" width="21.140625" style="14" bestFit="1" customWidth="1"/>
    <col min="21" max="21" width="8.42578125" style="14" bestFit="1" customWidth="1"/>
    <col min="22" max="22" width="9.140625" style="14"/>
    <col min="23" max="23" width="19.140625" style="14" bestFit="1" customWidth="1"/>
    <col min="24" max="24" width="9.140625" style="14"/>
    <col min="25" max="25" width="8.28515625" style="14" bestFit="1" customWidth="1"/>
    <col min="26" max="16384" width="9.140625" style="14"/>
  </cols>
  <sheetData>
    <row r="1" spans="1:20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0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1:20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5" spans="1:20" x14ac:dyDescent="0.75">
      <c r="A5" s="15" t="s">
        <v>263</v>
      </c>
      <c r="B5" s="141" t="s">
        <v>264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</row>
    <row r="6" spans="1:20" x14ac:dyDescent="0.75">
      <c r="D6" s="161" t="s">
        <v>248</v>
      </c>
      <c r="E6" s="161"/>
      <c r="F6" s="161"/>
      <c r="G6" s="161"/>
      <c r="H6" s="161"/>
      <c r="I6" s="161"/>
      <c r="J6" s="161"/>
      <c r="L6" s="161" t="s">
        <v>249</v>
      </c>
      <c r="M6" s="161"/>
      <c r="N6" s="161"/>
      <c r="O6" s="161"/>
      <c r="P6" s="161"/>
      <c r="Q6" s="161"/>
      <c r="R6" s="161"/>
      <c r="S6" s="161"/>
      <c r="T6" s="161"/>
    </row>
    <row r="7" spans="1:20" x14ac:dyDescent="0.75">
      <c r="D7" s="16"/>
      <c r="E7" s="16"/>
      <c r="F7" s="16"/>
      <c r="G7" s="16"/>
      <c r="H7" s="16"/>
      <c r="I7" s="16"/>
      <c r="J7" s="16"/>
      <c r="L7" s="16"/>
      <c r="M7" s="16"/>
      <c r="N7" s="16"/>
      <c r="O7" s="16"/>
      <c r="P7" s="16"/>
      <c r="Q7" s="16"/>
      <c r="R7" s="16"/>
      <c r="S7" s="16"/>
      <c r="T7" s="16"/>
    </row>
    <row r="8" spans="1:20" x14ac:dyDescent="0.75">
      <c r="A8" s="162" t="s">
        <v>265</v>
      </c>
      <c r="B8" s="162"/>
      <c r="D8" s="75" t="s">
        <v>266</v>
      </c>
      <c r="F8" s="75" t="s">
        <v>252</v>
      </c>
      <c r="H8" s="75" t="s">
        <v>253</v>
      </c>
      <c r="J8" s="33" t="s">
        <v>37</v>
      </c>
      <c r="L8" s="75" t="s">
        <v>266</v>
      </c>
      <c r="N8" s="75" t="s">
        <v>252</v>
      </c>
      <c r="P8" s="75" t="s">
        <v>326</v>
      </c>
      <c r="R8" s="75" t="s">
        <v>253</v>
      </c>
      <c r="T8" s="33" t="s">
        <v>37</v>
      </c>
    </row>
    <row r="9" spans="1:20" x14ac:dyDescent="0.75">
      <c r="A9" s="139" t="s">
        <v>108</v>
      </c>
      <c r="B9" s="139"/>
      <c r="D9" s="19">
        <v>0</v>
      </c>
      <c r="F9" s="19">
        <v>0</v>
      </c>
      <c r="H9" s="19">
        <v>9916569057</v>
      </c>
      <c r="J9" s="20">
        <f>D9+F9+H9</f>
        <v>9916569057</v>
      </c>
      <c r="L9" s="19">
        <v>0</v>
      </c>
      <c r="N9" s="19">
        <v>0</v>
      </c>
      <c r="R9" s="19">
        <v>9916569057</v>
      </c>
      <c r="T9" s="20">
        <f>L9+N9+P9+R9</f>
        <v>9916569057</v>
      </c>
    </row>
    <row r="10" spans="1:20" x14ac:dyDescent="0.75">
      <c r="A10" s="137" t="s">
        <v>159</v>
      </c>
      <c r="B10" s="137"/>
      <c r="D10" s="20">
        <v>169396474731</v>
      </c>
      <c r="F10" s="20">
        <v>-3508888154</v>
      </c>
      <c r="H10" s="20">
        <v>0</v>
      </c>
      <c r="J10" s="20">
        <f t="shared" ref="J10:J42" si="0">D10+F10+H10</f>
        <v>165887586577</v>
      </c>
      <c r="L10" s="20">
        <v>727471076289</v>
      </c>
      <c r="N10" s="20">
        <v>-2890637642</v>
      </c>
      <c r="R10" s="20">
        <v>900883278309</v>
      </c>
      <c r="T10" s="20">
        <f t="shared" ref="T10:T44" si="1">L10+N10+P10+R10</f>
        <v>1625463716956</v>
      </c>
    </row>
    <row r="11" spans="1:20" x14ac:dyDescent="0.75">
      <c r="A11" s="137" t="s">
        <v>141</v>
      </c>
      <c r="B11" s="137"/>
      <c r="D11" s="20">
        <v>383904770338</v>
      </c>
      <c r="F11" s="20">
        <v>-679489293031</v>
      </c>
      <c r="H11" s="20">
        <v>0</v>
      </c>
      <c r="J11" s="20">
        <f t="shared" si="0"/>
        <v>-295584522693</v>
      </c>
      <c r="L11" s="20">
        <v>1313666683811</v>
      </c>
      <c r="N11" s="20">
        <v>-752733625531</v>
      </c>
      <c r="R11" s="20">
        <v>45067380966</v>
      </c>
      <c r="T11" s="20">
        <f t="shared" si="1"/>
        <v>606000439246</v>
      </c>
    </row>
    <row r="12" spans="1:20" x14ac:dyDescent="0.75">
      <c r="A12" s="137" t="s">
        <v>267</v>
      </c>
      <c r="B12" s="137"/>
      <c r="D12" s="20">
        <v>0</v>
      </c>
      <c r="F12" s="20">
        <v>0</v>
      </c>
      <c r="H12" s="20">
        <v>0</v>
      </c>
      <c r="J12" s="20">
        <f t="shared" si="0"/>
        <v>0</v>
      </c>
      <c r="L12" s="20">
        <v>0</v>
      </c>
      <c r="N12" s="20">
        <v>0</v>
      </c>
      <c r="R12" s="20">
        <v>5104187213</v>
      </c>
      <c r="T12" s="20">
        <f t="shared" si="1"/>
        <v>5104187213</v>
      </c>
    </row>
    <row r="13" spans="1:20" x14ac:dyDescent="0.75">
      <c r="A13" s="137" t="s">
        <v>268</v>
      </c>
      <c r="B13" s="137"/>
      <c r="D13" s="20">
        <v>0</v>
      </c>
      <c r="F13" s="20">
        <v>0</v>
      </c>
      <c r="H13" s="20">
        <v>0</v>
      </c>
      <c r="J13" s="20">
        <f t="shared" si="0"/>
        <v>0</v>
      </c>
      <c r="L13" s="20">
        <v>0</v>
      </c>
      <c r="N13" s="20">
        <v>0</v>
      </c>
      <c r="R13" s="20">
        <v>7550856113</v>
      </c>
      <c r="T13" s="20">
        <f t="shared" si="1"/>
        <v>7550856113</v>
      </c>
    </row>
    <row r="14" spans="1:20" x14ac:dyDescent="0.75">
      <c r="A14" s="137" t="s">
        <v>327</v>
      </c>
      <c r="B14" s="137"/>
      <c r="D14" s="20">
        <v>128574534750</v>
      </c>
      <c r="F14" s="20">
        <v>0</v>
      </c>
      <c r="H14" s="20">
        <v>0</v>
      </c>
      <c r="J14" s="20">
        <f t="shared" si="0"/>
        <v>128574534750</v>
      </c>
      <c r="L14" s="20">
        <v>219944397749</v>
      </c>
      <c r="N14" s="20">
        <v>0</v>
      </c>
      <c r="P14" s="76">
        <v>25000000000</v>
      </c>
      <c r="R14" s="20">
        <v>0</v>
      </c>
      <c r="T14" s="20">
        <f t="shared" si="1"/>
        <v>244944397749</v>
      </c>
    </row>
    <row r="15" spans="1:20" x14ac:dyDescent="0.75">
      <c r="A15" s="137" t="s">
        <v>162</v>
      </c>
      <c r="B15" s="137"/>
      <c r="D15" s="20">
        <v>7558906458</v>
      </c>
      <c r="F15" s="20">
        <v>0</v>
      </c>
      <c r="H15" s="20">
        <v>0</v>
      </c>
      <c r="J15" s="20">
        <f t="shared" si="0"/>
        <v>7558906458</v>
      </c>
      <c r="L15" s="20">
        <v>28098671518</v>
      </c>
      <c r="N15" s="20">
        <v>-58417227890</v>
      </c>
      <c r="R15" s="20">
        <v>0</v>
      </c>
      <c r="T15" s="20">
        <f t="shared" si="1"/>
        <v>-30318556372</v>
      </c>
    </row>
    <row r="16" spans="1:20" x14ac:dyDescent="0.75">
      <c r="A16" s="137" t="s">
        <v>157</v>
      </c>
      <c r="B16" s="137"/>
      <c r="D16" s="20">
        <v>84695352091</v>
      </c>
      <c r="F16" s="20">
        <v>-1793679435</v>
      </c>
      <c r="H16" s="20">
        <v>0</v>
      </c>
      <c r="J16" s="20">
        <f t="shared" si="0"/>
        <v>82901672656</v>
      </c>
      <c r="L16" s="20">
        <v>292941579321</v>
      </c>
      <c r="N16" s="20">
        <v>104235543825</v>
      </c>
      <c r="R16" s="20">
        <v>0</v>
      </c>
      <c r="T16" s="20">
        <f t="shared" si="1"/>
        <v>397177123146</v>
      </c>
    </row>
    <row r="17" spans="1:20" x14ac:dyDescent="0.75">
      <c r="A17" s="137" t="s">
        <v>152</v>
      </c>
      <c r="B17" s="137"/>
      <c r="D17" s="20">
        <v>99883377024</v>
      </c>
      <c r="F17" s="20">
        <v>236862877980</v>
      </c>
      <c r="H17" s="20">
        <v>0</v>
      </c>
      <c r="J17" s="20">
        <f t="shared" si="0"/>
        <v>336746255004</v>
      </c>
      <c r="L17" s="20">
        <v>364781603414</v>
      </c>
      <c r="N17" s="20">
        <v>136063246959</v>
      </c>
      <c r="R17" s="20">
        <v>0</v>
      </c>
      <c r="T17" s="20">
        <f t="shared" si="1"/>
        <v>500844850373</v>
      </c>
    </row>
    <row r="18" spans="1:20" x14ac:dyDescent="0.75">
      <c r="A18" s="137" t="s">
        <v>155</v>
      </c>
      <c r="B18" s="137"/>
      <c r="D18" s="20">
        <v>60414617938</v>
      </c>
      <c r="F18" s="20">
        <v>-1399552078</v>
      </c>
      <c r="H18" s="20">
        <v>0</v>
      </c>
      <c r="J18" s="20">
        <f t="shared" si="0"/>
        <v>59015065860</v>
      </c>
      <c r="L18" s="20">
        <v>220452409957</v>
      </c>
      <c r="N18" s="20">
        <v>67178499818</v>
      </c>
      <c r="R18" s="20">
        <v>0</v>
      </c>
      <c r="T18" s="20">
        <f t="shared" si="1"/>
        <v>287630909775</v>
      </c>
    </row>
    <row r="19" spans="1:20" x14ac:dyDescent="0.75">
      <c r="A19" s="137" t="s">
        <v>149</v>
      </c>
      <c r="B19" s="137"/>
      <c r="D19" s="20">
        <v>50907881771</v>
      </c>
      <c r="F19" s="20">
        <v>18125139093</v>
      </c>
      <c r="H19" s="20">
        <v>0</v>
      </c>
      <c r="J19" s="20">
        <f t="shared" si="0"/>
        <v>69033020864</v>
      </c>
      <c r="L19" s="20">
        <v>169993806584</v>
      </c>
      <c r="N19" s="20">
        <v>-56257890166</v>
      </c>
      <c r="R19" s="20">
        <v>0</v>
      </c>
      <c r="T19" s="20">
        <f t="shared" si="1"/>
        <v>113735916418</v>
      </c>
    </row>
    <row r="20" spans="1:20" x14ac:dyDescent="0.75">
      <c r="A20" s="137" t="s">
        <v>174</v>
      </c>
      <c r="B20" s="137"/>
      <c r="D20" s="20">
        <v>15544770560</v>
      </c>
      <c r="F20" s="20">
        <v>-690104099</v>
      </c>
      <c r="H20" s="20">
        <v>0</v>
      </c>
      <c r="J20" s="20">
        <f t="shared" si="0"/>
        <v>14854666461</v>
      </c>
      <c r="L20" s="20">
        <v>15544770560</v>
      </c>
      <c r="N20" s="20">
        <v>-690104099</v>
      </c>
      <c r="R20" s="20">
        <v>0</v>
      </c>
      <c r="T20" s="20">
        <f t="shared" si="1"/>
        <v>14854666461</v>
      </c>
    </row>
    <row r="21" spans="1:20" x14ac:dyDescent="0.75">
      <c r="A21" s="137" t="s">
        <v>146</v>
      </c>
      <c r="B21" s="137"/>
      <c r="D21" s="20">
        <v>5663770417</v>
      </c>
      <c r="F21" s="20">
        <v>3344114248</v>
      </c>
      <c r="H21" s="20">
        <v>0</v>
      </c>
      <c r="J21" s="20">
        <f t="shared" si="0"/>
        <v>9007884665</v>
      </c>
      <c r="L21" s="20">
        <v>20787071753</v>
      </c>
      <c r="N21" s="20">
        <v>9847698401</v>
      </c>
      <c r="R21" s="20">
        <v>0</v>
      </c>
      <c r="T21" s="20">
        <f t="shared" si="1"/>
        <v>30634770154</v>
      </c>
    </row>
    <row r="22" spans="1:20" x14ac:dyDescent="0.75">
      <c r="A22" s="137" t="s">
        <v>143</v>
      </c>
      <c r="B22" s="137"/>
      <c r="D22" s="20">
        <v>25110157957</v>
      </c>
      <c r="F22" s="20">
        <v>23917999232</v>
      </c>
      <c r="H22" s="20">
        <v>0</v>
      </c>
      <c r="J22" s="20">
        <f t="shared" si="0"/>
        <v>49028157189</v>
      </c>
      <c r="L22" s="20">
        <v>87802915646</v>
      </c>
      <c r="N22" s="20">
        <v>9609284149</v>
      </c>
      <c r="R22" s="20">
        <v>0</v>
      </c>
      <c r="T22" s="20">
        <f t="shared" si="1"/>
        <v>97412199795</v>
      </c>
    </row>
    <row r="23" spans="1:20" x14ac:dyDescent="0.75">
      <c r="A23" s="137" t="s">
        <v>138</v>
      </c>
      <c r="B23" s="137"/>
      <c r="D23" s="20">
        <v>33226083437</v>
      </c>
      <c r="F23" s="20">
        <v>3306677516</v>
      </c>
      <c r="H23" s="20">
        <v>0</v>
      </c>
      <c r="J23" s="20">
        <f t="shared" si="0"/>
        <v>36532760953</v>
      </c>
      <c r="L23" s="20">
        <v>125352341911</v>
      </c>
      <c r="N23" s="20">
        <v>37160756845</v>
      </c>
      <c r="R23" s="20">
        <v>0</v>
      </c>
      <c r="T23" s="20">
        <f t="shared" si="1"/>
        <v>162513098756</v>
      </c>
    </row>
    <row r="24" spans="1:20" x14ac:dyDescent="0.75">
      <c r="A24" s="137" t="s">
        <v>135</v>
      </c>
      <c r="B24" s="137"/>
      <c r="D24" s="20">
        <v>15512095366</v>
      </c>
      <c r="F24" s="20">
        <v>16853264852</v>
      </c>
      <c r="H24" s="20">
        <v>0</v>
      </c>
      <c r="J24" s="20">
        <f t="shared" si="0"/>
        <v>32365360218</v>
      </c>
      <c r="L24" s="20">
        <v>71240044682</v>
      </c>
      <c r="N24" s="20">
        <v>35862781604</v>
      </c>
      <c r="R24" s="20">
        <v>0</v>
      </c>
      <c r="T24" s="20">
        <f t="shared" si="1"/>
        <v>107102826286</v>
      </c>
    </row>
    <row r="25" spans="1:20" x14ac:dyDescent="0.75">
      <c r="A25" s="137" t="s">
        <v>131</v>
      </c>
      <c r="B25" s="137"/>
      <c r="D25" s="20">
        <v>2014960675</v>
      </c>
      <c r="F25" s="20">
        <v>580343786</v>
      </c>
      <c r="H25" s="20">
        <v>0</v>
      </c>
      <c r="J25" s="20">
        <f t="shared" si="0"/>
        <v>2595304461</v>
      </c>
      <c r="L25" s="20">
        <v>8709458030</v>
      </c>
      <c r="N25" s="20">
        <v>-290171892</v>
      </c>
      <c r="R25" s="20">
        <v>0</v>
      </c>
      <c r="T25" s="20">
        <f t="shared" si="1"/>
        <v>8419286138</v>
      </c>
    </row>
    <row r="26" spans="1:20" x14ac:dyDescent="0.75">
      <c r="A26" s="137" t="s">
        <v>128</v>
      </c>
      <c r="B26" s="137"/>
      <c r="D26" s="20">
        <v>2234815563</v>
      </c>
      <c r="F26" s="20">
        <v>5672897184</v>
      </c>
      <c r="H26" s="20">
        <v>0</v>
      </c>
      <c r="J26" s="20">
        <f t="shared" si="0"/>
        <v>7907712747</v>
      </c>
      <c r="L26" s="20">
        <v>9670907437</v>
      </c>
      <c r="N26" s="20">
        <v>5672897184</v>
      </c>
      <c r="R26" s="20">
        <v>0</v>
      </c>
      <c r="T26" s="20">
        <f t="shared" si="1"/>
        <v>15343804621</v>
      </c>
    </row>
    <row r="27" spans="1:20" x14ac:dyDescent="0.75">
      <c r="A27" s="137" t="s">
        <v>133</v>
      </c>
      <c r="B27" s="137"/>
      <c r="D27" s="20">
        <v>6493631806</v>
      </c>
      <c r="F27" s="20">
        <v>0</v>
      </c>
      <c r="H27" s="20">
        <v>0</v>
      </c>
      <c r="J27" s="20">
        <f t="shared" si="0"/>
        <v>6493631806</v>
      </c>
      <c r="L27" s="20">
        <v>27883205771</v>
      </c>
      <c r="N27" s="20">
        <v>7045477038</v>
      </c>
      <c r="R27" s="20">
        <v>0</v>
      </c>
      <c r="T27" s="20">
        <f t="shared" si="1"/>
        <v>34928682809</v>
      </c>
    </row>
    <row r="28" spans="1:20" x14ac:dyDescent="0.75">
      <c r="A28" s="137" t="s">
        <v>125</v>
      </c>
      <c r="B28" s="137"/>
      <c r="D28" s="20">
        <v>10897724200</v>
      </c>
      <c r="F28" s="20">
        <v>875463708</v>
      </c>
      <c r="H28" s="20">
        <v>0</v>
      </c>
      <c r="J28" s="20">
        <f t="shared" si="0"/>
        <v>11773187908</v>
      </c>
      <c r="L28" s="20">
        <v>49957093596</v>
      </c>
      <c r="N28" s="20">
        <v>18501466355</v>
      </c>
      <c r="R28" s="20">
        <v>0</v>
      </c>
      <c r="T28" s="20">
        <f t="shared" si="1"/>
        <v>68458559951</v>
      </c>
    </row>
    <row r="29" spans="1:20" x14ac:dyDescent="0.75">
      <c r="A29" s="137" t="s">
        <v>328</v>
      </c>
      <c r="B29" s="137"/>
      <c r="D29" s="20">
        <v>223649587454</v>
      </c>
      <c r="F29" s="20">
        <v>0</v>
      </c>
      <c r="H29" s="20">
        <v>0</v>
      </c>
      <c r="J29" s="20">
        <f t="shared" si="0"/>
        <v>223649587454</v>
      </c>
      <c r="L29" s="20">
        <v>966012878244</v>
      </c>
      <c r="N29" s="20">
        <v>0</v>
      </c>
      <c r="R29" s="20">
        <v>0</v>
      </c>
      <c r="T29" s="20">
        <f t="shared" si="1"/>
        <v>966012878244</v>
      </c>
    </row>
    <row r="30" spans="1:20" x14ac:dyDescent="0.75">
      <c r="A30" s="137" t="s">
        <v>329</v>
      </c>
      <c r="B30" s="137"/>
      <c r="D30" s="20">
        <v>193995866003</v>
      </c>
      <c r="F30" s="20">
        <v>0</v>
      </c>
      <c r="H30" s="20">
        <v>0</v>
      </c>
      <c r="J30" s="20">
        <f t="shared" si="0"/>
        <v>193995866003</v>
      </c>
      <c r="L30" s="20">
        <v>774045338288</v>
      </c>
      <c r="N30" s="20">
        <v>0</v>
      </c>
      <c r="R30" s="20">
        <v>0</v>
      </c>
      <c r="T30" s="20">
        <f t="shared" si="1"/>
        <v>774045338288</v>
      </c>
    </row>
    <row r="31" spans="1:20" x14ac:dyDescent="0.75">
      <c r="A31" s="137" t="s">
        <v>102</v>
      </c>
      <c r="B31" s="137"/>
      <c r="D31" s="20">
        <v>19460993100</v>
      </c>
      <c r="F31" s="20">
        <v>0</v>
      </c>
      <c r="H31" s="20">
        <v>0</v>
      </c>
      <c r="J31" s="20">
        <f t="shared" si="0"/>
        <v>19460993100</v>
      </c>
      <c r="L31" s="20">
        <v>102284706608</v>
      </c>
      <c r="N31" s="20">
        <v>0</v>
      </c>
      <c r="R31" s="20">
        <v>0</v>
      </c>
      <c r="T31" s="20">
        <f t="shared" si="1"/>
        <v>102284706608</v>
      </c>
    </row>
    <row r="32" spans="1:20" x14ac:dyDescent="0.75">
      <c r="A32" s="137" t="s">
        <v>122</v>
      </c>
      <c r="B32" s="137"/>
      <c r="D32" s="20">
        <v>104459920</v>
      </c>
      <c r="F32" s="20">
        <v>163011315</v>
      </c>
      <c r="H32" s="20">
        <v>0</v>
      </c>
      <c r="J32" s="20">
        <f t="shared" si="0"/>
        <v>267471235</v>
      </c>
      <c r="L32" s="20">
        <v>379410845</v>
      </c>
      <c r="N32" s="20">
        <v>162911369</v>
      </c>
      <c r="R32" s="20">
        <v>0</v>
      </c>
      <c r="T32" s="20">
        <f t="shared" si="1"/>
        <v>542322214</v>
      </c>
    </row>
    <row r="33" spans="1:20" x14ac:dyDescent="0.75">
      <c r="A33" s="137" t="s">
        <v>171</v>
      </c>
      <c r="B33" s="137"/>
      <c r="D33" s="20">
        <v>100334428160</v>
      </c>
      <c r="F33" s="20">
        <v>169531504250</v>
      </c>
      <c r="H33" s="20">
        <v>0</v>
      </c>
      <c r="J33" s="20">
        <f t="shared" si="0"/>
        <v>269865932410</v>
      </c>
      <c r="L33" s="20">
        <v>100334428160</v>
      </c>
      <c r="N33" s="20">
        <v>169531504250</v>
      </c>
      <c r="R33" s="20">
        <v>0</v>
      </c>
      <c r="T33" s="20">
        <f t="shared" si="1"/>
        <v>269865932410</v>
      </c>
    </row>
    <row r="34" spans="1:20" x14ac:dyDescent="0.75">
      <c r="A34" s="137" t="s">
        <v>165</v>
      </c>
      <c r="B34" s="137"/>
      <c r="D34" s="20">
        <v>16484576839</v>
      </c>
      <c r="F34" s="20">
        <v>0</v>
      </c>
      <c r="H34" s="20">
        <v>0</v>
      </c>
      <c r="J34" s="20">
        <f t="shared" si="0"/>
        <v>16484576839</v>
      </c>
      <c r="L34" s="20">
        <v>63031895590</v>
      </c>
      <c r="N34" s="20">
        <v>0</v>
      </c>
      <c r="R34" s="20">
        <v>0</v>
      </c>
      <c r="T34" s="20">
        <f t="shared" si="1"/>
        <v>63031895590</v>
      </c>
    </row>
    <row r="35" spans="1:20" x14ac:dyDescent="0.75">
      <c r="A35" s="137" t="s">
        <v>119</v>
      </c>
      <c r="B35" s="137"/>
      <c r="D35" s="20">
        <v>7061362358</v>
      </c>
      <c r="F35" s="20">
        <v>0</v>
      </c>
      <c r="H35" s="20">
        <v>0</v>
      </c>
      <c r="J35" s="20">
        <f t="shared" si="0"/>
        <v>7061362358</v>
      </c>
      <c r="L35" s="20">
        <v>19753057236</v>
      </c>
      <c r="N35" s="20">
        <v>7395530096</v>
      </c>
      <c r="R35" s="20">
        <v>0</v>
      </c>
      <c r="T35" s="20">
        <f t="shared" si="1"/>
        <v>27148587332</v>
      </c>
    </row>
    <row r="36" spans="1:20" x14ac:dyDescent="0.75">
      <c r="A36" s="137" t="s">
        <v>116</v>
      </c>
      <c r="B36" s="137"/>
      <c r="D36" s="20">
        <v>28006095055</v>
      </c>
      <c r="F36" s="20">
        <v>0</v>
      </c>
      <c r="H36" s="20">
        <v>0</v>
      </c>
      <c r="J36" s="20">
        <f t="shared" si="0"/>
        <v>28006095055</v>
      </c>
      <c r="L36" s="20">
        <v>122643199186</v>
      </c>
      <c r="N36" s="20">
        <v>-1578753085</v>
      </c>
      <c r="R36" s="20">
        <v>0</v>
      </c>
      <c r="T36" s="20">
        <f t="shared" si="1"/>
        <v>121064446101</v>
      </c>
    </row>
    <row r="37" spans="1:20" x14ac:dyDescent="0.75">
      <c r="A37" s="137" t="s">
        <v>110</v>
      </c>
      <c r="B37" s="137"/>
      <c r="D37" s="20">
        <v>103594634</v>
      </c>
      <c r="F37" s="20">
        <v>0</v>
      </c>
      <c r="H37" s="20">
        <v>0</v>
      </c>
      <c r="J37" s="20">
        <f t="shared" si="0"/>
        <v>103594634</v>
      </c>
      <c r="L37" s="20">
        <v>392449429</v>
      </c>
      <c r="N37" s="20">
        <v>166409466</v>
      </c>
      <c r="R37" s="20">
        <v>0</v>
      </c>
      <c r="T37" s="20">
        <f t="shared" si="1"/>
        <v>558858895</v>
      </c>
    </row>
    <row r="38" spans="1:20" x14ac:dyDescent="0.75">
      <c r="A38" s="137" t="s">
        <v>168</v>
      </c>
      <c r="B38" s="137"/>
      <c r="D38" s="20">
        <v>25561664460</v>
      </c>
      <c r="F38" s="20">
        <v>-1074751049</v>
      </c>
      <c r="H38" s="20">
        <v>0</v>
      </c>
      <c r="J38" s="20">
        <f t="shared" si="0"/>
        <v>24486913411</v>
      </c>
      <c r="L38" s="20">
        <v>25561664460</v>
      </c>
      <c r="N38" s="20">
        <v>-1074751049</v>
      </c>
      <c r="R38" s="20">
        <v>0</v>
      </c>
      <c r="T38" s="20">
        <f t="shared" si="1"/>
        <v>24486913411</v>
      </c>
    </row>
    <row r="39" spans="1:20" x14ac:dyDescent="0.75">
      <c r="A39" s="137" t="s">
        <v>177</v>
      </c>
      <c r="B39" s="137"/>
      <c r="D39" s="20">
        <v>68907253500</v>
      </c>
      <c r="F39" s="20">
        <v>-2528695312</v>
      </c>
      <c r="H39" s="20">
        <v>0</v>
      </c>
      <c r="J39" s="20">
        <f t="shared" si="0"/>
        <v>66378558188</v>
      </c>
      <c r="L39" s="20">
        <v>68907253500</v>
      </c>
      <c r="N39" s="20">
        <v>-2528695312</v>
      </c>
      <c r="R39" s="20">
        <v>0</v>
      </c>
      <c r="T39" s="20">
        <f t="shared" si="1"/>
        <v>66378558188</v>
      </c>
    </row>
    <row r="40" spans="1:20" x14ac:dyDescent="0.75">
      <c r="A40" s="137" t="s">
        <v>113</v>
      </c>
      <c r="B40" s="137"/>
      <c r="D40" s="20">
        <v>3493564447</v>
      </c>
      <c r="F40" s="20">
        <v>0</v>
      </c>
      <c r="H40" s="20">
        <v>0</v>
      </c>
      <c r="J40" s="20">
        <f>D40+F40+H40</f>
        <v>3493564447</v>
      </c>
      <c r="L40" s="20">
        <v>12822458402</v>
      </c>
      <c r="N40" s="20">
        <v>3283213781</v>
      </c>
      <c r="R40" s="20">
        <v>0</v>
      </c>
      <c r="T40" s="20">
        <f t="shared" si="1"/>
        <v>16105672183</v>
      </c>
    </row>
    <row r="41" spans="1:20" x14ac:dyDescent="0.75">
      <c r="A41" s="137" t="s">
        <v>105</v>
      </c>
      <c r="B41" s="137"/>
      <c r="D41" s="20">
        <v>0</v>
      </c>
      <c r="F41" s="20">
        <v>834171032</v>
      </c>
      <c r="H41" s="20">
        <v>0</v>
      </c>
      <c r="J41" s="20">
        <f t="shared" si="0"/>
        <v>834171032</v>
      </c>
      <c r="L41" s="20">
        <v>0</v>
      </c>
      <c r="N41" s="20">
        <v>5139080364</v>
      </c>
      <c r="R41" s="20">
        <v>0</v>
      </c>
      <c r="T41" s="20">
        <f t="shared" si="1"/>
        <v>5139080364</v>
      </c>
    </row>
    <row r="42" spans="1:20" x14ac:dyDescent="0.75">
      <c r="A42" s="137" t="s">
        <v>98</v>
      </c>
      <c r="B42" s="137"/>
      <c r="D42" s="20">
        <v>0</v>
      </c>
      <c r="F42" s="20">
        <v>60600672965</v>
      </c>
      <c r="H42" s="20">
        <v>0</v>
      </c>
      <c r="J42" s="20">
        <f t="shared" si="0"/>
        <v>60600672965</v>
      </c>
      <c r="L42" s="20">
        <v>69683654864</v>
      </c>
      <c r="N42" s="20">
        <v>242402692010</v>
      </c>
      <c r="R42" s="20">
        <v>0</v>
      </c>
      <c r="T42" s="20">
        <f t="shared" si="1"/>
        <v>312086346874</v>
      </c>
    </row>
    <row r="43" spans="1:20" x14ac:dyDescent="0.75">
      <c r="A43" s="137" t="s">
        <v>32</v>
      </c>
      <c r="B43" s="137"/>
      <c r="D43" s="20"/>
      <c r="F43" s="20">
        <v>1538214076</v>
      </c>
      <c r="H43" s="20"/>
      <c r="J43" s="20">
        <v>-14337910347</v>
      </c>
      <c r="L43" s="20">
        <v>0</v>
      </c>
      <c r="N43" s="20">
        <v>41896469869</v>
      </c>
      <c r="R43" s="20">
        <v>0</v>
      </c>
      <c r="T43" s="20">
        <f t="shared" si="1"/>
        <v>41896469869</v>
      </c>
    </row>
    <row r="44" spans="1:20" x14ac:dyDescent="0.75">
      <c r="A44" s="146" t="s">
        <v>28</v>
      </c>
      <c r="B44" s="146"/>
      <c r="D44" s="20"/>
      <c r="F44" s="20">
        <v>-31161080032</v>
      </c>
      <c r="H44" s="20"/>
      <c r="J44" s="20">
        <v>-16067783079</v>
      </c>
      <c r="L44" s="20">
        <v>15992692045</v>
      </c>
      <c r="N44" s="20">
        <v>-31161080032</v>
      </c>
      <c r="R44" s="20">
        <f>-4247-1198</f>
        <v>-5445</v>
      </c>
      <c r="T44" s="91">
        <f t="shared" si="1"/>
        <v>-15168393432</v>
      </c>
    </row>
    <row r="45" spans="1:20" ht="27.75" thickBot="1" x14ac:dyDescent="0.8">
      <c r="A45" s="163" t="s">
        <v>37</v>
      </c>
      <c r="B45" s="163"/>
      <c r="D45" s="23">
        <f>SUM(D9:D44)</f>
        <v>1789197371012</v>
      </c>
      <c r="F45" s="23">
        <f>SUM(F9:F44)</f>
        <v>-179439691953</v>
      </c>
      <c r="H45" s="23">
        <f>SUM(H9:H44)</f>
        <v>9916569057</v>
      </c>
      <c r="J45" s="67">
        <f>SUM(J9:J44)</f>
        <v>1618891420646</v>
      </c>
      <c r="L45" s="23">
        <f>SUM(L9:L44)</f>
        <v>6096143124886</v>
      </c>
      <c r="N45" s="23">
        <f>SUM(N9:N44)</f>
        <v>-6467473315</v>
      </c>
      <c r="P45" s="23">
        <f>SUM(P9:P44)</f>
        <v>25000000000</v>
      </c>
      <c r="R45" s="23">
        <f>SUM(R9:R44)</f>
        <v>968522266213</v>
      </c>
      <c r="T45" s="77">
        <f>SUM(T9:T44)</f>
        <v>7083197917784</v>
      </c>
    </row>
    <row r="46" spans="1:20" ht="27.75" thickTop="1" x14ac:dyDescent="0.75"/>
  </sheetData>
  <mergeCells count="44">
    <mergeCell ref="A45:B45"/>
    <mergeCell ref="A32:B32"/>
    <mergeCell ref="A33:B33"/>
    <mergeCell ref="A34:B34"/>
    <mergeCell ref="A35:B35"/>
    <mergeCell ref="A36:B36"/>
    <mergeCell ref="A37:B37"/>
    <mergeCell ref="A43:B43"/>
    <mergeCell ref="A44:B44"/>
    <mergeCell ref="A38:B38"/>
    <mergeCell ref="A39:B39"/>
    <mergeCell ref="A40:B40"/>
    <mergeCell ref="A41:B41"/>
    <mergeCell ref="A42:B4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T1"/>
    <mergeCell ref="A2:T2"/>
    <mergeCell ref="A3:T3"/>
    <mergeCell ref="B5:T5"/>
    <mergeCell ref="D6:J6"/>
    <mergeCell ref="L6:T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ACCD9-29C1-4D42-8A9F-89829C544D2B}">
  <dimension ref="A1:Q30"/>
  <sheetViews>
    <sheetView rightToLeft="1" workbookViewId="0">
      <selection activeCell="M33" sqref="M33"/>
    </sheetView>
  </sheetViews>
  <sheetFormatPr defaultColWidth="9.140625" defaultRowHeight="27" x14ac:dyDescent="0.75"/>
  <cols>
    <col min="1" max="1" width="71.42578125" style="99" customWidth="1"/>
    <col min="2" max="2" width="9.42578125" style="74" bestFit="1" customWidth="1"/>
    <col min="3" max="3" width="14.85546875" style="43" bestFit="1" customWidth="1"/>
    <col min="4" max="4" width="24.28515625" style="43" bestFit="1" customWidth="1"/>
    <col min="5" max="5" width="20.85546875" style="43" bestFit="1" customWidth="1"/>
    <col min="6" max="6" width="11.28515625" style="43" bestFit="1" customWidth="1"/>
    <col min="7" max="7" width="19.5703125" style="43" bestFit="1" customWidth="1"/>
    <col min="8" max="8" width="20.85546875" style="43" bestFit="1" customWidth="1"/>
    <col min="9" max="9" width="7.85546875" style="14" bestFit="1" customWidth="1"/>
    <col min="10" max="10" width="17.42578125" style="14" bestFit="1" customWidth="1"/>
    <col min="11" max="18" width="7.28515625" style="14" customWidth="1"/>
    <col min="19" max="16384" width="9.140625" style="14"/>
  </cols>
  <sheetData>
    <row r="1" spans="1:17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x14ac:dyDescent="0.75">
      <c r="A4" s="100" t="s">
        <v>269</v>
      </c>
    </row>
    <row r="5" spans="1:17" x14ac:dyDescent="0.75">
      <c r="A5" s="164" t="s">
        <v>270</v>
      </c>
      <c r="B5" s="164"/>
      <c r="C5" s="164"/>
      <c r="D5" s="164"/>
      <c r="E5" s="164"/>
      <c r="F5" s="164"/>
      <c r="G5" s="164"/>
      <c r="H5" s="164"/>
      <c r="I5" s="96"/>
      <c r="J5" s="96"/>
      <c r="K5" s="96"/>
      <c r="L5" s="96"/>
      <c r="M5" s="96"/>
      <c r="N5" s="96"/>
      <c r="O5" s="96"/>
      <c r="P5" s="96"/>
      <c r="Q5" s="96"/>
    </row>
    <row r="6" spans="1:17" x14ac:dyDescent="0.75">
      <c r="C6" s="98"/>
      <c r="D6" s="98"/>
      <c r="E6" s="98"/>
      <c r="F6" s="98"/>
      <c r="G6" s="98"/>
      <c r="H6" s="98"/>
      <c r="I6" s="97"/>
      <c r="J6" s="97"/>
      <c r="K6" s="97"/>
      <c r="L6" s="97"/>
      <c r="M6" s="97"/>
      <c r="N6" s="97"/>
      <c r="O6" s="97"/>
      <c r="P6" s="97"/>
      <c r="Q6" s="97"/>
    </row>
    <row r="7" spans="1:17" ht="54" x14ac:dyDescent="0.75">
      <c r="A7" s="118" t="s">
        <v>271</v>
      </c>
      <c r="B7" s="119" t="s">
        <v>330</v>
      </c>
      <c r="C7" s="120" t="s">
        <v>52</v>
      </c>
      <c r="D7" s="120" t="s">
        <v>331</v>
      </c>
      <c r="E7" s="120" t="s">
        <v>332</v>
      </c>
      <c r="F7" s="120" t="s">
        <v>333</v>
      </c>
      <c r="G7" s="120" t="s">
        <v>326</v>
      </c>
      <c r="H7" s="120" t="s">
        <v>334</v>
      </c>
      <c r="I7" s="118" t="s">
        <v>335</v>
      </c>
      <c r="J7" s="118" t="s">
        <v>336</v>
      </c>
      <c r="K7" s="97"/>
      <c r="L7" s="97"/>
      <c r="M7" s="97"/>
      <c r="N7" s="97"/>
      <c r="O7" s="97"/>
      <c r="P7" s="97"/>
      <c r="Q7" s="97"/>
    </row>
    <row r="8" spans="1:17" x14ac:dyDescent="0.75">
      <c r="C8" s="98"/>
      <c r="D8" s="121" t="s">
        <v>337</v>
      </c>
      <c r="E8" s="121" t="s">
        <v>337</v>
      </c>
      <c r="F8" s="121" t="s">
        <v>337</v>
      </c>
      <c r="G8" s="121" t="s">
        <v>337</v>
      </c>
      <c r="H8" s="121" t="s">
        <v>337</v>
      </c>
      <c r="I8" s="122" t="s">
        <v>338</v>
      </c>
      <c r="J8" s="122" t="s">
        <v>338</v>
      </c>
      <c r="K8" s="97"/>
      <c r="L8" s="97"/>
      <c r="M8" s="97"/>
      <c r="N8" s="97"/>
      <c r="O8" s="97"/>
      <c r="P8" s="97"/>
      <c r="Q8" s="97"/>
    </row>
    <row r="9" spans="1:17" x14ac:dyDescent="0.75">
      <c r="A9" s="99" t="s">
        <v>339</v>
      </c>
      <c r="B9" s="74" t="s">
        <v>340</v>
      </c>
      <c r="C9" s="98">
        <v>1000000</v>
      </c>
      <c r="D9" s="98">
        <v>1000000000000</v>
      </c>
      <c r="E9" s="98">
        <v>18340947105</v>
      </c>
      <c r="F9" s="98">
        <v>0</v>
      </c>
      <c r="G9" s="98">
        <v>0</v>
      </c>
      <c r="H9" s="98">
        <v>18340947105</v>
      </c>
      <c r="I9" s="97">
        <v>0.23</v>
      </c>
      <c r="J9" s="97">
        <v>0.35399999999999998</v>
      </c>
      <c r="K9" s="97"/>
      <c r="L9" s="97"/>
      <c r="M9" s="97"/>
      <c r="N9" s="97"/>
      <c r="O9" s="97"/>
      <c r="P9" s="97"/>
      <c r="Q9" s="97"/>
    </row>
    <row r="10" spans="1:17" x14ac:dyDescent="0.75">
      <c r="A10" s="99" t="s">
        <v>341</v>
      </c>
      <c r="B10" s="74" t="s">
        <v>342</v>
      </c>
      <c r="C10" s="98">
        <v>595000</v>
      </c>
      <c r="D10" s="98">
        <v>595000000000</v>
      </c>
      <c r="E10" s="98">
        <v>12058043456</v>
      </c>
      <c r="F10" s="98">
        <v>0</v>
      </c>
      <c r="G10" s="98">
        <v>0</v>
      </c>
      <c r="H10" s="98">
        <v>12058043456</v>
      </c>
      <c r="I10" s="97">
        <v>0.23</v>
      </c>
      <c r="J10" s="97">
        <v>0.39</v>
      </c>
      <c r="K10" s="97"/>
      <c r="L10" s="97"/>
      <c r="M10" s="97"/>
      <c r="N10" s="97"/>
      <c r="O10" s="97"/>
      <c r="P10" s="97"/>
      <c r="Q10" s="97"/>
    </row>
    <row r="11" spans="1:17" ht="81" x14ac:dyDescent="0.75">
      <c r="A11" s="99" t="s">
        <v>343</v>
      </c>
      <c r="B11" s="74" t="s">
        <v>56</v>
      </c>
      <c r="C11" s="98">
        <v>7000000</v>
      </c>
      <c r="D11" s="98">
        <v>7000000000000</v>
      </c>
      <c r="E11" s="98">
        <v>0</v>
      </c>
      <c r="F11" s="98">
        <v>0</v>
      </c>
      <c r="G11" s="98">
        <v>0</v>
      </c>
      <c r="H11" s="98">
        <v>0</v>
      </c>
      <c r="I11" s="97">
        <v>0.23</v>
      </c>
      <c r="J11" s="97" t="s">
        <v>56</v>
      </c>
      <c r="K11" s="97"/>
      <c r="L11" s="97"/>
      <c r="M11" s="97"/>
      <c r="N11" s="97"/>
      <c r="O11" s="97"/>
      <c r="P11" s="97"/>
      <c r="Q11" s="97"/>
    </row>
    <row r="12" spans="1:17" x14ac:dyDescent="0.75">
      <c r="A12" s="99" t="s">
        <v>344</v>
      </c>
      <c r="B12" s="74" t="s">
        <v>56</v>
      </c>
      <c r="C12" s="98">
        <v>7000000</v>
      </c>
      <c r="D12" s="98">
        <v>7000000000000</v>
      </c>
      <c r="E12" s="98">
        <v>178652212011</v>
      </c>
      <c r="F12" s="98">
        <v>0</v>
      </c>
      <c r="G12" s="98">
        <v>0</v>
      </c>
      <c r="H12" s="98">
        <v>178652212011</v>
      </c>
      <c r="I12" s="97">
        <v>0.23</v>
      </c>
      <c r="J12" s="97">
        <v>0.376</v>
      </c>
      <c r="K12" s="97"/>
      <c r="L12" s="97"/>
      <c r="M12" s="97"/>
      <c r="N12" s="97"/>
      <c r="O12" s="97"/>
      <c r="P12" s="97"/>
      <c r="Q12" s="97"/>
    </row>
    <row r="13" spans="1:17" ht="81" x14ac:dyDescent="0.75">
      <c r="A13" s="99" t="s">
        <v>345</v>
      </c>
      <c r="B13" s="74" t="s">
        <v>56</v>
      </c>
      <c r="C13" s="98">
        <v>8000000</v>
      </c>
      <c r="D13" s="98">
        <v>8000000000000</v>
      </c>
      <c r="E13" s="98">
        <v>0</v>
      </c>
      <c r="F13" s="98">
        <v>0</v>
      </c>
      <c r="G13" s="98">
        <v>0</v>
      </c>
      <c r="H13" s="98">
        <v>0</v>
      </c>
      <c r="I13" s="97">
        <v>0.23</v>
      </c>
      <c r="J13" s="97" t="s">
        <v>56</v>
      </c>
      <c r="K13" s="97"/>
      <c r="L13" s="97"/>
      <c r="M13" s="97"/>
      <c r="N13" s="97"/>
      <c r="O13" s="97"/>
      <c r="P13" s="97"/>
      <c r="Q13" s="97"/>
    </row>
    <row r="14" spans="1:17" x14ac:dyDescent="0.75">
      <c r="A14" s="99" t="s">
        <v>346</v>
      </c>
      <c r="B14" s="74" t="s">
        <v>56</v>
      </c>
      <c r="C14" s="98">
        <v>8000000</v>
      </c>
      <c r="D14" s="98">
        <v>8000000000000</v>
      </c>
      <c r="E14" s="98">
        <v>151425790877</v>
      </c>
      <c r="F14" s="98">
        <v>0</v>
      </c>
      <c r="G14" s="98">
        <v>0</v>
      </c>
      <c r="H14" s="98">
        <v>151425790877</v>
      </c>
      <c r="I14" s="97">
        <v>0.23</v>
      </c>
      <c r="J14" s="97">
        <v>0.37580000000000002</v>
      </c>
      <c r="K14" s="97"/>
      <c r="L14" s="97"/>
      <c r="M14" s="97"/>
      <c r="N14" s="97"/>
      <c r="O14" s="97"/>
      <c r="P14" s="97"/>
      <c r="Q14" s="97"/>
    </row>
    <row r="15" spans="1:17" ht="54" x14ac:dyDescent="0.75">
      <c r="A15" s="99" t="s">
        <v>347</v>
      </c>
      <c r="C15" s="98">
        <v>5000000</v>
      </c>
      <c r="D15" s="98">
        <v>5000000000000</v>
      </c>
      <c r="E15" s="98"/>
      <c r="F15" s="98"/>
      <c r="G15" s="98">
        <v>25000000000</v>
      </c>
      <c r="H15" s="98">
        <v>25000000000</v>
      </c>
      <c r="I15" s="97"/>
      <c r="J15" s="97" t="s">
        <v>56</v>
      </c>
      <c r="K15" s="97"/>
      <c r="L15" s="97"/>
      <c r="M15" s="97"/>
      <c r="N15" s="97"/>
      <c r="O15" s="97"/>
      <c r="P15" s="97"/>
      <c r="Q15" s="97"/>
    </row>
    <row r="16" spans="1:17" x14ac:dyDescent="0.75">
      <c r="A16" s="99" t="s">
        <v>348</v>
      </c>
      <c r="C16" s="98">
        <v>5000000</v>
      </c>
      <c r="D16" s="98">
        <v>5000000000000</v>
      </c>
      <c r="E16" s="98">
        <v>0</v>
      </c>
      <c r="F16" s="98"/>
      <c r="G16" s="98"/>
      <c r="H16" s="98">
        <v>0</v>
      </c>
      <c r="I16" s="97"/>
      <c r="J16" s="97">
        <v>0.4</v>
      </c>
      <c r="K16" s="97"/>
      <c r="L16" s="97"/>
      <c r="M16" s="97"/>
      <c r="N16" s="97"/>
      <c r="O16" s="97"/>
      <c r="P16" s="97"/>
      <c r="Q16" s="97"/>
    </row>
    <row r="17" spans="1:17" x14ac:dyDescent="0.75">
      <c r="A17" s="99" t="s">
        <v>349</v>
      </c>
      <c r="B17" s="74" t="s">
        <v>350</v>
      </c>
      <c r="C17" s="98">
        <v>10979221</v>
      </c>
      <c r="D17" s="98">
        <v>13926400357030</v>
      </c>
      <c r="E17" s="98">
        <v>35567615643</v>
      </c>
      <c r="F17" s="98">
        <v>0</v>
      </c>
      <c r="G17" s="98">
        <v>0</v>
      </c>
      <c r="H17" s="98">
        <v>35567615643</v>
      </c>
      <c r="I17" s="97">
        <v>0.23</v>
      </c>
      <c r="J17" s="97">
        <v>0.38500000000000001</v>
      </c>
      <c r="K17" s="97"/>
      <c r="L17" s="97"/>
      <c r="M17" s="97"/>
      <c r="N17" s="97"/>
      <c r="O17" s="97"/>
      <c r="P17" s="97"/>
      <c r="Q17" s="97"/>
    </row>
    <row r="18" spans="1:17" x14ac:dyDescent="0.75">
      <c r="A18" s="99" t="s">
        <v>98</v>
      </c>
      <c r="B18" s="74" t="s">
        <v>351</v>
      </c>
      <c r="C18" s="98">
        <v>766100</v>
      </c>
      <c r="D18" s="98">
        <v>3001257612300</v>
      </c>
      <c r="E18" s="98">
        <v>55653388784</v>
      </c>
      <c r="F18" s="98">
        <v>0</v>
      </c>
      <c r="G18" s="98">
        <v>0</v>
      </c>
      <c r="H18" s="98">
        <v>55653388784</v>
      </c>
      <c r="I18" s="97">
        <v>0</v>
      </c>
      <c r="J18" s="97">
        <v>0.37</v>
      </c>
      <c r="K18" s="97"/>
      <c r="L18" s="97"/>
      <c r="M18" s="97"/>
      <c r="N18" s="97"/>
      <c r="O18" s="97"/>
      <c r="P18" s="97"/>
      <c r="Q18" s="97"/>
    </row>
    <row r="19" spans="1:17" x14ac:dyDescent="0.75">
      <c r="A19" s="99" t="s">
        <v>349</v>
      </c>
      <c r="B19" s="74" t="s">
        <v>352</v>
      </c>
      <c r="C19" s="98">
        <v>583960</v>
      </c>
      <c r="D19" s="98">
        <v>553010120000</v>
      </c>
      <c r="E19" s="98">
        <v>665015472</v>
      </c>
      <c r="F19" s="98">
        <v>0</v>
      </c>
      <c r="G19" s="98">
        <v>0</v>
      </c>
      <c r="H19" s="98">
        <v>665015472</v>
      </c>
      <c r="I19" s="97">
        <v>0.23</v>
      </c>
      <c r="J19" s="97">
        <v>0.39</v>
      </c>
      <c r="K19" s="97"/>
      <c r="L19" s="97"/>
      <c r="M19" s="97"/>
      <c r="N19" s="97"/>
      <c r="O19" s="97"/>
      <c r="P19" s="97"/>
      <c r="Q19" s="97"/>
    </row>
    <row r="20" spans="1:17" x14ac:dyDescent="0.75">
      <c r="A20" s="99" t="s">
        <v>349</v>
      </c>
      <c r="B20" s="74" t="s">
        <v>353</v>
      </c>
      <c r="C20" s="43">
        <v>108332</v>
      </c>
      <c r="D20" s="43">
        <v>100000185880</v>
      </c>
      <c r="E20" s="43">
        <v>152051466</v>
      </c>
      <c r="F20" s="43">
        <v>0</v>
      </c>
      <c r="G20" s="43">
        <v>0</v>
      </c>
      <c r="H20" s="43">
        <v>152051466</v>
      </c>
      <c r="I20" s="14">
        <v>0.23</v>
      </c>
      <c r="J20" s="14">
        <v>0.39</v>
      </c>
    </row>
    <row r="21" spans="1:17" x14ac:dyDescent="0.75">
      <c r="A21" s="99" t="s">
        <v>349</v>
      </c>
      <c r="B21" s="74" t="s">
        <v>354</v>
      </c>
      <c r="C21" s="43">
        <v>302187</v>
      </c>
      <c r="D21" s="43">
        <v>270001062630</v>
      </c>
      <c r="E21" s="43">
        <v>4500849018</v>
      </c>
      <c r="F21" s="43">
        <v>0</v>
      </c>
      <c r="G21" s="43">
        <v>0</v>
      </c>
      <c r="H21" s="43">
        <v>4500849018</v>
      </c>
      <c r="I21" s="14">
        <v>0.23</v>
      </c>
      <c r="J21" s="14">
        <v>0.39</v>
      </c>
    </row>
    <row r="22" spans="1:17" x14ac:dyDescent="0.75">
      <c r="A22" s="99" t="s">
        <v>349</v>
      </c>
      <c r="B22" s="74" t="s">
        <v>355</v>
      </c>
      <c r="C22" s="43">
        <v>4800</v>
      </c>
      <c r="D22" s="43">
        <v>3330817014</v>
      </c>
      <c r="E22" s="43">
        <v>35567615643</v>
      </c>
      <c r="F22" s="43">
        <v>0</v>
      </c>
      <c r="G22" s="43">
        <v>0</v>
      </c>
      <c r="H22" s="43">
        <v>35567615643</v>
      </c>
      <c r="I22" s="14">
        <v>0.23</v>
      </c>
      <c r="J22" s="14">
        <v>0.39</v>
      </c>
    </row>
    <row r="23" spans="1:17" x14ac:dyDescent="0.75">
      <c r="A23" s="99" t="s">
        <v>349</v>
      </c>
      <c r="B23" s="74" t="s">
        <v>356</v>
      </c>
      <c r="C23" s="43">
        <v>4078762</v>
      </c>
      <c r="D23" s="43">
        <v>3400737665293</v>
      </c>
      <c r="E23" s="43">
        <v>1062326987</v>
      </c>
      <c r="F23" s="43">
        <v>0</v>
      </c>
      <c r="G23" s="43">
        <v>0</v>
      </c>
      <c r="H23" s="43">
        <v>1062326987</v>
      </c>
      <c r="I23" s="14">
        <v>0.23</v>
      </c>
      <c r="J23" s="14">
        <v>0.39</v>
      </c>
    </row>
    <row r="24" spans="1:17" x14ac:dyDescent="0.75">
      <c r="A24" s="99" t="s">
        <v>349</v>
      </c>
      <c r="B24" s="74" t="s">
        <v>357</v>
      </c>
      <c r="C24" s="43">
        <v>2418000</v>
      </c>
      <c r="D24" s="43">
        <v>1968097561775</v>
      </c>
      <c r="E24" s="43">
        <v>953369550</v>
      </c>
      <c r="F24" s="43">
        <v>0</v>
      </c>
      <c r="G24" s="43">
        <v>0</v>
      </c>
      <c r="H24" s="43">
        <v>953369550</v>
      </c>
      <c r="I24" s="14">
        <v>0.23</v>
      </c>
      <c r="J24" s="14">
        <v>0.39</v>
      </c>
    </row>
    <row r="25" spans="1:17" x14ac:dyDescent="0.75">
      <c r="A25" s="99" t="s">
        <v>349</v>
      </c>
      <c r="B25" s="74" t="s">
        <v>358</v>
      </c>
      <c r="C25" s="43">
        <v>4783460</v>
      </c>
      <c r="D25" s="43">
        <v>4372928360000</v>
      </c>
      <c r="E25" s="43">
        <v>2342341124</v>
      </c>
      <c r="F25" s="43">
        <v>0</v>
      </c>
      <c r="G25" s="43">
        <v>0</v>
      </c>
      <c r="H25" s="43">
        <v>2342341124</v>
      </c>
      <c r="I25" s="14">
        <v>0.23</v>
      </c>
      <c r="J25" s="14">
        <v>0.39</v>
      </c>
    </row>
    <row r="26" spans="1:17" x14ac:dyDescent="0.75">
      <c r="A26" s="99" t="s">
        <v>349</v>
      </c>
      <c r="B26" s="74" t="s">
        <v>359</v>
      </c>
      <c r="C26" s="43">
        <v>2800627</v>
      </c>
      <c r="D26" s="43">
        <v>2446981861201</v>
      </c>
      <c r="E26" s="43">
        <v>7404606901</v>
      </c>
      <c r="F26" s="43">
        <v>0</v>
      </c>
      <c r="G26" s="43">
        <v>0</v>
      </c>
      <c r="H26" s="43">
        <v>7404606901</v>
      </c>
      <c r="I26" s="14">
        <v>0.23</v>
      </c>
      <c r="J26" s="14">
        <v>0.39</v>
      </c>
    </row>
    <row r="27" spans="1:17" x14ac:dyDescent="0.75">
      <c r="A27" s="99" t="s">
        <v>349</v>
      </c>
      <c r="B27" s="74" t="s">
        <v>360</v>
      </c>
      <c r="C27" s="43">
        <v>1002556</v>
      </c>
      <c r="D27" s="43">
        <v>933951092920</v>
      </c>
      <c r="E27" s="43">
        <v>5056712343</v>
      </c>
      <c r="F27" s="43">
        <v>0</v>
      </c>
      <c r="G27" s="43">
        <v>0</v>
      </c>
      <c r="H27" s="43">
        <v>5056712343</v>
      </c>
      <c r="I27" s="14">
        <v>0.23</v>
      </c>
      <c r="J27" s="14">
        <v>0.39</v>
      </c>
    </row>
    <row r="28" spans="1:17" x14ac:dyDescent="0.75">
      <c r="A28" s="99" t="s">
        <v>171</v>
      </c>
      <c r="B28" s="74" t="s">
        <v>361</v>
      </c>
      <c r="C28" s="43">
        <v>7100000</v>
      </c>
      <c r="D28" s="43">
        <v>6925908000000</v>
      </c>
      <c r="F28" s="43">
        <v>0</v>
      </c>
      <c r="G28" s="43">
        <v>0</v>
      </c>
      <c r="H28" s="43" t="s">
        <v>56</v>
      </c>
      <c r="I28" s="14">
        <v>0.23</v>
      </c>
      <c r="J28" s="14">
        <v>0.38</v>
      </c>
    </row>
    <row r="29" spans="1:17" x14ac:dyDescent="0.75">
      <c r="A29" s="99" t="s">
        <v>168</v>
      </c>
      <c r="B29" s="74" t="s">
        <v>362</v>
      </c>
      <c r="C29" s="43">
        <v>1800000</v>
      </c>
      <c r="D29" s="43">
        <v>1755864000000</v>
      </c>
      <c r="F29" s="43">
        <v>0</v>
      </c>
      <c r="G29" s="43">
        <v>0</v>
      </c>
      <c r="H29" s="43" t="s">
        <v>56</v>
      </c>
      <c r="I29" s="14">
        <v>0.23</v>
      </c>
      <c r="J29" s="14">
        <v>0.38</v>
      </c>
    </row>
    <row r="30" spans="1:17" x14ac:dyDescent="0.75">
      <c r="A30" s="99" t="s">
        <v>174</v>
      </c>
      <c r="B30" s="74" t="s">
        <v>363</v>
      </c>
      <c r="C30" s="43">
        <v>1100000</v>
      </c>
      <c r="D30" s="43">
        <v>1073028000000</v>
      </c>
      <c r="F30" s="43">
        <v>0</v>
      </c>
      <c r="G30" s="43">
        <v>0</v>
      </c>
      <c r="H30" s="43" t="s">
        <v>56</v>
      </c>
      <c r="I30" s="14">
        <v>0.23</v>
      </c>
      <c r="J30" s="14">
        <v>0.38</v>
      </c>
    </row>
  </sheetData>
  <mergeCells count="4">
    <mergeCell ref="A5:H5"/>
    <mergeCell ref="A1:Q1"/>
    <mergeCell ref="A2:Q2"/>
    <mergeCell ref="A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56"/>
  <sheetViews>
    <sheetView rightToLeft="1" topLeftCell="A12" workbookViewId="0">
      <selection activeCell="M33" sqref="M33"/>
    </sheetView>
  </sheetViews>
  <sheetFormatPr defaultColWidth="9.140625" defaultRowHeight="27" x14ac:dyDescent="0.75"/>
  <cols>
    <col min="1" max="1" width="7" style="14" bestFit="1" customWidth="1"/>
    <col min="2" max="2" width="38.85546875" style="14" bestFit="1" customWidth="1"/>
    <col min="3" max="3" width="1.28515625" style="14" customWidth="1"/>
    <col min="4" max="4" width="23.140625" style="14" bestFit="1" customWidth="1"/>
    <col min="5" max="5" width="2.7109375" style="14" bestFit="1" customWidth="1"/>
    <col min="6" max="6" width="23.140625" style="14" bestFit="1" customWidth="1"/>
    <col min="7" max="7" width="1.28515625" style="14" customWidth="1"/>
    <col min="8" max="16384" width="9.140625" style="14"/>
  </cols>
  <sheetData>
    <row r="1" spans="1:7" x14ac:dyDescent="0.75">
      <c r="A1" s="144" t="s">
        <v>0</v>
      </c>
      <c r="B1" s="144"/>
      <c r="C1" s="144"/>
      <c r="D1" s="144"/>
      <c r="E1" s="144"/>
      <c r="F1" s="144"/>
      <c r="G1" s="144"/>
    </row>
    <row r="2" spans="1:7" x14ac:dyDescent="0.75">
      <c r="A2" s="144" t="s">
        <v>229</v>
      </c>
      <c r="B2" s="144"/>
      <c r="C2" s="144"/>
      <c r="D2" s="144"/>
      <c r="E2" s="144"/>
      <c r="F2" s="144"/>
      <c r="G2" s="144"/>
    </row>
    <row r="3" spans="1:7" x14ac:dyDescent="0.75">
      <c r="A3" s="144" t="s">
        <v>2</v>
      </c>
      <c r="B3" s="144"/>
      <c r="C3" s="144"/>
      <c r="D3" s="144"/>
      <c r="E3" s="144"/>
      <c r="F3" s="144"/>
      <c r="G3" s="144"/>
    </row>
    <row r="5" spans="1:7" x14ac:dyDescent="0.75">
      <c r="A5" s="15" t="s">
        <v>272</v>
      </c>
      <c r="B5" s="141" t="s">
        <v>273</v>
      </c>
      <c r="C5" s="141"/>
      <c r="D5" s="141"/>
      <c r="E5" s="141"/>
      <c r="F5" s="141"/>
      <c r="G5" s="141"/>
    </row>
    <row r="6" spans="1:7" x14ac:dyDescent="0.75">
      <c r="D6" s="26"/>
      <c r="E6" s="26"/>
      <c r="F6" s="26"/>
    </row>
    <row r="7" spans="1:7" x14ac:dyDescent="0.75">
      <c r="A7" s="26"/>
      <c r="B7" s="26"/>
      <c r="D7" s="79" t="s">
        <v>248</v>
      </c>
      <c r="F7" s="79" t="s">
        <v>249</v>
      </c>
    </row>
    <row r="8" spans="1:7" ht="52.5" x14ac:dyDescent="0.75">
      <c r="A8" s="37"/>
      <c r="B8" s="80" t="s">
        <v>274</v>
      </c>
      <c r="C8" s="81"/>
      <c r="D8" s="82" t="s">
        <v>275</v>
      </c>
      <c r="E8" s="83"/>
      <c r="F8" s="84" t="s">
        <v>275</v>
      </c>
    </row>
    <row r="9" spans="1:7" x14ac:dyDescent="0.75">
      <c r="A9" s="37"/>
      <c r="B9" s="37" t="s">
        <v>315</v>
      </c>
      <c r="D9" s="20">
        <v>217039802718</v>
      </c>
      <c r="F9" s="20">
        <v>900170252301</v>
      </c>
    </row>
    <row r="10" spans="1:7" x14ac:dyDescent="0.75">
      <c r="A10" s="37"/>
      <c r="B10" s="37" t="s">
        <v>316</v>
      </c>
      <c r="D10" s="20">
        <v>711851759155</v>
      </c>
      <c r="F10" s="20">
        <f>2561406588571+3164</f>
        <v>2561406591735</v>
      </c>
    </row>
    <row r="11" spans="1:7" x14ac:dyDescent="0.75">
      <c r="A11" s="37"/>
      <c r="B11" s="37" t="s">
        <v>317</v>
      </c>
      <c r="D11" s="20">
        <v>284799140371</v>
      </c>
      <c r="F11" s="20">
        <v>770743273932</v>
      </c>
    </row>
    <row r="12" spans="1:7" x14ac:dyDescent="0.75">
      <c r="A12" s="37"/>
      <c r="B12" s="37" t="s">
        <v>318</v>
      </c>
      <c r="D12" s="20">
        <v>40087</v>
      </c>
      <c r="F12" s="20">
        <v>194811</v>
      </c>
    </row>
    <row r="13" spans="1:7" x14ac:dyDescent="0.75">
      <c r="A13" s="37"/>
      <c r="B13" s="37" t="s">
        <v>319</v>
      </c>
      <c r="D13" s="20">
        <v>939580448229</v>
      </c>
      <c r="F13" s="20">
        <v>3125842091013</v>
      </c>
    </row>
    <row r="14" spans="1:7" x14ac:dyDescent="0.75">
      <c r="A14" s="37"/>
      <c r="B14" s="37" t="s">
        <v>210</v>
      </c>
      <c r="D14" s="20">
        <v>2082</v>
      </c>
      <c r="F14" s="20">
        <v>8144</v>
      </c>
    </row>
    <row r="15" spans="1:7" x14ac:dyDescent="0.75">
      <c r="A15" s="37"/>
      <c r="B15" s="37" t="s">
        <v>320</v>
      </c>
      <c r="D15" s="20">
        <v>253178</v>
      </c>
      <c r="F15" s="20">
        <v>3851645</v>
      </c>
    </row>
    <row r="16" spans="1:7" x14ac:dyDescent="0.75">
      <c r="A16" s="37"/>
      <c r="B16" s="37" t="s">
        <v>321</v>
      </c>
      <c r="D16" s="20">
        <v>72885543701</v>
      </c>
      <c r="F16" s="20">
        <v>307863102144</v>
      </c>
    </row>
    <row r="17" spans="1:6" x14ac:dyDescent="0.75">
      <c r="A17" s="37"/>
      <c r="B17" s="37" t="s">
        <v>322</v>
      </c>
      <c r="D17" s="20">
        <v>13313</v>
      </c>
      <c r="F17" s="20">
        <v>64699</v>
      </c>
    </row>
    <row r="18" spans="1:6" x14ac:dyDescent="0.75">
      <c r="A18" s="37"/>
      <c r="B18" s="37" t="s">
        <v>323</v>
      </c>
      <c r="D18" s="20">
        <v>455364397336</v>
      </c>
      <c r="F18" s="20">
        <v>1625874857622</v>
      </c>
    </row>
    <row r="19" spans="1:6" x14ac:dyDescent="0.75">
      <c r="A19" s="37"/>
      <c r="B19" s="37" t="s">
        <v>324</v>
      </c>
      <c r="D19" s="20">
        <v>283497</v>
      </c>
      <c r="F19" s="20">
        <v>46685506969</v>
      </c>
    </row>
    <row r="20" spans="1:6" x14ac:dyDescent="0.75">
      <c r="A20" s="37"/>
      <c r="B20" s="37" t="s">
        <v>325</v>
      </c>
      <c r="D20" s="20">
        <v>2020057423</v>
      </c>
      <c r="F20" s="20">
        <v>2020057423</v>
      </c>
    </row>
    <row r="21" spans="1:6" ht="28.5" thickBot="1" x14ac:dyDescent="0.8">
      <c r="A21" s="37"/>
      <c r="B21" s="85"/>
      <c r="C21" s="81"/>
      <c r="D21" s="86">
        <f>SUM(D9:D20)</f>
        <v>2683541741090</v>
      </c>
      <c r="E21" s="87">
        <f t="shared" ref="E21:F21" si="0">SUM(E9:E20)</f>
        <v>0</v>
      </c>
      <c r="F21" s="86">
        <f t="shared" si="0"/>
        <v>9340609852438</v>
      </c>
    </row>
    <row r="22" spans="1:6" ht="27.75" thickTop="1" x14ac:dyDescent="0.75">
      <c r="A22" s="37"/>
      <c r="B22" s="37"/>
      <c r="D22" s="20"/>
      <c r="F22" s="35"/>
    </row>
    <row r="23" spans="1:6" x14ac:dyDescent="0.75">
      <c r="A23" s="37"/>
      <c r="B23" s="37"/>
      <c r="D23" s="20"/>
      <c r="F23" s="35"/>
    </row>
    <row r="24" spans="1:6" x14ac:dyDescent="0.75">
      <c r="A24" s="37"/>
      <c r="B24" s="37"/>
      <c r="D24" s="20"/>
      <c r="F24" s="35"/>
    </row>
    <row r="25" spans="1:6" x14ac:dyDescent="0.75">
      <c r="A25" s="37"/>
      <c r="B25" s="37"/>
      <c r="D25" s="20"/>
      <c r="F25" s="35"/>
    </row>
    <row r="26" spans="1:6" x14ac:dyDescent="0.75">
      <c r="A26" s="37"/>
      <c r="B26" s="37"/>
      <c r="D26" s="20"/>
      <c r="F26" s="35"/>
    </row>
    <row r="27" spans="1:6" x14ac:dyDescent="0.75">
      <c r="A27" s="137"/>
      <c r="B27" s="137"/>
      <c r="D27" s="20"/>
      <c r="F27" s="35"/>
    </row>
    <row r="28" spans="1:6" x14ac:dyDescent="0.75">
      <c r="A28" s="137"/>
      <c r="B28" s="137"/>
      <c r="D28" s="20"/>
      <c r="F28" s="35"/>
    </row>
    <row r="29" spans="1:6" x14ac:dyDescent="0.75">
      <c r="A29" s="137"/>
      <c r="B29" s="137"/>
      <c r="D29" s="20"/>
      <c r="F29" s="35"/>
    </row>
    <row r="30" spans="1:6" x14ac:dyDescent="0.75">
      <c r="A30" s="137"/>
      <c r="B30" s="137"/>
      <c r="D30" s="20"/>
      <c r="F30" s="35"/>
    </row>
    <row r="31" spans="1:6" x14ac:dyDescent="0.75">
      <c r="A31" s="137"/>
      <c r="B31" s="137"/>
      <c r="D31" s="20"/>
      <c r="F31" s="35"/>
    </row>
    <row r="32" spans="1:6" x14ac:dyDescent="0.75">
      <c r="A32" s="137"/>
      <c r="B32" s="137"/>
      <c r="D32" s="20"/>
      <c r="F32" s="35"/>
    </row>
    <row r="33" spans="1:6" x14ac:dyDescent="0.75">
      <c r="A33" s="137"/>
      <c r="B33" s="137"/>
      <c r="D33" s="20"/>
      <c r="F33" s="35"/>
    </row>
    <row r="34" spans="1:6" x14ac:dyDescent="0.75">
      <c r="A34" s="137"/>
      <c r="B34" s="137"/>
      <c r="D34" s="20"/>
      <c r="F34" s="35"/>
    </row>
    <row r="35" spans="1:6" x14ac:dyDescent="0.75">
      <c r="A35" s="137"/>
      <c r="B35" s="137"/>
      <c r="D35" s="20"/>
      <c r="F35" s="35"/>
    </row>
    <row r="36" spans="1:6" x14ac:dyDescent="0.75">
      <c r="A36" s="137"/>
      <c r="B36" s="137"/>
      <c r="D36" s="20"/>
      <c r="F36" s="35"/>
    </row>
    <row r="37" spans="1:6" x14ac:dyDescent="0.75">
      <c r="A37" s="137"/>
      <c r="B37" s="137"/>
      <c r="D37" s="20"/>
      <c r="F37" s="35"/>
    </row>
    <row r="38" spans="1:6" x14ac:dyDescent="0.75">
      <c r="A38" s="137"/>
      <c r="B38" s="137"/>
      <c r="D38" s="20"/>
      <c r="F38" s="35"/>
    </row>
    <row r="39" spans="1:6" x14ac:dyDescent="0.75">
      <c r="A39" s="137"/>
      <c r="B39" s="137"/>
      <c r="D39" s="20"/>
      <c r="F39" s="35"/>
    </row>
    <row r="40" spans="1:6" x14ac:dyDescent="0.75">
      <c r="A40" s="137"/>
      <c r="B40" s="137"/>
      <c r="D40" s="20"/>
      <c r="F40" s="35"/>
    </row>
    <row r="41" spans="1:6" x14ac:dyDescent="0.75">
      <c r="A41" s="137"/>
      <c r="B41" s="137"/>
      <c r="D41" s="20"/>
      <c r="F41" s="35"/>
    </row>
    <row r="42" spans="1:6" x14ac:dyDescent="0.75">
      <c r="A42" s="137"/>
      <c r="B42" s="137"/>
      <c r="D42" s="20"/>
      <c r="F42" s="35"/>
    </row>
    <row r="43" spans="1:6" x14ac:dyDescent="0.75">
      <c r="A43" s="137"/>
      <c r="B43" s="137"/>
      <c r="D43" s="20"/>
      <c r="F43" s="35"/>
    </row>
    <row r="44" spans="1:6" x14ac:dyDescent="0.75">
      <c r="A44" s="137"/>
      <c r="B44" s="137"/>
      <c r="D44" s="20"/>
      <c r="F44" s="35"/>
    </row>
    <row r="45" spans="1:6" x14ac:dyDescent="0.75">
      <c r="A45" s="137"/>
      <c r="B45" s="137"/>
      <c r="D45" s="20"/>
      <c r="F45" s="35"/>
    </row>
    <row r="46" spans="1:6" x14ac:dyDescent="0.75">
      <c r="A46" s="137"/>
      <c r="B46" s="137"/>
      <c r="D46" s="20"/>
      <c r="F46" s="35"/>
    </row>
    <row r="47" spans="1:6" x14ac:dyDescent="0.75">
      <c r="A47" s="137"/>
      <c r="B47" s="137"/>
      <c r="D47" s="20"/>
      <c r="F47" s="35"/>
    </row>
    <row r="48" spans="1:6" x14ac:dyDescent="0.75">
      <c r="A48" s="137"/>
      <c r="B48" s="137"/>
      <c r="D48" s="20"/>
      <c r="F48" s="35"/>
    </row>
    <row r="49" spans="1:6" x14ac:dyDescent="0.75">
      <c r="A49" s="137"/>
      <c r="B49" s="137"/>
      <c r="D49" s="20"/>
      <c r="F49" s="35"/>
    </row>
    <row r="50" spans="1:6" x14ac:dyDescent="0.75">
      <c r="A50" s="137"/>
      <c r="B50" s="137"/>
      <c r="D50" s="20"/>
      <c r="F50" s="35"/>
    </row>
    <row r="51" spans="1:6" x14ac:dyDescent="0.75">
      <c r="A51" s="137"/>
      <c r="B51" s="137"/>
      <c r="D51" s="20"/>
      <c r="F51" s="35"/>
    </row>
    <row r="52" spans="1:6" x14ac:dyDescent="0.75">
      <c r="A52" s="137"/>
      <c r="B52" s="137"/>
      <c r="D52" s="20"/>
      <c r="F52" s="35"/>
    </row>
    <row r="53" spans="1:6" x14ac:dyDescent="0.75">
      <c r="A53" s="137"/>
      <c r="B53" s="137"/>
      <c r="D53" s="20"/>
      <c r="F53" s="35"/>
    </row>
    <row r="54" spans="1:6" x14ac:dyDescent="0.75">
      <c r="A54" s="137"/>
      <c r="B54" s="137"/>
      <c r="D54" s="20"/>
      <c r="F54" s="35"/>
    </row>
    <row r="55" spans="1:6" x14ac:dyDescent="0.75">
      <c r="A55" s="137"/>
      <c r="B55" s="137"/>
      <c r="D55" s="20"/>
      <c r="F55" s="35"/>
    </row>
    <row r="56" spans="1:6" x14ac:dyDescent="0.75">
      <c r="A56" s="137"/>
      <c r="B56" s="137"/>
      <c r="D56" s="20"/>
      <c r="F56" s="35"/>
    </row>
    <row r="57" spans="1:6" x14ac:dyDescent="0.75">
      <c r="A57" s="137"/>
      <c r="B57" s="137"/>
      <c r="D57" s="20"/>
      <c r="F57" s="35"/>
    </row>
    <row r="58" spans="1:6" x14ac:dyDescent="0.75">
      <c r="A58" s="137"/>
      <c r="B58" s="137"/>
      <c r="D58" s="20"/>
      <c r="F58" s="35"/>
    </row>
    <row r="59" spans="1:6" x14ac:dyDescent="0.75">
      <c r="A59" s="137"/>
      <c r="B59" s="137"/>
      <c r="D59" s="20"/>
      <c r="F59" s="35"/>
    </row>
    <row r="60" spans="1:6" x14ac:dyDescent="0.75">
      <c r="A60" s="137"/>
      <c r="B60" s="137"/>
      <c r="D60" s="20"/>
      <c r="F60" s="35"/>
    </row>
    <row r="61" spans="1:6" x14ac:dyDescent="0.75">
      <c r="A61" s="137"/>
      <c r="B61" s="137"/>
      <c r="D61" s="20"/>
      <c r="F61" s="35"/>
    </row>
    <row r="62" spans="1:6" x14ac:dyDescent="0.75">
      <c r="A62" s="137"/>
      <c r="B62" s="137"/>
      <c r="D62" s="20"/>
      <c r="F62" s="35"/>
    </row>
    <row r="63" spans="1:6" x14ac:dyDescent="0.75">
      <c r="A63" s="137"/>
      <c r="B63" s="137"/>
      <c r="D63" s="20"/>
      <c r="F63" s="35"/>
    </row>
    <row r="64" spans="1:6" x14ac:dyDescent="0.75">
      <c r="A64" s="137"/>
      <c r="B64" s="137"/>
      <c r="D64" s="20"/>
      <c r="F64" s="35"/>
    </row>
    <row r="65" spans="1:6" x14ac:dyDescent="0.75">
      <c r="A65" s="137"/>
      <c r="B65" s="137"/>
      <c r="D65" s="20"/>
      <c r="F65" s="35"/>
    </row>
    <row r="66" spans="1:6" x14ac:dyDescent="0.75">
      <c r="A66" s="137"/>
      <c r="B66" s="137"/>
      <c r="D66" s="20"/>
      <c r="F66" s="35"/>
    </row>
    <row r="67" spans="1:6" x14ac:dyDescent="0.75">
      <c r="A67" s="137"/>
      <c r="B67" s="137"/>
      <c r="D67" s="20"/>
      <c r="F67" s="35"/>
    </row>
    <row r="68" spans="1:6" x14ac:dyDescent="0.75">
      <c r="A68" s="137"/>
      <c r="B68" s="137"/>
      <c r="D68" s="20"/>
      <c r="F68" s="35"/>
    </row>
    <row r="69" spans="1:6" x14ac:dyDescent="0.75">
      <c r="A69" s="137"/>
      <c r="B69" s="137"/>
      <c r="D69" s="20"/>
      <c r="F69" s="35"/>
    </row>
    <row r="70" spans="1:6" x14ac:dyDescent="0.75">
      <c r="A70" s="137"/>
      <c r="B70" s="137"/>
      <c r="D70" s="20"/>
      <c r="F70" s="35"/>
    </row>
    <row r="71" spans="1:6" x14ac:dyDescent="0.75">
      <c r="A71" s="137"/>
      <c r="B71" s="137"/>
      <c r="D71" s="20"/>
      <c r="F71" s="35"/>
    </row>
    <row r="72" spans="1:6" x14ac:dyDescent="0.75">
      <c r="A72" s="137"/>
      <c r="B72" s="137"/>
      <c r="D72" s="20"/>
      <c r="F72" s="35"/>
    </row>
    <row r="73" spans="1:6" x14ac:dyDescent="0.75">
      <c r="A73" s="137"/>
      <c r="B73" s="137"/>
      <c r="D73" s="20"/>
      <c r="F73" s="35"/>
    </row>
    <row r="74" spans="1:6" x14ac:dyDescent="0.75">
      <c r="A74" s="137"/>
      <c r="B74" s="137"/>
      <c r="D74" s="20"/>
      <c r="F74" s="35"/>
    </row>
    <row r="75" spans="1:6" x14ac:dyDescent="0.75">
      <c r="A75" s="137"/>
      <c r="B75" s="137"/>
      <c r="D75" s="20"/>
      <c r="F75" s="35"/>
    </row>
    <row r="76" spans="1:6" x14ac:dyDescent="0.75">
      <c r="A76" s="137"/>
      <c r="B76" s="137"/>
      <c r="D76" s="20"/>
      <c r="F76" s="35"/>
    </row>
    <row r="77" spans="1:6" x14ac:dyDescent="0.75">
      <c r="A77" s="137"/>
      <c r="B77" s="137"/>
      <c r="D77" s="20"/>
      <c r="F77" s="35"/>
    </row>
    <row r="78" spans="1:6" x14ac:dyDescent="0.75">
      <c r="A78" s="137"/>
      <c r="B78" s="137"/>
      <c r="D78" s="20"/>
      <c r="F78" s="35"/>
    </row>
    <row r="79" spans="1:6" x14ac:dyDescent="0.75">
      <c r="A79" s="137"/>
      <c r="B79" s="137"/>
      <c r="D79" s="20"/>
      <c r="F79" s="35"/>
    </row>
    <row r="80" spans="1:6" x14ac:dyDescent="0.75">
      <c r="A80" s="137"/>
      <c r="B80" s="137"/>
      <c r="D80" s="20"/>
      <c r="F80" s="35"/>
    </row>
    <row r="81" spans="1:6" x14ac:dyDescent="0.75">
      <c r="A81" s="137"/>
      <c r="B81" s="137"/>
      <c r="D81" s="20"/>
      <c r="F81" s="35"/>
    </row>
    <row r="82" spans="1:6" x14ac:dyDescent="0.75">
      <c r="A82" s="137"/>
      <c r="B82" s="137"/>
      <c r="D82" s="20"/>
      <c r="F82" s="35"/>
    </row>
    <row r="83" spans="1:6" x14ac:dyDescent="0.75">
      <c r="A83" s="137"/>
      <c r="B83" s="137"/>
      <c r="D83" s="20"/>
      <c r="F83" s="35"/>
    </row>
    <row r="84" spans="1:6" x14ac:dyDescent="0.75">
      <c r="A84" s="137"/>
      <c r="B84" s="137"/>
      <c r="D84" s="20"/>
      <c r="F84" s="35"/>
    </row>
    <row r="85" spans="1:6" x14ac:dyDescent="0.75">
      <c r="A85" s="137"/>
      <c r="B85" s="137"/>
      <c r="D85" s="20"/>
      <c r="F85" s="35"/>
    </row>
    <row r="86" spans="1:6" x14ac:dyDescent="0.75">
      <c r="A86" s="137"/>
      <c r="B86" s="137"/>
      <c r="D86" s="20"/>
      <c r="F86" s="35"/>
    </row>
    <row r="87" spans="1:6" x14ac:dyDescent="0.75">
      <c r="A87" s="137"/>
      <c r="B87" s="137"/>
      <c r="D87" s="20"/>
      <c r="F87" s="35"/>
    </row>
    <row r="88" spans="1:6" x14ac:dyDescent="0.75">
      <c r="A88" s="137"/>
      <c r="B88" s="137"/>
      <c r="D88" s="20"/>
      <c r="F88" s="35"/>
    </row>
    <row r="89" spans="1:6" x14ac:dyDescent="0.75">
      <c r="A89" s="137"/>
      <c r="B89" s="137"/>
      <c r="D89" s="20"/>
      <c r="F89" s="35"/>
    </row>
    <row r="90" spans="1:6" x14ac:dyDescent="0.75">
      <c r="A90" s="137"/>
      <c r="B90" s="137"/>
      <c r="D90" s="20"/>
      <c r="F90" s="35"/>
    </row>
    <row r="91" spans="1:6" x14ac:dyDescent="0.75">
      <c r="A91" s="137"/>
      <c r="B91" s="137"/>
      <c r="D91" s="20"/>
      <c r="F91" s="35"/>
    </row>
    <row r="92" spans="1:6" x14ac:dyDescent="0.75">
      <c r="A92" s="137"/>
      <c r="B92" s="137"/>
      <c r="D92" s="20"/>
      <c r="F92" s="35"/>
    </row>
    <row r="93" spans="1:6" x14ac:dyDescent="0.75">
      <c r="A93" s="137"/>
      <c r="B93" s="137"/>
      <c r="D93" s="20"/>
      <c r="F93" s="35"/>
    </row>
    <row r="94" spans="1:6" x14ac:dyDescent="0.75">
      <c r="A94" s="137"/>
      <c r="B94" s="137"/>
      <c r="D94" s="20"/>
      <c r="F94" s="35"/>
    </row>
    <row r="95" spans="1:6" x14ac:dyDescent="0.75">
      <c r="A95" s="137"/>
      <c r="B95" s="137"/>
      <c r="D95" s="20"/>
      <c r="F95" s="35"/>
    </row>
    <row r="96" spans="1:6" x14ac:dyDescent="0.75">
      <c r="A96" s="137"/>
      <c r="B96" s="137"/>
      <c r="D96" s="20"/>
      <c r="F96" s="35"/>
    </row>
    <row r="97" spans="1:6" x14ac:dyDescent="0.75">
      <c r="A97" s="137"/>
      <c r="B97" s="137"/>
      <c r="D97" s="20"/>
      <c r="F97" s="35"/>
    </row>
    <row r="98" spans="1:6" x14ac:dyDescent="0.75">
      <c r="A98" s="137"/>
      <c r="B98" s="137"/>
      <c r="D98" s="20"/>
      <c r="F98" s="35"/>
    </row>
    <row r="99" spans="1:6" x14ac:dyDescent="0.75">
      <c r="A99" s="137"/>
      <c r="B99" s="137"/>
      <c r="D99" s="20"/>
      <c r="F99" s="35"/>
    </row>
    <row r="100" spans="1:6" x14ac:dyDescent="0.75">
      <c r="A100" s="137"/>
      <c r="B100" s="137"/>
      <c r="D100" s="20"/>
      <c r="F100" s="35"/>
    </row>
    <row r="101" spans="1:6" x14ac:dyDescent="0.75">
      <c r="A101" s="137"/>
      <c r="B101" s="137"/>
      <c r="D101" s="20"/>
      <c r="F101" s="35"/>
    </row>
    <row r="102" spans="1:6" x14ac:dyDescent="0.75">
      <c r="A102" s="137"/>
      <c r="B102" s="137"/>
      <c r="D102" s="20"/>
      <c r="F102" s="35"/>
    </row>
    <row r="103" spans="1:6" x14ac:dyDescent="0.75">
      <c r="A103" s="137"/>
      <c r="B103" s="137"/>
      <c r="D103" s="20"/>
      <c r="F103" s="35"/>
    </row>
    <row r="104" spans="1:6" x14ac:dyDescent="0.75">
      <c r="A104" s="137"/>
      <c r="B104" s="137"/>
      <c r="D104" s="20"/>
      <c r="F104" s="35"/>
    </row>
    <row r="105" spans="1:6" x14ac:dyDescent="0.75">
      <c r="A105" s="137"/>
      <c r="B105" s="137"/>
      <c r="D105" s="20"/>
      <c r="F105" s="35"/>
    </row>
    <row r="106" spans="1:6" x14ac:dyDescent="0.75">
      <c r="A106" s="137"/>
      <c r="B106" s="137"/>
      <c r="D106" s="20"/>
      <c r="F106" s="35"/>
    </row>
    <row r="107" spans="1:6" x14ac:dyDescent="0.75">
      <c r="A107" s="137"/>
      <c r="B107" s="137"/>
      <c r="D107" s="20"/>
      <c r="F107" s="35"/>
    </row>
    <row r="108" spans="1:6" x14ac:dyDescent="0.75">
      <c r="A108" s="137"/>
      <c r="B108" s="137"/>
      <c r="D108" s="20"/>
      <c r="F108" s="35"/>
    </row>
    <row r="109" spans="1:6" x14ac:dyDescent="0.75">
      <c r="A109" s="137"/>
      <c r="B109" s="137"/>
      <c r="D109" s="20"/>
      <c r="F109" s="35"/>
    </row>
    <row r="110" spans="1:6" x14ac:dyDescent="0.75">
      <c r="A110" s="137"/>
      <c r="B110" s="137"/>
      <c r="D110" s="20"/>
      <c r="F110" s="35"/>
    </row>
    <row r="111" spans="1:6" x14ac:dyDescent="0.75">
      <c r="A111" s="137"/>
      <c r="B111" s="137"/>
      <c r="D111" s="20"/>
      <c r="F111" s="35"/>
    </row>
    <row r="112" spans="1:6" x14ac:dyDescent="0.75">
      <c r="A112" s="137"/>
      <c r="B112" s="137"/>
      <c r="D112" s="20"/>
      <c r="F112" s="35"/>
    </row>
    <row r="113" spans="1:6" x14ac:dyDescent="0.75">
      <c r="A113" s="137"/>
      <c r="B113" s="137"/>
      <c r="D113" s="20"/>
      <c r="F113" s="35"/>
    </row>
    <row r="114" spans="1:6" x14ac:dyDescent="0.75">
      <c r="A114" s="137"/>
      <c r="B114" s="137"/>
      <c r="D114" s="20"/>
      <c r="F114" s="35"/>
    </row>
    <row r="115" spans="1:6" x14ac:dyDescent="0.75">
      <c r="A115" s="137"/>
      <c r="B115" s="137"/>
      <c r="D115" s="20"/>
      <c r="F115" s="35"/>
    </row>
    <row r="116" spans="1:6" x14ac:dyDescent="0.75">
      <c r="A116" s="137"/>
      <c r="B116" s="137"/>
      <c r="D116" s="20"/>
      <c r="F116" s="35"/>
    </row>
    <row r="117" spans="1:6" x14ac:dyDescent="0.75">
      <c r="A117" s="137"/>
      <c r="B117" s="137"/>
      <c r="D117" s="20"/>
      <c r="F117" s="35"/>
    </row>
    <row r="118" spans="1:6" x14ac:dyDescent="0.75">
      <c r="A118" s="137"/>
      <c r="B118" s="137"/>
      <c r="D118" s="20"/>
      <c r="F118" s="35"/>
    </row>
    <row r="119" spans="1:6" x14ac:dyDescent="0.75">
      <c r="A119" s="137"/>
      <c r="B119" s="137"/>
      <c r="D119" s="20"/>
      <c r="F119" s="35"/>
    </row>
    <row r="120" spans="1:6" x14ac:dyDescent="0.75">
      <c r="A120" s="137"/>
      <c r="B120" s="137"/>
      <c r="D120" s="20"/>
      <c r="F120" s="35"/>
    </row>
    <row r="121" spans="1:6" x14ac:dyDescent="0.75">
      <c r="A121" s="137"/>
      <c r="B121" s="137"/>
      <c r="D121" s="20"/>
      <c r="F121" s="35"/>
    </row>
    <row r="122" spans="1:6" x14ac:dyDescent="0.75">
      <c r="A122" s="137"/>
      <c r="B122" s="137"/>
      <c r="D122" s="20"/>
      <c r="F122" s="35"/>
    </row>
    <row r="123" spans="1:6" x14ac:dyDescent="0.75">
      <c r="A123" s="137"/>
      <c r="B123" s="137"/>
      <c r="D123" s="20"/>
      <c r="F123" s="35"/>
    </row>
    <row r="124" spans="1:6" x14ac:dyDescent="0.75">
      <c r="A124" s="137"/>
      <c r="B124" s="137"/>
      <c r="D124" s="20"/>
      <c r="F124" s="35"/>
    </row>
    <row r="125" spans="1:6" x14ac:dyDescent="0.75">
      <c r="A125" s="137"/>
      <c r="B125" s="137"/>
      <c r="D125" s="20"/>
      <c r="F125" s="35"/>
    </row>
    <row r="126" spans="1:6" x14ac:dyDescent="0.75">
      <c r="A126" s="137"/>
      <c r="B126" s="137"/>
      <c r="D126" s="20"/>
      <c r="F126" s="35"/>
    </row>
    <row r="127" spans="1:6" x14ac:dyDescent="0.75">
      <c r="A127" s="137"/>
      <c r="B127" s="137"/>
      <c r="D127" s="20"/>
      <c r="F127" s="35"/>
    </row>
    <row r="128" spans="1:6" x14ac:dyDescent="0.75">
      <c r="A128" s="137"/>
      <c r="B128" s="137"/>
      <c r="D128" s="20"/>
      <c r="F128" s="35"/>
    </row>
    <row r="129" spans="1:6" x14ac:dyDescent="0.75">
      <c r="A129" s="137"/>
      <c r="B129" s="137"/>
      <c r="D129" s="20"/>
      <c r="F129" s="35"/>
    </row>
    <row r="130" spans="1:6" x14ac:dyDescent="0.75">
      <c r="A130" s="137"/>
      <c r="B130" s="137"/>
      <c r="D130" s="20"/>
      <c r="F130" s="35"/>
    </row>
    <row r="131" spans="1:6" x14ac:dyDescent="0.75">
      <c r="A131" s="137"/>
      <c r="B131" s="137"/>
      <c r="D131" s="20"/>
      <c r="F131" s="35"/>
    </row>
    <row r="132" spans="1:6" x14ac:dyDescent="0.75">
      <c r="A132" s="137"/>
      <c r="B132" s="137"/>
      <c r="D132" s="20"/>
      <c r="F132" s="35"/>
    </row>
    <row r="133" spans="1:6" x14ac:dyDescent="0.75">
      <c r="A133" s="137"/>
      <c r="B133" s="137"/>
      <c r="D133" s="20"/>
      <c r="F133" s="35"/>
    </row>
    <row r="134" spans="1:6" x14ac:dyDescent="0.75">
      <c r="A134" s="137"/>
      <c r="B134" s="137"/>
      <c r="D134" s="20"/>
      <c r="F134" s="35"/>
    </row>
    <row r="135" spans="1:6" x14ac:dyDescent="0.75">
      <c r="A135" s="137"/>
      <c r="B135" s="137"/>
      <c r="D135" s="20"/>
      <c r="F135" s="35"/>
    </row>
    <row r="136" spans="1:6" x14ac:dyDescent="0.75">
      <c r="A136" s="137"/>
      <c r="B136" s="137"/>
      <c r="D136" s="20"/>
      <c r="F136" s="35"/>
    </row>
    <row r="137" spans="1:6" x14ac:dyDescent="0.75">
      <c r="A137" s="137"/>
      <c r="B137" s="137"/>
      <c r="D137" s="20"/>
      <c r="F137" s="35"/>
    </row>
    <row r="138" spans="1:6" x14ac:dyDescent="0.75">
      <c r="A138" s="137"/>
      <c r="B138" s="137"/>
      <c r="D138" s="20"/>
      <c r="F138" s="35"/>
    </row>
    <row r="139" spans="1:6" x14ac:dyDescent="0.75">
      <c r="A139" s="137"/>
      <c r="B139" s="137"/>
      <c r="D139" s="20"/>
      <c r="F139" s="35"/>
    </row>
    <row r="140" spans="1:6" x14ac:dyDescent="0.75">
      <c r="A140" s="137"/>
      <c r="B140" s="137"/>
      <c r="D140" s="20"/>
      <c r="F140" s="35"/>
    </row>
    <row r="141" spans="1:6" x14ac:dyDescent="0.75">
      <c r="A141" s="137"/>
      <c r="B141" s="137"/>
      <c r="D141" s="20"/>
      <c r="F141" s="35"/>
    </row>
    <row r="142" spans="1:6" x14ac:dyDescent="0.75">
      <c r="A142" s="137"/>
      <c r="B142" s="137"/>
      <c r="D142" s="20"/>
      <c r="F142" s="35"/>
    </row>
    <row r="143" spans="1:6" x14ac:dyDescent="0.75">
      <c r="A143" s="137"/>
      <c r="B143" s="137"/>
      <c r="D143" s="20"/>
      <c r="F143" s="35"/>
    </row>
    <row r="144" spans="1:6" x14ac:dyDescent="0.75">
      <c r="A144" s="137"/>
      <c r="B144" s="137"/>
      <c r="D144" s="20"/>
      <c r="F144" s="35"/>
    </row>
    <row r="145" spans="1:6" x14ac:dyDescent="0.75">
      <c r="A145" s="137"/>
      <c r="B145" s="137"/>
      <c r="D145" s="20"/>
      <c r="F145" s="35"/>
    </row>
    <row r="146" spans="1:6" x14ac:dyDescent="0.75">
      <c r="A146" s="137"/>
      <c r="B146" s="137"/>
      <c r="D146" s="20"/>
      <c r="F146" s="35"/>
    </row>
    <row r="147" spans="1:6" x14ac:dyDescent="0.75">
      <c r="A147" s="137"/>
      <c r="B147" s="137"/>
      <c r="D147" s="20"/>
      <c r="F147" s="35"/>
    </row>
    <row r="148" spans="1:6" x14ac:dyDescent="0.75">
      <c r="A148" s="137"/>
      <c r="B148" s="137"/>
      <c r="D148" s="20"/>
      <c r="F148" s="35"/>
    </row>
    <row r="149" spans="1:6" x14ac:dyDescent="0.75">
      <c r="A149" s="137"/>
      <c r="B149" s="137"/>
      <c r="D149" s="20"/>
      <c r="F149" s="35"/>
    </row>
    <row r="150" spans="1:6" x14ac:dyDescent="0.75">
      <c r="A150" s="137"/>
      <c r="B150" s="137"/>
      <c r="D150" s="20"/>
      <c r="F150" s="35"/>
    </row>
    <row r="151" spans="1:6" x14ac:dyDescent="0.75">
      <c r="A151" s="137"/>
      <c r="B151" s="137"/>
      <c r="D151" s="20"/>
      <c r="F151" s="35"/>
    </row>
    <row r="152" spans="1:6" x14ac:dyDescent="0.75">
      <c r="A152" s="137"/>
      <c r="B152" s="137"/>
      <c r="D152" s="20"/>
      <c r="F152" s="35"/>
    </row>
    <row r="153" spans="1:6" x14ac:dyDescent="0.75">
      <c r="A153" s="137"/>
      <c r="B153" s="137"/>
      <c r="D153" s="20"/>
      <c r="F153" s="35"/>
    </row>
    <row r="154" spans="1:6" x14ac:dyDescent="0.75">
      <c r="A154" s="137"/>
      <c r="B154" s="137"/>
      <c r="D154" s="20"/>
      <c r="F154" s="35"/>
    </row>
    <row r="155" spans="1:6" x14ac:dyDescent="0.75">
      <c r="A155" s="146"/>
      <c r="B155" s="146"/>
      <c r="D155" s="22"/>
      <c r="F155" s="48"/>
    </row>
    <row r="156" spans="1:6" ht="27.75" thickBot="1" x14ac:dyDescent="0.8">
      <c r="A156" s="145" t="s">
        <v>37</v>
      </c>
      <c r="B156" s="145"/>
      <c r="D156" s="23">
        <v>2683541741090</v>
      </c>
      <c r="F156" s="23"/>
    </row>
  </sheetData>
  <mergeCells count="134">
    <mergeCell ref="A27:B27"/>
    <mergeCell ref="A1:G1"/>
    <mergeCell ref="A2:G2"/>
    <mergeCell ref="A3:G3"/>
    <mergeCell ref="B5:G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M33" sqref="M33"/>
    </sheetView>
  </sheetViews>
  <sheetFormatPr defaultColWidth="9.140625" defaultRowHeight="27" x14ac:dyDescent="0.75"/>
  <cols>
    <col min="1" max="1" width="7" style="14" bestFit="1" customWidth="1"/>
    <col min="2" max="2" width="41.5703125" style="14" customWidth="1"/>
    <col min="3" max="3" width="1.28515625" style="14" customWidth="1"/>
    <col min="4" max="4" width="16.42578125" style="14" bestFit="1" customWidth="1"/>
    <col min="5" max="5" width="1.28515625" style="14" customWidth="1"/>
    <col min="6" max="6" width="17.85546875" style="14" bestFit="1" customWidth="1"/>
    <col min="7" max="7" width="0.28515625" style="14" customWidth="1"/>
    <col min="8" max="16384" width="9.140625" style="14"/>
  </cols>
  <sheetData>
    <row r="1" spans="1:6" x14ac:dyDescent="0.75">
      <c r="A1" s="144" t="s">
        <v>0</v>
      </c>
      <c r="B1" s="144"/>
      <c r="C1" s="144"/>
      <c r="D1" s="144"/>
      <c r="E1" s="144"/>
      <c r="F1" s="144"/>
    </row>
    <row r="2" spans="1:6" x14ac:dyDescent="0.75">
      <c r="A2" s="144" t="s">
        <v>229</v>
      </c>
      <c r="B2" s="144"/>
      <c r="C2" s="144"/>
      <c r="D2" s="144"/>
      <c r="E2" s="144"/>
      <c r="F2" s="144"/>
    </row>
    <row r="3" spans="1:6" x14ac:dyDescent="0.75">
      <c r="A3" s="144" t="s">
        <v>2</v>
      </c>
      <c r="B3" s="144"/>
      <c r="C3" s="144"/>
      <c r="D3" s="144"/>
      <c r="E3" s="144"/>
      <c r="F3" s="144"/>
    </row>
    <row r="5" spans="1:6" x14ac:dyDescent="0.75">
      <c r="A5" s="15" t="s">
        <v>277</v>
      </c>
      <c r="B5" s="141" t="s">
        <v>244</v>
      </c>
      <c r="C5" s="141"/>
      <c r="D5" s="141"/>
      <c r="E5" s="141"/>
      <c r="F5" s="141"/>
    </row>
    <row r="6" spans="1:6" x14ac:dyDescent="0.75">
      <c r="D6" s="17" t="s">
        <v>248</v>
      </c>
      <c r="F6" s="17" t="s">
        <v>9</v>
      </c>
    </row>
    <row r="7" spans="1:6" x14ac:dyDescent="0.75">
      <c r="A7" s="143" t="s">
        <v>244</v>
      </c>
      <c r="B7" s="143"/>
      <c r="D7" s="18" t="s">
        <v>200</v>
      </c>
      <c r="F7" s="18" t="s">
        <v>200</v>
      </c>
    </row>
    <row r="8" spans="1:6" x14ac:dyDescent="0.75">
      <c r="A8" s="139" t="s">
        <v>244</v>
      </c>
      <c r="B8" s="139"/>
      <c r="D8" s="19">
        <v>4</v>
      </c>
      <c r="F8" s="19">
        <v>232100331</v>
      </c>
    </row>
    <row r="9" spans="1:6" x14ac:dyDescent="0.75">
      <c r="A9" s="137" t="s">
        <v>278</v>
      </c>
      <c r="B9" s="137"/>
      <c r="D9" s="20">
        <v>0</v>
      </c>
      <c r="F9" s="20">
        <v>6510090137</v>
      </c>
    </row>
    <row r="10" spans="1:6" x14ac:dyDescent="0.75">
      <c r="A10" s="146" t="s">
        <v>279</v>
      </c>
      <c r="B10" s="146"/>
      <c r="D10" s="22">
        <v>2545002067</v>
      </c>
      <c r="F10" s="22">
        <v>5852201893</v>
      </c>
    </row>
    <row r="11" spans="1:6" x14ac:dyDescent="0.75">
      <c r="A11" s="145" t="s">
        <v>37</v>
      </c>
      <c r="B11" s="145"/>
      <c r="D11" s="23">
        <v>2545002071</v>
      </c>
      <c r="F11" s="23">
        <v>12594392361</v>
      </c>
    </row>
    <row r="13" spans="1:6" x14ac:dyDescent="0.75">
      <c r="F13" s="2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rightToLeft="1" topLeftCell="A7" workbookViewId="0">
      <selection activeCell="M33" sqref="M33"/>
    </sheetView>
  </sheetViews>
  <sheetFormatPr defaultColWidth="9.140625" defaultRowHeight="27" x14ac:dyDescent="0.75"/>
  <cols>
    <col min="1" max="1" width="30.85546875" style="14" bestFit="1" customWidth="1"/>
    <col min="2" max="2" width="1.28515625" style="14" customWidth="1"/>
    <col min="3" max="3" width="15.42578125" style="14" bestFit="1" customWidth="1"/>
    <col min="4" max="4" width="1.28515625" style="14" customWidth="1"/>
    <col min="5" max="5" width="23.85546875" style="14" bestFit="1" customWidth="1"/>
    <col min="6" max="6" width="1.28515625" style="14" customWidth="1"/>
    <col min="7" max="7" width="15.7109375" style="14" bestFit="1" customWidth="1"/>
    <col min="8" max="8" width="1.28515625" style="14" customWidth="1"/>
    <col min="9" max="9" width="17.85546875" style="14" bestFit="1" customWidth="1"/>
    <col min="10" max="10" width="1.28515625" style="14" customWidth="1"/>
    <col min="11" max="11" width="16.42578125" style="14" bestFit="1" customWidth="1"/>
    <col min="12" max="12" width="1.28515625" style="14" customWidth="1"/>
    <col min="13" max="13" width="17.85546875" style="14" bestFit="1" customWidth="1"/>
    <col min="14" max="14" width="1.28515625" style="14" customWidth="1"/>
    <col min="15" max="15" width="17.85546875" style="14" bestFit="1" customWidth="1"/>
    <col min="16" max="16" width="1.28515625" style="14" customWidth="1"/>
    <col min="17" max="17" width="16.42578125" style="14" bestFit="1" customWidth="1"/>
    <col min="18" max="18" width="1.28515625" style="14" customWidth="1"/>
    <col min="19" max="19" width="17.85546875" style="14" bestFit="1" customWidth="1"/>
    <col min="20" max="20" width="0.28515625" style="14" customWidth="1"/>
    <col min="21" max="16384" width="9.140625" style="14"/>
  </cols>
  <sheetData>
    <row r="1" spans="1:19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</row>
    <row r="3" spans="1:19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</row>
    <row r="5" spans="1:19" x14ac:dyDescent="0.75">
      <c r="A5" s="141" t="s">
        <v>251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</row>
    <row r="6" spans="1:19" x14ac:dyDescent="0.75">
      <c r="A6" s="143" t="s">
        <v>39</v>
      </c>
      <c r="C6" s="143" t="s">
        <v>280</v>
      </c>
      <c r="D6" s="143"/>
      <c r="E6" s="143"/>
      <c r="F6" s="143"/>
      <c r="G6" s="143"/>
      <c r="I6" s="143" t="s">
        <v>248</v>
      </c>
      <c r="J6" s="143"/>
      <c r="K6" s="143"/>
      <c r="L6" s="143"/>
      <c r="M6" s="143"/>
      <c r="O6" s="143" t="s">
        <v>249</v>
      </c>
      <c r="P6" s="143"/>
      <c r="Q6" s="143"/>
      <c r="R6" s="143"/>
      <c r="S6" s="143"/>
    </row>
    <row r="7" spans="1:19" ht="52.5" x14ac:dyDescent="0.75">
      <c r="A7" s="143"/>
      <c r="C7" s="88" t="s">
        <v>281</v>
      </c>
      <c r="D7" s="16"/>
      <c r="E7" s="88" t="s">
        <v>282</v>
      </c>
      <c r="F7" s="16"/>
      <c r="G7" s="88" t="s">
        <v>283</v>
      </c>
      <c r="I7" s="88" t="s">
        <v>284</v>
      </c>
      <c r="J7" s="16"/>
      <c r="K7" s="88" t="s">
        <v>285</v>
      </c>
      <c r="L7" s="16"/>
      <c r="M7" s="88" t="s">
        <v>286</v>
      </c>
      <c r="O7" s="88" t="s">
        <v>284</v>
      </c>
      <c r="P7" s="16"/>
      <c r="Q7" s="88" t="s">
        <v>285</v>
      </c>
      <c r="R7" s="16"/>
      <c r="S7" s="88" t="s">
        <v>286</v>
      </c>
    </row>
    <row r="8" spans="1:19" x14ac:dyDescent="0.75">
      <c r="A8" s="27" t="s">
        <v>28</v>
      </c>
      <c r="C8" s="27" t="s">
        <v>287</v>
      </c>
      <c r="E8" s="19">
        <v>290776219</v>
      </c>
      <c r="G8" s="19">
        <v>55</v>
      </c>
      <c r="I8" s="19">
        <v>15992692045</v>
      </c>
      <c r="K8" s="19">
        <v>899395092</v>
      </c>
      <c r="M8" s="19">
        <v>15093296953</v>
      </c>
      <c r="O8" s="19">
        <v>15992692045</v>
      </c>
      <c r="Q8" s="19">
        <v>899395092</v>
      </c>
      <c r="S8" s="19">
        <v>15093296953</v>
      </c>
    </row>
    <row r="9" spans="1:19" x14ac:dyDescent="0.75">
      <c r="A9" s="28" t="s">
        <v>22</v>
      </c>
      <c r="C9" s="28" t="s">
        <v>288</v>
      </c>
      <c r="E9" s="20">
        <v>10000000</v>
      </c>
      <c r="G9" s="20">
        <v>740</v>
      </c>
      <c r="I9" s="20">
        <v>7400000000</v>
      </c>
      <c r="K9" s="20">
        <v>1052173913</v>
      </c>
      <c r="M9" s="20">
        <v>6347826087</v>
      </c>
      <c r="O9" s="20">
        <v>7400000000</v>
      </c>
      <c r="Q9" s="20">
        <v>1052173913</v>
      </c>
      <c r="S9" s="20">
        <v>6347826087</v>
      </c>
    </row>
    <row r="10" spans="1:19" x14ac:dyDescent="0.75">
      <c r="A10" s="28" t="s">
        <v>31</v>
      </c>
      <c r="C10" s="28" t="s">
        <v>289</v>
      </c>
      <c r="E10" s="20">
        <v>300000</v>
      </c>
      <c r="G10" s="20">
        <v>27400</v>
      </c>
      <c r="I10" s="20">
        <v>0</v>
      </c>
      <c r="K10" s="20">
        <v>0</v>
      </c>
      <c r="M10" s="20">
        <v>0</v>
      </c>
      <c r="O10" s="20">
        <v>8220000000</v>
      </c>
      <c r="Q10" s="20">
        <v>0</v>
      </c>
      <c r="S10" s="20">
        <v>8220000000</v>
      </c>
    </row>
    <row r="11" spans="1:19" x14ac:dyDescent="0.75">
      <c r="A11" s="28" t="s">
        <v>25</v>
      </c>
      <c r="C11" s="28" t="s">
        <v>290</v>
      </c>
      <c r="E11" s="20">
        <v>50000</v>
      </c>
      <c r="G11" s="20">
        <v>5800</v>
      </c>
      <c r="I11" s="20">
        <v>290000000</v>
      </c>
      <c r="K11" s="20">
        <v>18066795</v>
      </c>
      <c r="M11" s="20">
        <v>271933205</v>
      </c>
      <c r="O11" s="20">
        <v>290000000</v>
      </c>
      <c r="Q11" s="20">
        <v>18066795</v>
      </c>
      <c r="S11" s="20">
        <v>271933205</v>
      </c>
    </row>
    <row r="12" spans="1:19" x14ac:dyDescent="0.75">
      <c r="A12" s="28" t="s">
        <v>21</v>
      </c>
      <c r="C12" s="28" t="s">
        <v>291</v>
      </c>
      <c r="E12" s="20">
        <v>10000000</v>
      </c>
      <c r="G12" s="20">
        <v>530</v>
      </c>
      <c r="I12" s="20">
        <v>0</v>
      </c>
      <c r="K12" s="20">
        <v>0</v>
      </c>
      <c r="M12" s="20">
        <v>0</v>
      </c>
      <c r="O12" s="20">
        <v>5300000000</v>
      </c>
      <c r="Q12" s="20">
        <v>0</v>
      </c>
      <c r="S12" s="20">
        <v>5300000000</v>
      </c>
    </row>
    <row r="13" spans="1:19" x14ac:dyDescent="0.75">
      <c r="A13" s="28" t="s">
        <v>36</v>
      </c>
      <c r="C13" s="28" t="s">
        <v>288</v>
      </c>
      <c r="E13" s="20">
        <v>21041043</v>
      </c>
      <c r="G13" s="20">
        <v>425</v>
      </c>
      <c r="I13" s="20">
        <v>8942443275</v>
      </c>
      <c r="K13" s="20">
        <v>1271487234</v>
      </c>
      <c r="M13" s="20">
        <v>7670956041</v>
      </c>
      <c r="O13" s="20">
        <v>8942443275</v>
      </c>
      <c r="Q13" s="20">
        <v>1271487234</v>
      </c>
      <c r="S13" s="20">
        <v>7670956041</v>
      </c>
    </row>
    <row r="14" spans="1:19" x14ac:dyDescent="0.75">
      <c r="A14" s="28" t="s">
        <v>26</v>
      </c>
      <c r="C14" s="28" t="s">
        <v>292</v>
      </c>
      <c r="E14" s="20">
        <v>3933785</v>
      </c>
      <c r="G14" s="20">
        <v>271</v>
      </c>
      <c r="I14" s="20">
        <v>0</v>
      </c>
      <c r="K14" s="20">
        <v>0</v>
      </c>
      <c r="M14" s="20">
        <v>0</v>
      </c>
      <c r="O14" s="20">
        <v>1066055735</v>
      </c>
      <c r="Q14" s="20">
        <v>0</v>
      </c>
      <c r="S14" s="20">
        <v>1066055735</v>
      </c>
    </row>
    <row r="15" spans="1:19" x14ac:dyDescent="0.75">
      <c r="A15" s="47" t="s">
        <v>33</v>
      </c>
      <c r="C15" s="28" t="s">
        <v>288</v>
      </c>
      <c r="E15" s="20">
        <v>1707960</v>
      </c>
      <c r="G15" s="20">
        <v>500</v>
      </c>
      <c r="I15" s="22">
        <v>853980000</v>
      </c>
      <c r="K15" s="22">
        <v>121423713</v>
      </c>
      <c r="M15" s="22">
        <v>732556287</v>
      </c>
      <c r="O15" s="22">
        <v>853980000</v>
      </c>
      <c r="Q15" s="22">
        <v>121423713</v>
      </c>
      <c r="S15" s="22">
        <v>732556287</v>
      </c>
    </row>
    <row r="16" spans="1:19" x14ac:dyDescent="0.75">
      <c r="A16" s="25" t="s">
        <v>37</v>
      </c>
      <c r="C16" s="20"/>
      <c r="E16" s="20"/>
      <c r="G16" s="20"/>
      <c r="I16" s="23">
        <v>33479115320</v>
      </c>
      <c r="K16" s="23">
        <v>3362546747</v>
      </c>
      <c r="M16" s="23">
        <v>30116568573</v>
      </c>
      <c r="O16" s="23">
        <v>48065171055</v>
      </c>
      <c r="Q16" s="23">
        <v>3362546747</v>
      </c>
      <c r="S16" s="23">
        <v>44702624308</v>
      </c>
    </row>
    <row r="18" spans="19:19" x14ac:dyDescent="0.75">
      <c r="S18" s="24"/>
    </row>
    <row r="20" spans="19:19" x14ac:dyDescent="0.75">
      <c r="S20" s="2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"/>
  <sheetViews>
    <sheetView rightToLeft="1" workbookViewId="0">
      <selection activeCell="M33" sqref="M33"/>
    </sheetView>
  </sheetViews>
  <sheetFormatPr defaultColWidth="9.140625" defaultRowHeight="27" x14ac:dyDescent="0.75"/>
  <cols>
    <col min="1" max="1" width="74.85546875" style="14" bestFit="1" customWidth="1"/>
    <col min="2" max="2" width="1.28515625" style="14" customWidth="1"/>
    <col min="3" max="3" width="14.42578125" style="14" bestFit="1" customWidth="1"/>
    <col min="4" max="4" width="1.28515625" style="14" customWidth="1"/>
    <col min="5" max="5" width="19.5703125" style="14" bestFit="1" customWidth="1"/>
    <col min="6" max="6" width="1.28515625" style="14" customWidth="1"/>
    <col min="7" max="7" width="13.140625" style="14" bestFit="1" customWidth="1"/>
    <col min="8" max="8" width="1.28515625" style="14" customWidth="1"/>
    <col min="9" max="9" width="30.140625" style="14" bestFit="1" customWidth="1"/>
    <col min="10" max="10" width="1.28515625" style="14" customWidth="1"/>
    <col min="11" max="11" width="30.140625" style="14" bestFit="1" customWidth="1"/>
    <col min="12" max="12" width="0.28515625" style="14" customWidth="1"/>
    <col min="13" max="16384" width="9.140625" style="14"/>
  </cols>
  <sheetData>
    <row r="1" spans="1:11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5" spans="1:11" x14ac:dyDescent="0.75">
      <c r="A5" s="141" t="s">
        <v>258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11" x14ac:dyDescent="0.75">
      <c r="I6" s="17" t="s">
        <v>248</v>
      </c>
      <c r="K6" s="17" t="s">
        <v>249</v>
      </c>
    </row>
    <row r="7" spans="1:11" ht="78.75" x14ac:dyDescent="0.75">
      <c r="A7" s="17" t="s">
        <v>293</v>
      </c>
      <c r="C7" s="94" t="s">
        <v>294</v>
      </c>
      <c r="E7" s="94" t="s">
        <v>295</v>
      </c>
      <c r="G7" s="94" t="s">
        <v>296</v>
      </c>
      <c r="I7" s="88" t="s">
        <v>297</v>
      </c>
      <c r="K7" s="88" t="s">
        <v>297</v>
      </c>
    </row>
    <row r="8" spans="1:11" x14ac:dyDescent="0.75">
      <c r="A8" s="39" t="s">
        <v>298</v>
      </c>
      <c r="C8" s="39" t="s">
        <v>299</v>
      </c>
      <c r="E8" s="40">
        <v>71194</v>
      </c>
      <c r="G8" s="41">
        <v>291277.05301008502</v>
      </c>
      <c r="I8" s="40">
        <v>20737178512</v>
      </c>
      <c r="K8" s="40">
        <v>20737178512</v>
      </c>
    </row>
    <row r="9" spans="1:11" x14ac:dyDescent="0.75">
      <c r="A9" s="25" t="s">
        <v>37</v>
      </c>
      <c r="C9" s="23"/>
      <c r="E9" s="23"/>
      <c r="G9" s="23"/>
      <c r="I9" s="23">
        <v>20737178512</v>
      </c>
      <c r="K9" s="23">
        <v>20737178512</v>
      </c>
    </row>
    <row r="10" spans="1:11" x14ac:dyDescent="0.75">
      <c r="K10" s="24"/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9"/>
  <sheetViews>
    <sheetView rightToLeft="1" topLeftCell="A33" workbookViewId="0">
      <selection activeCell="A41" sqref="A41:XFD50"/>
    </sheetView>
  </sheetViews>
  <sheetFormatPr defaultColWidth="9.140625" defaultRowHeight="27" x14ac:dyDescent="0.75"/>
  <cols>
    <col min="1" max="1" width="41.5703125" style="14" bestFit="1" customWidth="1"/>
    <col min="2" max="2" width="1.28515625" style="14" customWidth="1"/>
    <col min="3" max="3" width="16.85546875" style="14" customWidth="1"/>
    <col min="4" max="4" width="1.28515625" style="14" customWidth="1"/>
    <col min="5" max="5" width="13.42578125" style="14" bestFit="1" customWidth="1"/>
    <col min="6" max="7" width="1.28515625" style="14" customWidth="1"/>
    <col min="8" max="8" width="16.28515625" style="14" bestFit="1" customWidth="1"/>
    <col min="9" max="9" width="1.28515625" style="14" customWidth="1"/>
    <col min="10" max="10" width="21.140625" style="14" bestFit="1" customWidth="1"/>
    <col min="11" max="11" width="1.28515625" style="14" customWidth="1"/>
    <col min="12" max="12" width="7.85546875" style="14" bestFit="1" customWidth="1"/>
    <col min="13" max="13" width="1.28515625" style="14" customWidth="1"/>
    <col min="14" max="14" width="21.140625" style="14" bestFit="1" customWidth="1"/>
    <col min="15" max="15" width="1.28515625" style="14" customWidth="1"/>
    <col min="16" max="16" width="21.140625" style="14" bestFit="1" customWidth="1"/>
    <col min="17" max="17" width="1.28515625" style="14" customWidth="1"/>
    <col min="18" max="18" width="7.85546875" style="14" bestFit="1" customWidth="1"/>
    <col min="19" max="19" width="1.28515625" style="14" customWidth="1"/>
    <col min="20" max="20" width="25.42578125" style="14" bestFit="1" customWidth="1"/>
    <col min="21" max="21" width="0.28515625" style="14" customWidth="1"/>
    <col min="22" max="16384" width="9.140625" style="14"/>
  </cols>
  <sheetData>
    <row r="1" spans="1:20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0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1:20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5" spans="1:20" x14ac:dyDescent="0.75">
      <c r="A5" s="141" t="s">
        <v>300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</row>
    <row r="6" spans="1:20" x14ac:dyDescent="0.75">
      <c r="A6" s="143" t="s">
        <v>232</v>
      </c>
      <c r="J6" s="143" t="s">
        <v>248</v>
      </c>
      <c r="K6" s="143"/>
      <c r="L6" s="143"/>
      <c r="M6" s="143"/>
      <c r="N6" s="143"/>
      <c r="P6" s="143" t="s">
        <v>249</v>
      </c>
      <c r="Q6" s="143"/>
      <c r="R6" s="143"/>
      <c r="S6" s="143"/>
      <c r="T6" s="143"/>
    </row>
    <row r="7" spans="1:20" ht="52.5" x14ac:dyDescent="0.75">
      <c r="A7" s="143"/>
      <c r="C7" s="94" t="s">
        <v>301</v>
      </c>
      <c r="E7" s="165" t="s">
        <v>96</v>
      </c>
      <c r="F7" s="165"/>
      <c r="H7" s="94" t="s">
        <v>302</v>
      </c>
      <c r="J7" s="88" t="s">
        <v>303</v>
      </c>
      <c r="K7" s="16"/>
      <c r="L7" s="88" t="s">
        <v>285</v>
      </c>
      <c r="M7" s="16"/>
      <c r="N7" s="89" t="s">
        <v>304</v>
      </c>
      <c r="P7" s="88" t="s">
        <v>303</v>
      </c>
      <c r="Q7" s="16"/>
      <c r="R7" s="88" t="s">
        <v>285</v>
      </c>
      <c r="S7" s="16"/>
      <c r="T7" s="90" t="s">
        <v>304</v>
      </c>
    </row>
    <row r="8" spans="1:20" x14ac:dyDescent="0.75">
      <c r="A8" s="37" t="s">
        <v>327</v>
      </c>
      <c r="B8" s="37"/>
      <c r="C8" s="16"/>
      <c r="E8" s="27" t="s">
        <v>183</v>
      </c>
      <c r="F8" s="16"/>
      <c r="H8" s="34">
        <v>23</v>
      </c>
      <c r="J8" s="19">
        <v>128574534750</v>
      </c>
      <c r="L8" s="19">
        <v>0</v>
      </c>
      <c r="N8" s="95">
        <f>J8-L8</f>
        <v>128574534750</v>
      </c>
      <c r="P8" s="19">
        <v>219944397749</v>
      </c>
      <c r="R8" s="19">
        <v>0</v>
      </c>
      <c r="T8" s="20">
        <f>P8-R8</f>
        <v>219944397749</v>
      </c>
    </row>
    <row r="9" spans="1:20" x14ac:dyDescent="0.75">
      <c r="A9" s="28" t="s">
        <v>162</v>
      </c>
      <c r="E9" s="28" t="s">
        <v>164</v>
      </c>
      <c r="H9" s="35">
        <v>23</v>
      </c>
      <c r="J9" s="20">
        <v>7558906458</v>
      </c>
      <c r="L9" s="20">
        <v>0</v>
      </c>
      <c r="N9" s="20">
        <f t="shared" ref="N9:N37" si="0">J9-L9</f>
        <v>7558906458</v>
      </c>
      <c r="P9" s="20">
        <v>28098671518</v>
      </c>
      <c r="R9" s="20">
        <v>0</v>
      </c>
      <c r="T9" s="20">
        <f t="shared" ref="T9:T37" si="1">P9-R9</f>
        <v>28098671518</v>
      </c>
    </row>
    <row r="10" spans="1:20" x14ac:dyDescent="0.75">
      <c r="A10" s="28" t="s">
        <v>159</v>
      </c>
      <c r="E10" s="28" t="s">
        <v>161</v>
      </c>
      <c r="H10" s="35">
        <v>23</v>
      </c>
      <c r="J10" s="20">
        <v>169396474731</v>
      </c>
      <c r="L10" s="20">
        <v>0</v>
      </c>
      <c r="N10" s="20">
        <f t="shared" si="0"/>
        <v>169396474731</v>
      </c>
      <c r="P10" s="20">
        <v>727471076289</v>
      </c>
      <c r="R10" s="20">
        <v>0</v>
      </c>
      <c r="T10" s="20">
        <f t="shared" si="1"/>
        <v>727471076289</v>
      </c>
    </row>
    <row r="11" spans="1:20" x14ac:dyDescent="0.75">
      <c r="A11" s="28" t="s">
        <v>157</v>
      </c>
      <c r="E11" s="28" t="s">
        <v>158</v>
      </c>
      <c r="H11" s="35">
        <v>23</v>
      </c>
      <c r="J11" s="20">
        <v>84695352091</v>
      </c>
      <c r="L11" s="20">
        <v>0</v>
      </c>
      <c r="N11" s="20">
        <f t="shared" si="0"/>
        <v>84695352091</v>
      </c>
      <c r="P11" s="20">
        <v>292941579321</v>
      </c>
      <c r="R11" s="20">
        <v>0</v>
      </c>
      <c r="T11" s="20">
        <f t="shared" si="1"/>
        <v>292941579321</v>
      </c>
    </row>
    <row r="12" spans="1:20" x14ac:dyDescent="0.75">
      <c r="A12" s="28" t="s">
        <v>152</v>
      </c>
      <c r="E12" s="28" t="s">
        <v>154</v>
      </c>
      <c r="H12" s="35">
        <v>23</v>
      </c>
      <c r="J12" s="20">
        <v>99883377024</v>
      </c>
      <c r="L12" s="20">
        <v>0</v>
      </c>
      <c r="N12" s="20">
        <f t="shared" si="0"/>
        <v>99883377024</v>
      </c>
      <c r="P12" s="20">
        <v>364781603414</v>
      </c>
      <c r="R12" s="20">
        <v>0</v>
      </c>
      <c r="T12" s="20">
        <f t="shared" si="1"/>
        <v>364781603414</v>
      </c>
    </row>
    <row r="13" spans="1:20" x14ac:dyDescent="0.75">
      <c r="A13" s="28" t="s">
        <v>155</v>
      </c>
      <c r="E13" s="28" t="s">
        <v>156</v>
      </c>
      <c r="H13" s="35">
        <v>23</v>
      </c>
      <c r="J13" s="20">
        <v>60414617938</v>
      </c>
      <c r="L13" s="20">
        <v>0</v>
      </c>
      <c r="N13" s="20">
        <f t="shared" si="0"/>
        <v>60414617938</v>
      </c>
      <c r="P13" s="20">
        <v>220452409957</v>
      </c>
      <c r="R13" s="20">
        <v>0</v>
      </c>
      <c r="T13" s="20">
        <f t="shared" si="1"/>
        <v>220452409957</v>
      </c>
    </row>
    <row r="14" spans="1:20" x14ac:dyDescent="0.75">
      <c r="A14" s="28" t="s">
        <v>149</v>
      </c>
      <c r="E14" s="28" t="s">
        <v>151</v>
      </c>
      <c r="H14" s="35">
        <v>23</v>
      </c>
      <c r="J14" s="20">
        <v>50907881771</v>
      </c>
      <c r="L14" s="20">
        <v>0</v>
      </c>
      <c r="N14" s="20">
        <f t="shared" si="0"/>
        <v>50907881771</v>
      </c>
      <c r="P14" s="20">
        <v>169993806584</v>
      </c>
      <c r="R14" s="20">
        <v>0</v>
      </c>
      <c r="T14" s="20">
        <f t="shared" si="1"/>
        <v>169993806584</v>
      </c>
    </row>
    <row r="15" spans="1:20" x14ac:dyDescent="0.75">
      <c r="A15" s="28" t="s">
        <v>174</v>
      </c>
      <c r="E15" s="28" t="s">
        <v>176</v>
      </c>
      <c r="H15" s="35">
        <v>23</v>
      </c>
      <c r="J15" s="20">
        <v>15544770560</v>
      </c>
      <c r="L15" s="20">
        <v>0</v>
      </c>
      <c r="N15" s="20">
        <f t="shared" si="0"/>
        <v>15544770560</v>
      </c>
      <c r="P15" s="20">
        <v>15544770560</v>
      </c>
      <c r="R15" s="20">
        <v>0</v>
      </c>
      <c r="T15" s="20">
        <f t="shared" si="1"/>
        <v>15544770560</v>
      </c>
    </row>
    <row r="16" spans="1:20" x14ac:dyDescent="0.75">
      <c r="A16" s="28" t="s">
        <v>146</v>
      </c>
      <c r="E16" s="28" t="s">
        <v>148</v>
      </c>
      <c r="H16" s="35">
        <v>23</v>
      </c>
      <c r="J16" s="20">
        <v>5663770417</v>
      </c>
      <c r="L16" s="20">
        <v>0</v>
      </c>
      <c r="N16" s="20">
        <f t="shared" si="0"/>
        <v>5663770417</v>
      </c>
      <c r="P16" s="20">
        <v>20787071753</v>
      </c>
      <c r="R16" s="20">
        <v>0</v>
      </c>
      <c r="T16" s="20">
        <f t="shared" si="1"/>
        <v>20787071753</v>
      </c>
    </row>
    <row r="17" spans="1:20" x14ac:dyDescent="0.75">
      <c r="A17" s="28" t="s">
        <v>143</v>
      </c>
      <c r="E17" s="28" t="s">
        <v>145</v>
      </c>
      <c r="H17" s="35">
        <v>23</v>
      </c>
      <c r="J17" s="20">
        <v>25110157957</v>
      </c>
      <c r="L17" s="20">
        <v>0</v>
      </c>
      <c r="N17" s="20">
        <f t="shared" si="0"/>
        <v>25110157957</v>
      </c>
      <c r="P17" s="20">
        <v>87802915646</v>
      </c>
      <c r="R17" s="20">
        <v>0</v>
      </c>
      <c r="T17" s="20">
        <f t="shared" si="1"/>
        <v>87802915646</v>
      </c>
    </row>
    <row r="18" spans="1:20" x14ac:dyDescent="0.75">
      <c r="A18" s="28" t="s">
        <v>138</v>
      </c>
      <c r="E18" s="28" t="s">
        <v>140</v>
      </c>
      <c r="H18" s="35">
        <v>23</v>
      </c>
      <c r="J18" s="20">
        <v>33226083437</v>
      </c>
      <c r="L18" s="20">
        <v>0</v>
      </c>
      <c r="N18" s="20">
        <f t="shared" si="0"/>
        <v>33226083437</v>
      </c>
      <c r="P18" s="20">
        <v>125352341911</v>
      </c>
      <c r="R18" s="20">
        <v>0</v>
      </c>
      <c r="T18" s="20">
        <f t="shared" si="1"/>
        <v>125352341911</v>
      </c>
    </row>
    <row r="19" spans="1:20" x14ac:dyDescent="0.75">
      <c r="A19" s="28" t="s">
        <v>141</v>
      </c>
      <c r="E19" s="28" t="s">
        <v>142</v>
      </c>
      <c r="H19" s="35">
        <v>23</v>
      </c>
      <c r="J19" s="20">
        <v>383904770338</v>
      </c>
      <c r="L19" s="20">
        <v>0</v>
      </c>
      <c r="N19" s="20">
        <f t="shared" si="0"/>
        <v>383904770338</v>
      </c>
      <c r="P19" s="20">
        <v>1313666683811</v>
      </c>
      <c r="R19" s="20">
        <v>0</v>
      </c>
      <c r="T19" s="20">
        <f t="shared" si="1"/>
        <v>1313666683811</v>
      </c>
    </row>
    <row r="20" spans="1:20" x14ac:dyDescent="0.75">
      <c r="A20" s="28" t="s">
        <v>135</v>
      </c>
      <c r="E20" s="28" t="s">
        <v>137</v>
      </c>
      <c r="H20" s="35">
        <v>23</v>
      </c>
      <c r="J20" s="20">
        <v>15512095366</v>
      </c>
      <c r="L20" s="20">
        <v>0</v>
      </c>
      <c r="N20" s="20">
        <f t="shared" si="0"/>
        <v>15512095366</v>
      </c>
      <c r="P20" s="20">
        <v>71240044682</v>
      </c>
      <c r="R20" s="20">
        <v>0</v>
      </c>
      <c r="T20" s="20">
        <f t="shared" si="1"/>
        <v>71240044682</v>
      </c>
    </row>
    <row r="21" spans="1:20" x14ac:dyDescent="0.75">
      <c r="A21" s="28" t="s">
        <v>131</v>
      </c>
      <c r="E21" s="28" t="s">
        <v>132</v>
      </c>
      <c r="H21" s="35">
        <v>23</v>
      </c>
      <c r="J21" s="20">
        <v>2014960675</v>
      </c>
      <c r="L21" s="20">
        <v>0</v>
      </c>
      <c r="N21" s="20">
        <f t="shared" si="0"/>
        <v>2014960675</v>
      </c>
      <c r="P21" s="20">
        <v>8709458030</v>
      </c>
      <c r="R21" s="20">
        <v>0</v>
      </c>
      <c r="T21" s="20">
        <f t="shared" si="1"/>
        <v>8709458030</v>
      </c>
    </row>
    <row r="22" spans="1:20" x14ac:dyDescent="0.75">
      <c r="A22" s="28" t="s">
        <v>128</v>
      </c>
      <c r="E22" s="28" t="s">
        <v>130</v>
      </c>
      <c r="H22" s="35">
        <v>23</v>
      </c>
      <c r="J22" s="20">
        <v>2234815563</v>
      </c>
      <c r="L22" s="20">
        <v>0</v>
      </c>
      <c r="N22" s="20">
        <f t="shared" si="0"/>
        <v>2234815563</v>
      </c>
      <c r="P22" s="20">
        <v>9670907437</v>
      </c>
      <c r="R22" s="20">
        <v>0</v>
      </c>
      <c r="T22" s="20">
        <f t="shared" si="1"/>
        <v>9670907437</v>
      </c>
    </row>
    <row r="23" spans="1:20" x14ac:dyDescent="0.75">
      <c r="A23" s="28" t="s">
        <v>133</v>
      </c>
      <c r="E23" s="28" t="s">
        <v>134</v>
      </c>
      <c r="H23" s="35">
        <v>23</v>
      </c>
      <c r="J23" s="20">
        <v>6493631806</v>
      </c>
      <c r="L23" s="20">
        <v>0</v>
      </c>
      <c r="N23" s="20">
        <f t="shared" si="0"/>
        <v>6493631806</v>
      </c>
      <c r="P23" s="20">
        <v>27883205771</v>
      </c>
      <c r="R23" s="20">
        <v>0</v>
      </c>
      <c r="T23" s="20">
        <f t="shared" si="1"/>
        <v>27883205771</v>
      </c>
    </row>
    <row r="24" spans="1:20" x14ac:dyDescent="0.75">
      <c r="A24" s="28" t="s">
        <v>125</v>
      </c>
      <c r="E24" s="28" t="s">
        <v>127</v>
      </c>
      <c r="H24" s="35">
        <v>23</v>
      </c>
      <c r="J24" s="20">
        <v>10897724200</v>
      </c>
      <c r="L24" s="20">
        <v>0</v>
      </c>
      <c r="N24" s="20">
        <f t="shared" si="0"/>
        <v>10897724200</v>
      </c>
      <c r="P24" s="20">
        <v>49957093596</v>
      </c>
      <c r="R24" s="20">
        <v>0</v>
      </c>
      <c r="T24" s="20">
        <f t="shared" si="1"/>
        <v>49957093596</v>
      </c>
    </row>
    <row r="25" spans="1:20" x14ac:dyDescent="0.75">
      <c r="A25" s="28" t="s">
        <v>102</v>
      </c>
      <c r="E25" s="28"/>
      <c r="H25" s="35"/>
      <c r="J25" s="20">
        <v>5916434550</v>
      </c>
      <c r="L25" s="20"/>
      <c r="N25" s="20">
        <f t="shared" si="0"/>
        <v>5916434550</v>
      </c>
      <c r="P25" s="20">
        <v>24257381655</v>
      </c>
      <c r="R25" s="20">
        <v>0</v>
      </c>
      <c r="T25" s="20">
        <f t="shared" si="1"/>
        <v>24257381655</v>
      </c>
    </row>
    <row r="26" spans="1:20" x14ac:dyDescent="0.75">
      <c r="A26" s="28" t="s">
        <v>328</v>
      </c>
      <c r="E26" s="28" t="s">
        <v>185</v>
      </c>
      <c r="H26" s="35">
        <v>23</v>
      </c>
      <c r="J26" s="20">
        <v>223649587454</v>
      </c>
      <c r="L26" s="20">
        <v>0</v>
      </c>
      <c r="N26" s="20">
        <f t="shared" si="0"/>
        <v>223649587454</v>
      </c>
      <c r="P26" s="20">
        <v>966012878244</v>
      </c>
      <c r="R26" s="20">
        <v>0</v>
      </c>
      <c r="T26" s="20">
        <f t="shared" si="1"/>
        <v>966012878244</v>
      </c>
    </row>
    <row r="27" spans="1:20" x14ac:dyDescent="0.75">
      <c r="A27" s="28" t="s">
        <v>329</v>
      </c>
      <c r="E27" s="28" t="s">
        <v>185</v>
      </c>
      <c r="H27" s="35">
        <v>23</v>
      </c>
      <c r="J27" s="20">
        <v>193995866003</v>
      </c>
      <c r="L27" s="20">
        <v>0</v>
      </c>
      <c r="N27" s="20">
        <f t="shared" si="0"/>
        <v>193995866003</v>
      </c>
      <c r="P27" s="20">
        <v>774045338288</v>
      </c>
      <c r="R27" s="20">
        <v>0</v>
      </c>
      <c r="T27" s="20">
        <f t="shared" si="1"/>
        <v>774045338288</v>
      </c>
    </row>
    <row r="28" spans="1:20" x14ac:dyDescent="0.75">
      <c r="A28" s="28" t="s">
        <v>102</v>
      </c>
      <c r="E28" s="28" t="s">
        <v>104</v>
      </c>
      <c r="H28" s="35">
        <v>23</v>
      </c>
      <c r="J28" s="20">
        <v>19460993100</v>
      </c>
      <c r="L28" s="20">
        <v>0</v>
      </c>
      <c r="N28" s="20">
        <f t="shared" si="0"/>
        <v>19460993100</v>
      </c>
      <c r="P28" s="20">
        <v>78027324953</v>
      </c>
      <c r="R28" s="20">
        <v>0</v>
      </c>
      <c r="T28" s="20">
        <f t="shared" si="1"/>
        <v>78027324953</v>
      </c>
    </row>
    <row r="29" spans="1:20" x14ac:dyDescent="0.75">
      <c r="A29" s="28" t="s">
        <v>122</v>
      </c>
      <c r="E29" s="28" t="s">
        <v>124</v>
      </c>
      <c r="H29" s="35">
        <v>23</v>
      </c>
      <c r="J29" s="20">
        <v>104459920</v>
      </c>
      <c r="L29" s="20">
        <v>0</v>
      </c>
      <c r="N29" s="20">
        <f t="shared" si="0"/>
        <v>104459920</v>
      </c>
      <c r="P29" s="20">
        <v>379410845</v>
      </c>
      <c r="R29" s="20">
        <v>0</v>
      </c>
      <c r="T29" s="20">
        <f t="shared" si="1"/>
        <v>379410845</v>
      </c>
    </row>
    <row r="30" spans="1:20" x14ac:dyDescent="0.75">
      <c r="A30" s="28" t="s">
        <v>171</v>
      </c>
      <c r="E30" s="28" t="s">
        <v>173</v>
      </c>
      <c r="H30" s="35">
        <v>23</v>
      </c>
      <c r="J30" s="20">
        <v>100334428160</v>
      </c>
      <c r="L30" s="20">
        <v>0</v>
      </c>
      <c r="N30" s="20">
        <f t="shared" si="0"/>
        <v>100334428160</v>
      </c>
      <c r="P30" s="20">
        <v>100334428160</v>
      </c>
      <c r="R30" s="20">
        <v>0</v>
      </c>
      <c r="T30" s="20">
        <f t="shared" si="1"/>
        <v>100334428160</v>
      </c>
    </row>
    <row r="31" spans="1:20" x14ac:dyDescent="0.75">
      <c r="A31" s="28" t="s">
        <v>165</v>
      </c>
      <c r="E31" s="28" t="s">
        <v>167</v>
      </c>
      <c r="H31" s="35">
        <v>23</v>
      </c>
      <c r="J31" s="20">
        <v>16484576839</v>
      </c>
      <c r="L31" s="20">
        <v>0</v>
      </c>
      <c r="N31" s="20">
        <f t="shared" si="0"/>
        <v>16484576839</v>
      </c>
      <c r="P31" s="20">
        <v>63031895590</v>
      </c>
      <c r="R31" s="20">
        <v>0</v>
      </c>
      <c r="T31" s="20">
        <f t="shared" si="1"/>
        <v>63031895590</v>
      </c>
    </row>
    <row r="32" spans="1:20" x14ac:dyDescent="0.75">
      <c r="A32" s="28" t="s">
        <v>119</v>
      </c>
      <c r="E32" s="28" t="s">
        <v>121</v>
      </c>
      <c r="H32" s="35">
        <v>23</v>
      </c>
      <c r="J32" s="20">
        <v>7061362358</v>
      </c>
      <c r="L32" s="20">
        <v>0</v>
      </c>
      <c r="N32" s="20">
        <f t="shared" si="0"/>
        <v>7061362358</v>
      </c>
      <c r="P32" s="20">
        <v>19753057236</v>
      </c>
      <c r="R32" s="20">
        <v>0</v>
      </c>
      <c r="T32" s="20">
        <f t="shared" si="1"/>
        <v>19753057236</v>
      </c>
    </row>
    <row r="33" spans="1:20" x14ac:dyDescent="0.75">
      <c r="A33" s="28" t="s">
        <v>116</v>
      </c>
      <c r="E33" s="28" t="s">
        <v>118</v>
      </c>
      <c r="H33" s="35">
        <v>23</v>
      </c>
      <c r="J33" s="20">
        <v>28006095055</v>
      </c>
      <c r="L33" s="20">
        <v>0</v>
      </c>
      <c r="N33" s="20">
        <f t="shared" si="0"/>
        <v>28006095055</v>
      </c>
      <c r="P33" s="20">
        <v>122643199186</v>
      </c>
      <c r="R33" s="20">
        <v>0</v>
      </c>
      <c r="T33" s="20">
        <f t="shared" si="1"/>
        <v>122643199186</v>
      </c>
    </row>
    <row r="34" spans="1:20" x14ac:dyDescent="0.75">
      <c r="A34" s="28" t="s">
        <v>110</v>
      </c>
      <c r="E34" s="28" t="s">
        <v>112</v>
      </c>
      <c r="H34" s="35">
        <v>23</v>
      </c>
      <c r="J34" s="20">
        <v>103594634</v>
      </c>
      <c r="L34" s="20">
        <v>0</v>
      </c>
      <c r="N34" s="20">
        <f t="shared" si="0"/>
        <v>103594634</v>
      </c>
      <c r="P34" s="20">
        <v>392449429</v>
      </c>
      <c r="R34" s="20">
        <v>0</v>
      </c>
      <c r="T34" s="20">
        <f t="shared" si="1"/>
        <v>392449429</v>
      </c>
    </row>
    <row r="35" spans="1:20" x14ac:dyDescent="0.75">
      <c r="A35" s="28" t="s">
        <v>168</v>
      </c>
      <c r="E35" s="28" t="s">
        <v>170</v>
      </c>
      <c r="H35" s="35">
        <v>2</v>
      </c>
      <c r="J35" s="20">
        <v>25561664460</v>
      </c>
      <c r="L35" s="20">
        <v>0</v>
      </c>
      <c r="N35" s="20">
        <f t="shared" si="0"/>
        <v>25561664460</v>
      </c>
      <c r="P35" s="20">
        <v>25561664460</v>
      </c>
      <c r="R35" s="20">
        <v>0</v>
      </c>
      <c r="T35" s="20">
        <f t="shared" si="1"/>
        <v>25561664460</v>
      </c>
    </row>
    <row r="36" spans="1:20" x14ac:dyDescent="0.75">
      <c r="A36" s="28" t="s">
        <v>177</v>
      </c>
      <c r="E36" s="28" t="s">
        <v>179</v>
      </c>
      <c r="H36" s="35">
        <v>20.5</v>
      </c>
      <c r="J36" s="20">
        <v>68907253500</v>
      </c>
      <c r="L36" s="20">
        <v>0</v>
      </c>
      <c r="N36" s="20">
        <f t="shared" si="0"/>
        <v>68907253500</v>
      </c>
      <c r="P36" s="20">
        <v>68907253500</v>
      </c>
      <c r="R36" s="20">
        <v>0</v>
      </c>
      <c r="T36" s="20">
        <f t="shared" si="1"/>
        <v>68907253500</v>
      </c>
    </row>
    <row r="37" spans="1:20" x14ac:dyDescent="0.75">
      <c r="A37" s="28" t="s">
        <v>113</v>
      </c>
      <c r="E37" s="28" t="s">
        <v>115</v>
      </c>
      <c r="H37" s="35">
        <v>18</v>
      </c>
      <c r="J37" s="20">
        <v>3493564447</v>
      </c>
      <c r="L37" s="20">
        <v>0</v>
      </c>
      <c r="N37" s="20">
        <f t="shared" si="0"/>
        <v>3493564447</v>
      </c>
      <c r="P37" s="20">
        <v>12822458402</v>
      </c>
      <c r="R37" s="20">
        <v>0</v>
      </c>
      <c r="T37" s="20">
        <f t="shared" si="1"/>
        <v>12822458402</v>
      </c>
    </row>
    <row r="38" spans="1:20" x14ac:dyDescent="0.75">
      <c r="A38" s="28" t="s">
        <v>98</v>
      </c>
      <c r="E38" s="28"/>
      <c r="H38" s="35"/>
      <c r="J38" s="20">
        <v>0</v>
      </c>
      <c r="L38" s="20"/>
      <c r="N38" s="20">
        <v>0</v>
      </c>
      <c r="P38" s="20">
        <v>69683654864</v>
      </c>
      <c r="R38" s="20"/>
      <c r="T38" s="20">
        <v>69683654864</v>
      </c>
    </row>
    <row r="39" spans="1:20" x14ac:dyDescent="0.75">
      <c r="A39" s="25" t="s">
        <v>37</v>
      </c>
      <c r="C39" s="23"/>
      <c r="E39" s="23"/>
      <c r="H39" s="23"/>
      <c r="J39" s="23">
        <f>SUM(J8:J38)</f>
        <v>1795113805562</v>
      </c>
      <c r="L39" s="23">
        <f>SUM(L8:L38)</f>
        <v>0</v>
      </c>
      <c r="N39" s="23">
        <f>SUM(N8:N38)</f>
        <v>1795113805562</v>
      </c>
      <c r="P39" s="23">
        <f>SUM(P8:P38)</f>
        <v>6080150432841</v>
      </c>
      <c r="R39" s="23">
        <f>SUM(R8:R38)</f>
        <v>0</v>
      </c>
      <c r="T39" s="67">
        <f>SUM(T8:T38)</f>
        <v>6080150432841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60"/>
  <sheetViews>
    <sheetView rightToLeft="1" topLeftCell="A151" workbookViewId="0">
      <selection activeCell="E164" sqref="E164"/>
    </sheetView>
  </sheetViews>
  <sheetFormatPr defaultColWidth="9.140625" defaultRowHeight="27" x14ac:dyDescent="0.75"/>
  <cols>
    <col min="1" max="1" width="50.28515625" style="14" bestFit="1" customWidth="1"/>
    <col min="2" max="2" width="1.28515625" style="14" customWidth="1"/>
    <col min="3" max="3" width="21.140625" style="14" bestFit="1" customWidth="1"/>
    <col min="4" max="4" width="1.28515625" style="14" customWidth="1"/>
    <col min="5" max="5" width="17.85546875" style="14" bestFit="1" customWidth="1"/>
    <col min="6" max="6" width="1.28515625" style="14" customWidth="1"/>
    <col min="7" max="7" width="21.140625" style="14" bestFit="1" customWidth="1"/>
    <col min="8" max="8" width="1.28515625" style="14" customWidth="1"/>
    <col min="9" max="9" width="21.140625" style="14" bestFit="1" customWidth="1"/>
    <col min="10" max="10" width="1.28515625" style="14" customWidth="1"/>
    <col min="11" max="11" width="16.42578125" style="14" bestFit="1" customWidth="1"/>
    <col min="12" max="12" width="1.28515625" style="14" customWidth="1"/>
    <col min="13" max="13" width="21.140625" style="14" bestFit="1" customWidth="1"/>
    <col min="14" max="14" width="0.28515625" style="14" customWidth="1"/>
    <col min="15" max="16384" width="9.140625" style="14"/>
  </cols>
  <sheetData>
    <row r="1" spans="1:13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5" spans="1:13" x14ac:dyDescent="0.75">
      <c r="A5" s="141" t="s">
        <v>305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13" x14ac:dyDescent="0.75">
      <c r="A6" s="143" t="s">
        <v>232</v>
      </c>
      <c r="C6" s="143" t="s">
        <v>248</v>
      </c>
      <c r="D6" s="143"/>
      <c r="E6" s="143"/>
      <c r="F6" s="143"/>
      <c r="G6" s="143"/>
      <c r="I6" s="143" t="s">
        <v>249</v>
      </c>
      <c r="J6" s="143"/>
      <c r="K6" s="143"/>
      <c r="L6" s="143"/>
      <c r="M6" s="143"/>
    </row>
    <row r="7" spans="1:13" x14ac:dyDescent="0.75">
      <c r="A7" s="143"/>
      <c r="C7" s="88" t="s">
        <v>303</v>
      </c>
      <c r="D7" s="16"/>
      <c r="E7" s="88" t="s">
        <v>285</v>
      </c>
      <c r="F7" s="16"/>
      <c r="G7" s="88" t="s">
        <v>304</v>
      </c>
      <c r="I7" s="88" t="s">
        <v>303</v>
      </c>
      <c r="J7" s="16"/>
      <c r="K7" s="88" t="s">
        <v>285</v>
      </c>
      <c r="L7" s="16"/>
      <c r="M7" s="88" t="s">
        <v>304</v>
      </c>
    </row>
    <row r="8" spans="1:13" x14ac:dyDescent="0.75">
      <c r="A8" s="27" t="s">
        <v>203</v>
      </c>
      <c r="C8" s="19">
        <v>929883810</v>
      </c>
      <c r="E8" s="19">
        <v>0</v>
      </c>
      <c r="G8" s="19">
        <v>929883810</v>
      </c>
      <c r="I8" s="19">
        <v>929936123</v>
      </c>
      <c r="K8" s="19">
        <v>0</v>
      </c>
      <c r="M8" s="19">
        <v>929936123</v>
      </c>
    </row>
    <row r="9" spans="1:13" x14ac:dyDescent="0.75">
      <c r="A9" s="28" t="s">
        <v>205</v>
      </c>
      <c r="C9" s="20">
        <v>0</v>
      </c>
      <c r="E9" s="20">
        <v>0</v>
      </c>
      <c r="G9" s="20">
        <v>0</v>
      </c>
      <c r="I9" s="20">
        <v>334950000</v>
      </c>
      <c r="K9" s="20">
        <v>0</v>
      </c>
      <c r="M9" s="20">
        <v>334950000</v>
      </c>
    </row>
    <row r="10" spans="1:13" x14ac:dyDescent="0.75">
      <c r="A10" s="28" t="s">
        <v>207</v>
      </c>
      <c r="C10" s="20">
        <v>17150</v>
      </c>
      <c r="E10" s="20">
        <v>0</v>
      </c>
      <c r="G10" s="20">
        <v>17150</v>
      </c>
      <c r="I10" s="20">
        <v>41195</v>
      </c>
      <c r="K10" s="20">
        <v>0</v>
      </c>
      <c r="M10" s="20">
        <v>41195</v>
      </c>
    </row>
    <row r="11" spans="1:13" x14ac:dyDescent="0.75">
      <c r="A11" s="28" t="s">
        <v>208</v>
      </c>
      <c r="C11" s="20">
        <v>30984</v>
      </c>
      <c r="E11" s="20">
        <v>0</v>
      </c>
      <c r="G11" s="20">
        <v>30984</v>
      </c>
      <c r="I11" s="20">
        <v>129763</v>
      </c>
      <c r="K11" s="20">
        <v>0</v>
      </c>
      <c r="M11" s="20">
        <v>129763</v>
      </c>
    </row>
    <row r="12" spans="1:13" x14ac:dyDescent="0.75">
      <c r="A12" s="28" t="s">
        <v>209</v>
      </c>
      <c r="C12" s="20">
        <v>2393</v>
      </c>
      <c r="E12" s="20">
        <v>0</v>
      </c>
      <c r="G12" s="20">
        <v>2393</v>
      </c>
      <c r="I12" s="20">
        <v>177455</v>
      </c>
      <c r="K12" s="20">
        <v>0</v>
      </c>
      <c r="M12" s="20">
        <v>177455</v>
      </c>
    </row>
    <row r="13" spans="1:13" x14ac:dyDescent="0.75">
      <c r="A13" s="28" t="s">
        <v>210</v>
      </c>
      <c r="C13" s="20">
        <v>2082</v>
      </c>
      <c r="E13" s="20">
        <v>0</v>
      </c>
      <c r="G13" s="20">
        <v>2082</v>
      </c>
      <c r="I13" s="20">
        <v>8144</v>
      </c>
      <c r="K13" s="20">
        <v>0</v>
      </c>
      <c r="M13" s="20">
        <v>8144</v>
      </c>
    </row>
    <row r="14" spans="1:13" x14ac:dyDescent="0.75">
      <c r="A14" s="28" t="s">
        <v>212</v>
      </c>
      <c r="C14" s="20">
        <v>253178</v>
      </c>
      <c r="E14" s="20">
        <v>0</v>
      </c>
      <c r="G14" s="20">
        <v>253178</v>
      </c>
      <c r="I14" s="20">
        <v>3851645</v>
      </c>
      <c r="K14" s="20">
        <v>0</v>
      </c>
      <c r="M14" s="20">
        <v>3851645</v>
      </c>
    </row>
    <row r="15" spans="1:13" x14ac:dyDescent="0.75">
      <c r="A15" s="28" t="s">
        <v>214</v>
      </c>
      <c r="C15" s="20">
        <v>0</v>
      </c>
      <c r="E15" s="20">
        <v>0</v>
      </c>
      <c r="G15" s="20">
        <v>0</v>
      </c>
      <c r="I15" s="20">
        <v>2417421</v>
      </c>
      <c r="K15" s="20">
        <v>0</v>
      </c>
      <c r="M15" s="20">
        <v>2417421</v>
      </c>
    </row>
    <row r="16" spans="1:13" x14ac:dyDescent="0.75">
      <c r="A16" s="28" t="s">
        <v>216</v>
      </c>
      <c r="C16" s="20">
        <v>13313</v>
      </c>
      <c r="E16" s="20">
        <v>0</v>
      </c>
      <c r="G16" s="20">
        <v>13313</v>
      </c>
      <c r="I16" s="20">
        <v>64699</v>
      </c>
      <c r="K16" s="20">
        <v>0</v>
      </c>
      <c r="M16" s="20">
        <v>64699</v>
      </c>
    </row>
    <row r="17" spans="1:13" x14ac:dyDescent="0.75">
      <c r="A17" s="28" t="s">
        <v>217</v>
      </c>
      <c r="C17" s="20">
        <v>4517697860</v>
      </c>
      <c r="E17" s="20">
        <v>761515</v>
      </c>
      <c r="G17" s="20">
        <v>4516936345</v>
      </c>
      <c r="I17" s="20">
        <v>17368627252</v>
      </c>
      <c r="K17" s="20">
        <v>20307087</v>
      </c>
      <c r="M17" s="20">
        <v>17348320165</v>
      </c>
    </row>
    <row r="18" spans="1:13" x14ac:dyDescent="0.75">
      <c r="A18" s="28" t="s">
        <v>217</v>
      </c>
      <c r="C18" s="20">
        <v>8812399895</v>
      </c>
      <c r="E18" s="20">
        <v>0</v>
      </c>
      <c r="G18" s="20">
        <v>8812399895</v>
      </c>
      <c r="I18" s="20">
        <v>33450618535</v>
      </c>
      <c r="K18" s="20">
        <v>6637414</v>
      </c>
      <c r="M18" s="20">
        <v>33443981121</v>
      </c>
    </row>
    <row r="19" spans="1:13" x14ac:dyDescent="0.75">
      <c r="A19" s="28" t="s">
        <v>218</v>
      </c>
      <c r="C19" s="20">
        <v>0</v>
      </c>
      <c r="E19" s="20">
        <v>0</v>
      </c>
      <c r="G19" s="20">
        <v>0</v>
      </c>
      <c r="I19" s="20">
        <v>3102955</v>
      </c>
      <c r="K19" s="20">
        <v>0</v>
      </c>
      <c r="M19" s="20">
        <v>3102955</v>
      </c>
    </row>
    <row r="20" spans="1:13" x14ac:dyDescent="0.75">
      <c r="A20" s="28" t="s">
        <v>227</v>
      </c>
      <c r="C20" s="20">
        <v>0</v>
      </c>
      <c r="E20" s="20">
        <v>0</v>
      </c>
      <c r="G20" s="20">
        <v>0</v>
      </c>
      <c r="I20" s="20">
        <v>1851479081</v>
      </c>
      <c r="K20" s="20">
        <v>0</v>
      </c>
      <c r="M20" s="20">
        <v>1851479081</v>
      </c>
    </row>
    <row r="21" spans="1:13" x14ac:dyDescent="0.75">
      <c r="A21" s="28" t="s">
        <v>227</v>
      </c>
      <c r="C21" s="20">
        <v>0</v>
      </c>
      <c r="E21" s="20">
        <v>0</v>
      </c>
      <c r="G21" s="20">
        <v>0</v>
      </c>
      <c r="I21" s="20">
        <v>6439452077</v>
      </c>
      <c r="K21" s="20">
        <v>0</v>
      </c>
      <c r="M21" s="20">
        <v>6439452077</v>
      </c>
    </row>
    <row r="22" spans="1:13" x14ac:dyDescent="0.75">
      <c r="A22" s="28" t="s">
        <v>219</v>
      </c>
      <c r="C22" s="20">
        <v>24849880271</v>
      </c>
      <c r="E22" s="20">
        <v>312598250</v>
      </c>
      <c r="G22" s="20">
        <v>24537282021</v>
      </c>
      <c r="I22" s="20">
        <v>102121001862</v>
      </c>
      <c r="K22" s="20">
        <v>443687839</v>
      </c>
      <c r="M22" s="20">
        <v>101677314023</v>
      </c>
    </row>
    <row r="23" spans="1:13" x14ac:dyDescent="0.75">
      <c r="A23" s="28" t="s">
        <v>220</v>
      </c>
      <c r="C23" s="20">
        <v>9103</v>
      </c>
      <c r="E23" s="20">
        <v>0</v>
      </c>
      <c r="G23" s="20">
        <v>9103</v>
      </c>
      <c r="I23" s="20">
        <v>65048</v>
      </c>
      <c r="K23" s="20">
        <v>0</v>
      </c>
      <c r="M23" s="20">
        <v>65048</v>
      </c>
    </row>
    <row r="24" spans="1:13" x14ac:dyDescent="0.75">
      <c r="A24" s="28" t="s">
        <v>219</v>
      </c>
      <c r="C24" s="20">
        <v>6836527650</v>
      </c>
      <c r="E24" s="20">
        <v>1590717</v>
      </c>
      <c r="G24" s="20">
        <v>6834936933</v>
      </c>
      <c r="I24" s="20">
        <v>27552415867</v>
      </c>
      <c r="K24" s="20">
        <v>6643583</v>
      </c>
      <c r="M24" s="20">
        <v>27545772284</v>
      </c>
    </row>
    <row r="25" spans="1:13" x14ac:dyDescent="0.75">
      <c r="A25" s="28" t="s">
        <v>219</v>
      </c>
      <c r="C25" s="20">
        <v>5453621897</v>
      </c>
      <c r="E25" s="20">
        <v>31197510</v>
      </c>
      <c r="G25" s="20">
        <v>5422424387</v>
      </c>
      <c r="I25" s="20">
        <v>23284619923</v>
      </c>
      <c r="K25" s="20">
        <v>51324936</v>
      </c>
      <c r="M25" s="20">
        <v>23233294987</v>
      </c>
    </row>
    <row r="26" spans="1:13" x14ac:dyDescent="0.75">
      <c r="A26" s="28" t="s">
        <v>227</v>
      </c>
      <c r="C26" s="20">
        <v>0</v>
      </c>
      <c r="E26" s="20">
        <v>0</v>
      </c>
      <c r="G26" s="20">
        <v>0</v>
      </c>
      <c r="I26" s="20">
        <v>2110769070</v>
      </c>
      <c r="K26" s="20">
        <v>0</v>
      </c>
      <c r="M26" s="20">
        <v>2110769070</v>
      </c>
    </row>
    <row r="27" spans="1:13" x14ac:dyDescent="0.75">
      <c r="A27" s="28" t="s">
        <v>227</v>
      </c>
      <c r="C27" s="20">
        <v>0</v>
      </c>
      <c r="E27" s="20">
        <v>0</v>
      </c>
      <c r="G27" s="20">
        <v>0</v>
      </c>
      <c r="I27" s="20">
        <v>11543751195</v>
      </c>
      <c r="K27" s="20">
        <v>0</v>
      </c>
      <c r="M27" s="20">
        <v>11543751195</v>
      </c>
    </row>
    <row r="28" spans="1:13" x14ac:dyDescent="0.75">
      <c r="A28" s="28" t="s">
        <v>219</v>
      </c>
      <c r="C28" s="20">
        <v>0</v>
      </c>
      <c r="E28" s="20">
        <v>0</v>
      </c>
      <c r="G28" s="20">
        <v>0</v>
      </c>
      <c r="I28" s="20">
        <v>1132759178</v>
      </c>
      <c r="K28" s="20">
        <v>0</v>
      </c>
      <c r="M28" s="20">
        <v>1132759178</v>
      </c>
    </row>
    <row r="29" spans="1:13" x14ac:dyDescent="0.75">
      <c r="A29" s="28" t="s">
        <v>227</v>
      </c>
      <c r="C29" s="20">
        <v>0</v>
      </c>
      <c r="E29" s="20">
        <v>0</v>
      </c>
      <c r="G29" s="20">
        <v>0</v>
      </c>
      <c r="I29" s="20">
        <v>25856734080</v>
      </c>
      <c r="K29" s="20">
        <v>0</v>
      </c>
      <c r="M29" s="20">
        <v>25856734080</v>
      </c>
    </row>
    <row r="30" spans="1:13" x14ac:dyDescent="0.75">
      <c r="A30" s="28" t="s">
        <v>219</v>
      </c>
      <c r="C30" s="20">
        <v>2132630120</v>
      </c>
      <c r="E30" s="20">
        <v>13582904</v>
      </c>
      <c r="G30" s="20">
        <v>2119047216</v>
      </c>
      <c r="I30" s="20">
        <v>8592657514</v>
      </c>
      <c r="K30" s="20">
        <v>64718544</v>
      </c>
      <c r="M30" s="20">
        <v>8527938970</v>
      </c>
    </row>
    <row r="31" spans="1:13" x14ac:dyDescent="0.75">
      <c r="A31" s="28" t="s">
        <v>221</v>
      </c>
      <c r="C31" s="20">
        <v>0</v>
      </c>
      <c r="E31" s="20">
        <v>0</v>
      </c>
      <c r="G31" s="20">
        <v>0</v>
      </c>
      <c r="I31" s="20">
        <v>1434098661</v>
      </c>
      <c r="K31" s="20">
        <v>0</v>
      </c>
      <c r="M31" s="20">
        <v>1434098661</v>
      </c>
    </row>
    <row r="32" spans="1:13" x14ac:dyDescent="0.75">
      <c r="A32" s="28" t="s">
        <v>221</v>
      </c>
      <c r="C32" s="20">
        <v>0</v>
      </c>
      <c r="E32" s="20">
        <v>0</v>
      </c>
      <c r="G32" s="20">
        <v>0</v>
      </c>
      <c r="I32" s="20">
        <v>4219972893</v>
      </c>
      <c r="K32" s="20">
        <v>0</v>
      </c>
      <c r="M32" s="20">
        <v>4219972893</v>
      </c>
    </row>
    <row r="33" spans="1:13" x14ac:dyDescent="0.75">
      <c r="A33" s="28" t="s">
        <v>221</v>
      </c>
      <c r="C33" s="20">
        <v>187219192</v>
      </c>
      <c r="E33" s="20">
        <v>-1553293</v>
      </c>
      <c r="G33" s="20">
        <v>188772485</v>
      </c>
      <c r="I33" s="20">
        <v>4448877557</v>
      </c>
      <c r="K33" s="20">
        <v>0</v>
      </c>
      <c r="M33" s="20">
        <v>4448877557</v>
      </c>
    </row>
    <row r="34" spans="1:13" x14ac:dyDescent="0.75">
      <c r="A34" s="28" t="s">
        <v>219</v>
      </c>
      <c r="C34" s="20">
        <v>17962801355</v>
      </c>
      <c r="E34" s="20">
        <v>75957829</v>
      </c>
      <c r="G34" s="20">
        <v>17886843526</v>
      </c>
      <c r="I34" s="20">
        <v>72963438237</v>
      </c>
      <c r="K34" s="20">
        <v>127533445</v>
      </c>
      <c r="M34" s="20">
        <v>72835904792</v>
      </c>
    </row>
    <row r="35" spans="1:13" x14ac:dyDescent="0.75">
      <c r="A35" s="28" t="s">
        <v>219</v>
      </c>
      <c r="C35" s="20">
        <v>8760897259</v>
      </c>
      <c r="E35" s="20">
        <v>66458857</v>
      </c>
      <c r="G35" s="20">
        <v>8694438402</v>
      </c>
      <c r="I35" s="20">
        <v>41381843839</v>
      </c>
      <c r="K35" s="20">
        <v>109335540</v>
      </c>
      <c r="M35" s="20">
        <v>41272508299</v>
      </c>
    </row>
    <row r="36" spans="1:13" x14ac:dyDescent="0.75">
      <c r="A36" s="28" t="s">
        <v>227</v>
      </c>
      <c r="C36" s="20">
        <v>0</v>
      </c>
      <c r="E36" s="20">
        <v>0</v>
      </c>
      <c r="G36" s="20">
        <v>0</v>
      </c>
      <c r="I36" s="20">
        <v>4736193309</v>
      </c>
      <c r="K36" s="20">
        <v>0</v>
      </c>
      <c r="M36" s="20">
        <v>4736193309</v>
      </c>
    </row>
    <row r="37" spans="1:13" x14ac:dyDescent="0.75">
      <c r="A37" s="28" t="s">
        <v>227</v>
      </c>
      <c r="C37" s="20">
        <v>0</v>
      </c>
      <c r="E37" s="20">
        <v>0</v>
      </c>
      <c r="G37" s="20">
        <v>0</v>
      </c>
      <c r="I37" s="20">
        <v>30445502485</v>
      </c>
      <c r="K37" s="20">
        <v>0</v>
      </c>
      <c r="M37" s="20">
        <v>30445502485</v>
      </c>
    </row>
    <row r="38" spans="1:13" x14ac:dyDescent="0.75">
      <c r="A38" s="28" t="s">
        <v>227</v>
      </c>
      <c r="C38" s="20">
        <v>0</v>
      </c>
      <c r="E38" s="20">
        <v>0</v>
      </c>
      <c r="G38" s="20">
        <v>0</v>
      </c>
      <c r="I38" s="20">
        <v>2932191780</v>
      </c>
      <c r="K38" s="20">
        <v>0</v>
      </c>
      <c r="M38" s="20">
        <v>2932191780</v>
      </c>
    </row>
    <row r="39" spans="1:13" x14ac:dyDescent="0.75">
      <c r="A39" s="28" t="s">
        <v>227</v>
      </c>
      <c r="C39" s="20">
        <v>0</v>
      </c>
      <c r="E39" s="20">
        <v>0</v>
      </c>
      <c r="G39" s="20">
        <v>0</v>
      </c>
      <c r="I39" s="20">
        <v>4109589040</v>
      </c>
      <c r="K39" s="20">
        <v>0</v>
      </c>
      <c r="M39" s="20">
        <v>4109589040</v>
      </c>
    </row>
    <row r="40" spans="1:13" x14ac:dyDescent="0.75">
      <c r="A40" s="28" t="s">
        <v>227</v>
      </c>
      <c r="C40" s="20">
        <v>0</v>
      </c>
      <c r="E40" s="20">
        <v>0</v>
      </c>
      <c r="G40" s="20">
        <v>0</v>
      </c>
      <c r="I40" s="20">
        <v>7099817877</v>
      </c>
      <c r="K40" s="20">
        <v>0</v>
      </c>
      <c r="M40" s="20">
        <v>7099817877</v>
      </c>
    </row>
    <row r="41" spans="1:13" x14ac:dyDescent="0.75">
      <c r="A41" s="28" t="s">
        <v>227</v>
      </c>
      <c r="C41" s="20">
        <v>0</v>
      </c>
      <c r="E41" s="20">
        <v>0</v>
      </c>
      <c r="G41" s="20">
        <v>0</v>
      </c>
      <c r="I41" s="20">
        <v>3053328082</v>
      </c>
      <c r="K41" s="20">
        <v>0</v>
      </c>
      <c r="M41" s="20">
        <v>3053328082</v>
      </c>
    </row>
    <row r="42" spans="1:13" x14ac:dyDescent="0.75">
      <c r="A42" s="28" t="s">
        <v>217</v>
      </c>
      <c r="C42" s="20">
        <v>0</v>
      </c>
      <c r="E42" s="20">
        <v>0</v>
      </c>
      <c r="G42" s="20">
        <v>0</v>
      </c>
      <c r="I42" s="20">
        <v>9369429450</v>
      </c>
      <c r="K42" s="20">
        <v>0</v>
      </c>
      <c r="M42" s="20">
        <v>9369429450</v>
      </c>
    </row>
    <row r="43" spans="1:13" x14ac:dyDescent="0.75">
      <c r="A43" s="28" t="s">
        <v>217</v>
      </c>
      <c r="C43" s="20">
        <v>0</v>
      </c>
      <c r="E43" s="20">
        <v>0</v>
      </c>
      <c r="G43" s="20">
        <v>0</v>
      </c>
      <c r="I43" s="20">
        <v>6812401314</v>
      </c>
      <c r="K43" s="20">
        <v>0</v>
      </c>
      <c r="M43" s="20">
        <v>6812401314</v>
      </c>
    </row>
    <row r="44" spans="1:13" x14ac:dyDescent="0.75">
      <c r="A44" s="28" t="s">
        <v>227</v>
      </c>
      <c r="C44" s="20">
        <v>0</v>
      </c>
      <c r="E44" s="20">
        <v>0</v>
      </c>
      <c r="G44" s="20">
        <v>0</v>
      </c>
      <c r="I44" s="20">
        <v>16561247833</v>
      </c>
      <c r="K44" s="20">
        <v>0</v>
      </c>
      <c r="M44" s="20">
        <v>16561247833</v>
      </c>
    </row>
    <row r="45" spans="1:13" x14ac:dyDescent="0.75">
      <c r="A45" s="28" t="s">
        <v>227</v>
      </c>
      <c r="C45" s="20">
        <v>0</v>
      </c>
      <c r="E45" s="20">
        <v>0</v>
      </c>
      <c r="G45" s="20">
        <v>0</v>
      </c>
      <c r="I45" s="20">
        <v>-95396311223</v>
      </c>
      <c r="K45" s="20">
        <v>0</v>
      </c>
      <c r="M45" s="20">
        <v>-95396311223</v>
      </c>
    </row>
    <row r="46" spans="1:13" x14ac:dyDescent="0.75">
      <c r="A46" s="28" t="s">
        <v>227</v>
      </c>
      <c r="C46" s="20">
        <v>0</v>
      </c>
      <c r="E46" s="20">
        <v>0</v>
      </c>
      <c r="G46" s="20">
        <v>0</v>
      </c>
      <c r="I46" s="20">
        <v>22616547357</v>
      </c>
      <c r="K46" s="20">
        <v>0</v>
      </c>
      <c r="M46" s="20">
        <v>22616547357</v>
      </c>
    </row>
    <row r="47" spans="1:13" x14ac:dyDescent="0.75">
      <c r="A47" s="28" t="s">
        <v>217</v>
      </c>
      <c r="C47" s="20">
        <v>0</v>
      </c>
      <c r="E47" s="20">
        <v>0</v>
      </c>
      <c r="G47" s="20">
        <v>0</v>
      </c>
      <c r="I47" s="20">
        <v>7134605608</v>
      </c>
      <c r="K47" s="20">
        <v>0</v>
      </c>
      <c r="M47" s="20">
        <v>7134605608</v>
      </c>
    </row>
    <row r="48" spans="1:13" x14ac:dyDescent="0.75">
      <c r="A48" s="28" t="s">
        <v>219</v>
      </c>
      <c r="C48" s="20">
        <v>3422739698</v>
      </c>
      <c r="E48" s="20">
        <v>43056241</v>
      </c>
      <c r="G48" s="20">
        <v>3379683457</v>
      </c>
      <c r="I48" s="20">
        <v>13897534241</v>
      </c>
      <c r="K48" s="20">
        <v>61112084</v>
      </c>
      <c r="M48" s="20">
        <v>13836422157</v>
      </c>
    </row>
    <row r="49" spans="1:13" x14ac:dyDescent="0.75">
      <c r="A49" s="28" t="s">
        <v>221</v>
      </c>
      <c r="C49" s="20">
        <v>2774712321</v>
      </c>
      <c r="E49" s="20">
        <v>-51494302</v>
      </c>
      <c r="G49" s="20">
        <v>2826206623</v>
      </c>
      <c r="I49" s="20">
        <v>33614866838</v>
      </c>
      <c r="K49" s="20">
        <v>0</v>
      </c>
      <c r="M49" s="20">
        <v>33614866838</v>
      </c>
    </row>
    <row r="50" spans="1:13" x14ac:dyDescent="0.75">
      <c r="A50" s="28" t="s">
        <v>217</v>
      </c>
      <c r="C50" s="20">
        <v>0</v>
      </c>
      <c r="E50" s="20">
        <v>0</v>
      </c>
      <c r="G50" s="20">
        <v>0</v>
      </c>
      <c r="I50" s="20">
        <v>5388090417</v>
      </c>
      <c r="K50" s="20">
        <v>0</v>
      </c>
      <c r="M50" s="20">
        <v>5388090417</v>
      </c>
    </row>
    <row r="51" spans="1:13" x14ac:dyDescent="0.75">
      <c r="A51" s="28" t="s">
        <v>227</v>
      </c>
      <c r="C51" s="20">
        <v>0</v>
      </c>
      <c r="E51" s="20">
        <v>0</v>
      </c>
      <c r="G51" s="20">
        <v>0</v>
      </c>
      <c r="I51" s="20">
        <v>57202494801</v>
      </c>
      <c r="K51" s="20">
        <v>0</v>
      </c>
      <c r="M51" s="20">
        <v>57202494801</v>
      </c>
    </row>
    <row r="52" spans="1:13" x14ac:dyDescent="0.75">
      <c r="A52" s="28" t="s">
        <v>217</v>
      </c>
      <c r="C52" s="20">
        <v>2611913734</v>
      </c>
      <c r="E52" s="20">
        <v>-48734672</v>
      </c>
      <c r="G52" s="20">
        <v>2660648406</v>
      </c>
      <c r="I52" s="20">
        <v>31246775318</v>
      </c>
      <c r="K52" s="20">
        <v>0</v>
      </c>
      <c r="M52" s="20">
        <v>31246775318</v>
      </c>
    </row>
    <row r="53" spans="1:13" x14ac:dyDescent="0.75">
      <c r="A53" s="28" t="s">
        <v>221</v>
      </c>
      <c r="C53" s="20">
        <v>1672746173</v>
      </c>
      <c r="E53" s="20">
        <v>-16958429</v>
      </c>
      <c r="G53" s="20">
        <v>1689704602</v>
      </c>
      <c r="I53" s="20">
        <v>18887503982</v>
      </c>
      <c r="K53" s="20">
        <v>0</v>
      </c>
      <c r="M53" s="20">
        <v>18887503982</v>
      </c>
    </row>
    <row r="54" spans="1:13" x14ac:dyDescent="0.75">
      <c r="A54" s="28" t="s">
        <v>227</v>
      </c>
      <c r="C54" s="20">
        <v>0</v>
      </c>
      <c r="E54" s="20">
        <v>0</v>
      </c>
      <c r="G54" s="20">
        <v>0</v>
      </c>
      <c r="I54" s="20">
        <v>14742876723</v>
      </c>
      <c r="K54" s="20">
        <v>0</v>
      </c>
      <c r="M54" s="20">
        <v>14742876723</v>
      </c>
    </row>
    <row r="55" spans="1:13" x14ac:dyDescent="0.75">
      <c r="A55" s="28" t="s">
        <v>217</v>
      </c>
      <c r="C55" s="20">
        <v>658249543</v>
      </c>
      <c r="E55" s="20">
        <v>-1013626</v>
      </c>
      <c r="G55" s="20">
        <v>659263169</v>
      </c>
      <c r="I55" s="20">
        <v>5094063236</v>
      </c>
      <c r="K55" s="20">
        <v>0</v>
      </c>
      <c r="M55" s="20">
        <v>5094063236</v>
      </c>
    </row>
    <row r="56" spans="1:13" x14ac:dyDescent="0.75">
      <c r="A56" s="28" t="s">
        <v>217</v>
      </c>
      <c r="C56" s="20">
        <v>115125173407</v>
      </c>
      <c r="E56" s="20">
        <v>0</v>
      </c>
      <c r="G56" s="20">
        <v>115125173407</v>
      </c>
      <c r="I56" s="20">
        <v>446997273307</v>
      </c>
      <c r="K56" s="20">
        <v>331743491</v>
      </c>
      <c r="M56" s="20">
        <v>446665529816</v>
      </c>
    </row>
    <row r="57" spans="1:13" x14ac:dyDescent="0.75">
      <c r="A57" s="28" t="s">
        <v>217</v>
      </c>
      <c r="C57" s="20">
        <v>0</v>
      </c>
      <c r="E57" s="20">
        <v>0</v>
      </c>
      <c r="G57" s="20">
        <v>0</v>
      </c>
      <c r="I57" s="20">
        <v>222712711447</v>
      </c>
      <c r="K57" s="20">
        <v>0</v>
      </c>
      <c r="M57" s="20">
        <v>222712711447</v>
      </c>
    </row>
    <row r="58" spans="1:13" x14ac:dyDescent="0.75">
      <c r="A58" s="28" t="s">
        <v>227</v>
      </c>
      <c r="C58" s="20">
        <v>0</v>
      </c>
      <c r="E58" s="20">
        <v>0</v>
      </c>
      <c r="G58" s="20">
        <v>0</v>
      </c>
      <c r="I58" s="20">
        <v>3241683757</v>
      </c>
      <c r="K58" s="20">
        <v>0</v>
      </c>
      <c r="M58" s="20">
        <v>3241683757</v>
      </c>
    </row>
    <row r="59" spans="1:13" x14ac:dyDescent="0.75">
      <c r="A59" s="28" t="s">
        <v>221</v>
      </c>
      <c r="C59" s="20">
        <v>0</v>
      </c>
      <c r="E59" s="20">
        <v>0</v>
      </c>
      <c r="G59" s="20">
        <v>0</v>
      </c>
      <c r="I59" s="20">
        <v>39604811625</v>
      </c>
      <c r="K59" s="20">
        <v>0</v>
      </c>
      <c r="M59" s="20">
        <v>39604811625</v>
      </c>
    </row>
    <row r="60" spans="1:13" x14ac:dyDescent="0.75">
      <c r="A60" s="28" t="s">
        <v>217</v>
      </c>
      <c r="C60" s="20">
        <v>4339750195</v>
      </c>
      <c r="E60" s="20">
        <v>-52545934</v>
      </c>
      <c r="G60" s="20">
        <v>4392296129</v>
      </c>
      <c r="I60" s="20">
        <v>48706785991</v>
      </c>
      <c r="K60" s="20">
        <v>0</v>
      </c>
      <c r="M60" s="20">
        <v>48706785991</v>
      </c>
    </row>
    <row r="61" spans="1:13" x14ac:dyDescent="0.75">
      <c r="A61" s="28" t="s">
        <v>219</v>
      </c>
      <c r="C61" s="20">
        <v>3466445451</v>
      </c>
      <c r="E61" s="20">
        <v>20486932</v>
      </c>
      <c r="G61" s="20">
        <v>3445958519</v>
      </c>
      <c r="I61" s="20">
        <v>16934414062</v>
      </c>
      <c r="K61" s="20">
        <v>33704307</v>
      </c>
      <c r="M61" s="20">
        <v>16900709755</v>
      </c>
    </row>
    <row r="62" spans="1:13" x14ac:dyDescent="0.75">
      <c r="A62" s="28" t="s">
        <v>221</v>
      </c>
      <c r="C62" s="20">
        <v>0</v>
      </c>
      <c r="E62" s="20">
        <v>0</v>
      </c>
      <c r="G62" s="20">
        <v>0</v>
      </c>
      <c r="I62" s="20">
        <v>48046820557</v>
      </c>
      <c r="K62" s="20">
        <v>0</v>
      </c>
      <c r="M62" s="20">
        <v>48046820557</v>
      </c>
    </row>
    <row r="63" spans="1:13" x14ac:dyDescent="0.75">
      <c r="A63" s="28" t="s">
        <v>221</v>
      </c>
      <c r="C63" s="20">
        <v>0</v>
      </c>
      <c r="E63" s="20">
        <v>0</v>
      </c>
      <c r="G63" s="20">
        <v>0</v>
      </c>
      <c r="I63" s="20">
        <v>35151419191</v>
      </c>
      <c r="K63" s="20">
        <v>0</v>
      </c>
      <c r="M63" s="20">
        <v>35151419191</v>
      </c>
    </row>
    <row r="64" spans="1:13" x14ac:dyDescent="0.75">
      <c r="A64" s="28" t="s">
        <v>221</v>
      </c>
      <c r="C64" s="20">
        <v>0</v>
      </c>
      <c r="E64" s="20">
        <v>0</v>
      </c>
      <c r="G64" s="20">
        <v>0</v>
      </c>
      <c r="I64" s="20">
        <v>9164383570</v>
      </c>
      <c r="K64" s="20">
        <v>0</v>
      </c>
      <c r="M64" s="20">
        <v>9164383570</v>
      </c>
    </row>
    <row r="65" spans="1:13" x14ac:dyDescent="0.75">
      <c r="A65" s="28" t="s">
        <v>227</v>
      </c>
      <c r="C65" s="20">
        <v>0</v>
      </c>
      <c r="E65" s="20">
        <v>0</v>
      </c>
      <c r="G65" s="20">
        <v>0</v>
      </c>
      <c r="I65" s="20">
        <v>45190902605</v>
      </c>
      <c r="K65" s="20">
        <v>0</v>
      </c>
      <c r="M65" s="20">
        <v>45190902605</v>
      </c>
    </row>
    <row r="66" spans="1:13" x14ac:dyDescent="0.75">
      <c r="A66" s="28" t="s">
        <v>221</v>
      </c>
      <c r="C66" s="20">
        <v>0</v>
      </c>
      <c r="E66" s="20">
        <v>0</v>
      </c>
      <c r="G66" s="20">
        <v>0</v>
      </c>
      <c r="I66" s="20">
        <v>61329041130</v>
      </c>
      <c r="K66" s="20">
        <v>0</v>
      </c>
      <c r="M66" s="20">
        <v>61329041130</v>
      </c>
    </row>
    <row r="67" spans="1:13" x14ac:dyDescent="0.75">
      <c r="A67" s="28" t="s">
        <v>222</v>
      </c>
      <c r="C67" s="20">
        <v>0</v>
      </c>
      <c r="E67" s="20">
        <v>0</v>
      </c>
      <c r="G67" s="20">
        <v>0</v>
      </c>
      <c r="I67" s="20">
        <v>239330</v>
      </c>
      <c r="K67" s="20">
        <v>0</v>
      </c>
      <c r="M67" s="20">
        <v>239330</v>
      </c>
    </row>
    <row r="68" spans="1:13" x14ac:dyDescent="0.75">
      <c r="A68" s="28" t="s">
        <v>223</v>
      </c>
      <c r="C68" s="20">
        <v>0</v>
      </c>
      <c r="E68" s="20">
        <v>0</v>
      </c>
      <c r="G68" s="20">
        <v>0</v>
      </c>
      <c r="I68" s="20">
        <v>179025704139</v>
      </c>
      <c r="K68" s="20">
        <v>0</v>
      </c>
      <c r="M68" s="20">
        <v>179025704139</v>
      </c>
    </row>
    <row r="69" spans="1:13" x14ac:dyDescent="0.75">
      <c r="A69" s="28" t="s">
        <v>217</v>
      </c>
      <c r="C69" s="20">
        <v>11863906852</v>
      </c>
      <c r="E69" s="20">
        <v>-82345604</v>
      </c>
      <c r="G69" s="20">
        <v>11946252456</v>
      </c>
      <c r="I69" s="20">
        <v>58191632873</v>
      </c>
      <c r="K69" s="20">
        <v>0</v>
      </c>
      <c r="M69" s="20">
        <v>58191632873</v>
      </c>
    </row>
    <row r="70" spans="1:13" x14ac:dyDescent="0.75">
      <c r="A70" s="28" t="s">
        <v>223</v>
      </c>
      <c r="C70" s="20">
        <v>25734246566</v>
      </c>
      <c r="E70" s="20">
        <v>0</v>
      </c>
      <c r="G70" s="20">
        <v>25734246566</v>
      </c>
      <c r="I70" s="20">
        <v>111182465702</v>
      </c>
      <c r="K70" s="20">
        <v>0</v>
      </c>
      <c r="M70" s="20">
        <v>111182465702</v>
      </c>
    </row>
    <row r="71" spans="1:13" x14ac:dyDescent="0.75">
      <c r="A71" s="28" t="s">
        <v>227</v>
      </c>
      <c r="C71" s="20">
        <v>0</v>
      </c>
      <c r="E71" s="20">
        <v>0</v>
      </c>
      <c r="G71" s="20">
        <v>0</v>
      </c>
      <c r="I71" s="20">
        <v>7133590196</v>
      </c>
      <c r="K71" s="20">
        <v>0</v>
      </c>
      <c r="M71" s="20">
        <v>7133590196</v>
      </c>
    </row>
    <row r="72" spans="1:13" x14ac:dyDescent="0.75">
      <c r="A72" s="28" t="s">
        <v>221</v>
      </c>
      <c r="C72" s="20">
        <v>0</v>
      </c>
      <c r="E72" s="20">
        <v>0</v>
      </c>
      <c r="G72" s="20">
        <v>0</v>
      </c>
      <c r="I72" s="20">
        <v>50387917808</v>
      </c>
      <c r="K72" s="20">
        <v>0</v>
      </c>
      <c r="M72" s="20">
        <v>50387917808</v>
      </c>
    </row>
    <row r="73" spans="1:13" x14ac:dyDescent="0.75">
      <c r="A73" s="28" t="s">
        <v>217</v>
      </c>
      <c r="C73" s="20">
        <v>0</v>
      </c>
      <c r="E73" s="20">
        <v>0</v>
      </c>
      <c r="G73" s="20">
        <v>0</v>
      </c>
      <c r="I73" s="20">
        <v>3719643833</v>
      </c>
      <c r="K73" s="20">
        <v>0</v>
      </c>
      <c r="M73" s="20">
        <v>3719643833</v>
      </c>
    </row>
    <row r="74" spans="1:13" x14ac:dyDescent="0.75">
      <c r="A74" s="28" t="s">
        <v>221</v>
      </c>
      <c r="C74" s="20">
        <v>0</v>
      </c>
      <c r="E74" s="20">
        <v>0</v>
      </c>
      <c r="G74" s="20">
        <v>0</v>
      </c>
      <c r="I74" s="20">
        <v>34017438383</v>
      </c>
      <c r="K74" s="20">
        <v>0</v>
      </c>
      <c r="M74" s="20">
        <v>34017438383</v>
      </c>
    </row>
    <row r="75" spans="1:13" x14ac:dyDescent="0.75">
      <c r="A75" s="28" t="s">
        <v>221</v>
      </c>
      <c r="C75" s="20">
        <v>0</v>
      </c>
      <c r="E75" s="20">
        <v>0</v>
      </c>
      <c r="G75" s="20">
        <v>0</v>
      </c>
      <c r="I75" s="20">
        <v>24004931530</v>
      </c>
      <c r="K75" s="20">
        <v>0</v>
      </c>
      <c r="M75" s="20">
        <v>24004931530</v>
      </c>
    </row>
    <row r="76" spans="1:13" x14ac:dyDescent="0.75">
      <c r="A76" s="28" t="s">
        <v>221</v>
      </c>
      <c r="C76" s="20">
        <v>0</v>
      </c>
      <c r="E76" s="20">
        <v>0</v>
      </c>
      <c r="G76" s="20">
        <v>0</v>
      </c>
      <c r="I76" s="20">
        <v>19245835630</v>
      </c>
      <c r="K76" s="20">
        <v>0</v>
      </c>
      <c r="M76" s="20">
        <v>19245835630</v>
      </c>
    </row>
    <row r="77" spans="1:13" x14ac:dyDescent="0.75">
      <c r="A77" s="28" t="s">
        <v>221</v>
      </c>
      <c r="C77" s="20">
        <v>0</v>
      </c>
      <c r="E77" s="20">
        <v>0</v>
      </c>
      <c r="G77" s="20">
        <v>0</v>
      </c>
      <c r="I77" s="20">
        <v>14635616453</v>
      </c>
      <c r="K77" s="20">
        <v>0</v>
      </c>
      <c r="M77" s="20">
        <v>14635616453</v>
      </c>
    </row>
    <row r="78" spans="1:13" x14ac:dyDescent="0.75">
      <c r="A78" s="28" t="s">
        <v>217</v>
      </c>
      <c r="C78" s="20">
        <v>10137893147</v>
      </c>
      <c r="E78" s="20">
        <v>-42697964</v>
      </c>
      <c r="G78" s="20">
        <v>10180591111</v>
      </c>
      <c r="I78" s="20">
        <v>257001372591</v>
      </c>
      <c r="K78" s="20">
        <v>3761572</v>
      </c>
      <c r="M78" s="20">
        <v>256997611019</v>
      </c>
    </row>
    <row r="79" spans="1:13" x14ac:dyDescent="0.75">
      <c r="A79" s="28" t="s">
        <v>227</v>
      </c>
      <c r="C79" s="20">
        <v>0</v>
      </c>
      <c r="E79" s="20">
        <v>0</v>
      </c>
      <c r="G79" s="20">
        <v>0</v>
      </c>
      <c r="I79" s="20">
        <v>150773322339</v>
      </c>
      <c r="K79" s="20">
        <v>0</v>
      </c>
      <c r="M79" s="20">
        <v>150773322339</v>
      </c>
    </row>
    <row r="80" spans="1:13" x14ac:dyDescent="0.75">
      <c r="A80" s="28" t="s">
        <v>227</v>
      </c>
      <c r="C80" s="20">
        <v>0</v>
      </c>
      <c r="E80" s="20">
        <v>0</v>
      </c>
      <c r="G80" s="20">
        <v>0</v>
      </c>
      <c r="I80" s="20">
        <v>27639527321</v>
      </c>
      <c r="K80" s="20">
        <v>0</v>
      </c>
      <c r="M80" s="20">
        <v>27639527321</v>
      </c>
    </row>
    <row r="81" spans="1:13" x14ac:dyDescent="0.75">
      <c r="A81" s="28" t="s">
        <v>217</v>
      </c>
      <c r="C81" s="20">
        <v>0</v>
      </c>
      <c r="E81" s="20">
        <v>0</v>
      </c>
      <c r="G81" s="20">
        <v>0</v>
      </c>
      <c r="I81" s="20">
        <v>3526520559</v>
      </c>
      <c r="K81" s="20">
        <v>0</v>
      </c>
      <c r="M81" s="20">
        <v>3526520559</v>
      </c>
    </row>
    <row r="82" spans="1:13" x14ac:dyDescent="0.75">
      <c r="A82" s="28" t="s">
        <v>221</v>
      </c>
      <c r="C82" s="20">
        <v>0</v>
      </c>
      <c r="E82" s="20">
        <v>0</v>
      </c>
      <c r="G82" s="20">
        <v>0</v>
      </c>
      <c r="I82" s="20">
        <v>97519589052</v>
      </c>
      <c r="K82" s="20">
        <v>0</v>
      </c>
      <c r="M82" s="20">
        <v>97519589052</v>
      </c>
    </row>
    <row r="83" spans="1:13" x14ac:dyDescent="0.75">
      <c r="A83" s="28" t="s">
        <v>224</v>
      </c>
      <c r="C83" s="20">
        <v>283497</v>
      </c>
      <c r="E83" s="20">
        <v>0</v>
      </c>
      <c r="G83" s="20">
        <v>283497</v>
      </c>
      <c r="I83" s="20">
        <v>575451</v>
      </c>
      <c r="K83" s="20">
        <v>0</v>
      </c>
      <c r="M83" s="20">
        <v>575451</v>
      </c>
    </row>
    <row r="84" spans="1:13" x14ac:dyDescent="0.75">
      <c r="A84" s="28" t="s">
        <v>276</v>
      </c>
      <c r="C84" s="20">
        <v>0</v>
      </c>
      <c r="E84" s="20">
        <v>0</v>
      </c>
      <c r="G84" s="20">
        <v>0</v>
      </c>
      <c r="I84" s="20">
        <v>46684931518</v>
      </c>
      <c r="K84" s="20">
        <v>0</v>
      </c>
      <c r="M84" s="20">
        <v>46684931518</v>
      </c>
    </row>
    <row r="85" spans="1:13" x14ac:dyDescent="0.75">
      <c r="A85" s="28" t="s">
        <v>227</v>
      </c>
      <c r="C85" s="20">
        <v>0</v>
      </c>
      <c r="E85" s="20">
        <v>0</v>
      </c>
      <c r="G85" s="20">
        <v>0</v>
      </c>
      <c r="I85" s="20">
        <v>59385068712</v>
      </c>
      <c r="K85" s="20">
        <v>0</v>
      </c>
      <c r="M85" s="20">
        <v>59385068712</v>
      </c>
    </row>
    <row r="86" spans="1:13" x14ac:dyDescent="0.75">
      <c r="A86" s="28" t="s">
        <v>221</v>
      </c>
      <c r="C86" s="20">
        <v>0</v>
      </c>
      <c r="E86" s="20">
        <v>0</v>
      </c>
      <c r="G86" s="20">
        <v>0</v>
      </c>
      <c r="I86" s="20">
        <v>6775989042</v>
      </c>
      <c r="K86" s="20">
        <v>0</v>
      </c>
      <c r="M86" s="20">
        <v>6775989042</v>
      </c>
    </row>
    <row r="87" spans="1:13" x14ac:dyDescent="0.75">
      <c r="A87" s="28" t="s">
        <v>227</v>
      </c>
      <c r="C87" s="20">
        <v>0</v>
      </c>
      <c r="E87" s="20">
        <v>0</v>
      </c>
      <c r="G87" s="20">
        <v>0</v>
      </c>
      <c r="I87" s="20">
        <v>111230234355</v>
      </c>
      <c r="K87" s="20">
        <v>0</v>
      </c>
      <c r="M87" s="20">
        <v>111230234355</v>
      </c>
    </row>
    <row r="88" spans="1:13" x14ac:dyDescent="0.75">
      <c r="A88" s="28" t="s">
        <v>217</v>
      </c>
      <c r="C88" s="20">
        <v>0</v>
      </c>
      <c r="E88" s="20">
        <v>0</v>
      </c>
      <c r="G88" s="20">
        <v>0</v>
      </c>
      <c r="I88" s="20">
        <v>11216618627</v>
      </c>
      <c r="K88" s="20">
        <v>0</v>
      </c>
      <c r="M88" s="20">
        <v>11216618627</v>
      </c>
    </row>
    <row r="89" spans="1:13" x14ac:dyDescent="0.75">
      <c r="A89" s="28" t="s">
        <v>221</v>
      </c>
      <c r="C89" s="20">
        <v>0</v>
      </c>
      <c r="E89" s="20">
        <v>0</v>
      </c>
      <c r="G89" s="20">
        <v>0</v>
      </c>
      <c r="I89" s="20">
        <v>34280821916</v>
      </c>
      <c r="K89" s="20">
        <v>0</v>
      </c>
      <c r="M89" s="20">
        <v>34280821916</v>
      </c>
    </row>
    <row r="90" spans="1:13" x14ac:dyDescent="0.75">
      <c r="A90" s="28" t="s">
        <v>221</v>
      </c>
      <c r="C90" s="20">
        <v>0</v>
      </c>
      <c r="E90" s="20">
        <v>0</v>
      </c>
      <c r="G90" s="20">
        <v>0</v>
      </c>
      <c r="I90" s="20">
        <v>21084931509</v>
      </c>
      <c r="K90" s="20">
        <v>0</v>
      </c>
      <c r="M90" s="20">
        <v>21084931509</v>
      </c>
    </row>
    <row r="91" spans="1:13" x14ac:dyDescent="0.75">
      <c r="A91" s="28" t="s">
        <v>221</v>
      </c>
      <c r="C91" s="20">
        <v>0</v>
      </c>
      <c r="E91" s="20">
        <v>0</v>
      </c>
      <c r="G91" s="20">
        <v>0</v>
      </c>
      <c r="I91" s="20">
        <v>21709999999</v>
      </c>
      <c r="K91" s="20">
        <v>0</v>
      </c>
      <c r="M91" s="20">
        <v>21709999999</v>
      </c>
    </row>
    <row r="92" spans="1:13" x14ac:dyDescent="0.75">
      <c r="A92" s="28" t="s">
        <v>217</v>
      </c>
      <c r="C92" s="20">
        <v>16067299075</v>
      </c>
      <c r="E92" s="20">
        <v>-88635948</v>
      </c>
      <c r="G92" s="20">
        <v>16155935023</v>
      </c>
      <c r="I92" s="20">
        <v>135239134673</v>
      </c>
      <c r="K92" s="20">
        <v>19504807</v>
      </c>
      <c r="M92" s="20">
        <v>135219629866</v>
      </c>
    </row>
    <row r="93" spans="1:13" x14ac:dyDescent="0.75">
      <c r="A93" s="28" t="s">
        <v>227</v>
      </c>
      <c r="C93" s="20">
        <v>0</v>
      </c>
      <c r="E93" s="20">
        <v>0</v>
      </c>
      <c r="G93" s="20">
        <v>0</v>
      </c>
      <c r="I93" s="20">
        <v>9862047636</v>
      </c>
      <c r="K93" s="20">
        <v>0</v>
      </c>
      <c r="M93" s="20">
        <v>9862047636</v>
      </c>
    </row>
    <row r="94" spans="1:13" x14ac:dyDescent="0.75">
      <c r="A94" s="28" t="s">
        <v>227</v>
      </c>
      <c r="C94" s="20">
        <v>0</v>
      </c>
      <c r="E94" s="20">
        <v>0</v>
      </c>
      <c r="G94" s="20">
        <v>0</v>
      </c>
      <c r="I94" s="20">
        <v>30053908505</v>
      </c>
      <c r="K94" s="20">
        <v>0</v>
      </c>
      <c r="M94" s="20">
        <v>30053908505</v>
      </c>
    </row>
    <row r="95" spans="1:13" x14ac:dyDescent="0.75">
      <c r="A95" s="28" t="s">
        <v>227</v>
      </c>
      <c r="C95" s="20">
        <v>0</v>
      </c>
      <c r="E95" s="20">
        <v>0</v>
      </c>
      <c r="G95" s="20">
        <v>0</v>
      </c>
      <c r="I95" s="20">
        <v>369743283739</v>
      </c>
      <c r="K95" s="20">
        <v>0</v>
      </c>
      <c r="M95" s="20">
        <v>369743283739</v>
      </c>
    </row>
    <row r="96" spans="1:13" x14ac:dyDescent="0.75">
      <c r="A96" s="28" t="s">
        <v>221</v>
      </c>
      <c r="C96" s="20">
        <v>0</v>
      </c>
      <c r="E96" s="20">
        <v>0</v>
      </c>
      <c r="G96" s="20">
        <v>0</v>
      </c>
      <c r="I96" s="20">
        <v>1157534243</v>
      </c>
      <c r="K96" s="20">
        <v>0</v>
      </c>
      <c r="M96" s="20">
        <v>1157534243</v>
      </c>
    </row>
    <row r="97" spans="1:13" x14ac:dyDescent="0.75">
      <c r="A97" s="28" t="s">
        <v>217</v>
      </c>
      <c r="C97" s="20">
        <v>1121227396</v>
      </c>
      <c r="E97" s="20">
        <v>-5245008</v>
      </c>
      <c r="G97" s="20">
        <v>1126472404</v>
      </c>
      <c r="I97" s="20">
        <v>53193172588</v>
      </c>
      <c r="K97" s="20">
        <v>0</v>
      </c>
      <c r="M97" s="20">
        <v>53193172588</v>
      </c>
    </row>
    <row r="98" spans="1:13" x14ac:dyDescent="0.75">
      <c r="A98" s="28" t="s">
        <v>217</v>
      </c>
      <c r="C98" s="20">
        <v>205534251</v>
      </c>
      <c r="E98" s="20">
        <v>-4184093</v>
      </c>
      <c r="G98" s="20">
        <v>209718344</v>
      </c>
      <c r="I98" s="20">
        <v>8042356159</v>
      </c>
      <c r="K98" s="20">
        <v>0</v>
      </c>
      <c r="M98" s="20">
        <v>8042356159</v>
      </c>
    </row>
    <row r="99" spans="1:13" x14ac:dyDescent="0.75">
      <c r="A99" s="28" t="s">
        <v>223</v>
      </c>
      <c r="C99" s="20">
        <v>43705753403</v>
      </c>
      <c r="E99" s="20">
        <v>0</v>
      </c>
      <c r="G99" s="20">
        <v>43705753403</v>
      </c>
      <c r="I99" s="20">
        <v>142396164313</v>
      </c>
      <c r="K99" s="20">
        <v>0</v>
      </c>
      <c r="M99" s="20">
        <v>142396164313</v>
      </c>
    </row>
    <row r="100" spans="1:13" x14ac:dyDescent="0.75">
      <c r="A100" s="28" t="s">
        <v>223</v>
      </c>
      <c r="C100" s="20">
        <v>41704767108</v>
      </c>
      <c r="E100" s="20">
        <v>0</v>
      </c>
      <c r="G100" s="20">
        <v>41704767108</v>
      </c>
      <c r="I100" s="20">
        <v>134531506800</v>
      </c>
      <c r="K100" s="20">
        <v>0</v>
      </c>
      <c r="M100" s="20">
        <v>134531506800</v>
      </c>
    </row>
    <row r="101" spans="1:13" x14ac:dyDescent="0.75">
      <c r="A101" s="28" t="s">
        <v>223</v>
      </c>
      <c r="C101" s="20">
        <v>8056602710</v>
      </c>
      <c r="E101" s="20">
        <v>0</v>
      </c>
      <c r="G101" s="20">
        <v>8056602710</v>
      </c>
      <c r="I101" s="20">
        <v>25989041000</v>
      </c>
      <c r="K101" s="20">
        <v>0</v>
      </c>
      <c r="M101" s="20">
        <v>25989041000</v>
      </c>
    </row>
    <row r="102" spans="1:13" x14ac:dyDescent="0.75">
      <c r="A102" s="28" t="s">
        <v>223</v>
      </c>
      <c r="C102" s="20">
        <v>1448082168</v>
      </c>
      <c r="E102" s="20">
        <v>0</v>
      </c>
      <c r="G102" s="20">
        <v>1448082168</v>
      </c>
      <c r="I102" s="20">
        <v>176840136914</v>
      </c>
      <c r="K102" s="20">
        <v>0</v>
      </c>
      <c r="M102" s="20">
        <v>176840136914</v>
      </c>
    </row>
    <row r="103" spans="1:13" x14ac:dyDescent="0.75">
      <c r="A103" s="28" t="s">
        <v>223</v>
      </c>
      <c r="C103" s="20">
        <v>44679917801</v>
      </c>
      <c r="E103" s="20">
        <v>0</v>
      </c>
      <c r="G103" s="20">
        <v>44679917801</v>
      </c>
      <c r="I103" s="20">
        <v>141246191758</v>
      </c>
      <c r="K103" s="20">
        <v>0</v>
      </c>
      <c r="M103" s="20">
        <v>141246191758</v>
      </c>
    </row>
    <row r="104" spans="1:13" x14ac:dyDescent="0.75">
      <c r="A104" s="28" t="s">
        <v>223</v>
      </c>
      <c r="C104" s="20">
        <v>7187753403</v>
      </c>
      <c r="E104" s="20">
        <v>0</v>
      </c>
      <c r="G104" s="20">
        <v>7187753403</v>
      </c>
      <c r="I104" s="20">
        <v>22490712261</v>
      </c>
      <c r="K104" s="20">
        <v>0</v>
      </c>
      <c r="M104" s="20">
        <v>22490712261</v>
      </c>
    </row>
    <row r="105" spans="1:13" x14ac:dyDescent="0.75">
      <c r="A105" s="28" t="s">
        <v>217</v>
      </c>
      <c r="C105" s="20">
        <v>0</v>
      </c>
      <c r="E105" s="20">
        <v>0</v>
      </c>
      <c r="G105" s="20">
        <v>0</v>
      </c>
      <c r="I105" s="20">
        <v>101800657531</v>
      </c>
      <c r="K105" s="20">
        <v>0</v>
      </c>
      <c r="M105" s="20">
        <v>101800657531</v>
      </c>
    </row>
    <row r="106" spans="1:13" x14ac:dyDescent="0.75">
      <c r="A106" s="28" t="s">
        <v>223</v>
      </c>
      <c r="C106" s="20">
        <v>5055123283</v>
      </c>
      <c r="E106" s="20">
        <v>0</v>
      </c>
      <c r="G106" s="20">
        <v>5055123283</v>
      </c>
      <c r="I106" s="20">
        <v>15328438342</v>
      </c>
      <c r="K106" s="20">
        <v>0</v>
      </c>
      <c r="M106" s="20">
        <v>15328438342</v>
      </c>
    </row>
    <row r="107" spans="1:13" x14ac:dyDescent="0.75">
      <c r="A107" s="28" t="s">
        <v>227</v>
      </c>
      <c r="C107" s="20">
        <v>0</v>
      </c>
      <c r="E107" s="20">
        <v>0</v>
      </c>
      <c r="G107" s="20">
        <v>0</v>
      </c>
      <c r="I107" s="20">
        <v>13426027397</v>
      </c>
      <c r="K107" s="20">
        <v>0</v>
      </c>
      <c r="M107" s="20">
        <v>13426027397</v>
      </c>
    </row>
    <row r="108" spans="1:13" x14ac:dyDescent="0.75">
      <c r="A108" s="28" t="s">
        <v>221</v>
      </c>
      <c r="C108" s="20">
        <v>0</v>
      </c>
      <c r="E108" s="20">
        <v>0</v>
      </c>
      <c r="G108" s="20">
        <v>0</v>
      </c>
      <c r="I108" s="20">
        <v>3621301368</v>
      </c>
      <c r="K108" s="20">
        <v>0</v>
      </c>
      <c r="M108" s="20">
        <v>3621301368</v>
      </c>
    </row>
    <row r="109" spans="1:13" x14ac:dyDescent="0.75">
      <c r="A109" s="28" t="s">
        <v>223</v>
      </c>
      <c r="C109" s="20">
        <v>12769452048</v>
      </c>
      <c r="E109" s="20">
        <v>0</v>
      </c>
      <c r="G109" s="20">
        <v>12769452048</v>
      </c>
      <c r="I109" s="20">
        <v>37484520528</v>
      </c>
      <c r="K109" s="20">
        <v>0</v>
      </c>
      <c r="M109" s="20">
        <v>37484520528</v>
      </c>
    </row>
    <row r="110" spans="1:13" x14ac:dyDescent="0.75">
      <c r="A110" s="28" t="s">
        <v>223</v>
      </c>
      <c r="C110" s="20">
        <v>79960465753</v>
      </c>
      <c r="E110" s="20">
        <v>0</v>
      </c>
      <c r="G110" s="20">
        <v>79960465753</v>
      </c>
      <c r="I110" s="20">
        <v>234722657533</v>
      </c>
      <c r="K110" s="20">
        <v>0</v>
      </c>
      <c r="M110" s="20">
        <v>234722657533</v>
      </c>
    </row>
    <row r="111" spans="1:13" x14ac:dyDescent="0.75">
      <c r="A111" s="28" t="s">
        <v>217</v>
      </c>
      <c r="C111" s="20">
        <v>1893846587</v>
      </c>
      <c r="E111" s="20">
        <v>-25210860</v>
      </c>
      <c r="G111" s="20">
        <v>1919057447</v>
      </c>
      <c r="I111" s="20">
        <v>40142120544</v>
      </c>
      <c r="K111" s="20">
        <v>0</v>
      </c>
      <c r="M111" s="20">
        <v>40142120544</v>
      </c>
    </row>
    <row r="112" spans="1:13" x14ac:dyDescent="0.75">
      <c r="A112" s="28" t="s">
        <v>217</v>
      </c>
      <c r="C112" s="20">
        <v>2604920561</v>
      </c>
      <c r="E112" s="20">
        <v>-14106512</v>
      </c>
      <c r="G112" s="20">
        <v>2619027073</v>
      </c>
      <c r="I112" s="20">
        <v>61859276708</v>
      </c>
      <c r="K112" s="20">
        <v>0</v>
      </c>
      <c r="M112" s="20">
        <v>61859276708</v>
      </c>
    </row>
    <row r="113" spans="1:13" x14ac:dyDescent="0.75">
      <c r="A113" s="28" t="s">
        <v>225</v>
      </c>
      <c r="C113" s="20">
        <v>81534246566</v>
      </c>
      <c r="E113" s="20">
        <v>0</v>
      </c>
      <c r="G113" s="20">
        <v>81534246566</v>
      </c>
      <c r="I113" s="20">
        <v>283178082148</v>
      </c>
      <c r="K113" s="20">
        <v>0</v>
      </c>
      <c r="M113" s="20">
        <v>283178082148</v>
      </c>
    </row>
    <row r="114" spans="1:13" x14ac:dyDescent="0.75">
      <c r="A114" s="28" t="s">
        <v>226</v>
      </c>
      <c r="C114" s="20">
        <v>94552547921</v>
      </c>
      <c r="E114" s="20">
        <v>0</v>
      </c>
      <c r="G114" s="20">
        <v>94552547921</v>
      </c>
      <c r="I114" s="20">
        <v>350798027343</v>
      </c>
      <c r="K114" s="20">
        <v>0</v>
      </c>
      <c r="M114" s="20">
        <v>350798027343</v>
      </c>
    </row>
    <row r="115" spans="1:13" x14ac:dyDescent="0.75">
      <c r="A115" s="28" t="s">
        <v>227</v>
      </c>
      <c r="C115" s="20">
        <v>0</v>
      </c>
      <c r="E115" s="20">
        <v>0</v>
      </c>
      <c r="G115" s="20">
        <v>0</v>
      </c>
      <c r="I115" s="20">
        <v>2834934548</v>
      </c>
      <c r="K115" s="20">
        <v>0</v>
      </c>
      <c r="M115" s="20">
        <v>2834934548</v>
      </c>
    </row>
    <row r="116" spans="1:13" x14ac:dyDescent="0.75">
      <c r="A116" s="28" t="s">
        <v>217</v>
      </c>
      <c r="C116" s="20">
        <v>1081498311</v>
      </c>
      <c r="E116" s="20">
        <v>-32646131</v>
      </c>
      <c r="G116" s="20">
        <v>1114144442</v>
      </c>
      <c r="I116" s="20">
        <v>25195137750</v>
      </c>
      <c r="K116" s="20">
        <v>0</v>
      </c>
      <c r="M116" s="20">
        <v>25195137750</v>
      </c>
    </row>
    <row r="117" spans="1:13" x14ac:dyDescent="0.75">
      <c r="A117" s="28" t="s">
        <v>227</v>
      </c>
      <c r="C117" s="20">
        <v>52728957626</v>
      </c>
      <c r="E117" s="20">
        <v>0</v>
      </c>
      <c r="G117" s="20">
        <v>52728957626</v>
      </c>
      <c r="I117" s="20">
        <v>474821059744</v>
      </c>
      <c r="K117" s="20">
        <v>0</v>
      </c>
      <c r="M117" s="20">
        <v>474821059744</v>
      </c>
    </row>
    <row r="118" spans="1:13" x14ac:dyDescent="0.75">
      <c r="A118" s="28" t="s">
        <v>223</v>
      </c>
      <c r="C118" s="20">
        <v>60133587650</v>
      </c>
      <c r="E118" s="20">
        <v>0</v>
      </c>
      <c r="G118" s="20">
        <v>60133587650</v>
      </c>
      <c r="I118" s="20">
        <v>149364072550</v>
      </c>
      <c r="K118" s="20">
        <v>0</v>
      </c>
      <c r="M118" s="20">
        <v>149364072550</v>
      </c>
    </row>
    <row r="119" spans="1:13" x14ac:dyDescent="0.75">
      <c r="A119" s="28" t="s">
        <v>223</v>
      </c>
      <c r="C119" s="20">
        <v>96204261897</v>
      </c>
      <c r="E119" s="20">
        <v>0</v>
      </c>
      <c r="G119" s="20">
        <v>96204261897</v>
      </c>
      <c r="I119" s="20">
        <v>226545519951</v>
      </c>
      <c r="K119" s="20">
        <v>0</v>
      </c>
      <c r="M119" s="20">
        <v>226545519951</v>
      </c>
    </row>
    <row r="120" spans="1:13" x14ac:dyDescent="0.75">
      <c r="A120" s="28" t="s">
        <v>217</v>
      </c>
      <c r="C120" s="20">
        <v>762013485</v>
      </c>
      <c r="E120" s="20">
        <v>-17882729</v>
      </c>
      <c r="G120" s="20">
        <v>779896214</v>
      </c>
      <c r="I120" s="20">
        <v>16482832107</v>
      </c>
      <c r="K120" s="20">
        <v>0</v>
      </c>
      <c r="M120" s="20">
        <v>16482832107</v>
      </c>
    </row>
    <row r="121" spans="1:13" x14ac:dyDescent="0.75">
      <c r="A121" s="28" t="s">
        <v>217</v>
      </c>
      <c r="C121" s="20">
        <v>2513606799</v>
      </c>
      <c r="E121" s="20">
        <v>-63090152</v>
      </c>
      <c r="G121" s="20">
        <v>2576696951</v>
      </c>
      <c r="I121" s="20">
        <v>66715313668</v>
      </c>
      <c r="K121" s="20">
        <v>0</v>
      </c>
      <c r="M121" s="20">
        <v>66715313668</v>
      </c>
    </row>
    <row r="122" spans="1:13" x14ac:dyDescent="0.75">
      <c r="A122" s="28" t="s">
        <v>217</v>
      </c>
      <c r="C122" s="20">
        <v>180936166</v>
      </c>
      <c r="E122" s="20">
        <v>-2595591</v>
      </c>
      <c r="G122" s="20">
        <v>183531757</v>
      </c>
      <c r="I122" s="20">
        <v>5136091394</v>
      </c>
      <c r="K122" s="20">
        <v>0</v>
      </c>
      <c r="M122" s="20">
        <v>5136091394</v>
      </c>
    </row>
    <row r="123" spans="1:13" x14ac:dyDescent="0.75">
      <c r="A123" s="28" t="s">
        <v>221</v>
      </c>
      <c r="C123" s="20">
        <v>1595150710</v>
      </c>
      <c r="E123" s="20">
        <v>-6599114</v>
      </c>
      <c r="G123" s="20">
        <v>1601749824</v>
      </c>
      <c r="I123" s="20">
        <v>5486712330</v>
      </c>
      <c r="K123" s="20">
        <v>0</v>
      </c>
      <c r="M123" s="20">
        <v>5486712330</v>
      </c>
    </row>
    <row r="124" spans="1:13" x14ac:dyDescent="0.75">
      <c r="A124" s="28" t="s">
        <v>217</v>
      </c>
      <c r="C124" s="20">
        <v>72242852951</v>
      </c>
      <c r="E124" s="20">
        <v>-405130637</v>
      </c>
      <c r="G124" s="20">
        <v>72647983588</v>
      </c>
      <c r="I124" s="20">
        <v>226682027939</v>
      </c>
      <c r="K124" s="20">
        <v>0</v>
      </c>
      <c r="M124" s="20">
        <v>226682027939</v>
      </c>
    </row>
    <row r="125" spans="1:13" x14ac:dyDescent="0.75">
      <c r="A125" s="28" t="s">
        <v>217</v>
      </c>
      <c r="C125" s="20">
        <v>311931033706</v>
      </c>
      <c r="E125" s="20">
        <v>-749368509</v>
      </c>
      <c r="G125" s="20">
        <v>312680402215</v>
      </c>
      <c r="I125" s="20">
        <v>683595002134</v>
      </c>
      <c r="K125" s="20">
        <v>549446276</v>
      </c>
      <c r="M125" s="20">
        <v>683045555858</v>
      </c>
    </row>
    <row r="126" spans="1:13" x14ac:dyDescent="0.75">
      <c r="A126" s="28" t="s">
        <v>227</v>
      </c>
      <c r="C126" s="20">
        <v>86916257634</v>
      </c>
      <c r="E126" s="20">
        <v>0</v>
      </c>
      <c r="G126" s="20">
        <v>86916257634</v>
      </c>
      <c r="I126" s="20">
        <v>317717196042</v>
      </c>
      <c r="K126" s="20">
        <v>0</v>
      </c>
      <c r="M126" s="20">
        <v>317717196042</v>
      </c>
    </row>
    <row r="127" spans="1:13" x14ac:dyDescent="0.75">
      <c r="A127" s="28" t="s">
        <v>227</v>
      </c>
      <c r="C127" s="20">
        <v>41594949825</v>
      </c>
      <c r="E127" s="20">
        <v>0</v>
      </c>
      <c r="G127" s="20">
        <v>41594949825</v>
      </c>
      <c r="I127" s="20">
        <v>76481036775</v>
      </c>
      <c r="K127" s="20">
        <v>0</v>
      </c>
      <c r="M127" s="20">
        <v>76481036775</v>
      </c>
    </row>
    <row r="128" spans="1:13" x14ac:dyDescent="0.75">
      <c r="A128" s="28" t="s">
        <v>227</v>
      </c>
      <c r="C128" s="20">
        <v>59600635651</v>
      </c>
      <c r="E128" s="20">
        <v>0</v>
      </c>
      <c r="G128" s="20">
        <v>59600635651</v>
      </c>
      <c r="I128" s="20">
        <v>112414216237</v>
      </c>
      <c r="K128" s="20">
        <v>0</v>
      </c>
      <c r="M128" s="20">
        <v>112414216237</v>
      </c>
    </row>
    <row r="129" spans="1:13" x14ac:dyDescent="0.75">
      <c r="A129" s="28" t="s">
        <v>217</v>
      </c>
      <c r="C129" s="20">
        <v>233322364267</v>
      </c>
      <c r="E129" s="20">
        <v>-507717695</v>
      </c>
      <c r="G129" s="20">
        <v>233830081962</v>
      </c>
      <c r="I129" s="20">
        <v>396235292357</v>
      </c>
      <c r="K129" s="20">
        <v>807203077</v>
      </c>
      <c r="M129" s="20">
        <v>395428089280</v>
      </c>
    </row>
    <row r="130" spans="1:13" x14ac:dyDescent="0.75">
      <c r="A130" s="28" t="s">
        <v>227</v>
      </c>
      <c r="C130" s="20">
        <v>46230121626</v>
      </c>
      <c r="E130" s="20">
        <v>0</v>
      </c>
      <c r="G130" s="20">
        <v>46230121626</v>
      </c>
      <c r="I130" s="20">
        <v>77547300792</v>
      </c>
      <c r="K130" s="20">
        <v>0</v>
      </c>
      <c r="M130" s="20">
        <v>77547300792</v>
      </c>
    </row>
    <row r="131" spans="1:13" x14ac:dyDescent="0.75">
      <c r="A131" s="28" t="s">
        <v>227</v>
      </c>
      <c r="C131" s="20">
        <v>95115672686</v>
      </c>
      <c r="E131" s="20">
        <v>0</v>
      </c>
      <c r="G131" s="20">
        <v>95115672686</v>
      </c>
      <c r="I131" s="20">
        <v>156480622806</v>
      </c>
      <c r="K131" s="20">
        <v>0</v>
      </c>
      <c r="M131" s="20">
        <v>156480622806</v>
      </c>
    </row>
    <row r="132" spans="1:13" x14ac:dyDescent="0.75">
      <c r="A132" s="28" t="s">
        <v>227</v>
      </c>
      <c r="C132" s="20">
        <v>54501627403</v>
      </c>
      <c r="E132" s="20">
        <v>0</v>
      </c>
      <c r="G132" s="20">
        <v>54501627403</v>
      </c>
      <c r="I132" s="20">
        <v>86147733637</v>
      </c>
      <c r="K132" s="20">
        <v>0</v>
      </c>
      <c r="M132" s="20">
        <v>86147733637</v>
      </c>
    </row>
    <row r="133" spans="1:13" x14ac:dyDescent="0.75">
      <c r="A133" s="28" t="s">
        <v>227</v>
      </c>
      <c r="C133" s="20">
        <v>30934984909</v>
      </c>
      <c r="E133" s="20">
        <v>0</v>
      </c>
      <c r="G133" s="20">
        <v>30934984909</v>
      </c>
      <c r="I133" s="20">
        <v>45903525994</v>
      </c>
      <c r="K133" s="20">
        <v>0</v>
      </c>
      <c r="M133" s="20">
        <v>45903525994</v>
      </c>
    </row>
    <row r="134" spans="1:13" x14ac:dyDescent="0.75">
      <c r="A134" s="28" t="s">
        <v>221</v>
      </c>
      <c r="C134" s="20">
        <v>8778520542</v>
      </c>
      <c r="E134" s="20">
        <v>-2014292</v>
      </c>
      <c r="G134" s="20">
        <v>8780534834</v>
      </c>
      <c r="I134" s="20">
        <v>12743013690</v>
      </c>
      <c r="K134" s="20">
        <v>56205238</v>
      </c>
      <c r="M134" s="20">
        <v>12686808452</v>
      </c>
    </row>
    <row r="135" spans="1:13" x14ac:dyDescent="0.75">
      <c r="A135" s="28" t="s">
        <v>221</v>
      </c>
      <c r="C135" s="20">
        <v>135494549445</v>
      </c>
      <c r="E135" s="20">
        <v>-950081123</v>
      </c>
      <c r="G135" s="20">
        <v>136444630568</v>
      </c>
      <c r="I135" s="20">
        <v>210335000949</v>
      </c>
      <c r="K135" s="20">
        <v>212614423</v>
      </c>
      <c r="M135" s="20">
        <v>210122386526</v>
      </c>
    </row>
    <row r="136" spans="1:13" x14ac:dyDescent="0.75">
      <c r="A136" s="28" t="s">
        <v>221</v>
      </c>
      <c r="C136" s="20">
        <v>43267506837</v>
      </c>
      <c r="E136" s="20">
        <v>-11076893</v>
      </c>
      <c r="G136" s="20">
        <v>43278583730</v>
      </c>
      <c r="I136" s="20">
        <v>60016219161</v>
      </c>
      <c r="K136" s="20">
        <v>263344178</v>
      </c>
      <c r="M136" s="20">
        <v>59752874983</v>
      </c>
    </row>
    <row r="137" spans="1:13" x14ac:dyDescent="0.75">
      <c r="A137" s="28" t="s">
        <v>221</v>
      </c>
      <c r="C137" s="20">
        <v>11380609588</v>
      </c>
      <c r="E137" s="20">
        <v>0</v>
      </c>
      <c r="G137" s="20">
        <v>11380609588</v>
      </c>
      <c r="I137" s="20">
        <v>15356763011</v>
      </c>
      <c r="K137" s="20">
        <v>68517453</v>
      </c>
      <c r="M137" s="20">
        <v>15288245558</v>
      </c>
    </row>
    <row r="138" spans="1:13" x14ac:dyDescent="0.75">
      <c r="A138" s="28" t="s">
        <v>226</v>
      </c>
      <c r="C138" s="20">
        <v>54356164367</v>
      </c>
      <c r="E138" s="20">
        <v>0</v>
      </c>
      <c r="G138" s="20">
        <v>54356164367</v>
      </c>
      <c r="I138" s="20">
        <v>68383561623</v>
      </c>
      <c r="K138" s="20">
        <v>0</v>
      </c>
      <c r="M138" s="20">
        <v>68383561623</v>
      </c>
    </row>
    <row r="139" spans="1:13" x14ac:dyDescent="0.75">
      <c r="A139" s="28" t="s">
        <v>225</v>
      </c>
      <c r="C139" s="20">
        <v>54356164367</v>
      </c>
      <c r="E139" s="20">
        <v>0</v>
      </c>
      <c r="G139" s="20">
        <v>54356164367</v>
      </c>
      <c r="I139" s="20">
        <v>68383561623</v>
      </c>
      <c r="K139" s="20">
        <v>0</v>
      </c>
      <c r="M139" s="20">
        <v>68383561623</v>
      </c>
    </row>
    <row r="140" spans="1:13" x14ac:dyDescent="0.75">
      <c r="A140" s="28" t="s">
        <v>227</v>
      </c>
      <c r="C140" s="20">
        <v>26634180813</v>
      </c>
      <c r="E140" s="20">
        <v>0</v>
      </c>
      <c r="G140" s="20">
        <v>26634180813</v>
      </c>
      <c r="I140" s="20">
        <v>32648350674</v>
      </c>
      <c r="K140" s="20">
        <v>0</v>
      </c>
      <c r="M140" s="20">
        <v>32648350674</v>
      </c>
    </row>
    <row r="141" spans="1:13" x14ac:dyDescent="0.75">
      <c r="A141" s="28" t="s">
        <v>227</v>
      </c>
      <c r="C141" s="20">
        <v>25179595403</v>
      </c>
      <c r="E141" s="20">
        <v>0</v>
      </c>
      <c r="G141" s="20">
        <v>25179595403</v>
      </c>
      <c r="I141" s="20">
        <v>30053065481</v>
      </c>
      <c r="K141" s="20">
        <v>0</v>
      </c>
      <c r="M141" s="20">
        <v>30053065481</v>
      </c>
    </row>
    <row r="142" spans="1:13" x14ac:dyDescent="0.75">
      <c r="A142" s="28" t="s">
        <v>227</v>
      </c>
      <c r="C142" s="20">
        <v>6570080542</v>
      </c>
      <c r="E142" s="20">
        <v>0</v>
      </c>
      <c r="G142" s="20">
        <v>6570080542</v>
      </c>
      <c r="I142" s="20">
        <v>7629770952</v>
      </c>
      <c r="K142" s="20">
        <v>0</v>
      </c>
      <c r="M142" s="20">
        <v>7629770952</v>
      </c>
    </row>
    <row r="143" spans="1:13" x14ac:dyDescent="0.75">
      <c r="A143" s="28" t="s">
        <v>227</v>
      </c>
      <c r="C143" s="20">
        <v>68454794518</v>
      </c>
      <c r="E143" s="20">
        <v>0</v>
      </c>
      <c r="G143" s="20">
        <v>68454794518</v>
      </c>
      <c r="I143" s="20">
        <v>77287671230</v>
      </c>
      <c r="K143" s="20">
        <v>0</v>
      </c>
      <c r="M143" s="20">
        <v>77287671230</v>
      </c>
    </row>
    <row r="144" spans="1:13" x14ac:dyDescent="0.75">
      <c r="A144" s="28" t="s">
        <v>227</v>
      </c>
      <c r="C144" s="20">
        <v>11724436933</v>
      </c>
      <c r="E144" s="20">
        <v>0</v>
      </c>
      <c r="G144" s="20">
        <v>11724436933</v>
      </c>
      <c r="I144" s="20">
        <v>12859059862</v>
      </c>
      <c r="K144" s="20">
        <v>0</v>
      </c>
      <c r="M144" s="20">
        <v>12859059862</v>
      </c>
    </row>
    <row r="145" spans="1:13" x14ac:dyDescent="0.75">
      <c r="A145" s="28" t="s">
        <v>227</v>
      </c>
      <c r="C145" s="20">
        <v>30856472542</v>
      </c>
      <c r="E145" s="20">
        <v>0</v>
      </c>
      <c r="G145" s="20">
        <v>30856472542</v>
      </c>
      <c r="I145" s="20">
        <v>31851842624</v>
      </c>
      <c r="K145" s="20">
        <v>0</v>
      </c>
      <c r="M145" s="20">
        <v>31851842624</v>
      </c>
    </row>
    <row r="146" spans="1:13" x14ac:dyDescent="0.75">
      <c r="A146" s="28" t="s">
        <v>227</v>
      </c>
      <c r="C146" s="20">
        <v>5138954072</v>
      </c>
      <c r="E146" s="20">
        <v>0</v>
      </c>
      <c r="G146" s="20">
        <v>5138954072</v>
      </c>
      <c r="I146" s="20">
        <v>5138954072</v>
      </c>
      <c r="K146" s="20">
        <v>0</v>
      </c>
      <c r="M146" s="20">
        <v>5138954072</v>
      </c>
    </row>
    <row r="147" spans="1:13" x14ac:dyDescent="0.75">
      <c r="A147" s="28" t="s">
        <v>227</v>
      </c>
      <c r="C147" s="20">
        <v>69670036972</v>
      </c>
      <c r="E147" s="20">
        <v>0</v>
      </c>
      <c r="G147" s="20">
        <v>69670036972</v>
      </c>
      <c r="I147" s="20">
        <v>69670036972</v>
      </c>
      <c r="K147" s="20">
        <v>0</v>
      </c>
      <c r="M147" s="20">
        <v>69670036972</v>
      </c>
    </row>
    <row r="148" spans="1:13" x14ac:dyDescent="0.75">
      <c r="A148" s="28" t="s">
        <v>221</v>
      </c>
      <c r="C148" s="20">
        <v>10958904100</v>
      </c>
      <c r="E148" s="20">
        <v>57345187</v>
      </c>
      <c r="G148" s="20">
        <v>10901558913</v>
      </c>
      <c r="I148" s="20">
        <v>10958904100</v>
      </c>
      <c r="K148" s="20">
        <v>57345187</v>
      </c>
      <c r="M148" s="20">
        <v>10901558913</v>
      </c>
    </row>
    <row r="149" spans="1:13" x14ac:dyDescent="0.75">
      <c r="A149" s="28" t="s">
        <v>217</v>
      </c>
      <c r="C149" s="20">
        <v>126696547925</v>
      </c>
      <c r="E149" s="20">
        <v>662971144</v>
      </c>
      <c r="G149" s="20">
        <v>126033576781</v>
      </c>
      <c r="I149" s="20">
        <v>126696547925</v>
      </c>
      <c r="K149" s="20">
        <v>662971144</v>
      </c>
      <c r="M149" s="20">
        <v>126033576781</v>
      </c>
    </row>
    <row r="150" spans="1:13" x14ac:dyDescent="0.75">
      <c r="A150" s="28" t="s">
        <v>223</v>
      </c>
      <c r="C150" s="20">
        <v>27752054790</v>
      </c>
      <c r="E150" s="20">
        <v>0</v>
      </c>
      <c r="G150" s="20">
        <v>27752054790</v>
      </c>
      <c r="I150" s="20">
        <v>27752054790</v>
      </c>
      <c r="K150" s="20">
        <v>0</v>
      </c>
      <c r="M150" s="20">
        <v>27752054790</v>
      </c>
    </row>
    <row r="151" spans="1:13" x14ac:dyDescent="0.75">
      <c r="A151" s="28" t="s">
        <v>223</v>
      </c>
      <c r="C151" s="20">
        <v>972328756</v>
      </c>
      <c r="E151" s="20">
        <v>0</v>
      </c>
      <c r="G151" s="20">
        <v>972328756</v>
      </c>
      <c r="I151" s="20">
        <v>972328756</v>
      </c>
      <c r="K151" s="20">
        <v>0</v>
      </c>
      <c r="M151" s="20">
        <v>972328756</v>
      </c>
    </row>
    <row r="152" spans="1:13" x14ac:dyDescent="0.75">
      <c r="A152" s="28" t="s">
        <v>217</v>
      </c>
      <c r="C152" s="20">
        <v>7421991451</v>
      </c>
      <c r="E152" s="20">
        <v>152948627</v>
      </c>
      <c r="G152" s="20">
        <v>7269042824</v>
      </c>
      <c r="I152" s="20">
        <v>7421991451</v>
      </c>
      <c r="K152" s="20">
        <v>152948627</v>
      </c>
      <c r="M152" s="20">
        <v>7269042824</v>
      </c>
    </row>
    <row r="153" spans="1:13" x14ac:dyDescent="0.75">
      <c r="A153" s="28" t="s">
        <v>217</v>
      </c>
      <c r="C153" s="20">
        <v>3467788272</v>
      </c>
      <c r="E153" s="20">
        <v>83087450</v>
      </c>
      <c r="G153" s="20">
        <v>3384700822</v>
      </c>
      <c r="I153" s="20">
        <v>3467788272</v>
      </c>
      <c r="K153" s="20">
        <v>83087450</v>
      </c>
      <c r="M153" s="20">
        <v>3384700822</v>
      </c>
    </row>
    <row r="154" spans="1:13" x14ac:dyDescent="0.75">
      <c r="A154" s="28" t="s">
        <v>228</v>
      </c>
      <c r="C154" s="20">
        <v>1758271122</v>
      </c>
      <c r="E154" s="20">
        <v>1702932</v>
      </c>
      <c r="G154" s="20">
        <v>1756568190</v>
      </c>
      <c r="I154" s="20">
        <v>1758271122</v>
      </c>
      <c r="K154" s="20">
        <v>1702932</v>
      </c>
      <c r="M154" s="20">
        <v>1756568190</v>
      </c>
    </row>
    <row r="155" spans="1:13" x14ac:dyDescent="0.75">
      <c r="A155" s="47" t="s">
        <v>228</v>
      </c>
      <c r="C155" s="22">
        <v>261786301</v>
      </c>
      <c r="E155" s="22">
        <v>0</v>
      </c>
      <c r="G155" s="22">
        <v>261786301</v>
      </c>
      <c r="I155" s="22">
        <v>261786301</v>
      </c>
      <c r="K155" s="22">
        <v>0</v>
      </c>
      <c r="M155" s="22">
        <v>261786301</v>
      </c>
    </row>
    <row r="156" spans="1:13" x14ac:dyDescent="0.75">
      <c r="A156" s="25" t="s">
        <v>37</v>
      </c>
      <c r="C156" s="23">
        <v>2683541741090</v>
      </c>
      <c r="E156" s="23">
        <v>-1659183016</v>
      </c>
      <c r="G156" s="23">
        <v>2685200924106</v>
      </c>
      <c r="I156" s="23">
        <v>9340609849274</v>
      </c>
      <c r="K156" s="23">
        <v>4195400634</v>
      </c>
      <c r="M156" s="23">
        <v>9336414448640</v>
      </c>
    </row>
    <row r="157" spans="1:13" ht="27.75" thickTop="1" x14ac:dyDescent="0.75"/>
    <row r="158" spans="1:13" x14ac:dyDescent="0.75">
      <c r="M158" s="24"/>
    </row>
    <row r="160" spans="1:13" x14ac:dyDescent="0.75">
      <c r="M160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4"/>
  <sheetViews>
    <sheetView rightToLeft="1" topLeftCell="Q7" workbookViewId="0">
      <selection activeCell="V25" sqref="V25"/>
    </sheetView>
  </sheetViews>
  <sheetFormatPr defaultColWidth="9.140625" defaultRowHeight="24.75" x14ac:dyDescent="0.7"/>
  <cols>
    <col min="1" max="1" width="4.140625" style="102" bestFit="1" customWidth="1"/>
    <col min="2" max="2" width="2.5703125" style="102" customWidth="1"/>
    <col min="3" max="3" width="23.42578125" style="102" customWidth="1"/>
    <col min="4" max="5" width="1.28515625" style="102" customWidth="1"/>
    <col min="6" max="6" width="14.42578125" style="102" bestFit="1" customWidth="1"/>
    <col min="7" max="7" width="1.28515625" style="102" customWidth="1"/>
    <col min="8" max="8" width="21.140625" style="102" bestFit="1" customWidth="1"/>
    <col min="9" max="9" width="1.28515625" style="102" customWidth="1"/>
    <col min="10" max="10" width="22.5703125" style="102" bestFit="1" customWidth="1"/>
    <col min="11" max="11" width="1.28515625" style="102" customWidth="1"/>
    <col min="12" max="12" width="14.42578125" style="102" bestFit="1" customWidth="1"/>
    <col min="13" max="13" width="1.28515625" style="102" customWidth="1"/>
    <col min="14" max="14" width="20.140625" style="102" bestFit="1" customWidth="1"/>
    <col min="15" max="15" width="1.28515625" style="102" customWidth="1"/>
    <col min="16" max="16" width="7" style="102" bestFit="1" customWidth="1"/>
    <col min="17" max="17" width="1.28515625" style="102" customWidth="1"/>
    <col min="18" max="18" width="13" style="102" bestFit="1" customWidth="1"/>
    <col min="19" max="19" width="1.28515625" style="102" customWidth="1"/>
    <col min="20" max="20" width="14.42578125" style="102" bestFit="1" customWidth="1"/>
    <col min="21" max="21" width="1.28515625" style="102" customWidth="1"/>
    <col min="22" max="22" width="21.7109375" style="102" bestFit="1" customWidth="1"/>
    <col min="23" max="23" width="1.28515625" style="102" customWidth="1"/>
    <col min="24" max="24" width="21.140625" style="102" bestFit="1" customWidth="1"/>
    <col min="25" max="25" width="1.28515625" style="102" customWidth="1"/>
    <col min="26" max="26" width="22.5703125" style="102" bestFit="1" customWidth="1"/>
    <col min="27" max="27" width="1.28515625" style="102" customWidth="1"/>
    <col min="28" max="28" width="26.5703125" style="102" bestFit="1" customWidth="1"/>
    <col min="29" max="29" width="0.28515625" style="102" customWidth="1"/>
    <col min="30" max="16384" width="9.140625" style="102"/>
  </cols>
  <sheetData>
    <row r="1" spans="1:28" x14ac:dyDescent="0.7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28" x14ac:dyDescent="0.7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</row>
    <row r="3" spans="1:28" x14ac:dyDescent="0.7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</row>
    <row r="4" spans="1:28" x14ac:dyDescent="0.7">
      <c r="A4" s="103" t="s">
        <v>3</v>
      </c>
      <c r="B4" s="134" t="s">
        <v>4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</row>
    <row r="5" spans="1:28" x14ac:dyDescent="0.7">
      <c r="A5" s="134" t="s">
        <v>5</v>
      </c>
      <c r="B5" s="134"/>
      <c r="C5" s="134" t="s">
        <v>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</row>
    <row r="6" spans="1:28" x14ac:dyDescent="0.7">
      <c r="F6" s="129" t="s">
        <v>7</v>
      </c>
      <c r="G6" s="129"/>
      <c r="H6" s="129"/>
      <c r="I6" s="129"/>
      <c r="J6" s="129"/>
      <c r="L6" s="129" t="s">
        <v>8</v>
      </c>
      <c r="M6" s="129"/>
      <c r="N6" s="129"/>
      <c r="O6" s="129"/>
      <c r="P6" s="129"/>
      <c r="Q6" s="129"/>
      <c r="R6" s="129"/>
      <c r="T6" s="129" t="s">
        <v>9</v>
      </c>
      <c r="U6" s="129"/>
      <c r="V6" s="129"/>
      <c r="W6" s="129"/>
      <c r="X6" s="129"/>
      <c r="Y6" s="129"/>
      <c r="Z6" s="129"/>
      <c r="AA6" s="129"/>
      <c r="AB6" s="129"/>
    </row>
    <row r="7" spans="1:28" x14ac:dyDescent="0.7">
      <c r="F7" s="104"/>
      <c r="G7" s="104"/>
      <c r="H7" s="104"/>
      <c r="I7" s="104"/>
      <c r="J7" s="104"/>
      <c r="L7" s="132" t="s">
        <v>10</v>
      </c>
      <c r="M7" s="132"/>
      <c r="N7" s="132"/>
      <c r="O7" s="104"/>
      <c r="P7" s="132" t="s">
        <v>11</v>
      </c>
      <c r="Q7" s="132"/>
      <c r="R7" s="132"/>
      <c r="T7" s="104"/>
      <c r="U7" s="104"/>
      <c r="V7" s="104"/>
      <c r="W7" s="104"/>
      <c r="X7" s="104"/>
      <c r="Y7" s="104"/>
      <c r="Z7" s="104"/>
      <c r="AA7" s="104"/>
      <c r="AB7" s="104"/>
    </row>
    <row r="8" spans="1:28" x14ac:dyDescent="0.7">
      <c r="A8" s="129" t="s">
        <v>12</v>
      </c>
      <c r="B8" s="129"/>
      <c r="C8" s="129"/>
      <c r="E8" s="129" t="s">
        <v>13</v>
      </c>
      <c r="F8" s="129"/>
      <c r="H8" s="105" t="s">
        <v>14</v>
      </c>
      <c r="J8" s="105" t="s">
        <v>15</v>
      </c>
      <c r="L8" s="106" t="s">
        <v>13</v>
      </c>
      <c r="M8" s="104"/>
      <c r="N8" s="106" t="s">
        <v>14</v>
      </c>
      <c r="P8" s="106" t="s">
        <v>13</v>
      </c>
      <c r="Q8" s="104"/>
      <c r="R8" s="106" t="s">
        <v>16</v>
      </c>
      <c r="T8" s="105" t="s">
        <v>13</v>
      </c>
      <c r="V8" s="105" t="s">
        <v>17</v>
      </c>
      <c r="X8" s="105" t="s">
        <v>14</v>
      </c>
      <c r="Z8" s="105" t="s">
        <v>15</v>
      </c>
      <c r="AB8" s="105" t="s">
        <v>18</v>
      </c>
    </row>
    <row r="9" spans="1:28" x14ac:dyDescent="0.7">
      <c r="A9" s="130" t="s">
        <v>19</v>
      </c>
      <c r="B9" s="130"/>
      <c r="C9" s="130"/>
      <c r="E9" s="131">
        <v>107463221</v>
      </c>
      <c r="F9" s="131"/>
      <c r="H9" s="107">
        <v>61363035002</v>
      </c>
      <c r="J9" s="107">
        <v>68458084453.672096</v>
      </c>
      <c r="L9" s="107">
        <v>0</v>
      </c>
      <c r="N9" s="107">
        <v>0</v>
      </c>
      <c r="P9" s="107">
        <v>0</v>
      </c>
      <c r="R9" s="107">
        <v>0</v>
      </c>
      <c r="T9" s="107">
        <v>107463221</v>
      </c>
      <c r="V9" s="107">
        <v>528</v>
      </c>
      <c r="X9" s="107">
        <v>61363035002</v>
      </c>
      <c r="Z9" s="107">
        <v>56301975999.281799</v>
      </c>
      <c r="AB9" s="108">
        <v>3.2088225752160997E-4</v>
      </c>
    </row>
    <row r="10" spans="1:28" x14ac:dyDescent="0.7">
      <c r="A10" s="128" t="s">
        <v>20</v>
      </c>
      <c r="B10" s="128"/>
      <c r="C10" s="128"/>
      <c r="E10" s="126">
        <v>71097005</v>
      </c>
      <c r="F10" s="126"/>
      <c r="H10" s="109">
        <v>79561386387</v>
      </c>
      <c r="J10" s="109">
        <v>93545885750.690094</v>
      </c>
      <c r="L10" s="109">
        <v>0</v>
      </c>
      <c r="N10" s="109">
        <v>0</v>
      </c>
      <c r="P10" s="109">
        <v>0</v>
      </c>
      <c r="R10" s="109">
        <v>0</v>
      </c>
      <c r="T10" s="109">
        <v>71097005</v>
      </c>
      <c r="V10" s="109">
        <v>1118</v>
      </c>
      <c r="X10" s="109">
        <v>79561386387</v>
      </c>
      <c r="Z10" s="109">
        <v>78872021319.209305</v>
      </c>
      <c r="AB10" s="110">
        <v>4.4951587945196302E-4</v>
      </c>
    </row>
    <row r="11" spans="1:28" x14ac:dyDescent="0.7">
      <c r="A11" s="128" t="s">
        <v>21</v>
      </c>
      <c r="B11" s="128"/>
      <c r="C11" s="128"/>
      <c r="E11" s="126">
        <v>21379311</v>
      </c>
      <c r="F11" s="126"/>
      <c r="H11" s="109">
        <v>107084514465</v>
      </c>
      <c r="J11" s="109">
        <v>160590350369.59299</v>
      </c>
      <c r="L11" s="109">
        <v>0</v>
      </c>
      <c r="N11" s="109">
        <v>0</v>
      </c>
      <c r="P11" s="109">
        <v>0</v>
      </c>
      <c r="R11" s="109">
        <v>0</v>
      </c>
      <c r="T11" s="109">
        <v>21379311</v>
      </c>
      <c r="V11" s="109">
        <v>8240</v>
      </c>
      <c r="X11" s="109">
        <v>107084514465</v>
      </c>
      <c r="Z11" s="109">
        <v>174803763149.99301</v>
      </c>
      <c r="AB11" s="110">
        <v>9.9626034694693809E-4</v>
      </c>
    </row>
    <row r="12" spans="1:28" x14ac:dyDescent="0.7">
      <c r="A12" s="128" t="s">
        <v>22</v>
      </c>
      <c r="B12" s="128"/>
      <c r="C12" s="128"/>
      <c r="E12" s="126">
        <v>10000000</v>
      </c>
      <c r="F12" s="126"/>
      <c r="H12" s="109">
        <v>90776076715</v>
      </c>
      <c r="J12" s="109">
        <v>90891932000</v>
      </c>
      <c r="L12" s="109">
        <v>0</v>
      </c>
      <c r="N12" s="109">
        <v>0</v>
      </c>
      <c r="P12" s="109">
        <v>0</v>
      </c>
      <c r="R12" s="109">
        <v>0</v>
      </c>
      <c r="T12" s="109">
        <v>10000000</v>
      </c>
      <c r="V12" s="109">
        <v>9420</v>
      </c>
      <c r="X12" s="109">
        <v>90776076715</v>
      </c>
      <c r="Z12" s="109">
        <v>93471834000</v>
      </c>
      <c r="AB12" s="110">
        <v>5.3272469706903004E-4</v>
      </c>
    </row>
    <row r="13" spans="1:28" x14ac:dyDescent="0.7">
      <c r="A13" s="128" t="s">
        <v>23</v>
      </c>
      <c r="B13" s="128"/>
      <c r="C13" s="128"/>
      <c r="E13" s="126">
        <v>20200000</v>
      </c>
      <c r="F13" s="126"/>
      <c r="H13" s="109">
        <v>157012355739</v>
      </c>
      <c r="J13" s="109">
        <v>232308267860</v>
      </c>
      <c r="L13" s="109">
        <v>0</v>
      </c>
      <c r="N13" s="109">
        <v>0</v>
      </c>
      <c r="P13" s="109">
        <v>0</v>
      </c>
      <c r="R13" s="109">
        <v>0</v>
      </c>
      <c r="T13" s="109">
        <v>20200000</v>
      </c>
      <c r="V13" s="109">
        <v>11080</v>
      </c>
      <c r="X13" s="109">
        <v>157012355739</v>
      </c>
      <c r="Z13" s="109">
        <v>222085902320</v>
      </c>
      <c r="AB13" s="110">
        <v>1.2657357834310204E-3</v>
      </c>
    </row>
    <row r="14" spans="1:28" x14ac:dyDescent="0.7">
      <c r="A14" s="128" t="s">
        <v>24</v>
      </c>
      <c r="B14" s="128"/>
      <c r="C14" s="128"/>
      <c r="E14" s="126">
        <v>51764596</v>
      </c>
      <c r="F14" s="126"/>
      <c r="H14" s="109">
        <v>176678215450</v>
      </c>
      <c r="J14" s="109">
        <v>266067880385.72601</v>
      </c>
      <c r="L14" s="109">
        <v>19235404</v>
      </c>
      <c r="N14" s="109">
        <v>91777172099</v>
      </c>
      <c r="P14" s="109">
        <v>0</v>
      </c>
      <c r="R14" s="109">
        <v>0</v>
      </c>
      <c r="T14" s="109">
        <v>71000000</v>
      </c>
      <c r="V14" s="109">
        <v>4760</v>
      </c>
      <c r="X14" s="109">
        <v>268455387549</v>
      </c>
      <c r="Z14" s="109">
        <v>335347569200</v>
      </c>
      <c r="AB14" s="110">
        <v>1.91124881763747E-3</v>
      </c>
    </row>
    <row r="15" spans="1:28" x14ac:dyDescent="0.7">
      <c r="A15" s="128" t="s">
        <v>25</v>
      </c>
      <c r="B15" s="128"/>
      <c r="C15" s="128"/>
      <c r="E15" s="126">
        <v>50000</v>
      </c>
      <c r="F15" s="126"/>
      <c r="H15" s="109">
        <v>1749613770</v>
      </c>
      <c r="J15" s="109">
        <v>2307027750</v>
      </c>
      <c r="L15" s="109">
        <v>163760</v>
      </c>
      <c r="N15" s="109">
        <v>0</v>
      </c>
      <c r="P15" s="109">
        <v>0</v>
      </c>
      <c r="R15" s="109">
        <v>0</v>
      </c>
      <c r="T15" s="109">
        <v>213760</v>
      </c>
      <c r="V15" s="109">
        <v>10816</v>
      </c>
      <c r="X15" s="109">
        <v>1749613770</v>
      </c>
      <c r="Z15" s="109">
        <v>2294156182.3232002</v>
      </c>
      <c r="AB15" s="110">
        <v>1.3075100861476305E-5</v>
      </c>
    </row>
    <row r="16" spans="1:28" x14ac:dyDescent="0.7">
      <c r="A16" s="128" t="s">
        <v>26</v>
      </c>
      <c r="B16" s="128"/>
      <c r="C16" s="128"/>
      <c r="E16" s="126">
        <v>3933785</v>
      </c>
      <c r="F16" s="126"/>
      <c r="H16" s="109">
        <v>27071367745</v>
      </c>
      <c r="J16" s="109">
        <v>44849799914.005501</v>
      </c>
      <c r="L16" s="109">
        <v>0</v>
      </c>
      <c r="N16" s="109">
        <v>0</v>
      </c>
      <c r="P16" s="109">
        <v>0</v>
      </c>
      <c r="R16" s="109">
        <v>0</v>
      </c>
      <c r="T16" s="109">
        <v>3933785</v>
      </c>
      <c r="V16" s="109">
        <v>13410</v>
      </c>
      <c r="X16" s="109">
        <v>27071367745</v>
      </c>
      <c r="Z16" s="109">
        <v>52344283450.5495</v>
      </c>
      <c r="AB16" s="110">
        <v>2.9832615185970798E-4</v>
      </c>
    </row>
    <row r="17" spans="1:28" x14ac:dyDescent="0.7">
      <c r="A17" s="128" t="s">
        <v>29</v>
      </c>
      <c r="B17" s="128"/>
      <c r="C17" s="128"/>
      <c r="E17" s="126">
        <v>1400000</v>
      </c>
      <c r="F17" s="126"/>
      <c r="H17" s="109">
        <v>71491948360</v>
      </c>
      <c r="J17" s="109">
        <v>70750835540</v>
      </c>
      <c r="L17" s="109">
        <v>0</v>
      </c>
      <c r="N17" s="109">
        <v>0</v>
      </c>
      <c r="P17" s="109">
        <v>0</v>
      </c>
      <c r="R17" s="109">
        <v>0</v>
      </c>
      <c r="T17" s="109">
        <v>1400000</v>
      </c>
      <c r="V17" s="109">
        <v>50630</v>
      </c>
      <c r="X17" s="109">
        <v>71491948360</v>
      </c>
      <c r="Z17" s="109">
        <v>70334082140</v>
      </c>
      <c r="AB17" s="110">
        <v>4.0085554116398107E-4</v>
      </c>
    </row>
    <row r="18" spans="1:28" x14ac:dyDescent="0.7">
      <c r="A18" s="128" t="s">
        <v>30</v>
      </c>
      <c r="B18" s="128"/>
      <c r="C18" s="128"/>
      <c r="E18" s="126">
        <v>15500000</v>
      </c>
      <c r="F18" s="126"/>
      <c r="H18" s="109">
        <v>167973754896</v>
      </c>
      <c r="J18" s="109">
        <v>214092175200</v>
      </c>
      <c r="L18" s="109">
        <v>0</v>
      </c>
      <c r="N18" s="109">
        <v>0</v>
      </c>
      <c r="P18" s="109">
        <v>0</v>
      </c>
      <c r="R18" s="109">
        <v>0</v>
      </c>
      <c r="T18" s="109">
        <v>15500000</v>
      </c>
      <c r="V18" s="109">
        <v>11880</v>
      </c>
      <c r="X18" s="109">
        <v>167973754896</v>
      </c>
      <c r="Z18" s="109">
        <v>182716597800</v>
      </c>
      <c r="AB18" s="110">
        <v>1.0413580224871684E-3</v>
      </c>
    </row>
    <row r="19" spans="1:28" x14ac:dyDescent="0.7">
      <c r="A19" s="128" t="s">
        <v>31</v>
      </c>
      <c r="B19" s="128"/>
      <c r="C19" s="128"/>
      <c r="E19" s="126">
        <v>300000</v>
      </c>
      <c r="F19" s="126"/>
      <c r="H19" s="109">
        <v>37535888558</v>
      </c>
      <c r="J19" s="109">
        <v>53490298890</v>
      </c>
      <c r="L19" s="109">
        <v>0</v>
      </c>
      <c r="N19" s="109">
        <v>0</v>
      </c>
      <c r="P19" s="109">
        <v>0</v>
      </c>
      <c r="R19" s="109">
        <v>0</v>
      </c>
      <c r="T19" s="109">
        <v>300000</v>
      </c>
      <c r="V19" s="109">
        <v>164400</v>
      </c>
      <c r="X19" s="109">
        <v>37535888558</v>
      </c>
      <c r="Z19" s="109">
        <v>48938756400</v>
      </c>
      <c r="AB19" s="110">
        <v>2.7891700700047328E-4</v>
      </c>
    </row>
    <row r="20" spans="1:28" x14ac:dyDescent="0.7">
      <c r="A20" s="128" t="s">
        <v>33</v>
      </c>
      <c r="B20" s="128"/>
      <c r="C20" s="128"/>
      <c r="E20" s="126">
        <v>853980</v>
      </c>
      <c r="F20" s="126"/>
      <c r="H20" s="109">
        <v>18794413406</v>
      </c>
      <c r="J20" s="109">
        <v>17879691300.060001</v>
      </c>
      <c r="L20" s="109">
        <v>853980</v>
      </c>
      <c r="N20" s="109">
        <v>0</v>
      </c>
      <c r="P20" s="109">
        <v>0</v>
      </c>
      <c r="R20" s="109">
        <v>0</v>
      </c>
      <c r="T20" s="109">
        <v>1707960</v>
      </c>
      <c r="V20" s="109">
        <v>9520</v>
      </c>
      <c r="X20" s="109">
        <v>18794413406</v>
      </c>
      <c r="Z20" s="109">
        <v>16134091106.784</v>
      </c>
      <c r="AB20" s="110">
        <v>9.1953141706256083E-5</v>
      </c>
    </row>
    <row r="21" spans="1:28" x14ac:dyDescent="0.7">
      <c r="A21" s="128" t="s">
        <v>34</v>
      </c>
      <c r="B21" s="128"/>
      <c r="C21" s="128"/>
      <c r="E21" s="126">
        <v>0</v>
      </c>
      <c r="F21" s="126"/>
      <c r="H21" s="109">
        <v>0</v>
      </c>
      <c r="J21" s="109">
        <v>0</v>
      </c>
      <c r="L21" s="109">
        <v>35000000</v>
      </c>
      <c r="N21" s="109">
        <v>449543836058</v>
      </c>
      <c r="P21" s="109">
        <v>0</v>
      </c>
      <c r="R21" s="109">
        <v>0</v>
      </c>
      <c r="T21" s="109">
        <v>35000000</v>
      </c>
      <c r="V21" s="109">
        <v>10400</v>
      </c>
      <c r="X21" s="109">
        <v>449543836058</v>
      </c>
      <c r="Z21" s="109">
        <v>361186280000</v>
      </c>
      <c r="AB21" s="110">
        <v>2.05851156829222E-3</v>
      </c>
    </row>
    <row r="22" spans="1:28" x14ac:dyDescent="0.7">
      <c r="A22" s="128" t="s">
        <v>35</v>
      </c>
      <c r="B22" s="128"/>
      <c r="C22" s="128"/>
      <c r="E22" s="126">
        <v>0</v>
      </c>
      <c r="F22" s="126"/>
      <c r="H22" s="109">
        <v>0</v>
      </c>
      <c r="J22" s="109">
        <v>0</v>
      </c>
      <c r="L22" s="109">
        <v>100000000</v>
      </c>
      <c r="N22" s="109">
        <v>169346571492</v>
      </c>
      <c r="P22" s="109">
        <v>0</v>
      </c>
      <c r="R22" s="109">
        <v>0</v>
      </c>
      <c r="T22" s="109">
        <v>100000000</v>
      </c>
      <c r="V22" s="109">
        <v>1766</v>
      </c>
      <c r="X22" s="109">
        <v>169346571492</v>
      </c>
      <c r="Z22" s="109">
        <v>175234882000</v>
      </c>
      <c r="AB22" s="110">
        <v>9.9871742571540096E-4</v>
      </c>
    </row>
    <row r="23" spans="1:28" x14ac:dyDescent="0.7">
      <c r="A23" s="125" t="s">
        <v>36</v>
      </c>
      <c r="B23" s="125"/>
      <c r="C23" s="125"/>
      <c r="E23" s="126">
        <v>0</v>
      </c>
      <c r="F23" s="127"/>
      <c r="H23" s="111">
        <v>0</v>
      </c>
      <c r="J23" s="111">
        <v>0</v>
      </c>
      <c r="L23" s="111">
        <v>21041043</v>
      </c>
      <c r="N23" s="111">
        <v>68123504230</v>
      </c>
      <c r="P23" s="111">
        <v>0</v>
      </c>
      <c r="R23" s="111">
        <v>0</v>
      </c>
      <c r="T23" s="111">
        <v>21041043</v>
      </c>
      <c r="V23" s="111">
        <v>2549</v>
      </c>
      <c r="X23" s="111">
        <v>68123504230</v>
      </c>
      <c r="Z23" s="111">
        <v>53219030735.1679</v>
      </c>
      <c r="AB23" s="110">
        <v>3.0331160536231416E-4</v>
      </c>
    </row>
    <row r="24" spans="1:28" ht="25.5" thickBot="1" x14ac:dyDescent="0.75">
      <c r="A24" s="112" t="s">
        <v>37</v>
      </c>
      <c r="B24" s="112"/>
      <c r="C24" s="112"/>
      <c r="D24" s="113"/>
      <c r="F24" s="114">
        <v>749145297</v>
      </c>
      <c r="H24" s="114">
        <v>1999627531597</v>
      </c>
      <c r="J24" s="114">
        <v>2566963542857.7402</v>
      </c>
      <c r="L24" s="114">
        <v>176294187</v>
      </c>
      <c r="N24" s="114">
        <v>778791083879</v>
      </c>
      <c r="P24" s="114">
        <v>0</v>
      </c>
      <c r="R24" s="114">
        <v>0</v>
      </c>
      <c r="T24" s="114">
        <v>925439484</v>
      </c>
      <c r="V24" s="114"/>
      <c r="X24" s="114">
        <f>SUM(X9:X23)</f>
        <v>1775883654372</v>
      </c>
      <c r="Z24" s="114">
        <f>SUM(Z9:Z23)</f>
        <v>1923285225803.3088</v>
      </c>
      <c r="AB24" s="115">
        <f>SUM(AB9:AB23)</f>
        <v>1.0961393346507029E-2</v>
      </c>
    </row>
    <row r="25" spans="1:28" ht="25.5" thickTop="1" x14ac:dyDescent="0.7">
      <c r="Z25" s="116"/>
    </row>
    <row r="26" spans="1:28" x14ac:dyDescent="0.7">
      <c r="Z26" s="116"/>
    </row>
    <row r="27" spans="1:28" x14ac:dyDescent="0.7">
      <c r="Z27" s="116"/>
    </row>
    <row r="28" spans="1:28" hidden="1" x14ac:dyDescent="0.7">
      <c r="H28" s="116"/>
      <c r="J28" s="116"/>
      <c r="N28" s="116"/>
      <c r="AB28" s="116">
        <v>175459922384428</v>
      </c>
    </row>
    <row r="29" spans="1:28" x14ac:dyDescent="0.7">
      <c r="J29" s="116"/>
      <c r="N29" s="116"/>
      <c r="Z29" s="116"/>
    </row>
    <row r="30" spans="1:28" x14ac:dyDescent="0.7">
      <c r="H30" s="116"/>
      <c r="N30" s="116"/>
      <c r="X30" s="117"/>
      <c r="Z30" s="116"/>
    </row>
    <row r="31" spans="1:28" x14ac:dyDescent="0.7">
      <c r="H31" s="116"/>
      <c r="N31" s="116"/>
    </row>
    <row r="34" spans="24:24" x14ac:dyDescent="0.7">
      <c r="X34" s="116"/>
    </row>
  </sheetData>
  <mergeCells count="4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8:C18"/>
    <mergeCell ref="E18:F18"/>
    <mergeCell ref="A19:C19"/>
    <mergeCell ref="E19:F19"/>
    <mergeCell ref="A17:C17"/>
    <mergeCell ref="E17:F17"/>
    <mergeCell ref="A23:C23"/>
    <mergeCell ref="E23:F23"/>
    <mergeCell ref="A20:C20"/>
    <mergeCell ref="E20:F20"/>
    <mergeCell ref="A21:C21"/>
    <mergeCell ref="E21:F21"/>
    <mergeCell ref="A22:C22"/>
    <mergeCell ref="E22:F22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30"/>
  <sheetViews>
    <sheetView rightToLeft="1" topLeftCell="A16" workbookViewId="0">
      <selection activeCell="Q25" sqref="Q25:Q30"/>
    </sheetView>
  </sheetViews>
  <sheetFormatPr defaultColWidth="9.140625" defaultRowHeight="27" x14ac:dyDescent="0.75"/>
  <cols>
    <col min="1" max="1" width="35.140625" style="14" bestFit="1" customWidth="1"/>
    <col min="2" max="2" width="1.28515625" style="14" customWidth="1"/>
    <col min="3" max="3" width="13" style="14" bestFit="1" customWidth="1"/>
    <col min="4" max="4" width="1.28515625" style="14" customWidth="1"/>
    <col min="5" max="5" width="21.140625" style="14" bestFit="1" customWidth="1"/>
    <col min="6" max="6" width="1.28515625" style="14" customWidth="1"/>
    <col min="7" max="7" width="21.140625" style="14" bestFit="1" customWidth="1"/>
    <col min="8" max="8" width="2.42578125" style="14" customWidth="1"/>
    <col min="9" max="9" width="20.28515625" style="14" bestFit="1" customWidth="1"/>
    <col min="10" max="10" width="1.28515625" style="14" customWidth="1"/>
    <col min="11" max="11" width="14.42578125" style="14" bestFit="1" customWidth="1"/>
    <col min="12" max="12" width="1.28515625" style="14" customWidth="1"/>
    <col min="13" max="13" width="22.5703125" style="14" bestFit="1" customWidth="1"/>
    <col min="14" max="14" width="1.28515625" style="14" customWidth="1"/>
    <col min="15" max="15" width="22.5703125" style="14" bestFit="1" customWidth="1"/>
    <col min="16" max="16" width="1.28515625" style="14" customWidth="1"/>
    <col min="17" max="17" width="27.42578125" style="14" customWidth="1"/>
    <col min="18" max="18" width="1.28515625" style="14" customWidth="1"/>
    <col min="19" max="19" width="0.28515625" style="14" customWidth="1"/>
    <col min="20" max="16384" width="9.140625" style="14"/>
  </cols>
  <sheetData>
    <row r="1" spans="1:18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8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</row>
    <row r="3" spans="1:18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</row>
    <row r="5" spans="1:18" x14ac:dyDescent="0.75">
      <c r="A5" s="141" t="s">
        <v>306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</row>
    <row r="6" spans="1:18" x14ac:dyDescent="0.75">
      <c r="A6" s="143" t="s">
        <v>232</v>
      </c>
      <c r="C6" s="143" t="s">
        <v>248</v>
      </c>
      <c r="D6" s="143"/>
      <c r="E6" s="143"/>
      <c r="F6" s="143"/>
      <c r="G6" s="143"/>
      <c r="H6" s="143"/>
      <c r="I6" s="143"/>
      <c r="K6" s="143" t="s">
        <v>249</v>
      </c>
      <c r="L6" s="143"/>
      <c r="M6" s="143"/>
      <c r="N6" s="143"/>
      <c r="O6" s="143"/>
      <c r="P6" s="143"/>
      <c r="Q6" s="143"/>
      <c r="R6" s="143"/>
    </row>
    <row r="7" spans="1:18" ht="52.5" x14ac:dyDescent="0.75">
      <c r="A7" s="143"/>
      <c r="C7" s="88" t="s">
        <v>13</v>
      </c>
      <c r="D7" s="16"/>
      <c r="E7" s="88" t="s">
        <v>307</v>
      </c>
      <c r="F7" s="16"/>
      <c r="G7" s="88" t="s">
        <v>308</v>
      </c>
      <c r="H7" s="16"/>
      <c r="I7" s="90" t="s">
        <v>309</v>
      </c>
      <c r="K7" s="88" t="s">
        <v>13</v>
      </c>
      <c r="L7" s="16"/>
      <c r="M7" s="88" t="s">
        <v>307</v>
      </c>
      <c r="N7" s="16"/>
      <c r="O7" s="88" t="s">
        <v>308</v>
      </c>
      <c r="P7" s="16"/>
      <c r="Q7" s="168" t="s">
        <v>309</v>
      </c>
      <c r="R7" s="168"/>
    </row>
    <row r="8" spans="1:18" x14ac:dyDescent="0.75">
      <c r="A8" s="27" t="s">
        <v>74</v>
      </c>
      <c r="C8" s="19">
        <v>44889349</v>
      </c>
      <c r="E8" s="19">
        <v>3075853771643</v>
      </c>
      <c r="G8" s="19">
        <v>2961948650972</v>
      </c>
      <c r="I8" s="20">
        <f>E8-G8</f>
        <v>113905120671</v>
      </c>
      <c r="K8" s="19">
        <v>86314313</v>
      </c>
      <c r="M8" s="19">
        <v>6223014087327</v>
      </c>
      <c r="O8" s="19">
        <v>5716191253167</v>
      </c>
      <c r="Q8" s="138">
        <f>M8-O8</f>
        <v>506822834160</v>
      </c>
      <c r="R8" s="138"/>
    </row>
    <row r="9" spans="1:18" x14ac:dyDescent="0.75">
      <c r="A9" s="28" t="s">
        <v>68</v>
      </c>
      <c r="C9" s="20">
        <v>3907676</v>
      </c>
      <c r="E9" s="20">
        <v>149319763638</v>
      </c>
      <c r="G9" s="20">
        <v>102847398538</v>
      </c>
      <c r="I9" s="20">
        <f t="shared" ref="I9:I23" si="0">E9-G9</f>
        <v>46472365100</v>
      </c>
      <c r="K9" s="20">
        <v>4088328</v>
      </c>
      <c r="M9" s="20">
        <v>154173172365</v>
      </c>
      <c r="O9" s="20">
        <v>107602037455</v>
      </c>
      <c r="Q9" s="138">
        <f t="shared" ref="Q9:Q22" si="1">M9-O9</f>
        <v>46571134910</v>
      </c>
      <c r="R9" s="138"/>
    </row>
    <row r="10" spans="1:18" x14ac:dyDescent="0.75">
      <c r="A10" s="28" t="s">
        <v>259</v>
      </c>
      <c r="C10" s="20">
        <v>0</v>
      </c>
      <c r="E10" s="20">
        <v>0</v>
      </c>
      <c r="G10" s="20">
        <v>0</v>
      </c>
      <c r="I10" s="20">
        <f t="shared" si="0"/>
        <v>0</v>
      </c>
      <c r="K10" s="20">
        <v>2000000</v>
      </c>
      <c r="M10" s="20">
        <v>24145803289</v>
      </c>
      <c r="O10" s="20">
        <v>19845400000</v>
      </c>
      <c r="Q10" s="138">
        <f t="shared" si="1"/>
        <v>4300403289</v>
      </c>
      <c r="R10" s="138"/>
    </row>
    <row r="11" spans="1:18" x14ac:dyDescent="0.75">
      <c r="A11" s="28" t="s">
        <v>20</v>
      </c>
      <c r="C11" s="20">
        <v>0</v>
      </c>
      <c r="E11" s="20">
        <v>0</v>
      </c>
      <c r="G11" s="20">
        <v>0</v>
      </c>
      <c r="I11" s="20">
        <f t="shared" si="0"/>
        <v>0</v>
      </c>
      <c r="K11" s="20">
        <v>1</v>
      </c>
      <c r="M11" s="20">
        <v>1</v>
      </c>
      <c r="O11" s="20">
        <v>867</v>
      </c>
      <c r="Q11" s="138">
        <f t="shared" si="1"/>
        <v>-866</v>
      </c>
      <c r="R11" s="138"/>
    </row>
    <row r="12" spans="1:18" x14ac:dyDescent="0.75">
      <c r="A12" s="28" t="s">
        <v>260</v>
      </c>
      <c r="C12" s="20">
        <v>0</v>
      </c>
      <c r="E12" s="20">
        <v>0</v>
      </c>
      <c r="G12" s="20">
        <v>0</v>
      </c>
      <c r="I12" s="20">
        <f t="shared" si="0"/>
        <v>0</v>
      </c>
      <c r="K12" s="20">
        <v>3240389</v>
      </c>
      <c r="M12" s="20">
        <v>203891581406</v>
      </c>
      <c r="O12" s="20">
        <v>178057188935</v>
      </c>
      <c r="Q12" s="138">
        <f t="shared" si="1"/>
        <v>25834392471</v>
      </c>
      <c r="R12" s="138"/>
    </row>
    <row r="13" spans="1:18" x14ac:dyDescent="0.75">
      <c r="A13" s="28" t="s">
        <v>254</v>
      </c>
      <c r="C13" s="20">
        <v>0</v>
      </c>
      <c r="E13" s="20">
        <v>0</v>
      </c>
      <c r="G13" s="20">
        <v>0</v>
      </c>
      <c r="I13" s="20">
        <f t="shared" si="0"/>
        <v>0</v>
      </c>
      <c r="K13" s="20">
        <v>46400000</v>
      </c>
      <c r="M13" s="20">
        <v>146521790693</v>
      </c>
      <c r="O13" s="20">
        <v>134164429792</v>
      </c>
      <c r="Q13" s="138">
        <f t="shared" si="1"/>
        <v>12357360901</v>
      </c>
      <c r="R13" s="138"/>
    </row>
    <row r="14" spans="1:18" x14ac:dyDescent="0.75">
      <c r="A14" s="28" t="s">
        <v>27</v>
      </c>
      <c r="C14" s="20">
        <v>0</v>
      </c>
      <c r="E14" s="20">
        <v>0</v>
      </c>
      <c r="G14" s="20">
        <v>0</v>
      </c>
      <c r="I14" s="20">
        <f t="shared" si="0"/>
        <v>0</v>
      </c>
      <c r="K14" s="20">
        <v>1</v>
      </c>
      <c r="M14" s="20">
        <v>1</v>
      </c>
      <c r="O14" s="20">
        <v>1199</v>
      </c>
      <c r="Q14" s="138">
        <f t="shared" si="1"/>
        <v>-1198</v>
      </c>
      <c r="R14" s="138"/>
    </row>
    <row r="15" spans="1:18" x14ac:dyDescent="0.75">
      <c r="A15" s="28" t="s">
        <v>255</v>
      </c>
      <c r="C15" s="20">
        <v>0</v>
      </c>
      <c r="E15" s="20">
        <v>0</v>
      </c>
      <c r="G15" s="20">
        <v>0</v>
      </c>
      <c r="I15" s="20">
        <f t="shared" si="0"/>
        <v>0</v>
      </c>
      <c r="K15" s="20">
        <v>6000000</v>
      </c>
      <c r="M15" s="20">
        <v>97663156865</v>
      </c>
      <c r="O15" s="20">
        <v>92162037600</v>
      </c>
      <c r="Q15" s="138">
        <f t="shared" si="1"/>
        <v>5501119265</v>
      </c>
      <c r="R15" s="138"/>
    </row>
    <row r="16" spans="1:18" x14ac:dyDescent="0.75">
      <c r="A16" s="28" t="s">
        <v>261</v>
      </c>
      <c r="C16" s="20">
        <v>0</v>
      </c>
      <c r="E16" s="20">
        <v>0</v>
      </c>
      <c r="G16" s="20">
        <v>0</v>
      </c>
      <c r="I16" s="20">
        <f t="shared" si="0"/>
        <v>0</v>
      </c>
      <c r="K16" s="20">
        <v>5000000</v>
      </c>
      <c r="M16" s="20">
        <v>54934000271</v>
      </c>
      <c r="O16" s="20">
        <v>50133200000</v>
      </c>
      <c r="Q16" s="138">
        <f t="shared" si="1"/>
        <v>4800800271</v>
      </c>
      <c r="R16" s="138"/>
    </row>
    <row r="17" spans="1:18" x14ac:dyDescent="0.75">
      <c r="A17" s="28" t="s">
        <v>24</v>
      </c>
      <c r="C17" s="20">
        <v>0</v>
      </c>
      <c r="E17" s="20">
        <v>0</v>
      </c>
      <c r="G17" s="20">
        <v>0</v>
      </c>
      <c r="I17" s="20">
        <f t="shared" si="0"/>
        <v>0</v>
      </c>
      <c r="K17" s="20">
        <v>1</v>
      </c>
      <c r="M17" s="20">
        <v>1</v>
      </c>
      <c r="O17" s="20">
        <v>3068</v>
      </c>
      <c r="Q17" s="138">
        <f t="shared" si="1"/>
        <v>-3067</v>
      </c>
      <c r="R17" s="138"/>
    </row>
    <row r="18" spans="1:18" x14ac:dyDescent="0.75">
      <c r="A18" s="28" t="s">
        <v>28</v>
      </c>
      <c r="C18" s="20">
        <v>0</v>
      </c>
      <c r="E18" s="20">
        <v>0</v>
      </c>
      <c r="G18" s="20">
        <v>0</v>
      </c>
      <c r="I18" s="20">
        <f t="shared" si="0"/>
        <v>0</v>
      </c>
      <c r="K18" s="20">
        <v>2</v>
      </c>
      <c r="M18" s="20">
        <v>2</v>
      </c>
      <c r="O18" s="20">
        <v>4249</v>
      </c>
      <c r="Q18" s="138">
        <f t="shared" si="1"/>
        <v>-4247</v>
      </c>
      <c r="R18" s="138"/>
    </row>
    <row r="19" spans="1:18" x14ac:dyDescent="0.75">
      <c r="A19" s="28" t="s">
        <v>108</v>
      </c>
      <c r="C19" s="20">
        <v>90000</v>
      </c>
      <c r="E19" s="20">
        <v>90000000000</v>
      </c>
      <c r="G19" s="20">
        <v>80083430943</v>
      </c>
      <c r="I19" s="20">
        <f t="shared" si="0"/>
        <v>9916569057</v>
      </c>
      <c r="K19" s="20">
        <v>90000</v>
      </c>
      <c r="M19" s="20">
        <v>90000000000</v>
      </c>
      <c r="O19" s="20">
        <v>80083430943</v>
      </c>
      <c r="Q19" s="138">
        <f t="shared" si="1"/>
        <v>9916569057</v>
      </c>
      <c r="R19" s="138"/>
    </row>
    <row r="20" spans="1:18" x14ac:dyDescent="0.75">
      <c r="A20" s="28" t="s">
        <v>159</v>
      </c>
      <c r="C20" s="20">
        <v>0</v>
      </c>
      <c r="E20" s="20">
        <v>0</v>
      </c>
      <c r="G20" s="20">
        <v>0</v>
      </c>
      <c r="I20" s="20">
        <f t="shared" si="0"/>
        <v>0</v>
      </c>
      <c r="K20" s="20">
        <v>9485000</v>
      </c>
      <c r="M20" s="20">
        <v>7482116825942</v>
      </c>
      <c r="O20" s="20">
        <v>6581833221691</v>
      </c>
      <c r="Q20" s="138">
        <f t="shared" si="1"/>
        <v>900283604251</v>
      </c>
      <c r="R20" s="138"/>
    </row>
    <row r="21" spans="1:18" x14ac:dyDescent="0.75">
      <c r="A21" s="28" t="s">
        <v>141</v>
      </c>
      <c r="C21" s="20">
        <v>0</v>
      </c>
      <c r="E21" s="20">
        <v>0</v>
      </c>
      <c r="G21" s="20">
        <v>0</v>
      </c>
      <c r="I21" s="20">
        <f t="shared" si="0"/>
        <v>0</v>
      </c>
      <c r="K21" s="20">
        <v>6000000</v>
      </c>
      <c r="M21" s="20">
        <v>4668180000000</v>
      </c>
      <c r="O21" s="20">
        <v>4623472619034</v>
      </c>
      <c r="Q21" s="138">
        <f t="shared" si="1"/>
        <v>44707380966</v>
      </c>
      <c r="R21" s="138"/>
    </row>
    <row r="22" spans="1:18" x14ac:dyDescent="0.75">
      <c r="A22" s="28" t="s">
        <v>267</v>
      </c>
      <c r="C22" s="20">
        <v>0</v>
      </c>
      <c r="E22" s="20">
        <v>0</v>
      </c>
      <c r="G22" s="20">
        <v>0</v>
      </c>
      <c r="I22" s="20">
        <f t="shared" si="0"/>
        <v>0</v>
      </c>
      <c r="K22" s="20">
        <v>90000</v>
      </c>
      <c r="M22" s="20">
        <v>90000000000</v>
      </c>
      <c r="O22" s="20">
        <v>84895812787</v>
      </c>
      <c r="Q22" s="138">
        <f t="shared" si="1"/>
        <v>5104187213</v>
      </c>
      <c r="R22" s="138"/>
    </row>
    <row r="23" spans="1:18" x14ac:dyDescent="0.75">
      <c r="A23" s="47" t="s">
        <v>268</v>
      </c>
      <c r="C23" s="22">
        <v>0</v>
      </c>
      <c r="E23" s="22">
        <v>0</v>
      </c>
      <c r="G23" s="22">
        <v>0</v>
      </c>
      <c r="I23" s="91">
        <f t="shared" si="0"/>
        <v>0</v>
      </c>
      <c r="K23" s="22">
        <v>90000</v>
      </c>
      <c r="M23" s="22">
        <v>90000000000</v>
      </c>
      <c r="O23" s="22">
        <v>82449143887</v>
      </c>
      <c r="Q23" s="166">
        <f>M23-O23</f>
        <v>7550856113</v>
      </c>
      <c r="R23" s="166"/>
    </row>
    <row r="24" spans="1:18" ht="27.75" thickBot="1" x14ac:dyDescent="0.8">
      <c r="A24" s="25" t="s">
        <v>37</v>
      </c>
      <c r="C24" s="23">
        <v>48887025</v>
      </c>
      <c r="E24" s="23">
        <v>3315173535281</v>
      </c>
      <c r="G24" s="23">
        <v>3144879480453</v>
      </c>
      <c r="I24" s="92">
        <v>170294054828</v>
      </c>
      <c r="K24" s="23">
        <v>168798035</v>
      </c>
      <c r="M24" s="23">
        <v>19324640418163</v>
      </c>
      <c r="O24" s="23">
        <v>17750889784674</v>
      </c>
      <c r="Q24" s="167">
        <f>SUM(Q8:R23)</f>
        <v>1573750633489</v>
      </c>
      <c r="R24" s="167"/>
    </row>
    <row r="25" spans="1:18" ht="27.75" thickTop="1" x14ac:dyDescent="0.75"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8" x14ac:dyDescent="0.75"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8" x14ac:dyDescent="0.75">
      <c r="Q27" s="24"/>
    </row>
    <row r="28" spans="1:18" x14ac:dyDescent="0.75">
      <c r="Q28" s="24"/>
    </row>
    <row r="29" spans="1:18" x14ac:dyDescent="0.75">
      <c r="Q29" s="24"/>
    </row>
    <row r="30" spans="1:18" x14ac:dyDescent="0.75">
      <c r="H30" s="24">
        <f t="shared" ref="H30" si="2">SUM(H19:I23)</f>
        <v>9916569057</v>
      </c>
      <c r="I30" s="24"/>
      <c r="J30" s="24"/>
      <c r="K30" s="24"/>
      <c r="L30" s="24"/>
      <c r="M30" s="24"/>
      <c r="N30" s="24"/>
      <c r="O30" s="24"/>
      <c r="P30" s="24"/>
      <c r="Q30" s="24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T86"/>
  <sheetViews>
    <sheetView rightToLeft="1" topLeftCell="C72" workbookViewId="0">
      <selection activeCell="I79" sqref="I79"/>
    </sheetView>
  </sheetViews>
  <sheetFormatPr defaultColWidth="9.140625" defaultRowHeight="27" x14ac:dyDescent="0.75"/>
  <cols>
    <col min="1" max="1" width="38.42578125" style="14" bestFit="1" customWidth="1"/>
    <col min="2" max="2" width="1.28515625" style="14" customWidth="1"/>
    <col min="3" max="3" width="16.42578125" style="14" bestFit="1" customWidth="1"/>
    <col min="4" max="4" width="1.28515625" style="14" customWidth="1"/>
    <col min="5" max="5" width="22.5703125" style="14" bestFit="1" customWidth="1"/>
    <col min="6" max="6" width="1.28515625" style="14" customWidth="1"/>
    <col min="7" max="7" width="22.5703125" style="14" bestFit="1" customWidth="1"/>
    <col min="8" max="8" width="1.28515625" style="14" customWidth="1"/>
    <col min="9" max="9" width="23.140625" style="14" bestFit="1" customWidth="1"/>
    <col min="10" max="10" width="1.28515625" style="14" customWidth="1"/>
    <col min="11" max="11" width="16.42578125" style="14" bestFit="1" customWidth="1"/>
    <col min="12" max="12" width="1.28515625" style="14" customWidth="1"/>
    <col min="13" max="13" width="22.5703125" style="14" bestFit="1" customWidth="1"/>
    <col min="14" max="14" width="1.28515625" style="14" customWidth="1"/>
    <col min="15" max="15" width="22.5703125" style="14" bestFit="1" customWidth="1"/>
    <col min="16" max="16" width="1.28515625" style="14" customWidth="1"/>
    <col min="17" max="17" width="23.140625" style="14" customWidth="1"/>
    <col min="18" max="18" width="1.28515625" style="14" customWidth="1"/>
    <col min="19" max="19" width="0.28515625" style="14" customWidth="1"/>
    <col min="20" max="20" width="14.85546875" style="14" bestFit="1" customWidth="1"/>
    <col min="21" max="16384" width="9.140625" style="14"/>
  </cols>
  <sheetData>
    <row r="1" spans="1:18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8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</row>
    <row r="3" spans="1:18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</row>
    <row r="5" spans="1:18" x14ac:dyDescent="0.75">
      <c r="A5" s="141" t="s">
        <v>310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</row>
    <row r="6" spans="1:18" x14ac:dyDescent="0.75">
      <c r="A6" s="143" t="s">
        <v>232</v>
      </c>
      <c r="C6" s="143" t="s">
        <v>248</v>
      </c>
      <c r="D6" s="143"/>
      <c r="E6" s="143"/>
      <c r="F6" s="143"/>
      <c r="G6" s="143"/>
      <c r="H6" s="143"/>
      <c r="I6" s="143"/>
      <c r="K6" s="143" t="s">
        <v>249</v>
      </c>
      <c r="L6" s="143"/>
      <c r="M6" s="143"/>
      <c r="N6" s="143"/>
      <c r="O6" s="143"/>
      <c r="P6" s="143"/>
      <c r="Q6" s="143"/>
      <c r="R6" s="143"/>
    </row>
    <row r="7" spans="1:18" ht="52.5" x14ac:dyDescent="0.75">
      <c r="A7" s="143"/>
      <c r="C7" s="88" t="s">
        <v>13</v>
      </c>
      <c r="D7" s="16"/>
      <c r="E7" s="88" t="s">
        <v>15</v>
      </c>
      <c r="F7" s="16"/>
      <c r="G7" s="88" t="s">
        <v>308</v>
      </c>
      <c r="H7" s="16"/>
      <c r="I7" s="90" t="s">
        <v>311</v>
      </c>
      <c r="K7" s="88" t="s">
        <v>13</v>
      </c>
      <c r="L7" s="16"/>
      <c r="M7" s="88" t="s">
        <v>15</v>
      </c>
      <c r="N7" s="16"/>
      <c r="O7" s="90" t="s">
        <v>308</v>
      </c>
      <c r="P7" s="16"/>
      <c r="Q7" s="168" t="s">
        <v>311</v>
      </c>
      <c r="R7" s="168"/>
    </row>
    <row r="8" spans="1:18" x14ac:dyDescent="0.75">
      <c r="A8" s="27" t="s">
        <v>28</v>
      </c>
      <c r="C8" s="19">
        <v>290776219</v>
      </c>
      <c r="E8" s="19">
        <v>586578478775</v>
      </c>
      <c r="G8" s="19">
        <v>617739558808</v>
      </c>
      <c r="I8" s="20">
        <f>E8-G8</f>
        <v>-31161080033</v>
      </c>
      <c r="K8" s="19">
        <v>290776219</v>
      </c>
      <c r="M8" s="19">
        <v>586578478775</v>
      </c>
      <c r="O8" s="20">
        <v>617739558808</v>
      </c>
      <c r="Q8" s="138">
        <f>M8-O8</f>
        <v>-31161080033</v>
      </c>
      <c r="R8" s="138"/>
    </row>
    <row r="9" spans="1:18" x14ac:dyDescent="0.75">
      <c r="A9" s="28" t="s">
        <v>22</v>
      </c>
      <c r="C9" s="20">
        <v>10000000</v>
      </c>
      <c r="E9" s="20">
        <v>93471834000</v>
      </c>
      <c r="G9" s="20">
        <v>90891932000</v>
      </c>
      <c r="I9" s="20">
        <f t="shared" ref="I9:I72" si="0">E9-G9</f>
        <v>2579902000</v>
      </c>
      <c r="K9" s="20">
        <v>10000000</v>
      </c>
      <c r="M9" s="20">
        <v>93471834000</v>
      </c>
      <c r="O9" s="20">
        <v>90776076715</v>
      </c>
      <c r="Q9" s="138">
        <f t="shared" ref="Q9:Q72" si="1">M9-O9</f>
        <v>2695757285</v>
      </c>
      <c r="R9" s="138"/>
    </row>
    <row r="10" spans="1:18" x14ac:dyDescent="0.75">
      <c r="A10" s="28" t="s">
        <v>30</v>
      </c>
      <c r="C10" s="20">
        <v>15500000</v>
      </c>
      <c r="E10" s="20">
        <v>182716597800</v>
      </c>
      <c r="G10" s="20">
        <v>214092175200</v>
      </c>
      <c r="I10" s="20">
        <f t="shared" si="0"/>
        <v>-31375577400</v>
      </c>
      <c r="K10" s="20">
        <v>15500000</v>
      </c>
      <c r="M10" s="20">
        <v>182716597800</v>
      </c>
      <c r="O10" s="20">
        <v>122426272600</v>
      </c>
      <c r="Q10" s="138">
        <f t="shared" si="1"/>
        <v>60290325200</v>
      </c>
      <c r="R10" s="138"/>
    </row>
    <row r="11" spans="1:18" x14ac:dyDescent="0.75">
      <c r="A11" s="28" t="s">
        <v>32</v>
      </c>
      <c r="C11" s="20">
        <v>130000000</v>
      </c>
      <c r="E11" s="20">
        <v>596215352200</v>
      </c>
      <c r="G11" s="20">
        <v>578801013700</v>
      </c>
      <c r="I11" s="20">
        <f t="shared" si="0"/>
        <v>17414338500</v>
      </c>
      <c r="K11" s="20">
        <v>130000000</v>
      </c>
      <c r="M11" s="20">
        <v>596215352200</v>
      </c>
      <c r="O11" s="20">
        <v>564353562500</v>
      </c>
      <c r="Q11" s="138">
        <f t="shared" si="1"/>
        <v>31861789700</v>
      </c>
      <c r="R11" s="138"/>
    </row>
    <row r="12" spans="1:18" x14ac:dyDescent="0.75">
      <c r="A12" s="28" t="s">
        <v>31</v>
      </c>
      <c r="C12" s="20">
        <v>300000</v>
      </c>
      <c r="E12" s="20">
        <v>48938756400</v>
      </c>
      <c r="G12" s="20">
        <v>53490298890</v>
      </c>
      <c r="I12" s="20">
        <f t="shared" si="0"/>
        <v>-4551542490</v>
      </c>
      <c r="K12" s="20">
        <v>300000</v>
      </c>
      <c r="M12" s="20">
        <v>48938756400</v>
      </c>
      <c r="O12" s="20">
        <v>37799533380</v>
      </c>
      <c r="Q12" s="138">
        <f t="shared" si="1"/>
        <v>11139223020</v>
      </c>
      <c r="R12" s="138"/>
    </row>
    <row r="13" spans="1:18" x14ac:dyDescent="0.75">
      <c r="A13" s="28" t="s">
        <v>27</v>
      </c>
      <c r="C13" s="20">
        <v>24427180</v>
      </c>
      <c r="E13" s="20">
        <v>39314616511</v>
      </c>
      <c r="G13" s="20">
        <v>55190740935</v>
      </c>
      <c r="I13" s="20">
        <f t="shared" si="0"/>
        <v>-15876124424</v>
      </c>
      <c r="K13" s="20">
        <v>24427180</v>
      </c>
      <c r="M13" s="20">
        <v>39314616511</v>
      </c>
      <c r="O13" s="20">
        <v>29279936341</v>
      </c>
      <c r="Q13" s="138">
        <f t="shared" si="1"/>
        <v>10034680170</v>
      </c>
      <c r="R13" s="138"/>
    </row>
    <row r="14" spans="1:18" x14ac:dyDescent="0.75">
      <c r="A14" s="28" t="s">
        <v>20</v>
      </c>
      <c r="C14" s="20">
        <v>71097005</v>
      </c>
      <c r="E14" s="20">
        <v>78872021319</v>
      </c>
      <c r="G14" s="20">
        <v>93545885750</v>
      </c>
      <c r="I14" s="20">
        <f t="shared" si="0"/>
        <v>-14673864431</v>
      </c>
      <c r="K14" s="20">
        <v>71097005</v>
      </c>
      <c r="M14" s="20">
        <v>78872021319</v>
      </c>
      <c r="O14" s="20">
        <v>61587902156</v>
      </c>
      <c r="Q14" s="138">
        <f t="shared" si="1"/>
        <v>17284119163</v>
      </c>
      <c r="R14" s="138"/>
    </row>
    <row r="15" spans="1:18" x14ac:dyDescent="0.75">
      <c r="A15" s="28" t="s">
        <v>23</v>
      </c>
      <c r="C15" s="20">
        <v>20200000</v>
      </c>
      <c r="E15" s="20">
        <v>222085902320</v>
      </c>
      <c r="G15" s="20">
        <v>232308267860</v>
      </c>
      <c r="I15" s="20">
        <f t="shared" si="0"/>
        <v>-10222365540</v>
      </c>
      <c r="K15" s="20">
        <v>20200000</v>
      </c>
      <c r="M15" s="20">
        <v>222085902320</v>
      </c>
      <c r="O15" s="20">
        <v>139104346760</v>
      </c>
      <c r="Q15" s="138">
        <f t="shared" si="1"/>
        <v>82981555560</v>
      </c>
      <c r="R15" s="138"/>
    </row>
    <row r="16" spans="1:18" x14ac:dyDescent="0.75">
      <c r="A16" s="28" t="s">
        <v>19</v>
      </c>
      <c r="C16" s="20">
        <v>107463221</v>
      </c>
      <c r="E16" s="20">
        <v>56301975999</v>
      </c>
      <c r="G16" s="20">
        <v>68458084453</v>
      </c>
      <c r="I16" s="20">
        <f t="shared" si="0"/>
        <v>-12156108454</v>
      </c>
      <c r="K16" s="20">
        <v>107463221</v>
      </c>
      <c r="M16" s="20">
        <v>56301975999</v>
      </c>
      <c r="O16" s="20">
        <v>40087708000</v>
      </c>
      <c r="Q16" s="138">
        <f t="shared" si="1"/>
        <v>16214267999</v>
      </c>
      <c r="R16" s="138"/>
    </row>
    <row r="17" spans="1:18" x14ac:dyDescent="0.75">
      <c r="A17" s="28" t="s">
        <v>34</v>
      </c>
      <c r="C17" s="20">
        <v>35000000</v>
      </c>
      <c r="E17" s="20">
        <v>361186280000</v>
      </c>
      <c r="G17" s="20">
        <v>449543836058</v>
      </c>
      <c r="I17" s="20">
        <f t="shared" si="0"/>
        <v>-88357556058</v>
      </c>
      <c r="K17" s="20">
        <v>35000000</v>
      </c>
      <c r="M17" s="20">
        <v>361186280000</v>
      </c>
      <c r="O17" s="20">
        <v>449543836058</v>
      </c>
      <c r="Q17" s="138">
        <f t="shared" si="1"/>
        <v>-88357556058</v>
      </c>
      <c r="R17" s="138"/>
    </row>
    <row r="18" spans="1:18" x14ac:dyDescent="0.75">
      <c r="A18" s="28" t="s">
        <v>85</v>
      </c>
      <c r="C18" s="20">
        <v>15185000</v>
      </c>
      <c r="E18" s="20">
        <v>352830085030</v>
      </c>
      <c r="G18" s="20">
        <v>380206269652</v>
      </c>
      <c r="I18" s="20">
        <f t="shared" si="0"/>
        <v>-27376184622</v>
      </c>
      <c r="K18" s="20">
        <v>15185000</v>
      </c>
      <c r="M18" s="20">
        <v>352830085030</v>
      </c>
      <c r="O18" s="20">
        <v>300865329495</v>
      </c>
      <c r="Q18" s="138">
        <f t="shared" si="1"/>
        <v>51964755535</v>
      </c>
      <c r="R18" s="138"/>
    </row>
    <row r="19" spans="1:18" x14ac:dyDescent="0.75">
      <c r="A19" s="28" t="s">
        <v>69</v>
      </c>
      <c r="C19" s="20">
        <v>400700</v>
      </c>
      <c r="E19" s="20">
        <v>166907477825</v>
      </c>
      <c r="G19" s="20">
        <v>163077201070</v>
      </c>
      <c r="I19" s="20">
        <f t="shared" si="0"/>
        <v>3830276755</v>
      </c>
      <c r="K19" s="20">
        <v>400700</v>
      </c>
      <c r="M19" s="20">
        <v>166907477825</v>
      </c>
      <c r="O19" s="20">
        <v>122071931608</v>
      </c>
      <c r="Q19" s="138">
        <f t="shared" si="1"/>
        <v>44835546217</v>
      </c>
      <c r="R19" s="138"/>
    </row>
    <row r="20" spans="1:18" x14ac:dyDescent="0.75">
      <c r="A20" s="28" t="s">
        <v>25</v>
      </c>
      <c r="C20" s="20">
        <v>213760</v>
      </c>
      <c r="E20" s="20">
        <v>2294156182</v>
      </c>
      <c r="G20" s="20">
        <v>2307027750</v>
      </c>
      <c r="I20" s="20">
        <f t="shared" si="0"/>
        <v>-12871568</v>
      </c>
      <c r="K20" s="20">
        <v>213760</v>
      </c>
      <c r="M20" s="20">
        <v>2294156182</v>
      </c>
      <c r="O20" s="20">
        <v>1749613770</v>
      </c>
      <c r="Q20" s="138">
        <f t="shared" si="1"/>
        <v>544542412</v>
      </c>
      <c r="R20" s="138"/>
    </row>
    <row r="21" spans="1:18" x14ac:dyDescent="0.75">
      <c r="A21" s="28" t="s">
        <v>24</v>
      </c>
      <c r="C21" s="20">
        <v>71000000</v>
      </c>
      <c r="E21" s="20">
        <v>335347569200</v>
      </c>
      <c r="G21" s="20">
        <v>357845052484</v>
      </c>
      <c r="I21" s="20">
        <f t="shared" si="0"/>
        <v>-22497483284</v>
      </c>
      <c r="K21" s="20">
        <v>71000000</v>
      </c>
      <c r="M21" s="20">
        <v>335347569200</v>
      </c>
      <c r="O21" s="20">
        <v>250596069039</v>
      </c>
      <c r="Q21" s="138">
        <f t="shared" si="1"/>
        <v>84751500161</v>
      </c>
      <c r="R21" s="138"/>
    </row>
    <row r="22" spans="1:18" x14ac:dyDescent="0.75">
      <c r="A22" s="28" t="s">
        <v>86</v>
      </c>
      <c r="C22" s="20">
        <v>130571</v>
      </c>
      <c r="E22" s="20">
        <v>227575982459</v>
      </c>
      <c r="G22" s="20">
        <v>230054461181</v>
      </c>
      <c r="I22" s="20">
        <f t="shared" si="0"/>
        <v>-2478478722</v>
      </c>
      <c r="K22" s="20">
        <v>130571</v>
      </c>
      <c r="M22" s="20">
        <v>227575982459</v>
      </c>
      <c r="O22" s="20">
        <v>162439313399</v>
      </c>
      <c r="Q22" s="138">
        <f t="shared" si="1"/>
        <v>65136669060</v>
      </c>
      <c r="R22" s="138"/>
    </row>
    <row r="23" spans="1:18" x14ac:dyDescent="0.75">
      <c r="A23" s="28" t="s">
        <v>21</v>
      </c>
      <c r="C23" s="20">
        <v>21379311</v>
      </c>
      <c r="E23" s="20">
        <v>174803763149</v>
      </c>
      <c r="G23" s="20">
        <v>160590350369</v>
      </c>
      <c r="I23" s="20">
        <f t="shared" si="0"/>
        <v>14213412780</v>
      </c>
      <c r="K23" s="20">
        <v>21379311</v>
      </c>
      <c r="M23" s="20">
        <v>174803763149</v>
      </c>
      <c r="O23" s="20">
        <v>89800435000</v>
      </c>
      <c r="Q23" s="138">
        <f t="shared" si="1"/>
        <v>85003328149</v>
      </c>
      <c r="R23" s="138"/>
    </row>
    <row r="24" spans="1:18" x14ac:dyDescent="0.75">
      <c r="A24" s="28" t="s">
        <v>29</v>
      </c>
      <c r="C24" s="20">
        <v>1400000</v>
      </c>
      <c r="E24" s="20">
        <v>70334082140</v>
      </c>
      <c r="G24" s="20">
        <v>70750835540</v>
      </c>
      <c r="I24" s="20">
        <f t="shared" si="0"/>
        <v>-416753400</v>
      </c>
      <c r="K24" s="20">
        <v>1400000</v>
      </c>
      <c r="M24" s="20">
        <v>70334082140</v>
      </c>
      <c r="O24" s="20">
        <v>71491948360</v>
      </c>
      <c r="Q24" s="138">
        <f t="shared" si="1"/>
        <v>-1157866220</v>
      </c>
      <c r="R24" s="138"/>
    </row>
    <row r="25" spans="1:18" x14ac:dyDescent="0.75">
      <c r="A25" s="28" t="s">
        <v>83</v>
      </c>
      <c r="C25" s="20">
        <v>9100000</v>
      </c>
      <c r="E25" s="20">
        <v>492337300000</v>
      </c>
      <c r="G25" s="20">
        <v>476021000000</v>
      </c>
      <c r="I25" s="20">
        <f t="shared" si="0"/>
        <v>16316300000</v>
      </c>
      <c r="K25" s="20">
        <v>9100000</v>
      </c>
      <c r="M25" s="20">
        <v>492337300000</v>
      </c>
      <c r="O25" s="20">
        <v>325470600000</v>
      </c>
      <c r="Q25" s="138">
        <f t="shared" si="1"/>
        <v>166866700000</v>
      </c>
      <c r="R25" s="138"/>
    </row>
    <row r="26" spans="1:18" x14ac:dyDescent="0.75">
      <c r="A26" s="28" t="s">
        <v>73</v>
      </c>
      <c r="C26" s="20">
        <v>7882000</v>
      </c>
      <c r="E26" s="20">
        <v>1413129089741</v>
      </c>
      <c r="G26" s="20">
        <v>1196114607996</v>
      </c>
      <c r="I26" s="20">
        <f t="shared" si="0"/>
        <v>217014481745</v>
      </c>
      <c r="K26" s="20">
        <v>7882000</v>
      </c>
      <c r="M26" s="20">
        <v>1413129089741</v>
      </c>
      <c r="O26" s="20">
        <v>1501744533110</v>
      </c>
      <c r="Q26" s="138">
        <f t="shared" si="1"/>
        <v>-88615443369</v>
      </c>
      <c r="R26" s="138"/>
    </row>
    <row r="27" spans="1:18" x14ac:dyDescent="0.75">
      <c r="A27" s="28" t="s">
        <v>68</v>
      </c>
      <c r="C27" s="20">
        <v>19375024</v>
      </c>
      <c r="E27" s="20">
        <v>779964788836</v>
      </c>
      <c r="G27" s="20">
        <v>816800936506</v>
      </c>
      <c r="I27" s="20">
        <f t="shared" si="0"/>
        <v>-36836147670</v>
      </c>
      <c r="K27" s="20">
        <v>19375024</v>
      </c>
      <c r="M27" s="20">
        <v>779964788836</v>
      </c>
      <c r="O27" s="20">
        <v>629938111749</v>
      </c>
      <c r="Q27" s="138">
        <f t="shared" si="1"/>
        <v>150026677087</v>
      </c>
      <c r="R27" s="138"/>
    </row>
    <row r="28" spans="1:18" x14ac:dyDescent="0.75">
      <c r="A28" s="28" t="s">
        <v>36</v>
      </c>
      <c r="C28" s="20">
        <v>21041043</v>
      </c>
      <c r="E28" s="20">
        <v>53219030735</v>
      </c>
      <c r="G28" s="20">
        <v>68123504230</v>
      </c>
      <c r="I28" s="20">
        <f t="shared" si="0"/>
        <v>-14904473495</v>
      </c>
      <c r="K28" s="20">
        <v>21041043</v>
      </c>
      <c r="M28" s="20">
        <v>53219030735</v>
      </c>
      <c r="O28" s="20">
        <v>68123504230</v>
      </c>
      <c r="Q28" s="138">
        <f t="shared" si="1"/>
        <v>-14904473495</v>
      </c>
      <c r="R28" s="138"/>
    </row>
    <row r="29" spans="1:18" x14ac:dyDescent="0.75">
      <c r="A29" s="28" t="s">
        <v>77</v>
      </c>
      <c r="C29" s="20">
        <v>4784000</v>
      </c>
      <c r="E29" s="20">
        <v>109750288419</v>
      </c>
      <c r="G29" s="20">
        <v>108299297392</v>
      </c>
      <c r="I29" s="20">
        <f t="shared" si="0"/>
        <v>1450991027</v>
      </c>
      <c r="K29" s="20">
        <v>4784000</v>
      </c>
      <c r="M29" s="20">
        <v>109750288419</v>
      </c>
      <c r="O29" s="20">
        <v>80334309140</v>
      </c>
      <c r="Q29" s="138">
        <f t="shared" si="1"/>
        <v>29415979279</v>
      </c>
      <c r="R29" s="138"/>
    </row>
    <row r="30" spans="1:18" x14ac:dyDescent="0.75">
      <c r="A30" s="28" t="s">
        <v>74</v>
      </c>
      <c r="C30" s="20">
        <v>7758177</v>
      </c>
      <c r="E30" s="20">
        <v>537221213249</v>
      </c>
      <c r="G30" s="20">
        <v>221094853145</v>
      </c>
      <c r="I30" s="20">
        <f t="shared" si="0"/>
        <v>316126360104</v>
      </c>
      <c r="K30" s="20">
        <v>7758177</v>
      </c>
      <c r="M30" s="20">
        <v>537221213249</v>
      </c>
      <c r="O30" s="20">
        <v>511966649634</v>
      </c>
      <c r="Q30" s="138">
        <f t="shared" si="1"/>
        <v>25254563615</v>
      </c>
      <c r="R30" s="138"/>
    </row>
    <row r="31" spans="1:18" x14ac:dyDescent="0.75">
      <c r="A31" s="28" t="s">
        <v>262</v>
      </c>
      <c r="C31" s="20">
        <v>10000</v>
      </c>
      <c r="E31" s="20">
        <v>27099590000</v>
      </c>
      <c r="G31" s="20">
        <v>25873410000</v>
      </c>
      <c r="I31" s="20">
        <f t="shared" si="0"/>
        <v>1226180000</v>
      </c>
      <c r="K31" s="20">
        <v>10000</v>
      </c>
      <c r="M31" s="20">
        <v>27099590000</v>
      </c>
      <c r="O31" s="20">
        <v>17969110000</v>
      </c>
      <c r="Q31" s="138">
        <f t="shared" si="1"/>
        <v>9130480000</v>
      </c>
      <c r="R31" s="138"/>
    </row>
    <row r="32" spans="1:18" x14ac:dyDescent="0.75">
      <c r="A32" s="28" t="s">
        <v>84</v>
      </c>
      <c r="C32" s="20">
        <v>71194</v>
      </c>
      <c r="E32" s="20">
        <v>366057549054</v>
      </c>
      <c r="G32" s="20">
        <v>387471106312</v>
      </c>
      <c r="I32" s="20">
        <f t="shared" si="0"/>
        <v>-21413557258</v>
      </c>
      <c r="K32" s="20">
        <v>71194</v>
      </c>
      <c r="M32" s="20">
        <v>366057549054</v>
      </c>
      <c r="O32" s="20">
        <v>272476017592</v>
      </c>
      <c r="Q32" s="138">
        <f t="shared" si="1"/>
        <v>93581531462</v>
      </c>
      <c r="R32" s="138"/>
    </row>
    <row r="33" spans="1:18" x14ac:dyDescent="0.75">
      <c r="A33" s="28" t="s">
        <v>67</v>
      </c>
      <c r="C33" s="20">
        <v>6900000</v>
      </c>
      <c r="E33" s="20">
        <v>171848537190</v>
      </c>
      <c r="G33" s="20">
        <v>142177936890</v>
      </c>
      <c r="I33" s="20">
        <f t="shared" si="0"/>
        <v>29670600300</v>
      </c>
      <c r="K33" s="20">
        <v>6900000</v>
      </c>
      <c r="M33" s="20">
        <v>171848537190</v>
      </c>
      <c r="O33" s="20">
        <v>79649384100</v>
      </c>
      <c r="Q33" s="138">
        <f t="shared" si="1"/>
        <v>92199153090</v>
      </c>
      <c r="R33" s="138"/>
    </row>
    <row r="34" spans="1:18" x14ac:dyDescent="0.75">
      <c r="A34" s="28" t="s">
        <v>26</v>
      </c>
      <c r="C34" s="20">
        <v>3933785</v>
      </c>
      <c r="E34" s="20">
        <v>52344283450</v>
      </c>
      <c r="G34" s="20">
        <v>44849799914</v>
      </c>
      <c r="I34" s="20">
        <f t="shared" si="0"/>
        <v>7494483536</v>
      </c>
      <c r="K34" s="20">
        <v>3933785</v>
      </c>
      <c r="M34" s="20">
        <v>52344283450</v>
      </c>
      <c r="O34" s="20">
        <v>27386091923</v>
      </c>
      <c r="Q34" s="138">
        <f t="shared" si="1"/>
        <v>24958191527</v>
      </c>
      <c r="R34" s="138"/>
    </row>
    <row r="35" spans="1:18" x14ac:dyDescent="0.75">
      <c r="A35" s="28" t="s">
        <v>75</v>
      </c>
      <c r="C35" s="20">
        <v>45219000</v>
      </c>
      <c r="E35" s="20">
        <v>1694129292372</v>
      </c>
      <c r="G35" s="20">
        <v>1428154155001</v>
      </c>
      <c r="I35" s="20">
        <f t="shared" si="0"/>
        <v>265975137371</v>
      </c>
      <c r="K35" s="20">
        <v>45219000</v>
      </c>
      <c r="M35" s="20">
        <v>1694129292372</v>
      </c>
      <c r="O35" s="20">
        <v>1902176846467</v>
      </c>
      <c r="Q35" s="138">
        <f t="shared" si="1"/>
        <v>-208047554095</v>
      </c>
      <c r="R35" s="138"/>
    </row>
    <row r="36" spans="1:18" x14ac:dyDescent="0.75">
      <c r="A36" s="28" t="s">
        <v>35</v>
      </c>
      <c r="C36" s="20">
        <v>100000000</v>
      </c>
      <c r="E36" s="20">
        <v>175234882000</v>
      </c>
      <c r="G36" s="20">
        <v>169346571492</v>
      </c>
      <c r="I36" s="20">
        <f t="shared" si="0"/>
        <v>5888310508</v>
      </c>
      <c r="K36" s="20">
        <v>100000000</v>
      </c>
      <c r="M36" s="20">
        <v>175234882000</v>
      </c>
      <c r="O36" s="20">
        <v>169346571492</v>
      </c>
      <c r="Q36" s="138">
        <f t="shared" si="1"/>
        <v>5888310508</v>
      </c>
      <c r="R36" s="138"/>
    </row>
    <row r="37" spans="1:18" x14ac:dyDescent="0.75">
      <c r="A37" s="28" t="s">
        <v>72</v>
      </c>
      <c r="C37" s="20">
        <v>1310000</v>
      </c>
      <c r="E37" s="20">
        <v>26354085868</v>
      </c>
      <c r="G37" s="20">
        <v>26530529113</v>
      </c>
      <c r="I37" s="20">
        <f t="shared" si="0"/>
        <v>-176443245</v>
      </c>
      <c r="K37" s="20">
        <v>1310000</v>
      </c>
      <c r="M37" s="20">
        <v>26354085868</v>
      </c>
      <c r="O37" s="20">
        <v>22597805230</v>
      </c>
      <c r="Q37" s="138">
        <f t="shared" si="1"/>
        <v>3756280638</v>
      </c>
      <c r="R37" s="138"/>
    </row>
    <row r="38" spans="1:18" x14ac:dyDescent="0.75">
      <c r="A38" s="28" t="s">
        <v>88</v>
      </c>
      <c r="C38" s="20">
        <v>6775714</v>
      </c>
      <c r="E38" s="20">
        <v>167238852552</v>
      </c>
      <c r="G38" s="20">
        <v>150002195045</v>
      </c>
      <c r="I38" s="20">
        <f t="shared" si="0"/>
        <v>17236657507</v>
      </c>
      <c r="K38" s="20">
        <v>6775714</v>
      </c>
      <c r="M38" s="20">
        <v>167238852552</v>
      </c>
      <c r="O38" s="20">
        <v>150002195045</v>
      </c>
      <c r="Q38" s="138">
        <f t="shared" si="1"/>
        <v>17236657507</v>
      </c>
      <c r="R38" s="138"/>
    </row>
    <row r="39" spans="1:18" x14ac:dyDescent="0.75">
      <c r="A39" s="28" t="s">
        <v>80</v>
      </c>
      <c r="C39" s="20">
        <v>10000000</v>
      </c>
      <c r="E39" s="20">
        <v>218895380000</v>
      </c>
      <c r="G39" s="20">
        <v>209517000000</v>
      </c>
      <c r="I39" s="20">
        <f t="shared" si="0"/>
        <v>9378380000</v>
      </c>
      <c r="K39" s="20">
        <v>10000000</v>
      </c>
      <c r="M39" s="20">
        <v>218895380000</v>
      </c>
      <c r="O39" s="20">
        <v>162625100000</v>
      </c>
      <c r="Q39" s="138">
        <f t="shared" si="1"/>
        <v>56270280000</v>
      </c>
      <c r="R39" s="138"/>
    </row>
    <row r="40" spans="1:18" x14ac:dyDescent="0.75">
      <c r="A40" s="28" t="s">
        <v>76</v>
      </c>
      <c r="C40" s="20">
        <v>5000000</v>
      </c>
      <c r="E40" s="20">
        <v>60610275000</v>
      </c>
      <c r="G40" s="20">
        <v>59123702000</v>
      </c>
      <c r="I40" s="20">
        <f t="shared" si="0"/>
        <v>1486573000</v>
      </c>
      <c r="K40" s="20">
        <v>5000000</v>
      </c>
      <c r="M40" s="20">
        <v>60610275000</v>
      </c>
      <c r="O40" s="20">
        <v>48438335000</v>
      </c>
      <c r="Q40" s="138">
        <f t="shared" si="1"/>
        <v>12171940000</v>
      </c>
      <c r="R40" s="138"/>
    </row>
    <row r="41" spans="1:18" x14ac:dyDescent="0.75">
      <c r="A41" s="28" t="s">
        <v>78</v>
      </c>
      <c r="C41" s="20">
        <v>5000000</v>
      </c>
      <c r="E41" s="20">
        <v>60360850000</v>
      </c>
      <c r="G41" s="20">
        <v>57392692500</v>
      </c>
      <c r="I41" s="20">
        <f t="shared" si="0"/>
        <v>2968157500</v>
      </c>
      <c r="K41" s="20">
        <v>5000000</v>
      </c>
      <c r="M41" s="20">
        <v>60360850000</v>
      </c>
      <c r="O41" s="20">
        <v>46383073000</v>
      </c>
      <c r="Q41" s="138">
        <f t="shared" si="1"/>
        <v>13977777000</v>
      </c>
      <c r="R41" s="138"/>
    </row>
    <row r="42" spans="1:18" x14ac:dyDescent="0.75">
      <c r="A42" s="28" t="s">
        <v>79</v>
      </c>
      <c r="C42" s="20">
        <v>5250000</v>
      </c>
      <c r="E42" s="20">
        <v>243371105578</v>
      </c>
      <c r="G42" s="20">
        <v>236643859462</v>
      </c>
      <c r="I42" s="20">
        <f t="shared" si="0"/>
        <v>6727246116</v>
      </c>
      <c r="K42" s="20">
        <v>5250000</v>
      </c>
      <c r="M42" s="20">
        <v>243371105578</v>
      </c>
      <c r="O42" s="20">
        <v>212529592209</v>
      </c>
      <c r="Q42" s="138">
        <f t="shared" si="1"/>
        <v>30841513369</v>
      </c>
      <c r="R42" s="138"/>
    </row>
    <row r="43" spans="1:18" x14ac:dyDescent="0.75">
      <c r="A43" s="28" t="s">
        <v>81</v>
      </c>
      <c r="C43" s="20">
        <v>3000000</v>
      </c>
      <c r="E43" s="20">
        <v>34636153200</v>
      </c>
      <c r="G43" s="20">
        <v>33456871800</v>
      </c>
      <c r="I43" s="20">
        <f t="shared" si="0"/>
        <v>1179281400</v>
      </c>
      <c r="K43" s="20">
        <v>3000000</v>
      </c>
      <c r="M43" s="20">
        <v>34636153200</v>
      </c>
      <c r="O43" s="20">
        <v>28138133100</v>
      </c>
      <c r="Q43" s="138">
        <f t="shared" si="1"/>
        <v>6498020100</v>
      </c>
      <c r="R43" s="138"/>
    </row>
    <row r="44" spans="1:18" x14ac:dyDescent="0.75">
      <c r="A44" s="28" t="s">
        <v>70</v>
      </c>
      <c r="C44" s="20">
        <v>5000000</v>
      </c>
      <c r="E44" s="20">
        <v>63852800000</v>
      </c>
      <c r="G44" s="20">
        <v>60839746000</v>
      </c>
      <c r="I44" s="20">
        <f t="shared" si="0"/>
        <v>3013054000</v>
      </c>
      <c r="K44" s="20">
        <v>5000000</v>
      </c>
      <c r="M44" s="20">
        <v>63852800000</v>
      </c>
      <c r="O44" s="20">
        <v>49750310500</v>
      </c>
      <c r="Q44" s="138">
        <f t="shared" si="1"/>
        <v>14102489500</v>
      </c>
      <c r="R44" s="138"/>
    </row>
    <row r="45" spans="1:18" x14ac:dyDescent="0.75">
      <c r="A45" s="28" t="s">
        <v>33</v>
      </c>
      <c r="C45" s="20">
        <v>1707960</v>
      </c>
      <c r="E45" s="20">
        <v>16134091106</v>
      </c>
      <c r="G45" s="20">
        <v>17879691300</v>
      </c>
      <c r="I45" s="20">
        <f t="shared" si="0"/>
        <v>-1745600194</v>
      </c>
      <c r="K45" s="20">
        <v>1707960</v>
      </c>
      <c r="M45" s="20">
        <v>16134091106</v>
      </c>
      <c r="O45" s="20">
        <v>18794413406</v>
      </c>
      <c r="Q45" s="138">
        <f t="shared" si="1"/>
        <v>-2660322300</v>
      </c>
      <c r="R45" s="138"/>
    </row>
    <row r="46" spans="1:18" x14ac:dyDescent="0.75">
      <c r="A46" s="28" t="s">
        <v>82</v>
      </c>
      <c r="C46" s="20">
        <v>2000000</v>
      </c>
      <c r="E46" s="20">
        <v>23004361600</v>
      </c>
      <c r="G46" s="20">
        <v>19352748800</v>
      </c>
      <c r="I46" s="20">
        <f t="shared" si="0"/>
        <v>3651612800</v>
      </c>
      <c r="K46" s="20">
        <v>2000000</v>
      </c>
      <c r="M46" s="20">
        <v>23004361600</v>
      </c>
      <c r="O46" s="20">
        <v>20024000000</v>
      </c>
      <c r="Q46" s="138">
        <f t="shared" si="1"/>
        <v>2980361600</v>
      </c>
      <c r="R46" s="138"/>
    </row>
    <row r="47" spans="1:18" x14ac:dyDescent="0.75">
      <c r="A47" s="28" t="s">
        <v>71</v>
      </c>
      <c r="C47" s="20">
        <v>18000000</v>
      </c>
      <c r="E47" s="20">
        <v>207421830000</v>
      </c>
      <c r="G47" s="20">
        <v>203147683200</v>
      </c>
      <c r="I47" s="20">
        <f>E47-G47</f>
        <v>4274146800</v>
      </c>
      <c r="K47" s="20">
        <v>18000000</v>
      </c>
      <c r="M47" s="20">
        <v>207421830000</v>
      </c>
      <c r="O47" s="20">
        <v>200321470650</v>
      </c>
      <c r="Q47" s="138">
        <f t="shared" si="1"/>
        <v>7100359350</v>
      </c>
      <c r="R47" s="138"/>
    </row>
    <row r="48" spans="1:18" x14ac:dyDescent="0.75">
      <c r="A48" s="28" t="s">
        <v>113</v>
      </c>
      <c r="C48" s="20">
        <v>225000</v>
      </c>
      <c r="E48" s="20">
        <v>184734745832</v>
      </c>
      <c r="G48" s="20">
        <v>184734745832</v>
      </c>
      <c r="I48" s="20">
        <f t="shared" si="0"/>
        <v>0</v>
      </c>
      <c r="K48" s="20">
        <v>225000</v>
      </c>
      <c r="M48" s="20">
        <v>184734745832</v>
      </c>
      <c r="O48" s="20">
        <v>181451532051</v>
      </c>
      <c r="Q48" s="138">
        <f t="shared" si="1"/>
        <v>3283213781</v>
      </c>
      <c r="R48" s="138"/>
    </row>
    <row r="49" spans="1:18" x14ac:dyDescent="0.75">
      <c r="A49" s="28" t="s">
        <v>177</v>
      </c>
      <c r="C49" s="20">
        <v>5000000</v>
      </c>
      <c r="E49" s="20">
        <v>4096521304687</v>
      </c>
      <c r="G49" s="20">
        <v>4099050000000</v>
      </c>
      <c r="I49" s="20">
        <f t="shared" si="0"/>
        <v>-2528695313</v>
      </c>
      <c r="K49" s="20">
        <v>5000000</v>
      </c>
      <c r="M49" s="20">
        <v>4096521304687</v>
      </c>
      <c r="O49" s="20">
        <v>4099050000000</v>
      </c>
      <c r="Q49" s="138">
        <f t="shared" si="1"/>
        <v>-2528695313</v>
      </c>
      <c r="R49" s="138"/>
    </row>
    <row r="50" spans="1:18" x14ac:dyDescent="0.75">
      <c r="A50" s="28" t="s">
        <v>105</v>
      </c>
      <c r="C50" s="20">
        <v>50614</v>
      </c>
      <c r="E50" s="20">
        <v>42820948301</v>
      </c>
      <c r="G50" s="20">
        <v>41986777269</v>
      </c>
      <c r="I50" s="20">
        <f t="shared" si="0"/>
        <v>834171032</v>
      </c>
      <c r="K50" s="20">
        <v>50614</v>
      </c>
      <c r="M50" s="20">
        <v>42820948301</v>
      </c>
      <c r="O50" s="20">
        <v>37681867937</v>
      </c>
      <c r="Q50" s="138">
        <f t="shared" si="1"/>
        <v>5139080364</v>
      </c>
      <c r="R50" s="138"/>
    </row>
    <row r="51" spans="1:18" x14ac:dyDescent="0.75">
      <c r="A51" s="28" t="s">
        <v>110</v>
      </c>
      <c r="C51" s="20">
        <v>5000</v>
      </c>
      <c r="E51" s="20">
        <v>4658965309</v>
      </c>
      <c r="G51" s="20">
        <v>4658965309</v>
      </c>
      <c r="I51" s="20">
        <f t="shared" si="0"/>
        <v>0</v>
      </c>
      <c r="K51" s="20">
        <v>5000</v>
      </c>
      <c r="M51" s="20">
        <v>4658965309</v>
      </c>
      <c r="O51" s="20">
        <v>4492555843</v>
      </c>
      <c r="Q51" s="138">
        <f t="shared" si="1"/>
        <v>166409466</v>
      </c>
      <c r="R51" s="138"/>
    </row>
    <row r="52" spans="1:18" x14ac:dyDescent="0.75">
      <c r="A52" s="28" t="s">
        <v>116</v>
      </c>
      <c r="C52" s="20">
        <v>1579612</v>
      </c>
      <c r="E52" s="20">
        <v>1405563872443</v>
      </c>
      <c r="G52" s="20">
        <v>1405563872443</v>
      </c>
      <c r="I52" s="20">
        <f t="shared" si="0"/>
        <v>0</v>
      </c>
      <c r="K52" s="20">
        <v>1579612</v>
      </c>
      <c r="M52" s="20">
        <v>1405563872443</v>
      </c>
      <c r="O52" s="20">
        <v>1407142625529</v>
      </c>
      <c r="Q52" s="138">
        <f t="shared" si="1"/>
        <v>-1578753086</v>
      </c>
      <c r="R52" s="138"/>
    </row>
    <row r="53" spans="1:18" x14ac:dyDescent="0.75">
      <c r="A53" s="28" t="s">
        <v>168</v>
      </c>
      <c r="C53" s="20">
        <v>1800000</v>
      </c>
      <c r="E53" s="20">
        <v>1754909248950</v>
      </c>
      <c r="G53" s="20">
        <v>1755984000000</v>
      </c>
      <c r="I53" s="20">
        <f t="shared" si="0"/>
        <v>-1074751050</v>
      </c>
      <c r="K53" s="20">
        <v>1800000</v>
      </c>
      <c r="M53" s="20">
        <v>1754909248950</v>
      </c>
      <c r="O53" s="20">
        <v>1755984000000</v>
      </c>
      <c r="Q53" s="138">
        <f t="shared" si="1"/>
        <v>-1074751050</v>
      </c>
      <c r="R53" s="138"/>
    </row>
    <row r="54" spans="1:18" x14ac:dyDescent="0.75">
      <c r="A54" s="28" t="s">
        <v>119</v>
      </c>
      <c r="C54" s="20">
        <v>347720</v>
      </c>
      <c r="E54" s="20">
        <v>325619102286</v>
      </c>
      <c r="G54" s="20">
        <v>325619102286</v>
      </c>
      <c r="I54" s="20">
        <f t="shared" si="0"/>
        <v>0</v>
      </c>
      <c r="K54" s="20">
        <v>347720</v>
      </c>
      <c r="M54" s="20">
        <v>325619102286</v>
      </c>
      <c r="O54" s="20">
        <v>318223572190</v>
      </c>
      <c r="Q54" s="138">
        <f t="shared" si="1"/>
        <v>7395530096</v>
      </c>
      <c r="R54" s="138"/>
    </row>
    <row r="55" spans="1:18" x14ac:dyDescent="0.75">
      <c r="A55" s="28" t="s">
        <v>98</v>
      </c>
      <c r="C55" s="20">
        <v>766100</v>
      </c>
      <c r="E55" s="20">
        <v>3862478355014</v>
      </c>
      <c r="G55" s="20">
        <v>3801877682049</v>
      </c>
      <c r="I55" s="20">
        <f t="shared" si="0"/>
        <v>60600672965</v>
      </c>
      <c r="K55" s="20">
        <v>766100</v>
      </c>
      <c r="M55" s="20">
        <v>3862478355014</v>
      </c>
      <c r="O55" s="20">
        <v>3620075663004</v>
      </c>
      <c r="Q55" s="138">
        <f t="shared" si="1"/>
        <v>242402692010</v>
      </c>
      <c r="R55" s="138"/>
    </row>
    <row r="56" spans="1:18" x14ac:dyDescent="0.75">
      <c r="A56" s="28" t="s">
        <v>165</v>
      </c>
      <c r="C56" s="20">
        <v>595000</v>
      </c>
      <c r="E56" s="20">
        <v>594676468750</v>
      </c>
      <c r="G56" s="20">
        <v>594676468750</v>
      </c>
      <c r="I56" s="20">
        <f t="shared" si="0"/>
        <v>0</v>
      </c>
      <c r="K56" s="20">
        <v>595000</v>
      </c>
      <c r="M56" s="20">
        <v>594676468750</v>
      </c>
      <c r="O56" s="20">
        <v>594676468750</v>
      </c>
      <c r="Q56" s="138">
        <f t="shared" si="1"/>
        <v>0</v>
      </c>
      <c r="R56" s="138"/>
    </row>
    <row r="57" spans="1:18" x14ac:dyDescent="0.75">
      <c r="A57" s="28" t="s">
        <v>122</v>
      </c>
      <c r="C57" s="20">
        <v>5000</v>
      </c>
      <c r="E57" s="20">
        <v>4077781500</v>
      </c>
      <c r="G57" s="20">
        <v>3914770185</v>
      </c>
      <c r="I57" s="20">
        <f t="shared" si="0"/>
        <v>163011315</v>
      </c>
      <c r="K57" s="20">
        <v>5000</v>
      </c>
      <c r="M57" s="20">
        <v>4077781500</v>
      </c>
      <c r="O57" s="20">
        <v>3914870131</v>
      </c>
      <c r="Q57" s="138">
        <f t="shared" si="1"/>
        <v>162911369</v>
      </c>
      <c r="R57" s="138"/>
    </row>
    <row r="58" spans="1:18" x14ac:dyDescent="0.75">
      <c r="A58" s="28" t="s">
        <v>102</v>
      </c>
      <c r="C58" s="20">
        <v>1000000</v>
      </c>
      <c r="E58" s="20">
        <v>999456250000</v>
      </c>
      <c r="G58" s="20">
        <v>999456250000</v>
      </c>
      <c r="I58" s="20">
        <f t="shared" si="0"/>
        <v>0</v>
      </c>
      <c r="K58" s="20">
        <v>1000000</v>
      </c>
      <c r="M58" s="20">
        <v>999456250000</v>
      </c>
      <c r="O58" s="20">
        <v>999456250000</v>
      </c>
      <c r="Q58" s="138">
        <f t="shared" si="1"/>
        <v>0</v>
      </c>
      <c r="R58" s="138"/>
    </row>
    <row r="59" spans="1:18" x14ac:dyDescent="0.75">
      <c r="A59" s="28" t="s">
        <v>125</v>
      </c>
      <c r="C59" s="20">
        <v>583960</v>
      </c>
      <c r="E59" s="20">
        <v>486932914181</v>
      </c>
      <c r="G59" s="20">
        <v>486057450473</v>
      </c>
      <c r="I59" s="20">
        <f t="shared" si="0"/>
        <v>875463708</v>
      </c>
      <c r="K59" s="20">
        <v>583960</v>
      </c>
      <c r="M59" s="20">
        <v>486932914181</v>
      </c>
      <c r="O59" s="20">
        <v>468431447826</v>
      </c>
      <c r="Q59" s="138">
        <f t="shared" si="1"/>
        <v>18501466355</v>
      </c>
      <c r="R59" s="138"/>
    </row>
    <row r="60" spans="1:18" x14ac:dyDescent="0.75">
      <c r="A60" s="28" t="s">
        <v>131</v>
      </c>
      <c r="C60" s="20">
        <v>108332</v>
      </c>
      <c r="E60" s="20">
        <v>86081441031</v>
      </c>
      <c r="G60" s="20">
        <v>85501097245</v>
      </c>
      <c r="I60" s="20">
        <f t="shared" si="0"/>
        <v>580343786</v>
      </c>
      <c r="K60" s="20">
        <v>108332</v>
      </c>
      <c r="M60" s="20">
        <v>86081441031</v>
      </c>
      <c r="O60" s="20">
        <v>86371612924</v>
      </c>
      <c r="Q60" s="138">
        <f t="shared" si="1"/>
        <v>-290171893</v>
      </c>
      <c r="R60" s="138"/>
    </row>
    <row r="61" spans="1:18" x14ac:dyDescent="0.75">
      <c r="A61" s="28" t="s">
        <v>128</v>
      </c>
      <c r="C61" s="20">
        <v>123150</v>
      </c>
      <c r="E61" s="20">
        <v>103425445318</v>
      </c>
      <c r="G61" s="20">
        <v>97752548134</v>
      </c>
      <c r="I61" s="20">
        <f t="shared" si="0"/>
        <v>5672897184</v>
      </c>
      <c r="K61" s="20">
        <v>123150</v>
      </c>
      <c r="M61" s="20">
        <v>103425445318</v>
      </c>
      <c r="O61" s="20">
        <v>97752548134</v>
      </c>
      <c r="Q61" s="138">
        <f t="shared" si="1"/>
        <v>5672897184</v>
      </c>
      <c r="R61" s="138"/>
    </row>
    <row r="62" spans="1:18" x14ac:dyDescent="0.75">
      <c r="A62" s="28" t="s">
        <v>133</v>
      </c>
      <c r="C62" s="20">
        <v>357833</v>
      </c>
      <c r="E62" s="20">
        <v>280352763949</v>
      </c>
      <c r="G62" s="20">
        <v>280352763949</v>
      </c>
      <c r="I62" s="20">
        <f t="shared" si="0"/>
        <v>0</v>
      </c>
      <c r="K62" s="20">
        <v>357833</v>
      </c>
      <c r="M62" s="20">
        <v>280352763949</v>
      </c>
      <c r="O62" s="20">
        <v>273307286911</v>
      </c>
      <c r="Q62" s="138">
        <f t="shared" si="1"/>
        <v>7045477038</v>
      </c>
      <c r="R62" s="138"/>
    </row>
    <row r="63" spans="1:18" x14ac:dyDescent="0.75">
      <c r="A63" s="28" t="s">
        <v>135</v>
      </c>
      <c r="C63" s="20">
        <v>862970</v>
      </c>
      <c r="E63" s="20">
        <v>729796393119</v>
      </c>
      <c r="G63" s="20">
        <v>712943128267</v>
      </c>
      <c r="I63" s="20">
        <f t="shared" si="0"/>
        <v>16853264852</v>
      </c>
      <c r="K63" s="20">
        <v>862970</v>
      </c>
      <c r="M63" s="20">
        <v>729796393119</v>
      </c>
      <c r="O63" s="20">
        <v>693933611515</v>
      </c>
      <c r="Q63" s="138">
        <f t="shared" si="1"/>
        <v>35862781604</v>
      </c>
      <c r="R63" s="138"/>
    </row>
    <row r="64" spans="1:18" x14ac:dyDescent="0.75">
      <c r="A64" s="28" t="s">
        <v>141</v>
      </c>
      <c r="C64" s="20">
        <v>18502081</v>
      </c>
      <c r="E64" s="20">
        <v>13563804571847</v>
      </c>
      <c r="G64" s="20">
        <v>14243293864879</v>
      </c>
      <c r="I64" s="20">
        <f t="shared" si="0"/>
        <v>-679489293032</v>
      </c>
      <c r="K64" s="20">
        <v>18502081</v>
      </c>
      <c r="M64" s="20">
        <v>13563804571847</v>
      </c>
      <c r="O64" s="20">
        <v>14316538197379</v>
      </c>
      <c r="Q64" s="138">
        <f t="shared" si="1"/>
        <v>-752733625532</v>
      </c>
      <c r="R64" s="138"/>
    </row>
    <row r="65" spans="1:20" x14ac:dyDescent="0.75">
      <c r="A65" s="28" t="s">
        <v>138</v>
      </c>
      <c r="C65" s="20">
        <v>1575465</v>
      </c>
      <c r="E65" s="20">
        <v>1314955425490</v>
      </c>
      <c r="G65" s="20">
        <v>1311648747974</v>
      </c>
      <c r="I65" s="20">
        <f t="shared" si="0"/>
        <v>3306677516</v>
      </c>
      <c r="K65" s="20">
        <v>1575465</v>
      </c>
      <c r="M65" s="20">
        <v>1314955425490</v>
      </c>
      <c r="O65" s="20">
        <v>1277794668645</v>
      </c>
      <c r="Q65" s="138">
        <f t="shared" si="1"/>
        <v>37160756845</v>
      </c>
      <c r="R65" s="138"/>
    </row>
    <row r="66" spans="1:20" x14ac:dyDescent="0.75">
      <c r="A66" s="28" t="s">
        <v>143</v>
      </c>
      <c r="C66" s="20">
        <v>1002556</v>
      </c>
      <c r="E66" s="20">
        <v>821238080890</v>
      </c>
      <c r="G66" s="20">
        <v>797320081658</v>
      </c>
      <c r="I66" s="20">
        <f t="shared" si="0"/>
        <v>23917999232</v>
      </c>
      <c r="K66" s="20">
        <v>1002556</v>
      </c>
      <c r="M66" s="20">
        <v>821238080890</v>
      </c>
      <c r="O66" s="20">
        <v>811628796741</v>
      </c>
      <c r="Q66" s="138">
        <f t="shared" si="1"/>
        <v>9609284149</v>
      </c>
      <c r="R66" s="138"/>
    </row>
    <row r="67" spans="1:20" x14ac:dyDescent="0.75">
      <c r="A67" s="28" t="s">
        <v>146</v>
      </c>
      <c r="C67" s="20">
        <v>256590</v>
      </c>
      <c r="E67" s="20">
        <v>214392600600</v>
      </c>
      <c r="G67" s="20">
        <v>211048486352</v>
      </c>
      <c r="I67" s="20">
        <f t="shared" si="0"/>
        <v>3344114248</v>
      </c>
      <c r="K67" s="20">
        <v>256590</v>
      </c>
      <c r="M67" s="20">
        <v>214392600600</v>
      </c>
      <c r="O67" s="20">
        <v>204544902199</v>
      </c>
      <c r="Q67" s="138">
        <f t="shared" si="1"/>
        <v>9847698401</v>
      </c>
      <c r="R67" s="138"/>
    </row>
    <row r="68" spans="1:20" x14ac:dyDescent="0.75">
      <c r="A68" s="28" t="s">
        <v>149</v>
      </c>
      <c r="C68" s="20">
        <v>2418000</v>
      </c>
      <c r="E68" s="20">
        <v>1911839671608</v>
      </c>
      <c r="G68" s="20">
        <v>1893714532515</v>
      </c>
      <c r="I68" s="20">
        <f t="shared" si="0"/>
        <v>18125139093</v>
      </c>
      <c r="K68" s="20">
        <v>2418000</v>
      </c>
      <c r="M68" s="20">
        <v>1911839671608</v>
      </c>
      <c r="O68" s="20">
        <v>1968097561775</v>
      </c>
      <c r="Q68" s="138">
        <f t="shared" si="1"/>
        <v>-56257890167</v>
      </c>
      <c r="R68" s="138"/>
    </row>
    <row r="69" spans="1:20" x14ac:dyDescent="0.75">
      <c r="A69" s="28" t="s">
        <v>171</v>
      </c>
      <c r="C69" s="20">
        <v>7100000</v>
      </c>
      <c r="E69" s="20">
        <v>7096139375000</v>
      </c>
      <c r="G69" s="20">
        <v>6926607870750</v>
      </c>
      <c r="I69" s="20">
        <f t="shared" si="0"/>
        <v>169531504250</v>
      </c>
      <c r="K69" s="20">
        <v>7100000</v>
      </c>
      <c r="M69" s="20">
        <v>7096139375000</v>
      </c>
      <c r="O69" s="20">
        <v>6926607870750</v>
      </c>
      <c r="Q69" s="138">
        <f t="shared" si="1"/>
        <v>169531504250</v>
      </c>
      <c r="R69" s="138"/>
    </row>
    <row r="70" spans="1:20" x14ac:dyDescent="0.75">
      <c r="A70" s="28" t="s">
        <v>157</v>
      </c>
      <c r="C70" s="20">
        <v>4078762</v>
      </c>
      <c r="E70" s="20">
        <v>3203185349504</v>
      </c>
      <c r="G70" s="20">
        <v>3204979028940</v>
      </c>
      <c r="I70" s="20">
        <f t="shared" si="0"/>
        <v>-1793679436</v>
      </c>
      <c r="K70" s="20">
        <v>4078762</v>
      </c>
      <c r="M70" s="20">
        <v>3203185349504</v>
      </c>
      <c r="O70" s="20">
        <v>3098949805679</v>
      </c>
      <c r="Q70" s="138">
        <f t="shared" si="1"/>
        <v>104235543825</v>
      </c>
      <c r="R70" s="138"/>
    </row>
    <row r="71" spans="1:20" x14ac:dyDescent="0.75">
      <c r="A71" s="28" t="s">
        <v>152</v>
      </c>
      <c r="C71" s="20">
        <v>4783460</v>
      </c>
      <c r="E71" s="20">
        <v>3864894219036</v>
      </c>
      <c r="G71" s="20">
        <v>3628031341056</v>
      </c>
      <c r="I71" s="20">
        <f t="shared" si="0"/>
        <v>236862877980</v>
      </c>
      <c r="K71" s="20">
        <v>4783460</v>
      </c>
      <c r="M71" s="20">
        <v>3864894219036</v>
      </c>
      <c r="O71" s="20">
        <v>3728830972077</v>
      </c>
      <c r="Q71" s="138">
        <f t="shared" si="1"/>
        <v>136063246959</v>
      </c>
      <c r="R71" s="138"/>
    </row>
    <row r="72" spans="1:20" x14ac:dyDescent="0.75">
      <c r="A72" s="28" t="s">
        <v>155</v>
      </c>
      <c r="C72" s="20">
        <v>2800627</v>
      </c>
      <c r="E72" s="20">
        <v>2190299004471</v>
      </c>
      <c r="G72" s="20">
        <v>2191698556550</v>
      </c>
      <c r="I72" s="20">
        <f t="shared" si="0"/>
        <v>-1399552079</v>
      </c>
      <c r="K72" s="20">
        <v>2800627</v>
      </c>
      <c r="M72" s="20">
        <v>2190299004471</v>
      </c>
      <c r="O72" s="20">
        <v>2123120504653</v>
      </c>
      <c r="Q72" s="138">
        <f t="shared" si="1"/>
        <v>67178499818</v>
      </c>
      <c r="R72" s="138"/>
    </row>
    <row r="73" spans="1:20" x14ac:dyDescent="0.75">
      <c r="A73" s="28" t="s">
        <v>159</v>
      </c>
      <c r="C73" s="20">
        <v>9489800</v>
      </c>
      <c r="E73" s="20">
        <v>7492865537787</v>
      </c>
      <c r="G73" s="20">
        <v>7496374425942</v>
      </c>
      <c r="I73" s="20">
        <f t="shared" ref="I73:I77" si="2">E73-G73</f>
        <v>-3508888155</v>
      </c>
      <c r="K73" s="20">
        <v>9489800</v>
      </c>
      <c r="M73" s="20">
        <v>7492865537787</v>
      </c>
      <c r="O73" s="20">
        <v>7495756175430</v>
      </c>
      <c r="Q73" s="138">
        <f t="shared" ref="Q73:Q77" si="3">M73-O73</f>
        <v>-2890637643</v>
      </c>
      <c r="R73" s="138"/>
    </row>
    <row r="74" spans="1:20" x14ac:dyDescent="0.75">
      <c r="A74" s="28" t="s">
        <v>162</v>
      </c>
      <c r="C74" s="20">
        <v>302187</v>
      </c>
      <c r="E74" s="20">
        <v>243605457927</v>
      </c>
      <c r="G74" s="20">
        <v>243605457927</v>
      </c>
      <c r="I74" s="20">
        <f t="shared" si="2"/>
        <v>0</v>
      </c>
      <c r="K74" s="20">
        <v>302187</v>
      </c>
      <c r="M74" s="20">
        <v>243605457927</v>
      </c>
      <c r="O74" s="20">
        <v>302022685818</v>
      </c>
      <c r="Q74" s="138">
        <f t="shared" si="3"/>
        <v>-58417227891</v>
      </c>
      <c r="R74" s="138"/>
    </row>
    <row r="75" spans="1:20" x14ac:dyDescent="0.75">
      <c r="A75" s="28" t="s">
        <v>174</v>
      </c>
      <c r="C75" s="20">
        <v>1100000</v>
      </c>
      <c r="E75" s="20">
        <v>1072444541025</v>
      </c>
      <c r="G75" s="20">
        <v>1073134645125</v>
      </c>
      <c r="I75" s="20">
        <f t="shared" si="2"/>
        <v>-690104100</v>
      </c>
      <c r="K75" s="20">
        <v>1100000</v>
      </c>
      <c r="M75" s="20">
        <v>1072444541025</v>
      </c>
      <c r="O75" s="20">
        <v>1073134645125</v>
      </c>
      <c r="Q75" s="138">
        <f t="shared" si="3"/>
        <v>-690104100</v>
      </c>
      <c r="R75" s="138"/>
    </row>
    <row r="76" spans="1:20" x14ac:dyDescent="0.75">
      <c r="A76" s="28" t="s">
        <v>312</v>
      </c>
      <c r="C76" s="20">
        <v>145932569</v>
      </c>
      <c r="E76" s="20">
        <v>145822025</v>
      </c>
      <c r="G76" s="20">
        <v>145822025</v>
      </c>
      <c r="I76" s="20">
        <f t="shared" si="2"/>
        <v>0</v>
      </c>
      <c r="K76" s="20">
        <v>145932569</v>
      </c>
      <c r="M76" s="20">
        <v>145822025</v>
      </c>
      <c r="O76" s="20">
        <v>145822025</v>
      </c>
      <c r="Q76" s="138">
        <f t="shared" si="3"/>
        <v>0</v>
      </c>
      <c r="R76" s="138"/>
    </row>
    <row r="77" spans="1:20" x14ac:dyDescent="0.75">
      <c r="A77" s="47" t="s">
        <v>313</v>
      </c>
      <c r="C77" s="20">
        <v>290776221</v>
      </c>
      <c r="E77" s="22">
        <v>290555958</v>
      </c>
      <c r="G77" s="22">
        <v>290555958</v>
      </c>
      <c r="I77" s="20">
        <f t="shared" si="2"/>
        <v>0</v>
      </c>
      <c r="K77" s="20">
        <v>290776221</v>
      </c>
      <c r="M77" s="22">
        <v>290555958</v>
      </c>
      <c r="O77" s="91">
        <v>290555958</v>
      </c>
      <c r="Q77" s="166">
        <f t="shared" si="3"/>
        <v>0</v>
      </c>
      <c r="R77" s="166"/>
    </row>
    <row r="78" spans="1:20" ht="27.75" thickBot="1" x14ac:dyDescent="0.8">
      <c r="A78" s="25" t="s">
        <v>37</v>
      </c>
      <c r="C78" s="20"/>
      <c r="E78" s="23">
        <v>68542196775097</v>
      </c>
      <c r="G78" s="23">
        <v>68079129929640</v>
      </c>
      <c r="I78" s="67">
        <f>SUM(I8:I77)</f>
        <v>463066845457</v>
      </c>
      <c r="K78" s="20"/>
      <c r="M78" s="23">
        <f>SUM(M8:M77)</f>
        <v>68542196775097</v>
      </c>
      <c r="O78" s="92">
        <f>SUM(O8:O77)</f>
        <v>67667308608565</v>
      </c>
      <c r="Q78" s="167">
        <f>SUM(Q8:R77)</f>
        <v>874888166532</v>
      </c>
      <c r="R78" s="167"/>
      <c r="T78" s="24"/>
    </row>
    <row r="79" spans="1:20" ht="27.75" thickTop="1" x14ac:dyDescent="0.75">
      <c r="I79" s="93"/>
      <c r="J79" s="93"/>
      <c r="K79" s="93"/>
      <c r="L79" s="93"/>
      <c r="M79" s="93"/>
      <c r="N79" s="93"/>
      <c r="O79" s="93"/>
      <c r="P79" s="93"/>
      <c r="Q79" s="93"/>
      <c r="R79" s="51"/>
      <c r="S79" s="51"/>
      <c r="T79" s="93"/>
    </row>
    <row r="80" spans="1:20" x14ac:dyDescent="0.75"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93"/>
    </row>
    <row r="81" spans="7:20" x14ac:dyDescent="0.75"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7:20" x14ac:dyDescent="0.75"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7:20" x14ac:dyDescent="0.75"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7:20" x14ac:dyDescent="0.75">
      <c r="I84" s="93"/>
      <c r="J84" s="93"/>
      <c r="K84" s="93"/>
      <c r="L84" s="93"/>
      <c r="M84" s="93"/>
      <c r="N84" s="93"/>
      <c r="O84" s="93"/>
      <c r="P84" s="93"/>
      <c r="Q84" s="93"/>
      <c r="R84" s="51"/>
      <c r="S84" s="51"/>
      <c r="T84" s="51"/>
    </row>
    <row r="85" spans="7:20" x14ac:dyDescent="0.75"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7:20" x14ac:dyDescent="0.75">
      <c r="G86" s="24"/>
    </row>
  </sheetData>
  <mergeCells count="7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0" fitToHeight="0" orientation="landscape"/>
  <ignoredErrors>
    <ignoredError sqref="R82:T83 R79:S79 R85:T85 R84:T84 R80:S8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1"/>
  <sheetViews>
    <sheetView rightToLeft="1" topLeftCell="R1" workbookViewId="0">
      <selection activeCell="AV17" sqref="AV17"/>
    </sheetView>
  </sheetViews>
  <sheetFormatPr defaultColWidth="9.140625" defaultRowHeight="27" x14ac:dyDescent="0.75"/>
  <cols>
    <col min="1" max="1" width="35.85546875" style="14" bestFit="1" customWidth="1"/>
    <col min="2" max="2" width="1.28515625" style="14" customWidth="1"/>
    <col min="3" max="3" width="12.5703125" style="14" bestFit="1" customWidth="1"/>
    <col min="4" max="4" width="1.28515625" style="14" customWidth="1"/>
    <col min="5" max="5" width="14.42578125" style="14" bestFit="1" customWidth="1"/>
    <col min="6" max="6" width="1.28515625" style="14" customWidth="1"/>
    <col min="7" max="7" width="6.42578125" style="14" customWidth="1"/>
    <col min="8" max="8" width="1.28515625" style="14" customWidth="1"/>
    <col min="9" max="9" width="5.140625" style="14" customWidth="1"/>
    <col min="10" max="10" width="1.28515625" style="14" customWidth="1"/>
    <col min="11" max="11" width="9.140625" style="14" customWidth="1"/>
    <col min="12" max="12" width="4.140625" style="14" customWidth="1"/>
    <col min="13" max="13" width="2.5703125" style="14" customWidth="1"/>
    <col min="14" max="14" width="1.28515625" style="14" customWidth="1"/>
    <col min="15" max="15" width="9.140625" style="14" customWidth="1"/>
    <col min="16" max="16" width="1.28515625" style="14" customWidth="1"/>
    <col min="17" max="17" width="2.5703125" style="14" customWidth="1"/>
    <col min="18" max="20" width="1.28515625" style="14" customWidth="1"/>
    <col min="21" max="21" width="6.42578125" style="14" customWidth="1"/>
    <col min="22" max="22" width="1.28515625" style="14" customWidth="1"/>
    <col min="23" max="23" width="2.5703125" style="14" customWidth="1"/>
    <col min="24" max="26" width="1.28515625" style="14" customWidth="1"/>
    <col min="27" max="27" width="6.42578125" style="14" customWidth="1"/>
    <col min="28" max="28" width="1.28515625" style="14" customWidth="1"/>
    <col min="29" max="29" width="2.5703125" style="14" customWidth="1"/>
    <col min="30" max="32" width="1.28515625" style="14" customWidth="1"/>
    <col min="33" max="33" width="9.140625" style="14" customWidth="1"/>
    <col min="34" max="34" width="1.28515625" style="14" customWidth="1"/>
    <col min="35" max="35" width="2.5703125" style="14" customWidth="1"/>
    <col min="36" max="36" width="1.28515625" style="14" customWidth="1"/>
    <col min="37" max="37" width="9.140625" style="14" customWidth="1"/>
    <col min="38" max="38" width="1.28515625" style="14" customWidth="1"/>
    <col min="39" max="39" width="2.5703125" style="14" customWidth="1"/>
    <col min="40" max="40" width="1.28515625" style="14" customWidth="1"/>
    <col min="41" max="41" width="15.28515625" style="14" customWidth="1"/>
    <col min="42" max="42" width="1.28515625" style="14" customWidth="1"/>
    <col min="43" max="43" width="2.5703125" style="14" customWidth="1"/>
    <col min="44" max="44" width="1.28515625" style="14" customWidth="1"/>
    <col min="45" max="45" width="11.7109375" style="14" customWidth="1"/>
    <col min="46" max="47" width="1.28515625" style="14" customWidth="1"/>
    <col min="48" max="48" width="14.5703125" style="14" bestFit="1" customWidth="1"/>
    <col min="49" max="49" width="7.7109375" style="14" customWidth="1"/>
    <col min="50" max="50" width="0.28515625" style="14" customWidth="1"/>
    <col min="51" max="16384" width="9.140625" style="14"/>
  </cols>
  <sheetData>
    <row r="1" spans="1:49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</row>
    <row r="2" spans="1:49" x14ac:dyDescent="0.7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</row>
    <row r="3" spans="1:49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</row>
    <row r="5" spans="1:49" x14ac:dyDescent="0.75">
      <c r="A5" s="141" t="s">
        <v>38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</row>
    <row r="6" spans="1:49" x14ac:dyDescent="0.75">
      <c r="I6" s="143" t="s">
        <v>7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C6" s="143" t="s">
        <v>9</v>
      </c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</row>
    <row r="7" spans="1:49" x14ac:dyDescent="0.75"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9" x14ac:dyDescent="0.75">
      <c r="A8" s="143" t="s">
        <v>39</v>
      </c>
      <c r="B8" s="143"/>
      <c r="C8" s="143"/>
      <c r="D8" s="143"/>
      <c r="E8" s="143"/>
      <c r="F8" s="143"/>
      <c r="G8" s="143"/>
      <c r="I8" s="143" t="s">
        <v>40</v>
      </c>
      <c r="J8" s="143"/>
      <c r="K8" s="143"/>
      <c r="M8" s="143" t="s">
        <v>41</v>
      </c>
      <c r="N8" s="143"/>
      <c r="O8" s="143"/>
      <c r="Q8" s="143" t="s">
        <v>42</v>
      </c>
      <c r="R8" s="143"/>
      <c r="S8" s="143"/>
      <c r="T8" s="143"/>
      <c r="U8" s="143"/>
      <c r="W8" s="143" t="s">
        <v>43</v>
      </c>
      <c r="X8" s="143"/>
      <c r="Y8" s="143"/>
      <c r="Z8" s="143"/>
      <c r="AA8" s="143"/>
      <c r="AC8" s="143" t="s">
        <v>40</v>
      </c>
      <c r="AD8" s="143"/>
      <c r="AE8" s="143"/>
      <c r="AF8" s="143"/>
      <c r="AG8" s="143"/>
      <c r="AI8" s="143" t="s">
        <v>41</v>
      </c>
      <c r="AJ8" s="143"/>
      <c r="AK8" s="143"/>
      <c r="AM8" s="143" t="s">
        <v>42</v>
      </c>
      <c r="AN8" s="143"/>
      <c r="AO8" s="143"/>
      <c r="AQ8" s="143" t="s">
        <v>43</v>
      </c>
      <c r="AR8" s="143"/>
      <c r="AS8" s="143"/>
    </row>
    <row r="9" spans="1:49" x14ac:dyDescent="0.75">
      <c r="A9" s="139" t="s">
        <v>44</v>
      </c>
      <c r="B9" s="139"/>
      <c r="C9" s="139"/>
      <c r="D9" s="139"/>
      <c r="E9" s="139"/>
      <c r="F9" s="139"/>
      <c r="G9" s="139"/>
      <c r="I9" s="136">
        <v>154427180</v>
      </c>
      <c r="J9" s="136"/>
      <c r="K9" s="136"/>
      <c r="M9" s="136">
        <v>4304</v>
      </c>
      <c r="N9" s="136"/>
      <c r="O9" s="136"/>
      <c r="Q9" s="139" t="s">
        <v>45</v>
      </c>
      <c r="R9" s="139"/>
      <c r="S9" s="139"/>
      <c r="T9" s="139"/>
      <c r="U9" s="139"/>
      <c r="W9" s="140">
        <v>0.25390961802046003</v>
      </c>
      <c r="X9" s="140"/>
      <c r="Y9" s="140"/>
      <c r="Z9" s="140"/>
      <c r="AA9" s="140"/>
      <c r="AC9" s="136">
        <v>154427180</v>
      </c>
      <c r="AD9" s="136"/>
      <c r="AE9" s="136"/>
      <c r="AF9" s="136"/>
      <c r="AG9" s="136"/>
      <c r="AI9" s="136">
        <v>4304</v>
      </c>
      <c r="AJ9" s="136"/>
      <c r="AK9" s="136"/>
      <c r="AM9" s="139" t="s">
        <v>45</v>
      </c>
      <c r="AN9" s="139"/>
      <c r="AO9" s="139"/>
      <c r="AQ9" s="140">
        <v>0.25390961802046003</v>
      </c>
      <c r="AR9" s="140"/>
      <c r="AS9" s="140"/>
    </row>
    <row r="10" spans="1:49" x14ac:dyDescent="0.75">
      <c r="A10" s="137" t="s">
        <v>46</v>
      </c>
      <c r="B10" s="137"/>
      <c r="C10" s="137"/>
      <c r="D10" s="137"/>
      <c r="E10" s="137"/>
      <c r="F10" s="137"/>
      <c r="G10" s="137"/>
      <c r="I10" s="138">
        <v>290776219</v>
      </c>
      <c r="J10" s="138"/>
      <c r="K10" s="138"/>
      <c r="M10" s="138">
        <v>2136</v>
      </c>
      <c r="N10" s="138"/>
      <c r="O10" s="138"/>
      <c r="Q10" s="137" t="s">
        <v>47</v>
      </c>
      <c r="R10" s="137"/>
      <c r="S10" s="137"/>
      <c r="T10" s="137"/>
      <c r="U10" s="137"/>
      <c r="W10" s="142">
        <v>0.25094279998333502</v>
      </c>
      <c r="X10" s="142"/>
      <c r="Y10" s="142"/>
      <c r="Z10" s="142"/>
      <c r="AA10" s="142"/>
      <c r="AC10" s="138">
        <v>290776219</v>
      </c>
      <c r="AD10" s="138"/>
      <c r="AE10" s="138"/>
      <c r="AF10" s="138"/>
      <c r="AG10" s="138"/>
      <c r="AI10" s="138">
        <v>2136</v>
      </c>
      <c r="AJ10" s="138"/>
      <c r="AK10" s="138"/>
      <c r="AM10" s="137" t="s">
        <v>47</v>
      </c>
      <c r="AN10" s="137"/>
      <c r="AO10" s="137"/>
      <c r="AQ10" s="142">
        <v>0.25094279998333502</v>
      </c>
      <c r="AR10" s="142"/>
      <c r="AS10" s="142"/>
    </row>
    <row r="11" spans="1:49" x14ac:dyDescent="0.75">
      <c r="A11" s="141" t="s">
        <v>48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</row>
    <row r="12" spans="1:49" x14ac:dyDescent="0.75">
      <c r="C12" s="143" t="s">
        <v>7</v>
      </c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Y12" s="143" t="s">
        <v>9</v>
      </c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</row>
    <row r="13" spans="1:49" x14ac:dyDescent="0.75">
      <c r="A13" s="17" t="s">
        <v>39</v>
      </c>
      <c r="C13" s="18" t="s">
        <v>49</v>
      </c>
      <c r="D13" s="16"/>
      <c r="E13" s="18" t="s">
        <v>50</v>
      </c>
      <c r="F13" s="16"/>
      <c r="G13" s="135" t="s">
        <v>51</v>
      </c>
      <c r="H13" s="135"/>
      <c r="I13" s="135"/>
      <c r="J13" s="16"/>
      <c r="K13" s="135" t="s">
        <v>52</v>
      </c>
      <c r="L13" s="135"/>
      <c r="M13" s="135"/>
      <c r="N13" s="16"/>
      <c r="O13" s="135" t="s">
        <v>41</v>
      </c>
      <c r="P13" s="135"/>
      <c r="Q13" s="135"/>
      <c r="R13" s="16"/>
      <c r="S13" s="135" t="s">
        <v>42</v>
      </c>
      <c r="T13" s="135"/>
      <c r="U13" s="135"/>
      <c r="V13" s="135"/>
      <c r="W13" s="135"/>
      <c r="Y13" s="135" t="s">
        <v>49</v>
      </c>
      <c r="Z13" s="135"/>
      <c r="AA13" s="135"/>
      <c r="AB13" s="135"/>
      <c r="AC13" s="135"/>
      <c r="AD13" s="16"/>
      <c r="AE13" s="135" t="s">
        <v>50</v>
      </c>
      <c r="AF13" s="135"/>
      <c r="AG13" s="135"/>
      <c r="AH13" s="135"/>
      <c r="AI13" s="135"/>
      <c r="AJ13" s="16"/>
      <c r="AK13" s="135" t="s">
        <v>51</v>
      </c>
      <c r="AL13" s="135"/>
      <c r="AM13" s="135"/>
      <c r="AN13" s="16"/>
      <c r="AO13" s="135" t="s">
        <v>52</v>
      </c>
      <c r="AP13" s="135"/>
      <c r="AQ13" s="135"/>
      <c r="AR13" s="16"/>
      <c r="AS13" s="135" t="s">
        <v>41</v>
      </c>
      <c r="AT13" s="135"/>
      <c r="AU13" s="16"/>
      <c r="AV13" s="18" t="s">
        <v>42</v>
      </c>
    </row>
    <row r="14" spans="1:49" x14ac:dyDescent="0.75">
      <c r="A14" s="27" t="s">
        <v>53</v>
      </c>
      <c r="C14" s="27" t="s">
        <v>54</v>
      </c>
      <c r="E14" s="27" t="s">
        <v>55</v>
      </c>
      <c r="G14" s="139" t="s">
        <v>56</v>
      </c>
      <c r="H14" s="139"/>
      <c r="I14" s="139"/>
      <c r="K14" s="136">
        <v>145932569</v>
      </c>
      <c r="L14" s="136"/>
      <c r="M14" s="136"/>
      <c r="O14" s="136">
        <v>4315</v>
      </c>
      <c r="P14" s="136"/>
      <c r="Q14" s="136"/>
      <c r="S14" s="139" t="s">
        <v>57</v>
      </c>
      <c r="T14" s="139"/>
      <c r="U14" s="139"/>
      <c r="V14" s="139"/>
      <c r="W14" s="139"/>
      <c r="Y14" s="139" t="s">
        <v>54</v>
      </c>
      <c r="Z14" s="139"/>
      <c r="AA14" s="139"/>
      <c r="AB14" s="139"/>
      <c r="AC14" s="139"/>
      <c r="AE14" s="139" t="s">
        <v>55</v>
      </c>
      <c r="AF14" s="139"/>
      <c r="AG14" s="139"/>
      <c r="AH14" s="139"/>
      <c r="AI14" s="139"/>
      <c r="AK14" s="139" t="s">
        <v>56</v>
      </c>
      <c r="AL14" s="139"/>
      <c r="AM14" s="139"/>
      <c r="AO14" s="136">
        <v>145932569</v>
      </c>
      <c r="AP14" s="136"/>
      <c r="AQ14" s="136"/>
      <c r="AS14" s="136">
        <v>4315</v>
      </c>
      <c r="AT14" s="136"/>
      <c r="AV14" s="27" t="s">
        <v>57</v>
      </c>
    </row>
    <row r="15" spans="1:49" x14ac:dyDescent="0.75">
      <c r="A15" s="28" t="s">
        <v>58</v>
      </c>
      <c r="C15" s="28" t="s">
        <v>54</v>
      </c>
      <c r="E15" s="28" t="s">
        <v>55</v>
      </c>
      <c r="G15" s="137" t="s">
        <v>56</v>
      </c>
      <c r="H15" s="137"/>
      <c r="I15" s="137"/>
      <c r="K15" s="138">
        <v>290776221</v>
      </c>
      <c r="L15" s="138"/>
      <c r="M15" s="138"/>
      <c r="O15" s="138">
        <v>2141</v>
      </c>
      <c r="P15" s="138"/>
      <c r="Q15" s="138"/>
      <c r="S15" s="137" t="s">
        <v>59</v>
      </c>
      <c r="T15" s="137"/>
      <c r="U15" s="137"/>
      <c r="V15" s="137"/>
      <c r="W15" s="137"/>
      <c r="Y15" s="137" t="s">
        <v>54</v>
      </c>
      <c r="Z15" s="137"/>
      <c r="AA15" s="137"/>
      <c r="AB15" s="137"/>
      <c r="AC15" s="137"/>
      <c r="AE15" s="137" t="s">
        <v>55</v>
      </c>
      <c r="AF15" s="137"/>
      <c r="AG15" s="137"/>
      <c r="AH15" s="137"/>
      <c r="AI15" s="137"/>
      <c r="AK15" s="137" t="s">
        <v>56</v>
      </c>
      <c r="AL15" s="137"/>
      <c r="AM15" s="137"/>
      <c r="AO15" s="138">
        <v>290776221</v>
      </c>
      <c r="AP15" s="138"/>
      <c r="AQ15" s="138"/>
      <c r="AS15" s="138">
        <v>2141</v>
      </c>
      <c r="AT15" s="138"/>
      <c r="AV15" s="28" t="s">
        <v>59</v>
      </c>
    </row>
    <row r="17" s="14" customFormat="1" x14ac:dyDescent="0.75"/>
    <row r="18" s="14" customFormat="1" x14ac:dyDescent="0.75"/>
    <row r="19" s="14" customFormat="1" x14ac:dyDescent="0.75"/>
    <row r="20" s="14" customFormat="1" x14ac:dyDescent="0.75"/>
    <row r="21" s="14" customFormat="1" x14ac:dyDescent="0.75"/>
    <row r="22" s="14" customFormat="1" x14ac:dyDescent="0.75"/>
    <row r="23" s="14" customFormat="1" x14ac:dyDescent="0.75"/>
    <row r="24" s="14" customFormat="1" x14ac:dyDescent="0.75"/>
    <row r="25" s="14" customFormat="1" x14ac:dyDescent="0.75"/>
    <row r="26" s="14" customFormat="1" x14ac:dyDescent="0.75"/>
    <row r="27" s="14" customFormat="1" x14ac:dyDescent="0.75"/>
    <row r="28" s="14" customFormat="1" x14ac:dyDescent="0.75"/>
    <row r="29" s="14" customFormat="1" x14ac:dyDescent="0.75"/>
    <row r="30" s="14" customFormat="1" x14ac:dyDescent="0.75"/>
    <row r="31" s="14" customFormat="1" x14ac:dyDescent="0.75"/>
  </sheetData>
  <mergeCells count="63">
    <mergeCell ref="AQ8:AS8"/>
    <mergeCell ref="A1:AW1"/>
    <mergeCell ref="A2:AW2"/>
    <mergeCell ref="A3:AW3"/>
    <mergeCell ref="A5:AW5"/>
    <mergeCell ref="I6:AA6"/>
    <mergeCell ref="AC6:AS6"/>
    <mergeCell ref="Q8:U8"/>
    <mergeCell ref="W8:AA8"/>
    <mergeCell ref="AC8:AG8"/>
    <mergeCell ref="AI8:AK8"/>
    <mergeCell ref="AM8:AO8"/>
    <mergeCell ref="A8:G8"/>
    <mergeCell ref="I8:K8"/>
    <mergeCell ref="M8:O8"/>
    <mergeCell ref="A9:G9"/>
    <mergeCell ref="I9:K9"/>
    <mergeCell ref="M9:O9"/>
    <mergeCell ref="C12:W12"/>
    <mergeCell ref="Y12:AV12"/>
    <mergeCell ref="AQ9:AS9"/>
    <mergeCell ref="AQ10:AS10"/>
    <mergeCell ref="G13:I13"/>
    <mergeCell ref="K13:M13"/>
    <mergeCell ref="AC9:AG9"/>
    <mergeCell ref="AI9:AK9"/>
    <mergeCell ref="AM9:AO9"/>
    <mergeCell ref="Q9:U9"/>
    <mergeCell ref="W9:AA9"/>
    <mergeCell ref="AC10:AG10"/>
    <mergeCell ref="AI10:AK10"/>
    <mergeCell ref="AM10:AO10"/>
    <mergeCell ref="A11:AW11"/>
    <mergeCell ref="A10:G10"/>
    <mergeCell ref="I10:K10"/>
    <mergeCell ref="M10:O10"/>
    <mergeCell ref="Q10:U10"/>
    <mergeCell ref="W10:AA10"/>
    <mergeCell ref="O13:Q13"/>
    <mergeCell ref="S13:W13"/>
    <mergeCell ref="Y13:AC13"/>
    <mergeCell ref="AE13:AI13"/>
    <mergeCell ref="AK13:AM13"/>
    <mergeCell ref="G15:I15"/>
    <mergeCell ref="K15:M15"/>
    <mergeCell ref="O15:Q15"/>
    <mergeCell ref="S15:W15"/>
    <mergeCell ref="Y15:AC15"/>
    <mergeCell ref="G14:I14"/>
    <mergeCell ref="K14:M14"/>
    <mergeCell ref="O14:Q14"/>
    <mergeCell ref="S14:W14"/>
    <mergeCell ref="AK14:AM14"/>
    <mergeCell ref="Y14:AC14"/>
    <mergeCell ref="AE14:AI14"/>
    <mergeCell ref="AO13:AQ13"/>
    <mergeCell ref="AS13:AT13"/>
    <mergeCell ref="AS14:AT14"/>
    <mergeCell ref="AE15:AI15"/>
    <mergeCell ref="AK15:AM15"/>
    <mergeCell ref="AO15:AQ15"/>
    <mergeCell ref="AS15:AT15"/>
    <mergeCell ref="AO14:AQ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2"/>
  <sheetViews>
    <sheetView rightToLeft="1" tabSelected="1" topLeftCell="E25" workbookViewId="0">
      <selection activeCell="E32" sqref="A32:XFD35"/>
    </sheetView>
  </sheetViews>
  <sheetFormatPr defaultColWidth="9.140625" defaultRowHeight="27" x14ac:dyDescent="0.75"/>
  <cols>
    <col min="1" max="1" width="7" style="14" bestFit="1" customWidth="1"/>
    <col min="2" max="2" width="31.28515625" style="14" customWidth="1"/>
    <col min="3" max="3" width="1.28515625" style="14" customWidth="1"/>
    <col min="4" max="4" width="2.5703125" style="14" customWidth="1"/>
    <col min="5" max="5" width="14.140625" style="14" customWidth="1"/>
    <col min="6" max="6" width="1.28515625" style="14" customWidth="1"/>
    <col min="7" max="7" width="21.140625" style="14" bestFit="1" customWidth="1"/>
    <col min="8" max="8" width="1.28515625" style="14" customWidth="1"/>
    <col min="9" max="9" width="22.5703125" style="14" bestFit="1" customWidth="1"/>
    <col min="10" max="10" width="1.28515625" style="14" customWidth="1"/>
    <col min="11" max="11" width="13" style="14" bestFit="1" customWidth="1"/>
    <col min="12" max="12" width="1.28515625" style="14" customWidth="1"/>
    <col min="13" max="13" width="21.140625" style="14" bestFit="1" customWidth="1"/>
    <col min="14" max="14" width="1.28515625" style="14" customWidth="1"/>
    <col min="15" max="15" width="14.42578125" style="14" bestFit="1" customWidth="1"/>
    <col min="16" max="16" width="1.28515625" style="14" customWidth="1"/>
    <col min="17" max="17" width="21.140625" style="14" bestFit="1" customWidth="1"/>
    <col min="18" max="18" width="1.28515625" style="14" customWidth="1"/>
    <col min="19" max="19" width="14.42578125" style="14" bestFit="1" customWidth="1"/>
    <col min="20" max="20" width="1.28515625" style="14" customWidth="1"/>
    <col min="21" max="21" width="31.85546875" style="14" bestFit="1" customWidth="1"/>
    <col min="22" max="22" width="1.28515625" style="14" customWidth="1"/>
    <col min="23" max="23" width="21.140625" style="14" bestFit="1" customWidth="1"/>
    <col min="24" max="24" width="1.28515625" style="14" customWidth="1"/>
    <col min="25" max="25" width="22.5703125" style="14" bestFit="1" customWidth="1"/>
    <col min="26" max="26" width="1.28515625" style="14" customWidth="1"/>
    <col min="27" max="27" width="26.5703125" style="14" bestFit="1" customWidth="1"/>
    <col min="28" max="28" width="0.28515625" style="14" customWidth="1"/>
    <col min="29" max="16384" width="9.140625" style="14"/>
  </cols>
  <sheetData>
    <row r="1" spans="1:27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</row>
    <row r="2" spans="1:27" x14ac:dyDescent="0.7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7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5" spans="1:27" x14ac:dyDescent="0.75">
      <c r="A5" s="15" t="s">
        <v>60</v>
      </c>
      <c r="B5" s="141" t="s">
        <v>61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</row>
    <row r="6" spans="1:27" x14ac:dyDescent="0.75">
      <c r="E6" s="143" t="s">
        <v>7</v>
      </c>
      <c r="F6" s="143"/>
      <c r="G6" s="143"/>
      <c r="H6" s="143"/>
      <c r="I6" s="143"/>
      <c r="K6" s="143" t="s">
        <v>8</v>
      </c>
      <c r="L6" s="143"/>
      <c r="M6" s="143"/>
      <c r="N6" s="143"/>
      <c r="O6" s="143"/>
      <c r="P6" s="143"/>
      <c r="Q6" s="143"/>
      <c r="S6" s="143" t="s">
        <v>9</v>
      </c>
      <c r="T6" s="143"/>
      <c r="U6" s="143"/>
      <c r="V6" s="143"/>
      <c r="W6" s="143"/>
      <c r="X6" s="143"/>
      <c r="Y6" s="143"/>
      <c r="Z6" s="143"/>
      <c r="AA6" s="143"/>
    </row>
    <row r="7" spans="1:27" x14ac:dyDescent="0.75">
      <c r="E7" s="16"/>
      <c r="F7" s="16"/>
      <c r="G7" s="16"/>
      <c r="H7" s="16"/>
      <c r="I7" s="16"/>
      <c r="K7" s="135" t="s">
        <v>62</v>
      </c>
      <c r="L7" s="135"/>
      <c r="M7" s="135"/>
      <c r="N7" s="16"/>
      <c r="O7" s="135" t="s">
        <v>63</v>
      </c>
      <c r="P7" s="135"/>
      <c r="Q7" s="135"/>
      <c r="S7" s="16"/>
      <c r="T7" s="16"/>
      <c r="U7" s="16"/>
      <c r="V7" s="16"/>
      <c r="W7" s="16"/>
      <c r="X7" s="16"/>
      <c r="Y7" s="16"/>
      <c r="Z7" s="16"/>
      <c r="AA7" s="16"/>
    </row>
    <row r="8" spans="1:27" x14ac:dyDescent="0.75">
      <c r="A8" s="143" t="s">
        <v>64</v>
      </c>
      <c r="B8" s="143"/>
      <c r="D8" s="143" t="s">
        <v>65</v>
      </c>
      <c r="E8" s="143"/>
      <c r="G8" s="17" t="s">
        <v>14</v>
      </c>
      <c r="I8" s="17" t="s">
        <v>15</v>
      </c>
      <c r="K8" s="18" t="s">
        <v>13</v>
      </c>
      <c r="L8" s="16"/>
      <c r="M8" s="18" t="s">
        <v>14</v>
      </c>
      <c r="O8" s="18" t="s">
        <v>13</v>
      </c>
      <c r="P8" s="16"/>
      <c r="Q8" s="18" t="s">
        <v>16</v>
      </c>
      <c r="S8" s="17" t="s">
        <v>13</v>
      </c>
      <c r="U8" s="17" t="s">
        <v>66</v>
      </c>
      <c r="W8" s="17" t="s">
        <v>14</v>
      </c>
      <c r="Y8" s="17" t="s">
        <v>15</v>
      </c>
      <c r="AA8" s="33" t="s">
        <v>18</v>
      </c>
    </row>
    <row r="9" spans="1:27" x14ac:dyDescent="0.75">
      <c r="A9" s="139" t="s">
        <v>67</v>
      </c>
      <c r="B9" s="139"/>
      <c r="D9" s="20">
        <v>6900000</v>
      </c>
      <c r="E9" s="20"/>
      <c r="F9" s="20"/>
      <c r="G9" s="20">
        <v>70106907597</v>
      </c>
      <c r="H9" s="20"/>
      <c r="I9" s="20">
        <v>142177936890</v>
      </c>
      <c r="J9" s="20"/>
      <c r="K9" s="20">
        <v>0</v>
      </c>
      <c r="L9" s="20"/>
      <c r="M9" s="20">
        <v>0</v>
      </c>
      <c r="N9" s="20"/>
      <c r="O9" s="20">
        <v>0</v>
      </c>
      <c r="P9" s="20"/>
      <c r="Q9" s="20">
        <v>0</v>
      </c>
      <c r="R9" s="20"/>
      <c r="S9" s="20">
        <v>6900000</v>
      </c>
      <c r="T9" s="20"/>
      <c r="U9" s="20">
        <v>24963</v>
      </c>
      <c r="W9" s="19">
        <v>70106907597</v>
      </c>
      <c r="Y9" s="19">
        <v>171848537190</v>
      </c>
      <c r="AA9" s="30">
        <v>9.7941760633795598E-4</v>
      </c>
    </row>
    <row r="10" spans="1:27" x14ac:dyDescent="0.75">
      <c r="A10" s="137" t="s">
        <v>68</v>
      </c>
      <c r="B10" s="137"/>
      <c r="D10" s="20">
        <v>15080000</v>
      </c>
      <c r="E10" s="20"/>
      <c r="F10" s="20"/>
      <c r="G10" s="20">
        <v>429701267265</v>
      </c>
      <c r="H10" s="20"/>
      <c r="I10" s="20">
        <v>583758260800</v>
      </c>
      <c r="J10" s="20"/>
      <c r="K10" s="20">
        <v>8202700</v>
      </c>
      <c r="L10" s="20"/>
      <c r="M10" s="20">
        <v>335890074244</v>
      </c>
      <c r="N10" s="20"/>
      <c r="O10" s="20">
        <v>-3907676</v>
      </c>
      <c r="P10" s="20"/>
      <c r="Q10" s="20">
        <v>149319763638</v>
      </c>
      <c r="R10" s="20"/>
      <c r="S10" s="20">
        <v>19375024</v>
      </c>
      <c r="T10" s="20"/>
      <c r="U10" s="20">
        <v>40349</v>
      </c>
      <c r="W10" s="20">
        <v>654242977501</v>
      </c>
      <c r="Y10" s="20">
        <v>779964788836.23499</v>
      </c>
      <c r="AA10" s="30">
        <v>4.4452589413971873E-3</v>
      </c>
    </row>
    <row r="11" spans="1:27" x14ac:dyDescent="0.75">
      <c r="A11" s="137" t="s">
        <v>69</v>
      </c>
      <c r="B11" s="137"/>
      <c r="D11" s="20">
        <v>400700</v>
      </c>
      <c r="E11" s="20"/>
      <c r="F11" s="20"/>
      <c r="G11" s="20">
        <v>121564190291</v>
      </c>
      <c r="H11" s="20"/>
      <c r="I11" s="20">
        <v>163077201070.41</v>
      </c>
      <c r="J11" s="20"/>
      <c r="K11" s="20">
        <v>0</v>
      </c>
      <c r="L11" s="20"/>
      <c r="M11" s="20">
        <v>0</v>
      </c>
      <c r="N11" s="20"/>
      <c r="O11" s="20">
        <v>0</v>
      </c>
      <c r="P11" s="20"/>
      <c r="Q11" s="20">
        <v>0</v>
      </c>
      <c r="R11" s="20"/>
      <c r="S11" s="20">
        <v>400700</v>
      </c>
      <c r="T11" s="20"/>
      <c r="U11" s="20">
        <v>417500</v>
      </c>
      <c r="W11" s="20">
        <v>121564190291</v>
      </c>
      <c r="Y11" s="20">
        <v>166907477825</v>
      </c>
      <c r="AA11" s="30">
        <v>9.5125699109401278E-4</v>
      </c>
    </row>
    <row r="12" spans="1:27" x14ac:dyDescent="0.75">
      <c r="A12" s="137" t="s">
        <v>70</v>
      </c>
      <c r="B12" s="137"/>
      <c r="D12" s="20">
        <v>5000000</v>
      </c>
      <c r="E12" s="20"/>
      <c r="F12" s="20"/>
      <c r="G12" s="20">
        <v>50112250000</v>
      </c>
      <c r="H12" s="20"/>
      <c r="I12" s="20">
        <v>60839746000</v>
      </c>
      <c r="J12" s="20"/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R12" s="20"/>
      <c r="S12" s="20">
        <v>5000000</v>
      </c>
      <c r="T12" s="20"/>
      <c r="U12" s="20">
        <v>12800</v>
      </c>
      <c r="W12" s="20">
        <v>50112250000</v>
      </c>
      <c r="Y12" s="20">
        <v>63852800000</v>
      </c>
      <c r="AA12" s="30">
        <v>3.639167231597209E-4</v>
      </c>
    </row>
    <row r="13" spans="1:27" x14ac:dyDescent="0.75">
      <c r="A13" s="137" t="s">
        <v>71</v>
      </c>
      <c r="B13" s="137"/>
      <c r="D13" s="20">
        <v>18000000</v>
      </c>
      <c r="E13" s="20"/>
      <c r="F13" s="20"/>
      <c r="G13" s="20">
        <v>200321470650</v>
      </c>
      <c r="H13" s="20"/>
      <c r="I13" s="20">
        <v>203147683200</v>
      </c>
      <c r="J13" s="20"/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R13" s="20"/>
      <c r="S13" s="20">
        <v>18000000</v>
      </c>
      <c r="T13" s="20"/>
      <c r="U13" s="20">
        <v>11550</v>
      </c>
      <c r="W13" s="20">
        <v>200321470650</v>
      </c>
      <c r="Y13" s="20">
        <v>207421830000</v>
      </c>
      <c r="AA13" s="30">
        <v>1.1821607303891559E-3</v>
      </c>
    </row>
    <row r="14" spans="1:27" x14ac:dyDescent="0.75">
      <c r="A14" s="137" t="s">
        <v>72</v>
      </c>
      <c r="B14" s="137"/>
      <c r="D14" s="20">
        <v>1310000</v>
      </c>
      <c r="E14" s="20"/>
      <c r="F14" s="20"/>
      <c r="G14" s="20">
        <v>19921982723</v>
      </c>
      <c r="H14" s="20"/>
      <c r="I14" s="20">
        <v>26530529113</v>
      </c>
      <c r="J14" s="20"/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R14" s="20"/>
      <c r="S14" s="20">
        <v>1310000</v>
      </c>
      <c r="T14" s="20"/>
      <c r="U14" s="20">
        <v>20164</v>
      </c>
      <c r="W14" s="20">
        <v>19921982723</v>
      </c>
      <c r="Y14" s="20">
        <v>26354085868</v>
      </c>
      <c r="AA14" s="30">
        <v>1.5020003149356754E-4</v>
      </c>
    </row>
    <row r="15" spans="1:27" x14ac:dyDescent="0.75">
      <c r="A15" s="137" t="s">
        <v>73</v>
      </c>
      <c r="B15" s="137"/>
      <c r="D15" s="20">
        <v>7882000</v>
      </c>
      <c r="E15" s="20"/>
      <c r="F15" s="20"/>
      <c r="G15" s="20">
        <v>1501744533110</v>
      </c>
      <c r="H15" s="20"/>
      <c r="I15" s="20">
        <v>1196114607996</v>
      </c>
      <c r="J15" s="20"/>
      <c r="K15" s="20">
        <v>0</v>
      </c>
      <c r="L15" s="20"/>
      <c r="M15" s="20">
        <v>0</v>
      </c>
      <c r="N15" s="20"/>
      <c r="O15" s="20">
        <v>0</v>
      </c>
      <c r="P15" s="20"/>
      <c r="Q15" s="20">
        <v>0</v>
      </c>
      <c r="R15" s="20"/>
      <c r="S15" s="20">
        <v>7882000</v>
      </c>
      <c r="T15" s="20"/>
      <c r="U15" s="20">
        <v>179501</v>
      </c>
      <c r="W15" s="20">
        <v>1501744533110</v>
      </c>
      <c r="Y15" s="20">
        <v>1413129089741.6001</v>
      </c>
      <c r="AA15" s="30">
        <v>8.0538568040938261E-3</v>
      </c>
    </row>
    <row r="16" spans="1:27" x14ac:dyDescent="0.75">
      <c r="A16" s="137" t="s">
        <v>74</v>
      </c>
      <c r="B16" s="137"/>
      <c r="D16" s="20">
        <v>41486447</v>
      </c>
      <c r="E16" s="20"/>
      <c r="F16" s="20"/>
      <c r="G16" s="20">
        <v>2417737727155</v>
      </c>
      <c r="H16" s="20"/>
      <c r="I16" s="20">
        <v>2442691299389.2202</v>
      </c>
      <c r="J16" s="20"/>
      <c r="K16" s="20">
        <v>11161079</v>
      </c>
      <c r="L16" s="20"/>
      <c r="M16" s="20">
        <v>740352204728</v>
      </c>
      <c r="N16" s="20"/>
      <c r="O16" s="20">
        <v>-44889349</v>
      </c>
      <c r="P16" s="20"/>
      <c r="Q16" s="20">
        <v>3075853771643</v>
      </c>
      <c r="R16" s="20"/>
      <c r="S16" s="20">
        <v>7758177</v>
      </c>
      <c r="T16" s="20"/>
      <c r="U16" s="20">
        <v>69329</v>
      </c>
      <c r="W16" s="20">
        <v>466251675465</v>
      </c>
      <c r="Y16" s="20">
        <v>537221213249.12</v>
      </c>
      <c r="AA16" s="30">
        <v>3.0617887318568548E-3</v>
      </c>
    </row>
    <row r="17" spans="1:27" x14ac:dyDescent="0.75">
      <c r="A17" s="137" t="s">
        <v>75</v>
      </c>
      <c r="B17" s="137"/>
      <c r="D17" s="20">
        <v>45219000</v>
      </c>
      <c r="E17" s="20"/>
      <c r="F17" s="20"/>
      <c r="G17" s="20">
        <v>1902176846467</v>
      </c>
      <c r="H17" s="20"/>
      <c r="I17" s="20">
        <v>1428154155001.2</v>
      </c>
      <c r="J17" s="20"/>
      <c r="K17" s="20">
        <v>0</v>
      </c>
      <c r="L17" s="20"/>
      <c r="M17" s="20">
        <v>0</v>
      </c>
      <c r="N17" s="20"/>
      <c r="O17" s="20">
        <v>0</v>
      </c>
      <c r="P17" s="20"/>
      <c r="Q17" s="20">
        <v>0</v>
      </c>
      <c r="R17" s="20"/>
      <c r="S17" s="20">
        <v>45219000</v>
      </c>
      <c r="T17" s="20"/>
      <c r="U17" s="20">
        <v>37510</v>
      </c>
      <c r="W17" s="20">
        <v>1902176846467</v>
      </c>
      <c r="Y17" s="20">
        <v>1694129292372</v>
      </c>
      <c r="AA17" s="30">
        <v>9.6553632838170759E-3</v>
      </c>
    </row>
    <row r="18" spans="1:27" x14ac:dyDescent="0.75">
      <c r="A18" s="137" t="s">
        <v>76</v>
      </c>
      <c r="B18" s="137"/>
      <c r="D18" s="20">
        <v>5000000</v>
      </c>
      <c r="E18" s="20"/>
      <c r="F18" s="20"/>
      <c r="G18" s="20">
        <v>50058000000</v>
      </c>
      <c r="H18" s="20"/>
      <c r="I18" s="20">
        <v>59123702000</v>
      </c>
      <c r="J18" s="20"/>
      <c r="K18" s="20">
        <v>0</v>
      </c>
      <c r="L18" s="20"/>
      <c r="M18" s="20">
        <v>0</v>
      </c>
      <c r="N18" s="20"/>
      <c r="O18" s="20">
        <v>0</v>
      </c>
      <c r="P18" s="20"/>
      <c r="Q18" s="20">
        <v>0</v>
      </c>
      <c r="R18" s="20"/>
      <c r="S18" s="20">
        <v>5000000</v>
      </c>
      <c r="T18" s="20"/>
      <c r="U18" s="20">
        <v>12150</v>
      </c>
      <c r="W18" s="20">
        <v>50058000000</v>
      </c>
      <c r="Y18" s="20">
        <v>60610275000</v>
      </c>
      <c r="AA18" s="30">
        <v>3.4543657706176634E-4</v>
      </c>
    </row>
    <row r="19" spans="1:27" x14ac:dyDescent="0.75">
      <c r="A19" s="137" t="s">
        <v>77</v>
      </c>
      <c r="B19" s="137"/>
      <c r="D19" s="20">
        <v>4784000</v>
      </c>
      <c r="E19" s="20"/>
      <c r="F19" s="20"/>
      <c r="G19" s="20">
        <v>68913256305</v>
      </c>
      <c r="H19" s="20"/>
      <c r="I19" s="20">
        <v>108299297392</v>
      </c>
      <c r="J19" s="20"/>
      <c r="K19" s="20">
        <v>0</v>
      </c>
      <c r="L19" s="20"/>
      <c r="M19" s="20">
        <v>0</v>
      </c>
      <c r="N19" s="20"/>
      <c r="O19" s="20">
        <v>0</v>
      </c>
      <c r="P19" s="20"/>
      <c r="Q19" s="20">
        <v>0</v>
      </c>
      <c r="R19" s="20"/>
      <c r="S19" s="20">
        <v>4784000</v>
      </c>
      <c r="T19" s="20"/>
      <c r="U19" s="20">
        <v>22994</v>
      </c>
      <c r="W19" s="20">
        <v>68913256305</v>
      </c>
      <c r="Y19" s="20">
        <v>109750288419.2</v>
      </c>
      <c r="AA19" s="30">
        <v>6.2550060964201295E-4</v>
      </c>
    </row>
    <row r="20" spans="1:27" x14ac:dyDescent="0.75">
      <c r="A20" s="137" t="s">
        <v>78</v>
      </c>
      <c r="B20" s="137"/>
      <c r="D20" s="20">
        <v>5000000</v>
      </c>
      <c r="E20" s="20"/>
      <c r="F20" s="20"/>
      <c r="G20" s="20">
        <v>50112250000</v>
      </c>
      <c r="H20" s="20"/>
      <c r="I20" s="20">
        <v>57392692500</v>
      </c>
      <c r="J20" s="20"/>
      <c r="K20" s="20">
        <v>0</v>
      </c>
      <c r="L20" s="20"/>
      <c r="M20" s="20">
        <v>0</v>
      </c>
      <c r="N20" s="20"/>
      <c r="O20" s="20">
        <v>0</v>
      </c>
      <c r="P20" s="20"/>
      <c r="Q20" s="20">
        <v>0</v>
      </c>
      <c r="R20" s="20"/>
      <c r="S20" s="20">
        <v>5000000</v>
      </c>
      <c r="T20" s="20"/>
      <c r="U20" s="20">
        <v>12100</v>
      </c>
      <c r="W20" s="20">
        <v>50112250000</v>
      </c>
      <c r="Y20" s="20">
        <v>60360850000</v>
      </c>
      <c r="AA20" s="30">
        <v>3.4401502736192369E-4</v>
      </c>
    </row>
    <row r="21" spans="1:27" x14ac:dyDescent="0.75">
      <c r="A21" s="137" t="s">
        <v>79</v>
      </c>
      <c r="B21" s="137"/>
      <c r="D21" s="20">
        <v>5250000</v>
      </c>
      <c r="E21" s="20"/>
      <c r="F21" s="20"/>
      <c r="G21" s="20">
        <v>200260029375</v>
      </c>
      <c r="H21" s="20"/>
      <c r="I21" s="20">
        <v>236643859462.5</v>
      </c>
      <c r="J21" s="20"/>
      <c r="K21" s="20">
        <v>0</v>
      </c>
      <c r="L21" s="20"/>
      <c r="M21" s="20">
        <v>0</v>
      </c>
      <c r="N21" s="20"/>
      <c r="O21" s="20">
        <v>0</v>
      </c>
      <c r="P21" s="20"/>
      <c r="Q21" s="20">
        <v>0</v>
      </c>
      <c r="R21" s="20"/>
      <c r="S21" s="20">
        <v>5250000</v>
      </c>
      <c r="T21" s="20"/>
      <c r="U21" s="20">
        <v>46415</v>
      </c>
      <c r="W21" s="20">
        <v>200260029375</v>
      </c>
      <c r="Y21" s="20">
        <v>243371105578.125</v>
      </c>
      <c r="AA21" s="30">
        <v>1.3870466957400416E-3</v>
      </c>
    </row>
    <row r="22" spans="1:27" x14ac:dyDescent="0.75">
      <c r="A22" s="137" t="s">
        <v>80</v>
      </c>
      <c r="B22" s="137"/>
      <c r="D22" s="20">
        <v>10000000</v>
      </c>
      <c r="E22" s="20"/>
      <c r="F22" s="20"/>
      <c r="G22" s="20">
        <v>129000000000</v>
      </c>
      <c r="H22" s="20"/>
      <c r="I22" s="20">
        <v>209517000000</v>
      </c>
      <c r="J22" s="20"/>
      <c r="K22" s="20">
        <v>0</v>
      </c>
      <c r="L22" s="20"/>
      <c r="M22" s="20">
        <v>0</v>
      </c>
      <c r="N22" s="20"/>
      <c r="O22" s="20">
        <v>0</v>
      </c>
      <c r="P22" s="20"/>
      <c r="Q22" s="20">
        <v>0</v>
      </c>
      <c r="R22" s="20"/>
      <c r="S22" s="20">
        <v>10000000</v>
      </c>
      <c r="T22" s="20"/>
      <c r="U22" s="20">
        <v>21940</v>
      </c>
      <c r="W22" s="20">
        <v>129000000000</v>
      </c>
      <c r="Y22" s="20">
        <v>218895380000</v>
      </c>
      <c r="AA22" s="30">
        <v>1.2475520165819182E-3</v>
      </c>
    </row>
    <row r="23" spans="1:27" x14ac:dyDescent="0.75">
      <c r="A23" s="137" t="s">
        <v>81</v>
      </c>
      <c r="B23" s="137"/>
      <c r="D23" s="20">
        <v>3000000</v>
      </c>
      <c r="E23" s="20"/>
      <c r="F23" s="20"/>
      <c r="G23" s="20">
        <v>30067350000</v>
      </c>
      <c r="H23" s="20"/>
      <c r="I23" s="20">
        <v>33456871800</v>
      </c>
      <c r="J23" s="20"/>
      <c r="K23" s="20">
        <v>0</v>
      </c>
      <c r="L23" s="20"/>
      <c r="M23" s="20">
        <v>0</v>
      </c>
      <c r="N23" s="20"/>
      <c r="O23" s="20">
        <v>0</v>
      </c>
      <c r="P23" s="20"/>
      <c r="Q23" s="20">
        <v>0</v>
      </c>
      <c r="R23" s="20"/>
      <c r="S23" s="20">
        <v>3000000</v>
      </c>
      <c r="T23" s="20"/>
      <c r="U23" s="20">
        <v>11572</v>
      </c>
      <c r="W23" s="20">
        <v>30067350000</v>
      </c>
      <c r="Y23" s="20">
        <v>34636153200</v>
      </c>
      <c r="AA23" s="30">
        <v>1.9740207751895112E-4</v>
      </c>
    </row>
    <row r="24" spans="1:27" x14ac:dyDescent="0.75">
      <c r="A24" s="137" t="s">
        <v>82</v>
      </c>
      <c r="B24" s="137"/>
      <c r="D24" s="20">
        <v>2000000</v>
      </c>
      <c r="E24" s="20"/>
      <c r="F24" s="20"/>
      <c r="G24" s="20">
        <v>20024000000</v>
      </c>
      <c r="H24" s="20"/>
      <c r="I24" s="20">
        <v>19352748800</v>
      </c>
      <c r="J24" s="20"/>
      <c r="K24" s="20">
        <v>0</v>
      </c>
      <c r="L24" s="20"/>
      <c r="M24" s="20">
        <v>0</v>
      </c>
      <c r="N24" s="20"/>
      <c r="O24" s="20">
        <v>0</v>
      </c>
      <c r="P24" s="20"/>
      <c r="Q24" s="20">
        <v>0</v>
      </c>
      <c r="R24" s="20"/>
      <c r="S24" s="20">
        <v>2000000</v>
      </c>
      <c r="T24" s="20"/>
      <c r="U24" s="20">
        <v>11516</v>
      </c>
      <c r="W24" s="20">
        <v>20024000000</v>
      </c>
      <c r="Y24" s="20">
        <v>23004361600</v>
      </c>
      <c r="AA24" s="30">
        <v>1.3110892383502861E-4</v>
      </c>
    </row>
    <row r="25" spans="1:27" x14ac:dyDescent="0.75">
      <c r="A25" s="137" t="s">
        <v>83</v>
      </c>
      <c r="B25" s="137"/>
      <c r="D25" s="20">
        <v>9100000</v>
      </c>
      <c r="E25" s="20"/>
      <c r="F25" s="20"/>
      <c r="G25" s="20">
        <v>247466907682</v>
      </c>
      <c r="H25" s="20"/>
      <c r="I25" s="20">
        <v>476021000000</v>
      </c>
      <c r="J25" s="20"/>
      <c r="K25" s="20">
        <v>0</v>
      </c>
      <c r="L25" s="20"/>
      <c r="M25" s="20">
        <v>0</v>
      </c>
      <c r="N25" s="20"/>
      <c r="O25" s="20">
        <v>0</v>
      </c>
      <c r="P25" s="20"/>
      <c r="Q25" s="20">
        <v>0</v>
      </c>
      <c r="R25" s="20"/>
      <c r="S25" s="20">
        <v>9100000</v>
      </c>
      <c r="T25" s="20"/>
      <c r="U25" s="20">
        <v>54103</v>
      </c>
      <c r="W25" s="20">
        <v>247466907682</v>
      </c>
      <c r="Y25" s="20">
        <v>492337300000</v>
      </c>
      <c r="AA25" s="30">
        <v>2.8059815216451658E-3</v>
      </c>
    </row>
    <row r="26" spans="1:27" x14ac:dyDescent="0.75">
      <c r="A26" s="137" t="s">
        <v>84</v>
      </c>
      <c r="B26" s="137"/>
      <c r="D26" s="20">
        <v>67248</v>
      </c>
      <c r="E26" s="20"/>
      <c r="F26" s="20"/>
      <c r="G26" s="20">
        <v>189996470306</v>
      </c>
      <c r="H26" s="20"/>
      <c r="I26" s="20">
        <v>366735334048</v>
      </c>
      <c r="J26" s="20"/>
      <c r="K26" s="20">
        <v>3946</v>
      </c>
      <c r="L26" s="20"/>
      <c r="M26" s="20">
        <v>20735772264</v>
      </c>
      <c r="N26" s="20"/>
      <c r="O26" s="20">
        <v>0</v>
      </c>
      <c r="P26" s="20"/>
      <c r="Q26" s="20">
        <v>0</v>
      </c>
      <c r="R26" s="20"/>
      <c r="S26" s="20">
        <v>71194</v>
      </c>
      <c r="T26" s="20"/>
      <c r="U26" s="20">
        <v>5141691</v>
      </c>
      <c r="W26" s="20">
        <v>210732242570</v>
      </c>
      <c r="Y26" s="20">
        <v>366057529054</v>
      </c>
      <c r="AA26" s="30">
        <v>2.086274313127631E-3</v>
      </c>
    </row>
    <row r="27" spans="1:27" x14ac:dyDescent="0.75">
      <c r="A27" s="137" t="s">
        <v>85</v>
      </c>
      <c r="B27" s="137"/>
      <c r="D27" s="20">
        <v>15185000</v>
      </c>
      <c r="E27" s="20"/>
      <c r="F27" s="20"/>
      <c r="G27" s="20">
        <v>228468586928</v>
      </c>
      <c r="H27" s="20"/>
      <c r="I27" s="20">
        <v>380206269652</v>
      </c>
      <c r="J27" s="20"/>
      <c r="K27" s="20">
        <v>0</v>
      </c>
      <c r="L27" s="20"/>
      <c r="M27" s="20">
        <v>0</v>
      </c>
      <c r="N27" s="20"/>
      <c r="O27" s="20">
        <v>0</v>
      </c>
      <c r="P27" s="20"/>
      <c r="Q27" s="20">
        <v>0</v>
      </c>
      <c r="R27" s="20"/>
      <c r="S27" s="20">
        <v>15185000</v>
      </c>
      <c r="T27" s="20"/>
      <c r="U27" s="20">
        <v>23289</v>
      </c>
      <c r="W27" s="20">
        <v>228468586928</v>
      </c>
      <c r="Y27" s="20">
        <v>352830085030.5</v>
      </c>
      <c r="AA27" s="30">
        <v>2.0108870460882728E-3</v>
      </c>
    </row>
    <row r="28" spans="1:27" x14ac:dyDescent="0.75">
      <c r="A28" s="137" t="s">
        <v>86</v>
      </c>
      <c r="B28" s="137"/>
      <c r="D28" s="20">
        <v>130571</v>
      </c>
      <c r="E28" s="20"/>
      <c r="F28" s="20"/>
      <c r="G28" s="20">
        <v>99999758915</v>
      </c>
      <c r="H28" s="20"/>
      <c r="I28" s="20">
        <v>230054461181</v>
      </c>
      <c r="J28" s="20"/>
      <c r="K28" s="20">
        <v>0</v>
      </c>
      <c r="L28" s="20"/>
      <c r="M28" s="20">
        <v>0</v>
      </c>
      <c r="N28" s="20"/>
      <c r="O28" s="20">
        <v>0</v>
      </c>
      <c r="P28" s="20"/>
      <c r="Q28" s="20">
        <v>0</v>
      </c>
      <c r="R28" s="20"/>
      <c r="S28" s="20">
        <v>130571</v>
      </c>
      <c r="T28" s="20"/>
      <c r="U28" s="20">
        <v>1742929</v>
      </c>
      <c r="W28" s="20">
        <v>99999758915</v>
      </c>
      <c r="Y28" s="20">
        <v>227575962459</v>
      </c>
      <c r="AA28" s="30">
        <v>1.2970253227422906E-3</v>
      </c>
    </row>
    <row r="29" spans="1:27" x14ac:dyDescent="0.75">
      <c r="A29" s="137" t="s">
        <v>87</v>
      </c>
      <c r="B29" s="137"/>
      <c r="D29" s="20">
        <v>10000</v>
      </c>
      <c r="E29" s="20"/>
      <c r="F29" s="20"/>
      <c r="G29" s="20">
        <v>10000000000</v>
      </c>
      <c r="H29" s="20"/>
      <c r="I29" s="20">
        <v>25873410000</v>
      </c>
      <c r="J29" s="20"/>
      <c r="K29" s="20">
        <v>0</v>
      </c>
      <c r="L29" s="20"/>
      <c r="M29" s="20">
        <v>0</v>
      </c>
      <c r="N29" s="20"/>
      <c r="O29" s="20">
        <v>0</v>
      </c>
      <c r="P29" s="20"/>
      <c r="Q29" s="20">
        <v>0</v>
      </c>
      <c r="R29" s="20"/>
      <c r="S29" s="20">
        <v>10000</v>
      </c>
      <c r="T29" s="20"/>
      <c r="U29" s="20">
        <v>2709959</v>
      </c>
      <c r="W29" s="20">
        <v>10000000000</v>
      </c>
      <c r="Y29" s="20">
        <v>27099590000</v>
      </c>
      <c r="AA29" s="30">
        <v>1.5444888856513638E-4</v>
      </c>
    </row>
    <row r="30" spans="1:27" x14ac:dyDescent="0.75">
      <c r="A30" s="146" t="s">
        <v>88</v>
      </c>
      <c r="B30" s="146"/>
      <c r="D30" s="20"/>
      <c r="E30" s="20"/>
      <c r="F30" s="20"/>
      <c r="G30" s="20">
        <v>0</v>
      </c>
      <c r="H30" s="20"/>
      <c r="I30" s="20">
        <v>0</v>
      </c>
      <c r="J30" s="20"/>
      <c r="K30" s="20">
        <v>6775714</v>
      </c>
      <c r="L30" s="20"/>
      <c r="M30" s="20">
        <v>150002195045</v>
      </c>
      <c r="N30" s="20"/>
      <c r="O30" s="20">
        <v>0</v>
      </c>
      <c r="P30" s="20"/>
      <c r="Q30" s="20">
        <v>0</v>
      </c>
      <c r="R30" s="20"/>
      <c r="S30" s="20">
        <v>6775714</v>
      </c>
      <c r="T30" s="20"/>
      <c r="U30" s="20">
        <v>24739</v>
      </c>
      <c r="W30" s="22">
        <v>150002195045</v>
      </c>
      <c r="Y30" s="22">
        <v>167238852552.11401</v>
      </c>
      <c r="AA30" s="32">
        <v>9.5314559746412155E-4</v>
      </c>
    </row>
    <row r="31" spans="1:27" ht="27.75" thickBot="1" x14ac:dyDescent="0.8">
      <c r="A31" s="145" t="s">
        <v>37</v>
      </c>
      <c r="B31" s="145"/>
      <c r="D31" s="138"/>
      <c r="E31" s="138"/>
      <c r="G31" s="23">
        <v>8037753784769</v>
      </c>
      <c r="I31" s="23">
        <v>8449168066295.3301</v>
      </c>
      <c r="K31" s="23">
        <v>26143439</v>
      </c>
      <c r="M31" s="23">
        <v>1246980246281</v>
      </c>
      <c r="O31" s="23">
        <v>-48797025</v>
      </c>
      <c r="Q31" s="23">
        <v>3225173535281</v>
      </c>
      <c r="S31" s="23">
        <v>178151380</v>
      </c>
      <c r="U31" s="20"/>
      <c r="W31" s="23">
        <v>6481547410624</v>
      </c>
      <c r="Y31" s="23">
        <v>7444596847974.8896</v>
      </c>
      <c r="AA31" s="31">
        <f>SUM(AA9:AA30)</f>
        <v>4.2429044461013622E-2</v>
      </c>
    </row>
    <row r="32" spans="1:27" ht="27.75" thickTop="1" x14ac:dyDescent="0.75"/>
  </sheetData>
  <mergeCells count="3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5:B25"/>
    <mergeCell ref="A26:B26"/>
    <mergeCell ref="A27:B27"/>
    <mergeCell ref="A22:B22"/>
    <mergeCell ref="A23:B23"/>
    <mergeCell ref="A24:B24"/>
    <mergeCell ref="A31:B31"/>
    <mergeCell ref="D31:E31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8"/>
  <sheetViews>
    <sheetView rightToLeft="1" topLeftCell="N34" workbookViewId="0">
      <selection activeCell="N44" sqref="A44:XFD47"/>
    </sheetView>
  </sheetViews>
  <sheetFormatPr defaultColWidth="9.140625" defaultRowHeight="27" x14ac:dyDescent="0.75"/>
  <cols>
    <col min="1" max="1" width="7" style="14" bestFit="1" customWidth="1"/>
    <col min="2" max="2" width="28.5703125" style="14" customWidth="1"/>
    <col min="3" max="3" width="1.28515625" style="14" customWidth="1"/>
    <col min="4" max="4" width="25.85546875" style="14" bestFit="1" customWidth="1"/>
    <col min="5" max="5" width="1.28515625" style="14" customWidth="1"/>
    <col min="6" max="6" width="38.42578125" style="14" bestFit="1" customWidth="1"/>
    <col min="7" max="7" width="1.28515625" style="14" customWidth="1"/>
    <col min="8" max="8" width="20.7109375" style="14" bestFit="1" customWidth="1"/>
    <col min="9" max="9" width="1.28515625" style="14" customWidth="1"/>
    <col min="10" max="10" width="16.140625" style="14" bestFit="1" customWidth="1"/>
    <col min="11" max="11" width="1.28515625" style="14" customWidth="1"/>
    <col min="12" max="12" width="17.140625" style="14" bestFit="1" customWidth="1"/>
    <col min="13" max="13" width="1.28515625" style="14" customWidth="1"/>
    <col min="14" max="14" width="16" style="14" bestFit="1" customWidth="1"/>
    <col min="15" max="15" width="1.28515625" style="14" customWidth="1"/>
    <col min="16" max="16" width="14.42578125" style="14" bestFit="1" customWidth="1"/>
    <col min="17" max="17" width="1.28515625" style="14" customWidth="1"/>
    <col min="18" max="18" width="22.5703125" style="14" bestFit="1" customWidth="1"/>
    <col min="19" max="19" width="1.28515625" style="14" customWidth="1"/>
    <col min="20" max="20" width="22.5703125" style="14" bestFit="1" customWidth="1"/>
    <col min="21" max="21" width="1.28515625" style="14" customWidth="1"/>
    <col min="22" max="22" width="11.7109375" style="14" bestFit="1" customWidth="1"/>
    <col min="23" max="23" width="1.28515625" style="14" customWidth="1"/>
    <col min="24" max="24" width="22.5703125" style="14" bestFit="1" customWidth="1"/>
    <col min="25" max="25" width="1.28515625" style="14" customWidth="1"/>
    <col min="26" max="26" width="8.42578125" style="14" bestFit="1" customWidth="1"/>
    <col min="27" max="27" width="1.28515625" style="14" customWidth="1"/>
    <col min="28" max="28" width="17.85546875" style="14" bestFit="1" customWidth="1"/>
    <col min="29" max="29" width="1.28515625" style="14" customWidth="1"/>
    <col min="30" max="30" width="14.42578125" style="14" bestFit="1" customWidth="1"/>
    <col min="31" max="31" width="1.28515625" style="14" customWidth="1"/>
    <col min="32" max="32" width="21.7109375" style="14" bestFit="1" customWidth="1"/>
    <col min="33" max="33" width="1.28515625" style="14" customWidth="1"/>
    <col min="34" max="34" width="22.5703125" style="14" bestFit="1" customWidth="1"/>
    <col min="35" max="35" width="1.28515625" style="14" customWidth="1"/>
    <col min="36" max="36" width="22.5703125" style="14" bestFit="1" customWidth="1"/>
    <col min="37" max="37" width="1.28515625" style="14" customWidth="1"/>
    <col min="38" max="38" width="26.5703125" style="14" bestFit="1" customWidth="1"/>
    <col min="39" max="39" width="0.28515625" style="14" customWidth="1"/>
    <col min="40" max="16384" width="9.140625" style="14"/>
  </cols>
  <sheetData>
    <row r="1" spans="1:38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</row>
    <row r="2" spans="1:38" x14ac:dyDescent="0.7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</row>
    <row r="3" spans="1:38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</row>
    <row r="5" spans="1:38" x14ac:dyDescent="0.75">
      <c r="A5" s="15" t="s">
        <v>89</v>
      </c>
      <c r="B5" s="141" t="s">
        <v>90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</row>
    <row r="6" spans="1:38" x14ac:dyDescent="0.75">
      <c r="A6" s="143" t="s">
        <v>91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 t="s">
        <v>7</v>
      </c>
      <c r="Q6" s="143"/>
      <c r="R6" s="143"/>
      <c r="S6" s="143"/>
      <c r="T6" s="143"/>
      <c r="V6" s="143" t="s">
        <v>8</v>
      </c>
      <c r="W6" s="143"/>
      <c r="X6" s="143"/>
      <c r="Y6" s="143"/>
      <c r="Z6" s="143"/>
      <c r="AA6" s="143"/>
      <c r="AB6" s="143"/>
      <c r="AD6" s="143" t="s">
        <v>9</v>
      </c>
      <c r="AE6" s="143"/>
      <c r="AF6" s="143"/>
      <c r="AG6" s="143"/>
      <c r="AH6" s="143"/>
      <c r="AI6" s="143"/>
      <c r="AJ6" s="143"/>
      <c r="AK6" s="143"/>
      <c r="AL6" s="143"/>
    </row>
    <row r="7" spans="1:38" x14ac:dyDescent="0.7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V7" s="135" t="s">
        <v>10</v>
      </c>
      <c r="W7" s="135"/>
      <c r="X7" s="135"/>
      <c r="Y7" s="16"/>
      <c r="Z7" s="135" t="s">
        <v>11</v>
      </c>
      <c r="AA7" s="135"/>
      <c r="AB7" s="135"/>
      <c r="AD7" s="16"/>
      <c r="AE7" s="16"/>
      <c r="AF7" s="16"/>
      <c r="AG7" s="16"/>
      <c r="AH7" s="16"/>
      <c r="AI7" s="16"/>
      <c r="AJ7" s="16"/>
      <c r="AK7" s="16"/>
      <c r="AL7" s="16"/>
    </row>
    <row r="8" spans="1:38" x14ac:dyDescent="0.75">
      <c r="A8" s="143" t="s">
        <v>92</v>
      </c>
      <c r="B8" s="143"/>
      <c r="D8" s="17" t="s">
        <v>93</v>
      </c>
      <c r="F8" s="17" t="s">
        <v>94</v>
      </c>
      <c r="H8" s="17" t="s">
        <v>95</v>
      </c>
      <c r="J8" s="17" t="s">
        <v>96</v>
      </c>
      <c r="L8" s="17" t="s">
        <v>97</v>
      </c>
      <c r="N8" s="17" t="s">
        <v>43</v>
      </c>
      <c r="P8" s="17" t="s">
        <v>13</v>
      </c>
      <c r="R8" s="17" t="s">
        <v>14</v>
      </c>
      <c r="T8" s="17" t="s">
        <v>15</v>
      </c>
      <c r="V8" s="18" t="s">
        <v>13</v>
      </c>
      <c r="W8" s="16"/>
      <c r="X8" s="18" t="s">
        <v>14</v>
      </c>
      <c r="Z8" s="18" t="s">
        <v>13</v>
      </c>
      <c r="AA8" s="16"/>
      <c r="AB8" s="18" t="s">
        <v>16</v>
      </c>
      <c r="AD8" s="17" t="s">
        <v>13</v>
      </c>
      <c r="AF8" s="17" t="s">
        <v>17</v>
      </c>
      <c r="AH8" s="17" t="s">
        <v>14</v>
      </c>
      <c r="AJ8" s="17" t="s">
        <v>15</v>
      </c>
      <c r="AL8" s="33" t="s">
        <v>18</v>
      </c>
    </row>
    <row r="9" spans="1:38" x14ac:dyDescent="0.75">
      <c r="A9" s="139" t="s">
        <v>98</v>
      </c>
      <c r="B9" s="139"/>
      <c r="D9" s="27" t="s">
        <v>99</v>
      </c>
      <c r="F9" s="27" t="s">
        <v>99</v>
      </c>
      <c r="H9" s="27" t="s">
        <v>100</v>
      </c>
      <c r="J9" s="27" t="s">
        <v>101</v>
      </c>
      <c r="L9" s="34">
        <v>24.16</v>
      </c>
      <c r="N9" s="34">
        <v>24.16</v>
      </c>
      <c r="P9" s="19">
        <v>766100</v>
      </c>
      <c r="R9" s="19">
        <v>3001257612300</v>
      </c>
      <c r="T9" s="19">
        <v>3801877682049</v>
      </c>
      <c r="V9" s="19">
        <v>0</v>
      </c>
      <c r="X9" s="19">
        <v>0</v>
      </c>
      <c r="Z9" s="19">
        <v>0</v>
      </c>
      <c r="AB9" s="19">
        <v>0</v>
      </c>
      <c r="AD9" s="19">
        <v>766100</v>
      </c>
      <c r="AF9" s="19">
        <v>5045399</v>
      </c>
      <c r="AH9" s="19">
        <v>3001257612300</v>
      </c>
      <c r="AJ9" s="19">
        <v>3862478355014</v>
      </c>
      <c r="AL9" s="21">
        <f>AJ9/سهام!$AB$28</f>
        <v>2.2013450721535217E-2</v>
      </c>
    </row>
    <row r="10" spans="1:38" x14ac:dyDescent="0.75">
      <c r="A10" s="137" t="s">
        <v>102</v>
      </c>
      <c r="B10" s="137"/>
      <c r="D10" s="28" t="s">
        <v>99</v>
      </c>
      <c r="F10" s="28" t="s">
        <v>99</v>
      </c>
      <c r="H10" s="28" t="s">
        <v>103</v>
      </c>
      <c r="J10" s="28" t="s">
        <v>104</v>
      </c>
      <c r="L10" s="35">
        <v>23</v>
      </c>
      <c r="N10" s="35">
        <v>23</v>
      </c>
      <c r="P10" s="20">
        <v>1000000</v>
      </c>
      <c r="R10" s="20">
        <v>1000000000000</v>
      </c>
      <c r="T10" s="20">
        <v>999456250000</v>
      </c>
      <c r="V10" s="20">
        <v>0</v>
      </c>
      <c r="X10" s="20">
        <v>0</v>
      </c>
      <c r="Z10" s="20">
        <v>0</v>
      </c>
      <c r="AB10" s="20">
        <v>0</v>
      </c>
      <c r="AD10" s="20">
        <v>1000000</v>
      </c>
      <c r="AF10" s="20">
        <v>1000000</v>
      </c>
      <c r="AH10" s="20">
        <v>1000000000000</v>
      </c>
      <c r="AJ10" s="20">
        <v>999456250000</v>
      </c>
      <c r="AL10" s="21">
        <f>AJ10/سهام!$AB$28</f>
        <v>5.696208207651079E-3</v>
      </c>
    </row>
    <row r="11" spans="1:38" x14ac:dyDescent="0.75">
      <c r="A11" s="137" t="s">
        <v>105</v>
      </c>
      <c r="B11" s="137"/>
      <c r="D11" s="28" t="s">
        <v>99</v>
      </c>
      <c r="F11" s="28" t="s">
        <v>99</v>
      </c>
      <c r="H11" s="28" t="s">
        <v>106</v>
      </c>
      <c r="J11" s="28" t="s">
        <v>107</v>
      </c>
      <c r="L11" s="35">
        <v>0</v>
      </c>
      <c r="N11" s="35">
        <v>0</v>
      </c>
      <c r="P11" s="20">
        <v>50614</v>
      </c>
      <c r="R11" s="20">
        <v>27267185070</v>
      </c>
      <c r="T11" s="20">
        <v>41986777269</v>
      </c>
      <c r="V11" s="20">
        <v>0</v>
      </c>
      <c r="X11" s="20">
        <v>0</v>
      </c>
      <c r="Z11" s="20">
        <v>0</v>
      </c>
      <c r="AB11" s="20">
        <v>0</v>
      </c>
      <c r="AD11" s="20">
        <v>50614</v>
      </c>
      <c r="AF11" s="20">
        <v>846490</v>
      </c>
      <c r="AH11" s="20">
        <v>27267185070</v>
      </c>
      <c r="AJ11" s="20">
        <v>42820948301</v>
      </c>
      <c r="AL11" s="21">
        <f>AJ11/سهام!$AB$28</f>
        <v>2.4404973921725811E-4</v>
      </c>
    </row>
    <row r="12" spans="1:38" x14ac:dyDescent="0.75">
      <c r="A12" s="137" t="s">
        <v>108</v>
      </c>
      <c r="B12" s="137"/>
      <c r="D12" s="28" t="s">
        <v>99</v>
      </c>
      <c r="F12" s="28" t="s">
        <v>99</v>
      </c>
      <c r="H12" s="28" t="s">
        <v>109</v>
      </c>
      <c r="J12" s="28" t="s">
        <v>9</v>
      </c>
      <c r="L12" s="35">
        <v>0</v>
      </c>
      <c r="N12" s="35">
        <v>0</v>
      </c>
      <c r="P12" s="20">
        <v>90000</v>
      </c>
      <c r="R12" s="20">
        <v>77175241229</v>
      </c>
      <c r="T12" s="20">
        <v>80083430943</v>
      </c>
      <c r="V12" s="20">
        <v>0</v>
      </c>
      <c r="X12" s="20">
        <v>0</v>
      </c>
      <c r="Z12" s="20">
        <v>90000</v>
      </c>
      <c r="AB12" s="20">
        <v>90000000000</v>
      </c>
      <c r="AD12" s="20">
        <v>0</v>
      </c>
      <c r="AF12" s="20">
        <v>0</v>
      </c>
      <c r="AH12" s="20">
        <v>0</v>
      </c>
      <c r="AJ12" s="20">
        <v>0</v>
      </c>
      <c r="AL12" s="21">
        <f>AJ12/سهام!$AB$28</f>
        <v>0</v>
      </c>
    </row>
    <row r="13" spans="1:38" x14ac:dyDescent="0.75">
      <c r="A13" s="137" t="s">
        <v>110</v>
      </c>
      <c r="B13" s="137"/>
      <c r="D13" s="28" t="s">
        <v>99</v>
      </c>
      <c r="F13" s="28" t="s">
        <v>99</v>
      </c>
      <c r="H13" s="28" t="s">
        <v>111</v>
      </c>
      <c r="J13" s="28" t="s">
        <v>112</v>
      </c>
      <c r="L13" s="35">
        <v>23</v>
      </c>
      <c r="N13" s="35">
        <v>23</v>
      </c>
      <c r="P13" s="20">
        <v>5000</v>
      </c>
      <c r="R13" s="20">
        <v>4500815625</v>
      </c>
      <c r="T13" s="20">
        <v>4658965309</v>
      </c>
      <c r="V13" s="20">
        <v>0</v>
      </c>
      <c r="X13" s="20">
        <v>0</v>
      </c>
      <c r="Z13" s="20">
        <v>0</v>
      </c>
      <c r="AB13" s="20">
        <v>0</v>
      </c>
      <c r="AD13" s="20">
        <v>5000</v>
      </c>
      <c r="AF13" s="20">
        <v>932300</v>
      </c>
      <c r="AH13" s="20">
        <v>4500815625</v>
      </c>
      <c r="AJ13" s="20">
        <v>4658965309</v>
      </c>
      <c r="AL13" s="21">
        <f>AJ13/سهام!$AB$28</f>
        <v>2.6552874557828262E-5</v>
      </c>
    </row>
    <row r="14" spans="1:38" x14ac:dyDescent="0.75">
      <c r="A14" s="137" t="s">
        <v>113</v>
      </c>
      <c r="B14" s="137"/>
      <c r="D14" s="28" t="s">
        <v>99</v>
      </c>
      <c r="F14" s="28" t="s">
        <v>99</v>
      </c>
      <c r="H14" s="28" t="s">
        <v>114</v>
      </c>
      <c r="J14" s="28" t="s">
        <v>115</v>
      </c>
      <c r="L14" s="35">
        <v>18</v>
      </c>
      <c r="N14" s="35">
        <v>18</v>
      </c>
      <c r="P14" s="20">
        <v>225000</v>
      </c>
      <c r="R14" s="20">
        <v>169126661999</v>
      </c>
      <c r="T14" s="20">
        <v>184734745832</v>
      </c>
      <c r="V14" s="20">
        <v>0</v>
      </c>
      <c r="X14" s="20">
        <v>0</v>
      </c>
      <c r="Z14" s="20">
        <v>0</v>
      </c>
      <c r="AB14" s="20">
        <v>0</v>
      </c>
      <c r="AD14" s="20">
        <v>225000</v>
      </c>
      <c r="AF14" s="20">
        <v>821490</v>
      </c>
      <c r="AH14" s="20">
        <v>169126661999</v>
      </c>
      <c r="AJ14" s="20">
        <v>184734745832</v>
      </c>
      <c r="AL14" s="21">
        <f>AJ14/سهام!$AB$28</f>
        <v>1.0528600681086085E-3</v>
      </c>
    </row>
    <row r="15" spans="1:38" x14ac:dyDescent="0.75">
      <c r="A15" s="137" t="s">
        <v>116</v>
      </c>
      <c r="B15" s="137"/>
      <c r="D15" s="28" t="s">
        <v>99</v>
      </c>
      <c r="F15" s="28" t="s">
        <v>99</v>
      </c>
      <c r="H15" s="28" t="s">
        <v>117</v>
      </c>
      <c r="J15" s="28" t="s">
        <v>118</v>
      </c>
      <c r="L15" s="35">
        <v>23</v>
      </c>
      <c r="N15" s="35">
        <v>23</v>
      </c>
      <c r="P15" s="20">
        <v>1579612</v>
      </c>
      <c r="R15" s="20">
        <v>1499999555200</v>
      </c>
      <c r="T15" s="20">
        <v>1405563872443</v>
      </c>
      <c r="V15" s="20">
        <v>0</v>
      </c>
      <c r="X15" s="20">
        <v>0</v>
      </c>
      <c r="Z15" s="20">
        <v>0</v>
      </c>
      <c r="AB15" s="20">
        <v>0</v>
      </c>
      <c r="AD15" s="20">
        <v>1579612</v>
      </c>
      <c r="AF15" s="20">
        <v>890300</v>
      </c>
      <c r="AH15" s="20">
        <v>1499999555200</v>
      </c>
      <c r="AJ15" s="20">
        <v>1405563872443</v>
      </c>
      <c r="AL15" s="21">
        <f>AJ15/سهام!$AB$28</f>
        <v>8.0107403066293804E-3</v>
      </c>
    </row>
    <row r="16" spans="1:38" x14ac:dyDescent="0.75">
      <c r="A16" s="137" t="s">
        <v>119</v>
      </c>
      <c r="B16" s="137"/>
      <c r="D16" s="28" t="s">
        <v>99</v>
      </c>
      <c r="F16" s="28" t="s">
        <v>99</v>
      </c>
      <c r="H16" s="28" t="s">
        <v>120</v>
      </c>
      <c r="J16" s="28" t="s">
        <v>121</v>
      </c>
      <c r="L16" s="35">
        <v>23</v>
      </c>
      <c r="N16" s="35">
        <v>23</v>
      </c>
      <c r="P16" s="20">
        <v>347720</v>
      </c>
      <c r="R16" s="20">
        <v>318223572190</v>
      </c>
      <c r="T16" s="20">
        <v>325619102286</v>
      </c>
      <c r="V16" s="20">
        <v>0</v>
      </c>
      <c r="X16" s="20">
        <v>0</v>
      </c>
      <c r="Z16" s="20">
        <v>0</v>
      </c>
      <c r="AB16" s="20">
        <v>0</v>
      </c>
      <c r="AD16" s="20">
        <v>347720</v>
      </c>
      <c r="AF16" s="20">
        <v>936950</v>
      </c>
      <c r="AH16" s="20">
        <v>318223572190</v>
      </c>
      <c r="AJ16" s="20">
        <v>325619102286</v>
      </c>
      <c r="AL16" s="21">
        <f>AJ16/سهام!$AB$28</f>
        <v>1.8558032960517175E-3</v>
      </c>
    </row>
    <row r="17" spans="1:38" x14ac:dyDescent="0.75">
      <c r="A17" s="137" t="s">
        <v>122</v>
      </c>
      <c r="B17" s="137"/>
      <c r="D17" s="28" t="s">
        <v>99</v>
      </c>
      <c r="F17" s="28" t="s">
        <v>99</v>
      </c>
      <c r="H17" s="28" t="s">
        <v>123</v>
      </c>
      <c r="J17" s="28" t="s">
        <v>124</v>
      </c>
      <c r="L17" s="35">
        <v>23</v>
      </c>
      <c r="N17" s="35">
        <v>23</v>
      </c>
      <c r="P17" s="20">
        <v>5000</v>
      </c>
      <c r="R17" s="20">
        <v>4221597081</v>
      </c>
      <c r="T17" s="20">
        <v>3914770185</v>
      </c>
      <c r="V17" s="20">
        <v>0</v>
      </c>
      <c r="X17" s="20">
        <v>0</v>
      </c>
      <c r="Z17" s="20">
        <v>0</v>
      </c>
      <c r="AB17" s="20">
        <v>0</v>
      </c>
      <c r="AD17" s="20">
        <v>5000</v>
      </c>
      <c r="AF17" s="20">
        <v>816000</v>
      </c>
      <c r="AH17" s="20">
        <v>4221597081</v>
      </c>
      <c r="AJ17" s="20">
        <v>4077781500</v>
      </c>
      <c r="AL17" s="21">
        <f>AJ17/سهام!$AB$28</f>
        <v>2.3240529487216402E-5</v>
      </c>
    </row>
    <row r="18" spans="1:38" x14ac:dyDescent="0.75">
      <c r="A18" s="137" t="s">
        <v>125</v>
      </c>
      <c r="B18" s="137"/>
      <c r="D18" s="28" t="s">
        <v>99</v>
      </c>
      <c r="F18" s="28" t="s">
        <v>99</v>
      </c>
      <c r="H18" s="28" t="s">
        <v>126</v>
      </c>
      <c r="J18" s="28" t="s">
        <v>127</v>
      </c>
      <c r="L18" s="35">
        <v>23</v>
      </c>
      <c r="N18" s="35">
        <v>23</v>
      </c>
      <c r="P18" s="20">
        <v>583960</v>
      </c>
      <c r="R18" s="20">
        <v>553010120000</v>
      </c>
      <c r="T18" s="20">
        <v>486057450473</v>
      </c>
      <c r="V18" s="20">
        <v>0</v>
      </c>
      <c r="X18" s="20">
        <v>0</v>
      </c>
      <c r="Z18" s="20">
        <v>0</v>
      </c>
      <c r="AB18" s="20">
        <v>0</v>
      </c>
      <c r="AD18" s="20">
        <v>583960</v>
      </c>
      <c r="AF18" s="20">
        <v>834300</v>
      </c>
      <c r="AH18" s="20">
        <v>553010120000</v>
      </c>
      <c r="AJ18" s="20">
        <v>486932914181</v>
      </c>
      <c r="AL18" s="21">
        <f>AJ18/سهام!$AB$28</f>
        <v>2.7751802666032359E-3</v>
      </c>
    </row>
    <row r="19" spans="1:38" x14ac:dyDescent="0.75">
      <c r="A19" s="137" t="s">
        <v>128</v>
      </c>
      <c r="B19" s="137"/>
      <c r="D19" s="28" t="s">
        <v>99</v>
      </c>
      <c r="F19" s="28" t="s">
        <v>99</v>
      </c>
      <c r="H19" s="28" t="s">
        <v>129</v>
      </c>
      <c r="J19" s="28" t="s">
        <v>130</v>
      </c>
      <c r="L19" s="35">
        <v>23</v>
      </c>
      <c r="N19" s="35">
        <v>23</v>
      </c>
      <c r="P19" s="20">
        <v>123150</v>
      </c>
      <c r="R19" s="20">
        <v>117004815000</v>
      </c>
      <c r="T19" s="20">
        <v>97752548134</v>
      </c>
      <c r="V19" s="20">
        <v>0</v>
      </c>
      <c r="X19" s="20">
        <v>0</v>
      </c>
      <c r="Z19" s="20">
        <v>0</v>
      </c>
      <c r="AB19" s="20">
        <v>0</v>
      </c>
      <c r="AD19" s="20">
        <v>123150</v>
      </c>
      <c r="AF19" s="20">
        <v>840290</v>
      </c>
      <c r="AH19" s="20">
        <v>117004815000</v>
      </c>
      <c r="AJ19" s="20">
        <v>103425445318</v>
      </c>
      <c r="AL19" s="21">
        <f>AJ19/سهام!$AB$28</f>
        <v>5.8945338577887671E-4</v>
      </c>
    </row>
    <row r="20" spans="1:38" x14ac:dyDescent="0.75">
      <c r="A20" s="137" t="s">
        <v>131</v>
      </c>
      <c r="B20" s="137"/>
      <c r="D20" s="28" t="s">
        <v>99</v>
      </c>
      <c r="F20" s="28" t="s">
        <v>99</v>
      </c>
      <c r="H20" s="28" t="s">
        <v>129</v>
      </c>
      <c r="J20" s="28" t="s">
        <v>132</v>
      </c>
      <c r="L20" s="35">
        <v>23</v>
      </c>
      <c r="N20" s="35">
        <v>23</v>
      </c>
      <c r="P20" s="20">
        <v>108332</v>
      </c>
      <c r="R20" s="20">
        <v>100000185880</v>
      </c>
      <c r="T20" s="20">
        <v>85501097245</v>
      </c>
      <c r="V20" s="20">
        <v>0</v>
      </c>
      <c r="X20" s="20">
        <v>0</v>
      </c>
      <c r="Z20" s="20">
        <v>0</v>
      </c>
      <c r="AB20" s="20">
        <v>0</v>
      </c>
      <c r="AD20" s="20">
        <v>108332</v>
      </c>
      <c r="AF20" s="20">
        <v>795040</v>
      </c>
      <c r="AH20" s="20">
        <v>100000185880</v>
      </c>
      <c r="AJ20" s="20">
        <v>86081441031</v>
      </c>
      <c r="AL20" s="21">
        <f>AJ20/سهام!$AB$28</f>
        <v>4.9060457716604852E-4</v>
      </c>
    </row>
    <row r="21" spans="1:38" x14ac:dyDescent="0.75">
      <c r="A21" s="137" t="s">
        <v>133</v>
      </c>
      <c r="B21" s="137"/>
      <c r="D21" s="28" t="s">
        <v>99</v>
      </c>
      <c r="F21" s="28" t="s">
        <v>99</v>
      </c>
      <c r="H21" s="28" t="s">
        <v>129</v>
      </c>
      <c r="J21" s="28" t="s">
        <v>134</v>
      </c>
      <c r="L21" s="35">
        <v>23</v>
      </c>
      <c r="N21" s="35">
        <v>23</v>
      </c>
      <c r="P21" s="20">
        <v>357833</v>
      </c>
      <c r="R21" s="20">
        <v>276769512180</v>
      </c>
      <c r="T21" s="20">
        <v>280352763949</v>
      </c>
      <c r="V21" s="20">
        <v>0</v>
      </c>
      <c r="X21" s="20">
        <v>0</v>
      </c>
      <c r="Z21" s="20">
        <v>0</v>
      </c>
      <c r="AB21" s="20">
        <v>0</v>
      </c>
      <c r="AD21" s="20">
        <v>357833</v>
      </c>
      <c r="AF21" s="20">
        <v>783900</v>
      </c>
      <c r="AH21" s="20">
        <v>276769512180</v>
      </c>
      <c r="AJ21" s="20">
        <v>280352763949</v>
      </c>
      <c r="AL21" s="21">
        <f>AJ21/سهام!$AB$28</f>
        <v>1.5978165277809402E-3</v>
      </c>
    </row>
    <row r="22" spans="1:38" x14ac:dyDescent="0.75">
      <c r="A22" s="137" t="s">
        <v>135</v>
      </c>
      <c r="B22" s="137"/>
      <c r="D22" s="28" t="s">
        <v>99</v>
      </c>
      <c r="F22" s="28" t="s">
        <v>99</v>
      </c>
      <c r="H22" s="28" t="s">
        <v>136</v>
      </c>
      <c r="J22" s="28" t="s">
        <v>137</v>
      </c>
      <c r="L22" s="35">
        <v>23</v>
      </c>
      <c r="N22" s="35">
        <v>23</v>
      </c>
      <c r="P22" s="20">
        <v>862970</v>
      </c>
      <c r="R22" s="20">
        <v>820061497495</v>
      </c>
      <c r="T22" s="20">
        <v>712943128267</v>
      </c>
      <c r="V22" s="20">
        <v>0</v>
      </c>
      <c r="X22" s="20">
        <v>0</v>
      </c>
      <c r="Z22" s="20">
        <v>0</v>
      </c>
      <c r="AB22" s="20">
        <v>0</v>
      </c>
      <c r="AD22" s="20">
        <v>862970</v>
      </c>
      <c r="AF22" s="20">
        <v>846140</v>
      </c>
      <c r="AH22" s="20">
        <v>820061497495</v>
      </c>
      <c r="AJ22" s="20">
        <v>729796393119</v>
      </c>
      <c r="AL22" s="21">
        <f>AJ22/سهام!$AB$28</f>
        <v>4.1593338421752838E-3</v>
      </c>
    </row>
    <row r="23" spans="1:38" x14ac:dyDescent="0.75">
      <c r="A23" s="137" t="s">
        <v>138</v>
      </c>
      <c r="B23" s="137"/>
      <c r="D23" s="28" t="s">
        <v>99</v>
      </c>
      <c r="F23" s="28" t="s">
        <v>99</v>
      </c>
      <c r="H23" s="28" t="s">
        <v>139</v>
      </c>
      <c r="J23" s="28" t="s">
        <v>140</v>
      </c>
      <c r="L23" s="35">
        <v>23</v>
      </c>
      <c r="N23" s="35">
        <v>23</v>
      </c>
      <c r="P23" s="20">
        <v>1575465</v>
      </c>
      <c r="R23" s="20">
        <v>1500000226500</v>
      </c>
      <c r="T23" s="20">
        <v>1311648747974</v>
      </c>
      <c r="V23" s="20">
        <v>0</v>
      </c>
      <c r="X23" s="20">
        <v>0</v>
      </c>
      <c r="Z23" s="20">
        <v>0</v>
      </c>
      <c r="AB23" s="20">
        <v>0</v>
      </c>
      <c r="AD23" s="20">
        <v>1575465</v>
      </c>
      <c r="AF23" s="20">
        <v>835100</v>
      </c>
      <c r="AH23" s="20">
        <v>1500000226500</v>
      </c>
      <c r="AJ23" s="20">
        <v>1314955425490</v>
      </c>
      <c r="AL23" s="21">
        <f>AJ23/سهام!$AB$28</f>
        <v>7.4943349319907242E-3</v>
      </c>
    </row>
    <row r="24" spans="1:38" x14ac:dyDescent="0.75">
      <c r="A24" s="137" t="s">
        <v>141</v>
      </c>
      <c r="B24" s="137"/>
      <c r="D24" s="28" t="s">
        <v>99</v>
      </c>
      <c r="F24" s="28" t="s">
        <v>99</v>
      </c>
      <c r="H24" s="28" t="s">
        <v>139</v>
      </c>
      <c r="J24" s="28" t="s">
        <v>142</v>
      </c>
      <c r="L24" s="35">
        <v>23</v>
      </c>
      <c r="N24" s="35">
        <v>23</v>
      </c>
      <c r="P24" s="20">
        <v>18502081</v>
      </c>
      <c r="R24" s="20">
        <v>15922076169922</v>
      </c>
      <c r="T24" s="20">
        <v>14243293864879</v>
      </c>
      <c r="V24" s="20">
        <v>0</v>
      </c>
      <c r="X24" s="20">
        <v>0</v>
      </c>
      <c r="Z24" s="20">
        <v>0</v>
      </c>
      <c r="AB24" s="20">
        <v>0</v>
      </c>
      <c r="AD24" s="20">
        <v>18502081</v>
      </c>
      <c r="AF24" s="20">
        <v>733495</v>
      </c>
      <c r="AH24" s="20">
        <v>15922076169922</v>
      </c>
      <c r="AJ24" s="20">
        <v>13563804571847</v>
      </c>
      <c r="AL24" s="21">
        <f>AJ24/سهام!$AB$28</f>
        <v>7.7304289136348001E-2</v>
      </c>
    </row>
    <row r="25" spans="1:38" x14ac:dyDescent="0.75">
      <c r="A25" s="137" t="s">
        <v>143</v>
      </c>
      <c r="B25" s="137"/>
      <c r="D25" s="28" t="s">
        <v>99</v>
      </c>
      <c r="F25" s="28" t="s">
        <v>99</v>
      </c>
      <c r="H25" s="28" t="s">
        <v>144</v>
      </c>
      <c r="J25" s="28" t="s">
        <v>145</v>
      </c>
      <c r="L25" s="35">
        <v>23</v>
      </c>
      <c r="N25" s="35">
        <v>23</v>
      </c>
      <c r="P25" s="20">
        <v>1002556</v>
      </c>
      <c r="R25" s="20">
        <v>933951092920</v>
      </c>
      <c r="T25" s="20">
        <v>797320081658</v>
      </c>
      <c r="V25" s="20">
        <v>0</v>
      </c>
      <c r="X25" s="20">
        <v>0</v>
      </c>
      <c r="Z25" s="20">
        <v>0</v>
      </c>
      <c r="AB25" s="20">
        <v>0</v>
      </c>
      <c r="AD25" s="20">
        <v>1002556</v>
      </c>
      <c r="AF25" s="20">
        <v>819590</v>
      </c>
      <c r="AH25" s="20">
        <v>933951092920</v>
      </c>
      <c r="AJ25" s="20">
        <v>821238080890</v>
      </c>
      <c r="AL25" s="21">
        <f>AJ25/سهام!$AB$28</f>
        <v>4.6804881122122543E-3</v>
      </c>
    </row>
    <row r="26" spans="1:38" x14ac:dyDescent="0.75">
      <c r="A26" s="137" t="s">
        <v>146</v>
      </c>
      <c r="B26" s="137"/>
      <c r="D26" s="28" t="s">
        <v>99</v>
      </c>
      <c r="F26" s="28" t="s">
        <v>99</v>
      </c>
      <c r="H26" s="28" t="s">
        <v>147</v>
      </c>
      <c r="J26" s="28" t="s">
        <v>148</v>
      </c>
      <c r="L26" s="35">
        <v>23</v>
      </c>
      <c r="N26" s="35">
        <v>23</v>
      </c>
      <c r="P26" s="20">
        <v>256590</v>
      </c>
      <c r="R26" s="20">
        <v>240001456500</v>
      </c>
      <c r="T26" s="20">
        <v>211048486352</v>
      </c>
      <c r="V26" s="20">
        <v>0</v>
      </c>
      <c r="X26" s="20">
        <v>0</v>
      </c>
      <c r="Z26" s="20">
        <v>0</v>
      </c>
      <c r="AB26" s="20">
        <v>0</v>
      </c>
      <c r="AD26" s="20">
        <v>256590</v>
      </c>
      <c r="AF26" s="20">
        <v>836000</v>
      </c>
      <c r="AH26" s="20">
        <v>240001456500</v>
      </c>
      <c r="AJ26" s="20">
        <v>214392600600</v>
      </c>
      <c r="AL26" s="21">
        <f>AJ26/سهام!$AB$28</f>
        <v>1.2218892935007206E-3</v>
      </c>
    </row>
    <row r="27" spans="1:38" x14ac:dyDescent="0.75">
      <c r="A27" s="137" t="s">
        <v>149</v>
      </c>
      <c r="B27" s="137"/>
      <c r="D27" s="28" t="s">
        <v>99</v>
      </c>
      <c r="F27" s="28" t="s">
        <v>99</v>
      </c>
      <c r="H27" s="28" t="s">
        <v>150</v>
      </c>
      <c r="J27" s="28" t="s">
        <v>151</v>
      </c>
      <c r="L27" s="35">
        <v>23</v>
      </c>
      <c r="N27" s="35">
        <v>23</v>
      </c>
      <c r="P27" s="20">
        <v>2418000</v>
      </c>
      <c r="R27" s="20">
        <v>2064738161605</v>
      </c>
      <c r="T27" s="20">
        <v>1893714532515</v>
      </c>
      <c r="V27" s="20">
        <v>0</v>
      </c>
      <c r="X27" s="20">
        <v>0</v>
      </c>
      <c r="Z27" s="20">
        <v>0</v>
      </c>
      <c r="AB27" s="20">
        <v>0</v>
      </c>
      <c r="AD27" s="20">
        <v>2418000</v>
      </c>
      <c r="AF27" s="20">
        <v>791100</v>
      </c>
      <c r="AH27" s="20">
        <v>2064738161605</v>
      </c>
      <c r="AJ27" s="20">
        <v>1911839671608</v>
      </c>
      <c r="AL27" s="21">
        <f>AJ27/سهام!$AB$28</f>
        <v>1.0896161617005679E-2</v>
      </c>
    </row>
    <row r="28" spans="1:38" x14ac:dyDescent="0.75">
      <c r="A28" s="137" t="s">
        <v>152</v>
      </c>
      <c r="B28" s="137"/>
      <c r="D28" s="28" t="s">
        <v>99</v>
      </c>
      <c r="F28" s="28" t="s">
        <v>99</v>
      </c>
      <c r="H28" s="28" t="s">
        <v>153</v>
      </c>
      <c r="J28" s="28" t="s">
        <v>154</v>
      </c>
      <c r="L28" s="35">
        <v>23</v>
      </c>
      <c r="N28" s="35">
        <v>23</v>
      </c>
      <c r="P28" s="20">
        <v>4783460</v>
      </c>
      <c r="R28" s="20">
        <v>4372928360000</v>
      </c>
      <c r="T28" s="20">
        <v>3628031341056</v>
      </c>
      <c r="V28" s="20">
        <v>0</v>
      </c>
      <c r="X28" s="20">
        <v>0</v>
      </c>
      <c r="Z28" s="20">
        <v>0</v>
      </c>
      <c r="AB28" s="20">
        <v>0</v>
      </c>
      <c r="AD28" s="20">
        <v>4783460</v>
      </c>
      <c r="AF28" s="20">
        <v>808410</v>
      </c>
      <c r="AH28" s="20">
        <v>4372928360000</v>
      </c>
      <c r="AJ28" s="20">
        <v>3864894219036</v>
      </c>
      <c r="AL28" s="21">
        <f>AJ28/سهام!$AB$28</f>
        <v>2.2027219472764384E-2</v>
      </c>
    </row>
    <row r="29" spans="1:38" x14ac:dyDescent="0.75">
      <c r="A29" s="137" t="s">
        <v>155</v>
      </c>
      <c r="B29" s="137"/>
      <c r="D29" s="28" t="s">
        <v>99</v>
      </c>
      <c r="F29" s="28" t="s">
        <v>99</v>
      </c>
      <c r="H29" s="28" t="s">
        <v>153</v>
      </c>
      <c r="J29" s="28" t="s">
        <v>156</v>
      </c>
      <c r="L29" s="35">
        <v>23</v>
      </c>
      <c r="N29" s="35">
        <v>23</v>
      </c>
      <c r="P29" s="20">
        <v>2800627</v>
      </c>
      <c r="R29" s="20">
        <v>2446981861201</v>
      </c>
      <c r="T29" s="20">
        <v>2191698556550</v>
      </c>
      <c r="V29" s="20">
        <v>0</v>
      </c>
      <c r="X29" s="20">
        <v>0</v>
      </c>
      <c r="Z29" s="20">
        <v>0</v>
      </c>
      <c r="AB29" s="20">
        <v>0</v>
      </c>
      <c r="AD29" s="20">
        <v>2800627</v>
      </c>
      <c r="AF29" s="20">
        <v>782500</v>
      </c>
      <c r="AH29" s="20">
        <v>2446981861201</v>
      </c>
      <c r="AJ29" s="20">
        <v>2190299004471</v>
      </c>
      <c r="AL29" s="21">
        <f>AJ29/سهام!$AB$28</f>
        <v>1.2483186899354222E-2</v>
      </c>
    </row>
    <row r="30" spans="1:38" x14ac:dyDescent="0.75">
      <c r="A30" s="137" t="s">
        <v>157</v>
      </c>
      <c r="B30" s="137"/>
      <c r="D30" s="28" t="s">
        <v>99</v>
      </c>
      <c r="F30" s="28" t="s">
        <v>99</v>
      </c>
      <c r="H30" s="28" t="s">
        <v>153</v>
      </c>
      <c r="J30" s="28" t="s">
        <v>158</v>
      </c>
      <c r="L30" s="35">
        <v>23</v>
      </c>
      <c r="N30" s="35">
        <v>23</v>
      </c>
      <c r="P30" s="20">
        <v>4078762</v>
      </c>
      <c r="R30" s="20">
        <v>3400737665293</v>
      </c>
      <c r="T30" s="20">
        <v>3204979028940</v>
      </c>
      <c r="V30" s="20">
        <v>0</v>
      </c>
      <c r="X30" s="20">
        <v>0</v>
      </c>
      <c r="Z30" s="20">
        <v>0</v>
      </c>
      <c r="AB30" s="20">
        <v>0</v>
      </c>
      <c r="AD30" s="20">
        <v>4078762</v>
      </c>
      <c r="AF30" s="20">
        <v>785760</v>
      </c>
      <c r="AH30" s="20">
        <v>3400737665293</v>
      </c>
      <c r="AJ30" s="20">
        <v>3203185349504</v>
      </c>
      <c r="AL30" s="21">
        <f>AJ30/سهام!$AB$28</f>
        <v>1.8255937344403395E-2</v>
      </c>
    </row>
    <row r="31" spans="1:38" x14ac:dyDescent="0.75">
      <c r="A31" s="137" t="s">
        <v>159</v>
      </c>
      <c r="B31" s="137"/>
      <c r="D31" s="28" t="s">
        <v>99</v>
      </c>
      <c r="F31" s="28" t="s">
        <v>99</v>
      </c>
      <c r="H31" s="28" t="s">
        <v>160</v>
      </c>
      <c r="J31" s="28" t="s">
        <v>161</v>
      </c>
      <c r="L31" s="35">
        <v>23</v>
      </c>
      <c r="N31" s="35">
        <v>23</v>
      </c>
      <c r="P31" s="20">
        <v>4800</v>
      </c>
      <c r="R31" s="20">
        <v>4119890010</v>
      </c>
      <c r="T31" s="20">
        <v>3949067526</v>
      </c>
      <c r="V31" s="20">
        <v>9485000</v>
      </c>
      <c r="X31" s="20">
        <v>7492425358416</v>
      </c>
      <c r="Z31" s="20">
        <v>0</v>
      </c>
      <c r="AB31" s="20">
        <v>0</v>
      </c>
      <c r="AD31" s="20">
        <v>9489800</v>
      </c>
      <c r="AF31" s="20">
        <v>790000</v>
      </c>
      <c r="AH31" s="20">
        <v>7496545248426</v>
      </c>
      <c r="AJ31" s="20">
        <v>7492865537787</v>
      </c>
      <c r="AL31" s="21">
        <f>AJ31/سهام!$AB$28</f>
        <v>4.2704142552681242E-2</v>
      </c>
    </row>
    <row r="32" spans="1:38" x14ac:dyDescent="0.75">
      <c r="A32" s="137" t="s">
        <v>162</v>
      </c>
      <c r="B32" s="137"/>
      <c r="D32" s="28" t="s">
        <v>99</v>
      </c>
      <c r="F32" s="28" t="s">
        <v>99</v>
      </c>
      <c r="H32" s="28" t="s">
        <v>163</v>
      </c>
      <c r="J32" s="28" t="s">
        <v>164</v>
      </c>
      <c r="L32" s="35">
        <v>23</v>
      </c>
      <c r="N32" s="35">
        <v>23</v>
      </c>
      <c r="P32" s="20">
        <v>302187</v>
      </c>
      <c r="R32" s="20">
        <v>270001062630</v>
      </c>
      <c r="T32" s="20">
        <v>243605457927</v>
      </c>
      <c r="V32" s="20">
        <v>0</v>
      </c>
      <c r="X32" s="20">
        <v>0</v>
      </c>
      <c r="Z32" s="20">
        <v>0</v>
      </c>
      <c r="AB32" s="20">
        <v>0</v>
      </c>
      <c r="AD32" s="20">
        <v>302187</v>
      </c>
      <c r="AF32" s="20">
        <v>806580</v>
      </c>
      <c r="AH32" s="20">
        <v>270001062630</v>
      </c>
      <c r="AJ32" s="20">
        <v>243605457927</v>
      </c>
      <c r="AL32" s="21">
        <f>AJ32/سهام!$AB$28</f>
        <v>1.3883823417707147E-3</v>
      </c>
    </row>
    <row r="33" spans="1:38" x14ac:dyDescent="0.75">
      <c r="A33" s="137" t="s">
        <v>165</v>
      </c>
      <c r="B33" s="137"/>
      <c r="D33" s="28" t="s">
        <v>99</v>
      </c>
      <c r="F33" s="28" t="s">
        <v>99</v>
      </c>
      <c r="H33" s="28" t="s">
        <v>166</v>
      </c>
      <c r="J33" s="28" t="s">
        <v>167</v>
      </c>
      <c r="L33" s="35">
        <v>23</v>
      </c>
      <c r="N33" s="35">
        <v>23</v>
      </c>
      <c r="P33" s="20">
        <v>595000</v>
      </c>
      <c r="R33" s="20">
        <v>595000000000</v>
      </c>
      <c r="T33" s="20">
        <v>594676468750</v>
      </c>
      <c r="V33" s="20">
        <v>0</v>
      </c>
      <c r="X33" s="20">
        <v>0</v>
      </c>
      <c r="Z33" s="20">
        <v>0</v>
      </c>
      <c r="AB33" s="20">
        <v>0</v>
      </c>
      <c r="AD33" s="20">
        <v>595000</v>
      </c>
      <c r="AF33" s="20">
        <v>1000000</v>
      </c>
      <c r="AH33" s="20">
        <v>595000000000</v>
      </c>
      <c r="AJ33" s="20">
        <v>594676468750</v>
      </c>
      <c r="AL33" s="21">
        <f>AJ33/سهام!$AB$28</f>
        <v>3.389243883552392E-3</v>
      </c>
    </row>
    <row r="34" spans="1:38" x14ac:dyDescent="0.75">
      <c r="A34" s="137" t="s">
        <v>168</v>
      </c>
      <c r="B34" s="137"/>
      <c r="D34" s="28" t="s">
        <v>99</v>
      </c>
      <c r="F34" s="28" t="s">
        <v>99</v>
      </c>
      <c r="H34" s="28" t="s">
        <v>169</v>
      </c>
      <c r="J34" s="28" t="s">
        <v>170</v>
      </c>
      <c r="L34" s="35">
        <v>2</v>
      </c>
      <c r="N34" s="35">
        <v>2</v>
      </c>
      <c r="P34" s="20">
        <v>0</v>
      </c>
      <c r="R34" s="20">
        <v>0</v>
      </c>
      <c r="T34" s="20">
        <v>0</v>
      </c>
      <c r="V34" s="20">
        <v>1800000</v>
      </c>
      <c r="X34" s="20">
        <v>1755984000000</v>
      </c>
      <c r="Z34" s="20">
        <v>0</v>
      </c>
      <c r="AB34" s="20">
        <v>0</v>
      </c>
      <c r="AD34" s="20">
        <v>1800000</v>
      </c>
      <c r="AF34" s="20">
        <v>975480</v>
      </c>
      <c r="AH34" s="20">
        <v>1755984000000</v>
      </c>
      <c r="AJ34" s="20">
        <v>1754909248950</v>
      </c>
      <c r="AL34" s="21">
        <f>AJ34/سهام!$AB$28</f>
        <v>1.0001766928319054E-2</v>
      </c>
    </row>
    <row r="35" spans="1:38" x14ac:dyDescent="0.75">
      <c r="A35" s="137" t="s">
        <v>171</v>
      </c>
      <c r="B35" s="137"/>
      <c r="D35" s="28" t="s">
        <v>99</v>
      </c>
      <c r="F35" s="28" t="s">
        <v>99</v>
      </c>
      <c r="H35" s="28" t="s">
        <v>172</v>
      </c>
      <c r="J35" s="28" t="s">
        <v>173</v>
      </c>
      <c r="L35" s="35">
        <v>23</v>
      </c>
      <c r="N35" s="35">
        <v>23</v>
      </c>
      <c r="P35" s="20">
        <v>0</v>
      </c>
      <c r="R35" s="20">
        <v>0</v>
      </c>
      <c r="T35" s="20">
        <v>0</v>
      </c>
      <c r="V35" s="20">
        <v>7100000</v>
      </c>
      <c r="X35" s="20">
        <v>6926607870750</v>
      </c>
      <c r="Z35" s="20">
        <v>0</v>
      </c>
      <c r="AB35" s="20">
        <v>0</v>
      </c>
      <c r="AD35" s="20">
        <v>7100000</v>
      </c>
      <c r="AF35" s="20">
        <v>1000000</v>
      </c>
      <c r="AH35" s="20">
        <v>6926607870750</v>
      </c>
      <c r="AJ35" s="20">
        <v>7096139375000</v>
      </c>
      <c r="AL35" s="21">
        <f>AJ35/سهام!$AB$28</f>
        <v>4.0443078274322662E-2</v>
      </c>
    </row>
    <row r="36" spans="1:38" x14ac:dyDescent="0.75">
      <c r="A36" s="137" t="s">
        <v>174</v>
      </c>
      <c r="B36" s="137"/>
      <c r="D36" s="28" t="s">
        <v>99</v>
      </c>
      <c r="F36" s="28" t="s">
        <v>99</v>
      </c>
      <c r="H36" s="28" t="s">
        <v>175</v>
      </c>
      <c r="J36" s="28" t="s">
        <v>176</v>
      </c>
      <c r="L36" s="35">
        <v>23</v>
      </c>
      <c r="N36" s="35">
        <v>23</v>
      </c>
      <c r="P36" s="20">
        <v>0</v>
      </c>
      <c r="R36" s="20">
        <v>0</v>
      </c>
      <c r="T36" s="20">
        <v>0</v>
      </c>
      <c r="V36" s="20">
        <v>1100000</v>
      </c>
      <c r="X36" s="20">
        <v>1073134645125</v>
      </c>
      <c r="Z36" s="20">
        <v>0</v>
      </c>
      <c r="AB36" s="20">
        <v>0</v>
      </c>
      <c r="AD36" s="20">
        <v>1100000</v>
      </c>
      <c r="AF36" s="20">
        <v>975480</v>
      </c>
      <c r="AH36" s="20">
        <v>1073134645125</v>
      </c>
      <c r="AJ36" s="20">
        <v>1072444541025</v>
      </c>
      <c r="AL36" s="21">
        <f>AJ36/سهام!$AB$28</f>
        <v>6.1121909006394215E-3</v>
      </c>
    </row>
    <row r="37" spans="1:38" x14ac:dyDescent="0.75">
      <c r="A37" s="137" t="s">
        <v>177</v>
      </c>
      <c r="B37" s="137"/>
      <c r="D37" s="28" t="s">
        <v>99</v>
      </c>
      <c r="F37" s="28" t="s">
        <v>99</v>
      </c>
      <c r="H37" s="28" t="s">
        <v>178</v>
      </c>
      <c r="J37" s="28" t="s">
        <v>179</v>
      </c>
      <c r="L37" s="35">
        <v>20.5</v>
      </c>
      <c r="N37" s="35">
        <v>20.5</v>
      </c>
      <c r="P37" s="20">
        <v>0</v>
      </c>
      <c r="R37" s="20">
        <v>0</v>
      </c>
      <c r="T37" s="20">
        <v>0</v>
      </c>
      <c r="V37" s="20">
        <v>5000000</v>
      </c>
      <c r="X37" s="20">
        <v>4099050000000</v>
      </c>
      <c r="Z37" s="20">
        <v>0</v>
      </c>
      <c r="AB37" s="20">
        <v>0</v>
      </c>
      <c r="AD37" s="20">
        <v>5000000</v>
      </c>
      <c r="AF37" s="20">
        <v>819750</v>
      </c>
      <c r="AH37" s="20">
        <v>4099050000000</v>
      </c>
      <c r="AJ37" s="20">
        <v>4096521304687</v>
      </c>
      <c r="AL37" s="21">
        <f>AJ37/سهام!$AB$28</f>
        <v>2.3347333391107009E-2</v>
      </c>
    </row>
    <row r="38" spans="1:38" x14ac:dyDescent="0.75">
      <c r="A38" s="137" t="s">
        <v>180</v>
      </c>
      <c r="B38" s="137"/>
      <c r="D38" s="28" t="s">
        <v>181</v>
      </c>
      <c r="F38" s="28" t="s">
        <v>181</v>
      </c>
      <c r="H38" s="28" t="s">
        <v>182</v>
      </c>
      <c r="J38" s="28" t="s">
        <v>183</v>
      </c>
      <c r="L38" s="35">
        <v>23</v>
      </c>
      <c r="N38" s="35">
        <v>23</v>
      </c>
      <c r="P38" s="20">
        <v>5000000</v>
      </c>
      <c r="R38" s="20">
        <v>5000000000000</v>
      </c>
      <c r="T38" s="20">
        <v>5000000000000</v>
      </c>
      <c r="V38" s="20">
        <v>0</v>
      </c>
      <c r="X38" s="20">
        <v>0</v>
      </c>
      <c r="Z38" s="20">
        <v>0</v>
      </c>
      <c r="AB38" s="20">
        <v>0</v>
      </c>
      <c r="AD38" s="20">
        <v>5000000</v>
      </c>
      <c r="AF38" s="20">
        <v>1000000</v>
      </c>
      <c r="AH38" s="20">
        <v>5000000000000</v>
      </c>
      <c r="AJ38" s="20">
        <v>5000000000000</v>
      </c>
      <c r="AL38" s="21">
        <f>AJ38/سهام!$AB$28</f>
        <v>2.8496536029721554E-2</v>
      </c>
    </row>
    <row r="39" spans="1:38" x14ac:dyDescent="0.75">
      <c r="A39" s="137" t="s">
        <v>180</v>
      </c>
      <c r="B39" s="137"/>
      <c r="D39" s="28" t="s">
        <v>181</v>
      </c>
      <c r="F39" s="28" t="s">
        <v>181</v>
      </c>
      <c r="H39" s="28" t="s">
        <v>184</v>
      </c>
      <c r="J39" s="28" t="s">
        <v>185</v>
      </c>
      <c r="L39" s="35">
        <v>23</v>
      </c>
      <c r="N39" s="35">
        <v>23</v>
      </c>
      <c r="P39" s="20">
        <v>8000000</v>
      </c>
      <c r="R39" s="20">
        <v>8000000000000</v>
      </c>
      <c r="T39" s="20">
        <v>8000000000000</v>
      </c>
      <c r="V39" s="20">
        <v>0</v>
      </c>
      <c r="X39" s="20">
        <v>0</v>
      </c>
      <c r="Z39" s="20">
        <v>0</v>
      </c>
      <c r="AB39" s="20">
        <v>0</v>
      </c>
      <c r="AD39" s="20">
        <v>8000000</v>
      </c>
      <c r="AF39" s="20">
        <v>1000000</v>
      </c>
      <c r="AH39" s="20">
        <v>8000000000000</v>
      </c>
      <c r="AJ39" s="20">
        <v>8000000000000</v>
      </c>
      <c r="AL39" s="21">
        <f>AJ39/سهام!$AB$28</f>
        <v>4.5594457647554487E-2</v>
      </c>
    </row>
    <row r="40" spans="1:38" x14ac:dyDescent="0.75">
      <c r="A40" s="137" t="s">
        <v>186</v>
      </c>
      <c r="B40" s="137"/>
      <c r="D40" s="28" t="s">
        <v>181</v>
      </c>
      <c r="F40" s="28" t="s">
        <v>181</v>
      </c>
      <c r="H40" s="28" t="s">
        <v>184</v>
      </c>
      <c r="J40" s="28" t="s">
        <v>185</v>
      </c>
      <c r="L40" s="35">
        <v>23</v>
      </c>
      <c r="N40" s="35">
        <v>23</v>
      </c>
      <c r="P40" s="20">
        <v>7000000</v>
      </c>
      <c r="R40" s="20">
        <v>7000000000000</v>
      </c>
      <c r="T40" s="20">
        <v>7000000000000</v>
      </c>
      <c r="V40" s="20">
        <v>0</v>
      </c>
      <c r="X40" s="20">
        <v>0</v>
      </c>
      <c r="Z40" s="20">
        <v>0</v>
      </c>
      <c r="AB40" s="20">
        <v>0</v>
      </c>
      <c r="AD40" s="20">
        <v>7000000</v>
      </c>
      <c r="AF40" s="20">
        <v>1000000</v>
      </c>
      <c r="AH40" s="20">
        <v>7000000000000</v>
      </c>
      <c r="AJ40" s="20">
        <v>7000000000000</v>
      </c>
      <c r="AL40" s="21">
        <f>AJ40/سهام!$AB$28</f>
        <v>3.9895150441610176E-2</v>
      </c>
    </row>
    <row r="41" spans="1:38" x14ac:dyDescent="0.75">
      <c r="A41" s="137" t="s">
        <v>28</v>
      </c>
      <c r="B41" s="137"/>
      <c r="D41" s="28" t="s">
        <v>56</v>
      </c>
      <c r="F41" s="28" t="s">
        <v>56</v>
      </c>
      <c r="H41" s="28" t="s">
        <v>56</v>
      </c>
      <c r="J41" s="28" t="s">
        <v>56</v>
      </c>
      <c r="L41" s="35" t="s">
        <v>56</v>
      </c>
      <c r="N41" s="35" t="s">
        <v>56</v>
      </c>
      <c r="P41" s="20">
        <v>290776219</v>
      </c>
      <c r="R41" s="20">
        <v>501711699488</v>
      </c>
      <c r="T41" s="20">
        <v>617739558808.88501</v>
      </c>
      <c r="V41" s="20">
        <v>0</v>
      </c>
      <c r="X41" s="20">
        <v>0</v>
      </c>
      <c r="Z41" s="20">
        <v>0</v>
      </c>
      <c r="AB41" s="20">
        <v>0</v>
      </c>
      <c r="AD41" s="20">
        <v>290776219</v>
      </c>
      <c r="AF41" s="20">
        <v>2033</v>
      </c>
      <c r="AH41" s="20">
        <v>501711699488</v>
      </c>
      <c r="AJ41" s="20">
        <v>586578478775.55505</v>
      </c>
      <c r="AL41" s="21">
        <f>AJ41/سهام!$AB$28</f>
        <v>3.3430909509373731E-3</v>
      </c>
    </row>
    <row r="42" spans="1:38" x14ac:dyDescent="0.75">
      <c r="A42" s="137" t="s">
        <v>32</v>
      </c>
      <c r="B42" s="137"/>
      <c r="D42" s="28" t="s">
        <v>56</v>
      </c>
      <c r="F42" s="28" t="s">
        <v>56</v>
      </c>
      <c r="H42" s="28" t="s">
        <v>56</v>
      </c>
      <c r="J42" s="28" t="s">
        <v>56</v>
      </c>
      <c r="L42" s="35" t="s">
        <v>56</v>
      </c>
      <c r="N42" s="35" t="s">
        <v>56</v>
      </c>
      <c r="P42" s="20">
        <v>130000000</v>
      </c>
      <c r="R42" s="20">
        <v>442198029616</v>
      </c>
      <c r="T42" s="20">
        <v>578801013700</v>
      </c>
      <c r="V42" s="20">
        <v>0</v>
      </c>
      <c r="X42" s="20">
        <v>0</v>
      </c>
      <c r="Z42" s="20">
        <v>0</v>
      </c>
      <c r="AB42" s="20">
        <v>0</v>
      </c>
      <c r="AD42" s="20">
        <v>130000000</v>
      </c>
      <c r="AF42" s="20">
        <v>4622</v>
      </c>
      <c r="AH42" s="20">
        <v>500823261616</v>
      </c>
      <c r="AJ42" s="20">
        <v>635529968705</v>
      </c>
      <c r="AL42" s="21">
        <f>AJ42/سهام!$AB$28</f>
        <v>3.6220805302339689E-3</v>
      </c>
    </row>
    <row r="43" spans="1:38" ht="27.75" thickBot="1" x14ac:dyDescent="0.8">
      <c r="A43" s="145" t="s">
        <v>37</v>
      </c>
      <c r="B43" s="145"/>
      <c r="D43" s="20"/>
      <c r="F43" s="20"/>
      <c r="H43" s="20"/>
      <c r="J43" s="20"/>
      <c r="L43" s="20"/>
      <c r="N43" s="20"/>
      <c r="P43" s="20"/>
      <c r="R43" s="23">
        <f>SUM(R9:R42)</f>
        <v>60663064046934</v>
      </c>
      <c r="T43" s="23">
        <f>SUM(T9:T42)</f>
        <v>58031008791019.883</v>
      </c>
      <c r="V43" s="20"/>
      <c r="X43" s="23">
        <f>SUM(X9:X42)</f>
        <v>21347201874291</v>
      </c>
      <c r="Z43" s="23"/>
      <c r="AB43" s="23">
        <f>SUM(AB9:AB42)</f>
        <v>90000000000</v>
      </c>
      <c r="AD43" s="20"/>
      <c r="AF43" s="20"/>
      <c r="AH43" s="23">
        <f>SUM(AH9:AH42)</f>
        <v>81991715911996</v>
      </c>
      <c r="AJ43" s="23">
        <f>SUM(AJ9:AJ42)</f>
        <v>79173878283335.563</v>
      </c>
      <c r="AL43" s="36">
        <f>SUM(AL9:AL42)</f>
        <v>0.45123625502277215</v>
      </c>
    </row>
    <row r="44" spans="1:38" ht="27.75" thickTop="1" x14ac:dyDescent="0.75">
      <c r="A44" s="26"/>
      <c r="B44" s="26"/>
      <c r="C44" s="26"/>
      <c r="E44" s="26"/>
      <c r="F44" s="26"/>
      <c r="H44" s="29"/>
      <c r="J44" s="29"/>
      <c r="L44" s="29"/>
      <c r="N44" s="29"/>
      <c r="P44" s="29"/>
      <c r="R44" s="29"/>
      <c r="T44" s="29"/>
      <c r="V44" s="29"/>
      <c r="X44" s="29"/>
      <c r="Z44" s="29"/>
      <c r="AB44" s="29"/>
    </row>
    <row r="45" spans="1:38" x14ac:dyDescent="0.75">
      <c r="A45" s="37"/>
      <c r="B45" s="37"/>
      <c r="C45" s="37"/>
      <c r="E45" s="38"/>
      <c r="F45" s="38"/>
      <c r="H45" s="20"/>
      <c r="J45" s="20"/>
      <c r="L45" s="20"/>
      <c r="N45" s="20"/>
      <c r="P45" s="20"/>
      <c r="R45" s="20"/>
      <c r="T45" s="20"/>
      <c r="V45" s="20"/>
      <c r="X45" s="20"/>
      <c r="Z45" s="20"/>
      <c r="AB45" s="21"/>
    </row>
    <row r="46" spans="1:38" x14ac:dyDescent="0.75">
      <c r="A46" s="37"/>
      <c r="B46" s="37"/>
      <c r="C46" s="37"/>
      <c r="E46" s="38"/>
      <c r="F46" s="38"/>
      <c r="H46" s="20"/>
      <c r="J46" s="20"/>
      <c r="L46" s="20"/>
      <c r="N46" s="20"/>
      <c r="P46" s="20"/>
      <c r="R46" s="20"/>
      <c r="T46" s="20"/>
      <c r="V46" s="20"/>
      <c r="X46" s="20"/>
      <c r="Z46" s="20"/>
      <c r="AB46" s="21"/>
    </row>
    <row r="48" spans="1:38" x14ac:dyDescent="0.75">
      <c r="A48" s="37"/>
      <c r="B48" s="37"/>
      <c r="C48" s="37"/>
      <c r="E48" s="38"/>
      <c r="F48" s="38"/>
      <c r="H48" s="20"/>
      <c r="J48" s="20"/>
      <c r="L48" s="20"/>
      <c r="N48" s="20"/>
      <c r="P48" s="20"/>
      <c r="R48" s="20"/>
      <c r="T48" s="20"/>
      <c r="V48" s="20"/>
      <c r="X48" s="20"/>
      <c r="Z48" s="20"/>
      <c r="AB48" s="21"/>
    </row>
  </sheetData>
  <mergeCells count="4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1:B41"/>
    <mergeCell ref="A42:B42"/>
    <mergeCell ref="A43:B43"/>
    <mergeCell ref="A36:B36"/>
    <mergeCell ref="A37:B37"/>
    <mergeCell ref="A38:B38"/>
    <mergeCell ref="A39:B39"/>
    <mergeCell ref="A40:B4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5"/>
  <sheetViews>
    <sheetView rightToLeft="1" workbookViewId="0">
      <selection activeCell="M33" sqref="M33"/>
    </sheetView>
  </sheetViews>
  <sheetFormatPr defaultColWidth="9.140625" defaultRowHeight="27" x14ac:dyDescent="0.75"/>
  <cols>
    <col min="1" max="1" width="35" style="14" bestFit="1" customWidth="1"/>
    <col min="2" max="2" width="1.28515625" style="14" customWidth="1"/>
    <col min="3" max="3" width="13" style="14" bestFit="1" customWidth="1"/>
    <col min="4" max="4" width="1.28515625" style="14" customWidth="1"/>
    <col min="5" max="5" width="14.42578125" style="14" bestFit="1" customWidth="1"/>
    <col min="6" max="6" width="1.28515625" style="14" customWidth="1"/>
    <col min="7" max="7" width="20.28515625" style="14" bestFit="1" customWidth="1"/>
    <col min="8" max="8" width="1.28515625" style="14" customWidth="1"/>
    <col min="9" max="9" width="15.28515625" style="14" bestFit="1" customWidth="1"/>
    <col min="10" max="10" width="1.28515625" style="14" customWidth="1"/>
    <col min="11" max="11" width="35.7109375" style="14" bestFit="1" customWidth="1"/>
    <col min="12" max="12" width="1.28515625" style="14" customWidth="1"/>
    <col min="13" max="13" width="14" style="14" bestFit="1" customWidth="1"/>
    <col min="14" max="14" width="0.28515625" style="14" customWidth="1"/>
    <col min="15" max="15" width="9.140625" style="14"/>
    <col min="16" max="16" width="20.85546875" style="14" bestFit="1" customWidth="1"/>
    <col min="17" max="16384" width="9.140625" style="14"/>
  </cols>
  <sheetData>
    <row r="1" spans="1:16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6" x14ac:dyDescent="0.7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6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6" x14ac:dyDescent="0.75">
      <c r="A4" s="141" t="s">
        <v>187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</row>
    <row r="5" spans="1:16" x14ac:dyDescent="0.75">
      <c r="A5" s="141" t="s">
        <v>188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7" spans="1:16" x14ac:dyDescent="0.75">
      <c r="C7" s="143" t="s">
        <v>9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</row>
    <row r="8" spans="1:16" x14ac:dyDescent="0.75">
      <c r="A8" s="17" t="s">
        <v>189</v>
      </c>
      <c r="C8" s="18" t="s">
        <v>13</v>
      </c>
      <c r="D8" s="16"/>
      <c r="E8" s="18" t="s">
        <v>190</v>
      </c>
      <c r="F8" s="16"/>
      <c r="G8" s="18" t="s">
        <v>191</v>
      </c>
      <c r="H8" s="16"/>
      <c r="I8" s="18" t="s">
        <v>192</v>
      </c>
      <c r="J8" s="16"/>
      <c r="K8" s="18" t="s">
        <v>193</v>
      </c>
      <c r="L8" s="16"/>
      <c r="M8" s="18" t="s">
        <v>194</v>
      </c>
    </row>
    <row r="9" spans="1:16" x14ac:dyDescent="0.75">
      <c r="A9" s="39" t="s">
        <v>141</v>
      </c>
      <c r="C9" s="19">
        <v>18502081</v>
      </c>
      <c r="E9" s="19">
        <v>794600</v>
      </c>
      <c r="G9" s="19">
        <v>733495</v>
      </c>
      <c r="I9" s="34" t="s">
        <v>195</v>
      </c>
      <c r="K9" s="40">
        <f>C9*G9</f>
        <v>13571183903095</v>
      </c>
      <c r="M9" s="39" t="s">
        <v>196</v>
      </c>
      <c r="O9" s="42"/>
      <c r="P9" s="24"/>
    </row>
    <row r="10" spans="1:16" x14ac:dyDescent="0.75">
      <c r="A10" s="25" t="s">
        <v>37</v>
      </c>
      <c r="C10" s="20"/>
      <c r="E10" s="20"/>
      <c r="G10" s="20"/>
      <c r="I10" s="20"/>
      <c r="K10" s="23">
        <f>SUM(K9)</f>
        <v>13571183903095</v>
      </c>
      <c r="M10" s="23"/>
      <c r="P10" s="43"/>
    </row>
    <row r="14" spans="1:16" x14ac:dyDescent="0.75">
      <c r="I14" s="24"/>
      <c r="K14" s="24"/>
    </row>
    <row r="15" spans="1:16" x14ac:dyDescent="0.75">
      <c r="K15" s="2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0"/>
  <sheetViews>
    <sheetView rightToLeft="1" topLeftCell="A85" workbookViewId="0">
      <selection activeCell="M33" sqref="M33"/>
    </sheetView>
  </sheetViews>
  <sheetFormatPr defaultColWidth="9.140625" defaultRowHeight="27" x14ac:dyDescent="0.75"/>
  <cols>
    <col min="1" max="1" width="7" style="14" bestFit="1" customWidth="1"/>
    <col min="2" max="2" width="35" style="14" customWidth="1"/>
    <col min="3" max="3" width="1.28515625" style="14" customWidth="1"/>
    <col min="4" max="4" width="23.85546875" style="14" bestFit="1" customWidth="1"/>
    <col min="5" max="5" width="1.28515625" style="14" customWidth="1"/>
    <col min="6" max="6" width="22.5703125" style="14" bestFit="1" customWidth="1"/>
    <col min="7" max="7" width="1.28515625" style="14" customWidth="1"/>
    <col min="8" max="8" width="23.85546875" style="14" bestFit="1" customWidth="1"/>
    <col min="9" max="9" width="1.28515625" style="14" customWidth="1"/>
    <col min="10" max="10" width="22.5703125" style="14" bestFit="1" customWidth="1"/>
    <col min="11" max="11" width="1.28515625" style="14" customWidth="1"/>
    <col min="12" max="12" width="26.5703125" style="42" bestFit="1" customWidth="1"/>
    <col min="13" max="13" width="0.28515625" style="14" customWidth="1"/>
    <col min="14" max="16384" width="9.140625" style="14"/>
  </cols>
  <sheetData>
    <row r="1" spans="1:12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x14ac:dyDescent="0.7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5" spans="1:12" x14ac:dyDescent="0.75">
      <c r="A5" s="15" t="s">
        <v>197</v>
      </c>
      <c r="B5" s="141" t="s">
        <v>198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12" x14ac:dyDescent="0.75">
      <c r="D6" s="17" t="s">
        <v>7</v>
      </c>
      <c r="F6" s="143" t="s">
        <v>8</v>
      </c>
      <c r="G6" s="143"/>
      <c r="H6" s="143"/>
      <c r="J6" s="17" t="s">
        <v>9</v>
      </c>
    </row>
    <row r="7" spans="1:12" x14ac:dyDescent="0.75">
      <c r="D7" s="16"/>
      <c r="F7" s="16"/>
      <c r="G7" s="16"/>
      <c r="H7" s="16"/>
      <c r="J7" s="16"/>
    </row>
    <row r="8" spans="1:12" x14ac:dyDescent="0.75">
      <c r="A8" s="143" t="s">
        <v>199</v>
      </c>
      <c r="B8" s="143"/>
      <c r="D8" s="17" t="s">
        <v>200</v>
      </c>
      <c r="F8" s="17" t="s">
        <v>201</v>
      </c>
      <c r="H8" s="17" t="s">
        <v>202</v>
      </c>
      <c r="J8" s="17" t="s">
        <v>200</v>
      </c>
      <c r="L8" s="46" t="s">
        <v>18</v>
      </c>
    </row>
    <row r="9" spans="1:12" x14ac:dyDescent="0.75">
      <c r="A9" s="139" t="s">
        <v>203</v>
      </c>
      <c r="B9" s="139"/>
      <c r="D9" s="19">
        <v>5626996</v>
      </c>
      <c r="F9" s="19">
        <v>10678289749411</v>
      </c>
      <c r="H9" s="19">
        <v>10678287668997</v>
      </c>
      <c r="J9" s="19">
        <v>7707410</v>
      </c>
      <c r="L9" s="21">
        <v>4.3926897352167239E-8</v>
      </c>
    </row>
    <row r="10" spans="1:12" x14ac:dyDescent="0.75">
      <c r="A10" s="137" t="s">
        <v>204</v>
      </c>
      <c r="B10" s="137"/>
      <c r="D10" s="20">
        <v>35378</v>
      </c>
      <c r="F10" s="20">
        <v>0</v>
      </c>
      <c r="H10" s="20">
        <v>0</v>
      </c>
      <c r="J10" s="20">
        <v>35378</v>
      </c>
      <c r="L10" s="21">
        <v>2.0163009033189784E-10</v>
      </c>
    </row>
    <row r="11" spans="1:12" x14ac:dyDescent="0.75">
      <c r="A11" s="137" t="s">
        <v>205</v>
      </c>
      <c r="B11" s="137"/>
      <c r="D11" s="20">
        <v>183148186892</v>
      </c>
      <c r="F11" s="20">
        <v>18068670120000</v>
      </c>
      <c r="H11" s="20">
        <v>18251558977600</v>
      </c>
      <c r="J11" s="20">
        <v>259329292</v>
      </c>
      <c r="L11" s="21">
        <v>1.4779973026080363E-6</v>
      </c>
    </row>
    <row r="12" spans="1:12" x14ac:dyDescent="0.75">
      <c r="A12" s="137" t="s">
        <v>206</v>
      </c>
      <c r="B12" s="137"/>
      <c r="D12" s="20">
        <v>3142</v>
      </c>
      <c r="F12" s="20">
        <v>0</v>
      </c>
      <c r="H12" s="20">
        <v>0</v>
      </c>
      <c r="J12" s="20">
        <v>3142</v>
      </c>
      <c r="L12" s="21">
        <v>1.7907223241077026E-11</v>
      </c>
    </row>
    <row r="13" spans="1:12" x14ac:dyDescent="0.75">
      <c r="A13" s="137" t="s">
        <v>207</v>
      </c>
      <c r="B13" s="137"/>
      <c r="D13" s="20">
        <v>4038740</v>
      </c>
      <c r="F13" s="20">
        <v>112805619890</v>
      </c>
      <c r="H13" s="20">
        <v>112805602740</v>
      </c>
      <c r="J13" s="20">
        <v>4055890</v>
      </c>
      <c r="L13" s="21">
        <v>2.3115763103517472E-8</v>
      </c>
    </row>
    <row r="14" spans="1:12" x14ac:dyDescent="0.75">
      <c r="A14" s="137" t="s">
        <v>208</v>
      </c>
      <c r="B14" s="137"/>
      <c r="D14" s="20">
        <v>7327157</v>
      </c>
      <c r="F14" s="20">
        <v>30984</v>
      </c>
      <c r="H14" s="20">
        <v>0</v>
      </c>
      <c r="J14" s="20">
        <v>7358141</v>
      </c>
      <c r="L14" s="21">
        <v>4.1936306023654279E-8</v>
      </c>
    </row>
    <row r="15" spans="1:12" x14ac:dyDescent="0.75">
      <c r="A15" s="137" t="s">
        <v>209</v>
      </c>
      <c r="B15" s="137"/>
      <c r="D15" s="20">
        <v>261656182</v>
      </c>
      <c r="F15" s="20">
        <v>29170655683245</v>
      </c>
      <c r="H15" s="20">
        <v>29158290489153</v>
      </c>
      <c r="J15" s="20">
        <v>12626850274</v>
      </c>
      <c r="L15" s="21">
        <v>7.1964298754988092E-5</v>
      </c>
    </row>
    <row r="16" spans="1:12" x14ac:dyDescent="0.75">
      <c r="A16" s="137" t="s">
        <v>210</v>
      </c>
      <c r="B16" s="137"/>
      <c r="D16" s="20">
        <v>248</v>
      </c>
      <c r="F16" s="20">
        <v>0</v>
      </c>
      <c r="H16" s="20">
        <v>0</v>
      </c>
      <c r="J16" s="20">
        <v>248</v>
      </c>
      <c r="L16" s="21">
        <v>1.4134281870741891E-12</v>
      </c>
    </row>
    <row r="17" spans="1:12" x14ac:dyDescent="0.75">
      <c r="A17" s="137" t="s">
        <v>210</v>
      </c>
      <c r="B17" s="137"/>
      <c r="D17" s="20">
        <v>492274</v>
      </c>
      <c r="F17" s="20">
        <v>2082</v>
      </c>
      <c r="H17" s="20">
        <v>0</v>
      </c>
      <c r="J17" s="20">
        <v>494356</v>
      </c>
      <c r="L17" s="21">
        <v>2.8174867131018057E-9</v>
      </c>
    </row>
    <row r="18" spans="1:12" x14ac:dyDescent="0.75">
      <c r="A18" s="137" t="s">
        <v>211</v>
      </c>
      <c r="B18" s="137"/>
      <c r="D18" s="20">
        <v>1183</v>
      </c>
      <c r="F18" s="20">
        <v>0</v>
      </c>
      <c r="H18" s="20">
        <v>0</v>
      </c>
      <c r="J18" s="20">
        <v>1183</v>
      </c>
      <c r="L18" s="21">
        <v>6.74228042463212E-12</v>
      </c>
    </row>
    <row r="19" spans="1:12" x14ac:dyDescent="0.75">
      <c r="A19" s="137" t="s">
        <v>212</v>
      </c>
      <c r="B19" s="137"/>
      <c r="D19" s="20">
        <v>46315429211</v>
      </c>
      <c r="F19" s="20">
        <v>16822899187079</v>
      </c>
      <c r="H19" s="20">
        <v>16869033529929</v>
      </c>
      <c r="J19" s="20">
        <v>181086361</v>
      </c>
      <c r="L19" s="21">
        <v>1.0320668021455329E-6</v>
      </c>
    </row>
    <row r="20" spans="1:12" x14ac:dyDescent="0.75">
      <c r="A20" s="137" t="s">
        <v>213</v>
      </c>
      <c r="B20" s="137"/>
      <c r="D20" s="20">
        <v>150928144</v>
      </c>
      <c r="F20" s="20">
        <v>3023399718584</v>
      </c>
      <c r="H20" s="20">
        <v>3020556763000</v>
      </c>
      <c r="J20" s="20">
        <v>2993883728</v>
      </c>
      <c r="L20" s="21">
        <v>1.7063063104749818E-5</v>
      </c>
    </row>
    <row r="21" spans="1:12" x14ac:dyDescent="0.75">
      <c r="A21" s="137" t="s">
        <v>214</v>
      </c>
      <c r="B21" s="137"/>
      <c r="D21" s="20">
        <v>7693642</v>
      </c>
      <c r="F21" s="20">
        <v>59879367649</v>
      </c>
      <c r="H21" s="20">
        <v>53120005000</v>
      </c>
      <c r="J21" s="20">
        <v>6767056291</v>
      </c>
      <c r="L21" s="21">
        <v>3.8567532682327079E-5</v>
      </c>
    </row>
    <row r="22" spans="1:12" x14ac:dyDescent="0.75">
      <c r="A22" s="137" t="s">
        <v>215</v>
      </c>
      <c r="B22" s="137"/>
      <c r="D22" s="20">
        <v>804028</v>
      </c>
      <c r="F22" s="20">
        <v>0</v>
      </c>
      <c r="H22" s="20">
        <v>630000</v>
      </c>
      <c r="J22" s="20">
        <v>174028</v>
      </c>
      <c r="L22" s="21">
        <v>9.9183903443607655E-10</v>
      </c>
    </row>
    <row r="23" spans="1:12" x14ac:dyDescent="0.75">
      <c r="A23" s="137" t="s">
        <v>216</v>
      </c>
      <c r="B23" s="137"/>
      <c r="D23" s="20">
        <v>3765116</v>
      </c>
      <c r="F23" s="20">
        <v>13313</v>
      </c>
      <c r="H23" s="20">
        <v>630000</v>
      </c>
      <c r="J23" s="20">
        <v>3148429</v>
      </c>
      <c r="L23" s="21">
        <v>1.7943864087104042E-8</v>
      </c>
    </row>
    <row r="24" spans="1:12" x14ac:dyDescent="0.75">
      <c r="A24" s="137" t="s">
        <v>217</v>
      </c>
      <c r="B24" s="137"/>
      <c r="D24" s="20">
        <v>155989000000</v>
      </c>
      <c r="F24" s="20">
        <v>0</v>
      </c>
      <c r="H24" s="20">
        <v>0</v>
      </c>
      <c r="J24" s="20">
        <v>155989000000</v>
      </c>
      <c r="L24" s="21">
        <v>8.8902923174804713E-4</v>
      </c>
    </row>
    <row r="25" spans="1:12" x14ac:dyDescent="0.75">
      <c r="A25" s="137" t="s">
        <v>217</v>
      </c>
      <c r="B25" s="137"/>
      <c r="D25" s="20">
        <v>306979000000</v>
      </c>
      <c r="F25" s="20">
        <v>0</v>
      </c>
      <c r="H25" s="20">
        <v>0</v>
      </c>
      <c r="J25" s="20">
        <v>306979000000</v>
      </c>
      <c r="L25" s="21">
        <v>1.7495676267735786E-3</v>
      </c>
    </row>
    <row r="26" spans="1:12" x14ac:dyDescent="0.75">
      <c r="A26" s="137" t="s">
        <v>218</v>
      </c>
      <c r="B26" s="137"/>
      <c r="D26" s="20">
        <v>2598632</v>
      </c>
      <c r="F26" s="20">
        <v>0</v>
      </c>
      <c r="H26" s="20">
        <v>0</v>
      </c>
      <c r="J26" s="20">
        <v>2598632</v>
      </c>
      <c r="L26" s="21">
        <v>1.4810402083197476E-8</v>
      </c>
    </row>
    <row r="27" spans="1:12" x14ac:dyDescent="0.75">
      <c r="A27" s="137" t="s">
        <v>219</v>
      </c>
      <c r="B27" s="137"/>
      <c r="D27" s="20">
        <v>943830000000</v>
      </c>
      <c r="F27" s="20">
        <v>0</v>
      </c>
      <c r="H27" s="20">
        <v>0</v>
      </c>
      <c r="J27" s="20">
        <v>943830000000</v>
      </c>
      <c r="L27" s="21">
        <v>5.3791771201864187E-3</v>
      </c>
    </row>
    <row r="28" spans="1:12" x14ac:dyDescent="0.75">
      <c r="A28" s="137" t="s">
        <v>220</v>
      </c>
      <c r="B28" s="137"/>
      <c r="D28" s="20">
        <v>4222694</v>
      </c>
      <c r="F28" s="20">
        <v>9103</v>
      </c>
      <c r="H28" s="20">
        <v>2079000</v>
      </c>
      <c r="J28" s="20">
        <v>2152797</v>
      </c>
      <c r="L28" s="21">
        <v>1.2269451455035295E-8</v>
      </c>
    </row>
    <row r="29" spans="1:12" x14ac:dyDescent="0.75">
      <c r="A29" s="137" t="s">
        <v>219</v>
      </c>
      <c r="B29" s="137"/>
      <c r="D29" s="20">
        <v>259660000000</v>
      </c>
      <c r="F29" s="20">
        <v>0</v>
      </c>
      <c r="H29" s="20">
        <v>0</v>
      </c>
      <c r="J29" s="20">
        <v>259660000000</v>
      </c>
      <c r="L29" s="21">
        <v>1.4798821090954999E-3</v>
      </c>
    </row>
    <row r="30" spans="1:12" x14ac:dyDescent="0.75">
      <c r="A30" s="137" t="s">
        <v>219</v>
      </c>
      <c r="B30" s="137"/>
      <c r="D30" s="20">
        <v>214040000000</v>
      </c>
      <c r="F30" s="20">
        <v>0</v>
      </c>
      <c r="H30" s="20">
        <v>0</v>
      </c>
      <c r="J30" s="20">
        <v>214040000000</v>
      </c>
      <c r="L30" s="21">
        <v>1.2198797143603203E-3</v>
      </c>
    </row>
    <row r="31" spans="1:12" x14ac:dyDescent="0.75">
      <c r="A31" s="137" t="s">
        <v>219</v>
      </c>
      <c r="B31" s="137"/>
      <c r="D31" s="20">
        <v>81000000000</v>
      </c>
      <c r="F31" s="20">
        <v>0</v>
      </c>
      <c r="H31" s="20">
        <v>0</v>
      </c>
      <c r="J31" s="20">
        <v>81000000000</v>
      </c>
      <c r="L31" s="21">
        <v>4.6164388368148917E-4</v>
      </c>
    </row>
    <row r="32" spans="1:12" x14ac:dyDescent="0.75">
      <c r="A32" s="137" t="s">
        <v>221</v>
      </c>
      <c r="B32" s="137"/>
      <c r="D32" s="20">
        <v>17300000000</v>
      </c>
      <c r="F32" s="20">
        <v>0</v>
      </c>
      <c r="H32" s="20">
        <v>17300000000</v>
      </c>
      <c r="J32" s="20">
        <v>0</v>
      </c>
      <c r="L32" s="21">
        <v>0</v>
      </c>
    </row>
    <row r="33" spans="1:12" x14ac:dyDescent="0.75">
      <c r="A33" s="137" t="s">
        <v>219</v>
      </c>
      <c r="B33" s="137"/>
      <c r="D33" s="20">
        <v>682250000000</v>
      </c>
      <c r="F33" s="20">
        <v>0</v>
      </c>
      <c r="H33" s="20">
        <v>0</v>
      </c>
      <c r="J33" s="20">
        <v>682250000000</v>
      </c>
      <c r="L33" s="21">
        <v>3.8883523412555059E-3</v>
      </c>
    </row>
    <row r="34" spans="1:12" x14ac:dyDescent="0.75">
      <c r="A34" s="137" t="s">
        <v>219</v>
      </c>
      <c r="B34" s="137"/>
      <c r="D34" s="20">
        <v>332750000000</v>
      </c>
      <c r="F34" s="20">
        <v>0</v>
      </c>
      <c r="H34" s="20">
        <v>0</v>
      </c>
      <c r="J34" s="20">
        <v>332750000000</v>
      </c>
      <c r="L34" s="21">
        <v>1.8964444727779695E-3</v>
      </c>
    </row>
    <row r="35" spans="1:12" x14ac:dyDescent="0.75">
      <c r="A35" s="137" t="s">
        <v>219</v>
      </c>
      <c r="B35" s="137"/>
      <c r="D35" s="20">
        <v>130000000000</v>
      </c>
      <c r="F35" s="20">
        <v>0</v>
      </c>
      <c r="H35" s="20">
        <v>0</v>
      </c>
      <c r="J35" s="20">
        <v>130000000000</v>
      </c>
      <c r="L35" s="21">
        <v>7.4090993677276037E-4</v>
      </c>
    </row>
    <row r="36" spans="1:12" x14ac:dyDescent="0.75">
      <c r="A36" s="137" t="s">
        <v>221</v>
      </c>
      <c r="B36" s="137"/>
      <c r="D36" s="20">
        <v>363000000000</v>
      </c>
      <c r="F36" s="20">
        <v>0</v>
      </c>
      <c r="H36" s="20">
        <v>363000000000</v>
      </c>
      <c r="J36" s="20">
        <v>0</v>
      </c>
      <c r="L36" s="21">
        <v>0</v>
      </c>
    </row>
    <row r="37" spans="1:12" x14ac:dyDescent="0.75">
      <c r="A37" s="137" t="s">
        <v>217</v>
      </c>
      <c r="B37" s="137"/>
      <c r="D37" s="20">
        <v>337588000000</v>
      </c>
      <c r="F37" s="20">
        <v>0</v>
      </c>
      <c r="H37" s="20">
        <v>337588000000</v>
      </c>
      <c r="J37" s="20">
        <v>0</v>
      </c>
      <c r="L37" s="21">
        <v>0</v>
      </c>
    </row>
    <row r="38" spans="1:12" x14ac:dyDescent="0.75">
      <c r="A38" s="137" t="s">
        <v>221</v>
      </c>
      <c r="B38" s="137"/>
      <c r="D38" s="20">
        <v>166590000000</v>
      </c>
      <c r="F38" s="20">
        <v>0</v>
      </c>
      <c r="H38" s="20">
        <v>166590000000</v>
      </c>
      <c r="J38" s="20">
        <v>0</v>
      </c>
      <c r="L38" s="21">
        <v>0</v>
      </c>
    </row>
    <row r="39" spans="1:12" x14ac:dyDescent="0.75">
      <c r="A39" s="137" t="s">
        <v>217</v>
      </c>
      <c r="B39" s="137"/>
      <c r="D39" s="20">
        <v>46880000000</v>
      </c>
      <c r="F39" s="20">
        <v>0</v>
      </c>
      <c r="H39" s="20">
        <v>46880000000</v>
      </c>
      <c r="J39" s="20">
        <v>0</v>
      </c>
      <c r="L39" s="21">
        <v>0</v>
      </c>
    </row>
    <row r="40" spans="1:12" x14ac:dyDescent="0.75">
      <c r="A40" s="137" t="s">
        <v>217</v>
      </c>
      <c r="B40" s="137"/>
      <c r="D40" s="20">
        <v>4010373000000</v>
      </c>
      <c r="F40" s="20">
        <v>0</v>
      </c>
      <c r="H40" s="20">
        <v>0</v>
      </c>
      <c r="J40" s="20">
        <v>4010373000000</v>
      </c>
      <c r="L40" s="21">
        <v>2.2856347737424502E-2</v>
      </c>
    </row>
    <row r="41" spans="1:12" x14ac:dyDescent="0.75">
      <c r="A41" s="137" t="s">
        <v>217</v>
      </c>
      <c r="B41" s="137"/>
      <c r="D41" s="20">
        <v>528179000000</v>
      </c>
      <c r="F41" s="20">
        <v>0</v>
      </c>
      <c r="H41" s="20">
        <v>528179000000</v>
      </c>
      <c r="J41" s="20">
        <v>0</v>
      </c>
      <c r="L41" s="21">
        <v>0</v>
      </c>
    </row>
    <row r="42" spans="1:12" x14ac:dyDescent="0.75">
      <c r="A42" s="137" t="s">
        <v>219</v>
      </c>
      <c r="B42" s="137"/>
      <c r="D42" s="20">
        <v>131660000000</v>
      </c>
      <c r="F42" s="20">
        <v>0</v>
      </c>
      <c r="H42" s="20">
        <v>0</v>
      </c>
      <c r="J42" s="20">
        <v>131660000000</v>
      </c>
      <c r="L42" s="21">
        <v>7.5037078673462795E-4</v>
      </c>
    </row>
    <row r="43" spans="1:12" x14ac:dyDescent="0.75">
      <c r="A43" s="137" t="s">
        <v>222</v>
      </c>
      <c r="B43" s="137"/>
      <c r="D43" s="20">
        <v>27811265982</v>
      </c>
      <c r="F43" s="20">
        <v>2640220080423</v>
      </c>
      <c r="H43" s="20">
        <v>2668027602002</v>
      </c>
      <c r="J43" s="20">
        <v>3744403</v>
      </c>
      <c r="L43" s="21">
        <v>2.1340502999859494E-8</v>
      </c>
    </row>
    <row r="44" spans="1:12" x14ac:dyDescent="0.75">
      <c r="A44" s="137" t="s">
        <v>217</v>
      </c>
      <c r="B44" s="137"/>
      <c r="D44" s="20">
        <v>546000000000</v>
      </c>
      <c r="F44" s="20">
        <v>0</v>
      </c>
      <c r="H44" s="20">
        <v>546000000000</v>
      </c>
      <c r="J44" s="20">
        <v>0</v>
      </c>
      <c r="L44" s="21">
        <v>0</v>
      </c>
    </row>
    <row r="45" spans="1:12" x14ac:dyDescent="0.75">
      <c r="A45" s="137" t="s">
        <v>223</v>
      </c>
      <c r="B45" s="137"/>
      <c r="D45" s="20">
        <v>1010000000000</v>
      </c>
      <c r="F45" s="20">
        <v>0</v>
      </c>
      <c r="H45" s="20">
        <v>0</v>
      </c>
      <c r="J45" s="20">
        <v>1010000000000</v>
      </c>
      <c r="L45" s="21">
        <v>5.7563002780037544E-3</v>
      </c>
    </row>
    <row r="46" spans="1:12" x14ac:dyDescent="0.75">
      <c r="A46" s="137" t="s">
        <v>217</v>
      </c>
      <c r="B46" s="137"/>
      <c r="D46" s="20">
        <v>467000000000</v>
      </c>
      <c r="F46" s="20">
        <v>0</v>
      </c>
      <c r="H46" s="20">
        <v>395400000000</v>
      </c>
      <c r="J46" s="20">
        <v>71600000000</v>
      </c>
      <c r="L46" s="21">
        <v>4.0807039594561268E-4</v>
      </c>
    </row>
    <row r="47" spans="1:12" x14ac:dyDescent="0.75">
      <c r="A47" s="137" t="s">
        <v>224</v>
      </c>
      <c r="B47" s="137"/>
      <c r="D47" s="20">
        <v>67042668</v>
      </c>
      <c r="F47" s="20">
        <v>283497</v>
      </c>
      <c r="H47" s="20">
        <v>1260000</v>
      </c>
      <c r="J47" s="20">
        <v>66066165</v>
      </c>
      <c r="L47" s="21">
        <v>3.7653137025360584E-7</v>
      </c>
    </row>
    <row r="48" spans="1:12" x14ac:dyDescent="0.75">
      <c r="A48" s="137" t="s">
        <v>217</v>
      </c>
      <c r="B48" s="137"/>
      <c r="D48" s="20">
        <v>636000000000</v>
      </c>
      <c r="F48" s="20">
        <v>84000000000</v>
      </c>
      <c r="H48" s="20">
        <v>565943000000</v>
      </c>
      <c r="J48" s="20">
        <v>154057000000</v>
      </c>
      <c r="L48" s="21">
        <v>8.7801817022616275E-4</v>
      </c>
    </row>
    <row r="49" spans="1:12" x14ac:dyDescent="0.75">
      <c r="A49" s="137" t="s">
        <v>217</v>
      </c>
      <c r="B49" s="137"/>
      <c r="D49" s="20">
        <v>84000000000</v>
      </c>
      <c r="F49" s="20">
        <v>0</v>
      </c>
      <c r="H49" s="20">
        <v>84000000000</v>
      </c>
      <c r="J49" s="20">
        <v>0</v>
      </c>
      <c r="L49" s="21">
        <v>0</v>
      </c>
    </row>
    <row r="50" spans="1:12" x14ac:dyDescent="0.75">
      <c r="A50" s="137" t="s">
        <v>223</v>
      </c>
      <c r="B50" s="137"/>
      <c r="D50" s="20">
        <v>1660000000000</v>
      </c>
      <c r="F50" s="20">
        <v>0</v>
      </c>
      <c r="H50" s="20">
        <v>0</v>
      </c>
      <c r="J50" s="20">
        <v>1660000000000</v>
      </c>
      <c r="L50" s="21">
        <v>9.4608499618675564E-3</v>
      </c>
    </row>
    <row r="51" spans="1:12" x14ac:dyDescent="0.75">
      <c r="A51" s="137" t="s">
        <v>223</v>
      </c>
      <c r="B51" s="137"/>
      <c r="D51" s="20">
        <v>1584000000000</v>
      </c>
      <c r="F51" s="20">
        <v>0</v>
      </c>
      <c r="H51" s="20">
        <v>0</v>
      </c>
      <c r="J51" s="20">
        <v>1584000000000</v>
      </c>
      <c r="L51" s="21">
        <v>9.0277026142157879E-3</v>
      </c>
    </row>
    <row r="52" spans="1:12" x14ac:dyDescent="0.75">
      <c r="A52" s="137" t="s">
        <v>223</v>
      </c>
      <c r="B52" s="137"/>
      <c r="D52" s="20">
        <v>306000000000</v>
      </c>
      <c r="F52" s="20">
        <v>0</v>
      </c>
      <c r="H52" s="20">
        <v>0</v>
      </c>
      <c r="J52" s="20">
        <v>306000000000</v>
      </c>
      <c r="L52" s="21">
        <v>1.7439880050189591E-3</v>
      </c>
    </row>
    <row r="53" spans="1:12" x14ac:dyDescent="0.75">
      <c r="A53" s="137" t="s">
        <v>223</v>
      </c>
      <c r="B53" s="137"/>
      <c r="D53" s="20">
        <v>55000000000</v>
      </c>
      <c r="F53" s="20">
        <v>0</v>
      </c>
      <c r="H53" s="20">
        <v>0</v>
      </c>
      <c r="J53" s="20">
        <v>55000000000</v>
      </c>
      <c r="L53" s="21">
        <v>3.1346189632693711E-4</v>
      </c>
    </row>
    <row r="54" spans="1:12" x14ac:dyDescent="0.75">
      <c r="A54" s="137" t="s">
        <v>223</v>
      </c>
      <c r="B54" s="137"/>
      <c r="D54" s="20">
        <v>1697000000000</v>
      </c>
      <c r="F54" s="20">
        <v>0</v>
      </c>
      <c r="H54" s="20">
        <v>0</v>
      </c>
      <c r="J54" s="20">
        <v>1697000000000</v>
      </c>
      <c r="L54" s="21">
        <v>9.6717243284874955E-3</v>
      </c>
    </row>
    <row r="55" spans="1:12" x14ac:dyDescent="0.75">
      <c r="A55" s="137" t="s">
        <v>223</v>
      </c>
      <c r="B55" s="137"/>
      <c r="D55" s="20">
        <v>273000000000</v>
      </c>
      <c r="F55" s="20">
        <v>0</v>
      </c>
      <c r="H55" s="20">
        <v>0</v>
      </c>
      <c r="J55" s="20">
        <v>273000000000</v>
      </c>
      <c r="L55" s="21">
        <v>1.5559108672227968E-3</v>
      </c>
    </row>
    <row r="56" spans="1:12" x14ac:dyDescent="0.75">
      <c r="A56" s="137" t="s">
        <v>223</v>
      </c>
      <c r="B56" s="137"/>
      <c r="D56" s="20">
        <v>192000000000</v>
      </c>
      <c r="F56" s="20">
        <v>0</v>
      </c>
      <c r="H56" s="20">
        <v>0</v>
      </c>
      <c r="J56" s="20">
        <v>192000000000</v>
      </c>
      <c r="L56" s="21">
        <v>1.0942669835413076E-3</v>
      </c>
    </row>
    <row r="57" spans="1:12" x14ac:dyDescent="0.75">
      <c r="A57" s="137" t="s">
        <v>223</v>
      </c>
      <c r="B57" s="137"/>
      <c r="D57" s="20">
        <v>485000000000</v>
      </c>
      <c r="F57" s="20">
        <v>0</v>
      </c>
      <c r="H57" s="20">
        <v>0</v>
      </c>
      <c r="J57" s="20">
        <v>485000000000</v>
      </c>
      <c r="L57" s="21">
        <v>2.7641639948829907E-3</v>
      </c>
    </row>
    <row r="58" spans="1:12" x14ac:dyDescent="0.75">
      <c r="A58" s="137" t="s">
        <v>223</v>
      </c>
      <c r="B58" s="137"/>
      <c r="D58" s="20">
        <v>3037000000000</v>
      </c>
      <c r="F58" s="20">
        <v>0</v>
      </c>
      <c r="H58" s="20">
        <v>0</v>
      </c>
      <c r="J58" s="20">
        <v>3037000000000</v>
      </c>
      <c r="L58" s="21">
        <v>1.7308795984452872E-2</v>
      </c>
    </row>
    <row r="59" spans="1:12" x14ac:dyDescent="0.75">
      <c r="A59" s="137" t="s">
        <v>225</v>
      </c>
      <c r="B59" s="137"/>
      <c r="D59" s="20">
        <v>3000000000000</v>
      </c>
      <c r="F59" s="20">
        <v>0</v>
      </c>
      <c r="H59" s="20">
        <v>0</v>
      </c>
      <c r="J59" s="20">
        <v>3000000000000</v>
      </c>
      <c r="L59" s="21">
        <v>1.7097921617832933E-2</v>
      </c>
    </row>
    <row r="60" spans="1:12" x14ac:dyDescent="0.75">
      <c r="A60" s="137" t="s">
        <v>226</v>
      </c>
      <c r="B60" s="137"/>
      <c r="D60" s="20">
        <v>3479000000000</v>
      </c>
      <c r="F60" s="20">
        <v>0</v>
      </c>
      <c r="H60" s="20">
        <v>0</v>
      </c>
      <c r="J60" s="20">
        <v>3479000000000</v>
      </c>
      <c r="L60" s="21">
        <v>1.9827889769480259E-2</v>
      </c>
    </row>
    <row r="61" spans="1:12" x14ac:dyDescent="0.75">
      <c r="A61" s="137" t="s">
        <v>227</v>
      </c>
      <c r="B61" s="137"/>
      <c r="D61" s="20">
        <v>2935130000000</v>
      </c>
      <c r="F61" s="20">
        <v>0</v>
      </c>
      <c r="H61" s="20">
        <v>2935130000000</v>
      </c>
      <c r="J61" s="20">
        <v>0</v>
      </c>
      <c r="L61" s="21">
        <v>0</v>
      </c>
    </row>
    <row r="62" spans="1:12" x14ac:dyDescent="0.75">
      <c r="A62" s="137" t="s">
        <v>223</v>
      </c>
      <c r="B62" s="137"/>
      <c r="D62" s="20">
        <v>2283950000000</v>
      </c>
      <c r="F62" s="20">
        <v>0</v>
      </c>
      <c r="H62" s="20">
        <v>0</v>
      </c>
      <c r="J62" s="20">
        <v>2283950000000</v>
      </c>
      <c r="L62" s="21">
        <v>1.3016932693016509E-2</v>
      </c>
    </row>
    <row r="63" spans="1:12" x14ac:dyDescent="0.75">
      <c r="A63" s="137" t="s">
        <v>223</v>
      </c>
      <c r="B63" s="137"/>
      <c r="D63" s="20">
        <v>3653960000000</v>
      </c>
      <c r="F63" s="20">
        <v>0</v>
      </c>
      <c r="H63" s="20">
        <v>0</v>
      </c>
      <c r="J63" s="20">
        <v>3653960000000</v>
      </c>
      <c r="L63" s="21">
        <v>2.0825040558232276E-2</v>
      </c>
    </row>
    <row r="64" spans="1:12" x14ac:dyDescent="0.75">
      <c r="A64" s="137" t="s">
        <v>221</v>
      </c>
      <c r="B64" s="137"/>
      <c r="D64" s="20">
        <v>158000000000</v>
      </c>
      <c r="F64" s="20">
        <v>0</v>
      </c>
      <c r="H64" s="20">
        <v>158000000000</v>
      </c>
      <c r="J64" s="20">
        <v>0</v>
      </c>
      <c r="L64" s="21">
        <v>0</v>
      </c>
    </row>
    <row r="65" spans="1:12" x14ac:dyDescent="0.75">
      <c r="A65" s="137" t="s">
        <v>217</v>
      </c>
      <c r="B65" s="137"/>
      <c r="D65" s="20">
        <v>6291328000000</v>
      </c>
      <c r="F65" s="20">
        <v>0</v>
      </c>
      <c r="H65" s="20">
        <v>6291328000000</v>
      </c>
      <c r="J65" s="20">
        <v>0</v>
      </c>
      <c r="L65" s="21">
        <v>0</v>
      </c>
    </row>
    <row r="66" spans="1:12" x14ac:dyDescent="0.75">
      <c r="A66" s="137" t="s">
        <v>217</v>
      </c>
      <c r="B66" s="137"/>
      <c r="D66" s="20">
        <v>15701082000000</v>
      </c>
      <c r="F66" s="20">
        <v>0</v>
      </c>
      <c r="H66" s="20">
        <v>8547012000000</v>
      </c>
      <c r="J66" s="20">
        <v>7154070000000</v>
      </c>
      <c r="L66" s="21">
        <v>4.0773242702830018E-2</v>
      </c>
    </row>
    <row r="67" spans="1:12" x14ac:dyDescent="0.75">
      <c r="A67" s="137" t="s">
        <v>227</v>
      </c>
      <c r="B67" s="137"/>
      <c r="D67" s="20">
        <v>10064796000000</v>
      </c>
      <c r="F67" s="20">
        <v>0</v>
      </c>
      <c r="H67" s="20">
        <v>10064796000000</v>
      </c>
      <c r="J67" s="20">
        <v>0</v>
      </c>
      <c r="L67" s="21">
        <v>0</v>
      </c>
    </row>
    <row r="68" spans="1:12" x14ac:dyDescent="0.75">
      <c r="A68" s="137" t="s">
        <v>227</v>
      </c>
      <c r="B68" s="137"/>
      <c r="D68" s="20">
        <v>1579829000000</v>
      </c>
      <c r="F68" s="20">
        <v>0</v>
      </c>
      <c r="H68" s="20">
        <v>0</v>
      </c>
      <c r="J68" s="20">
        <v>1579829000000</v>
      </c>
      <c r="L68" s="21">
        <v>9.003930803859795E-3</v>
      </c>
    </row>
    <row r="69" spans="1:12" x14ac:dyDescent="0.75">
      <c r="A69" s="137" t="s">
        <v>227</v>
      </c>
      <c r="B69" s="137"/>
      <c r="D69" s="20">
        <v>2391682000000</v>
      </c>
      <c r="F69" s="20">
        <v>0</v>
      </c>
      <c r="H69" s="20">
        <v>1983600000000</v>
      </c>
      <c r="J69" s="20">
        <v>408082000000</v>
      </c>
      <c r="L69" s="21">
        <v>2.3257846832161664E-3</v>
      </c>
    </row>
    <row r="70" spans="1:12" x14ac:dyDescent="0.75">
      <c r="A70" s="137" t="s">
        <v>217</v>
      </c>
      <c r="B70" s="137"/>
      <c r="D70" s="20">
        <v>8190526000000</v>
      </c>
      <c r="F70" s="20">
        <v>0</v>
      </c>
      <c r="H70" s="20">
        <v>2920000000000</v>
      </c>
      <c r="J70" s="20">
        <v>5270526000000</v>
      </c>
      <c r="L70" s="21">
        <v>3.0038346810916845E-2</v>
      </c>
    </row>
    <row r="71" spans="1:12" x14ac:dyDescent="0.75">
      <c r="A71" s="137" t="s">
        <v>227</v>
      </c>
      <c r="B71" s="137"/>
      <c r="D71" s="20">
        <v>1814408000000</v>
      </c>
      <c r="F71" s="20">
        <v>0</v>
      </c>
      <c r="H71" s="20">
        <v>0</v>
      </c>
      <c r="J71" s="20">
        <v>1814408000000</v>
      </c>
      <c r="L71" s="21">
        <v>1.0340868588923005E-2</v>
      </c>
    </row>
    <row r="72" spans="1:12" x14ac:dyDescent="0.75">
      <c r="A72" s="137" t="s">
        <v>227</v>
      </c>
      <c r="B72" s="137"/>
      <c r="D72" s="20">
        <v>3612614000000</v>
      </c>
      <c r="F72" s="20">
        <v>0</v>
      </c>
      <c r="H72" s="20">
        <v>0</v>
      </c>
      <c r="J72" s="20">
        <v>3612614000000</v>
      </c>
      <c r="L72" s="21">
        <v>2.0589397002495301E-2</v>
      </c>
    </row>
    <row r="73" spans="1:12" x14ac:dyDescent="0.75">
      <c r="A73" s="137" t="s">
        <v>227</v>
      </c>
      <c r="B73" s="137"/>
      <c r="D73" s="20">
        <v>2070041000000</v>
      </c>
      <c r="F73" s="20">
        <v>0</v>
      </c>
      <c r="H73" s="20">
        <v>0</v>
      </c>
      <c r="J73" s="20">
        <v>2070041000000</v>
      </c>
      <c r="L73" s="21">
        <v>1.1797799587900167E-2</v>
      </c>
    </row>
    <row r="74" spans="1:12" x14ac:dyDescent="0.75">
      <c r="A74" s="137" t="s">
        <v>227</v>
      </c>
      <c r="B74" s="137"/>
      <c r="D74" s="20">
        <v>1174950000000</v>
      </c>
      <c r="F74" s="20">
        <v>0</v>
      </c>
      <c r="H74" s="20">
        <v>0</v>
      </c>
      <c r="J74" s="20">
        <v>1174950000000</v>
      </c>
      <c r="L74" s="21">
        <v>6.6964010016242678E-3</v>
      </c>
    </row>
    <row r="75" spans="1:12" x14ac:dyDescent="0.75">
      <c r="A75" s="137" t="s">
        <v>221</v>
      </c>
      <c r="B75" s="137"/>
      <c r="D75" s="20">
        <v>323000000000</v>
      </c>
      <c r="F75" s="20">
        <v>0</v>
      </c>
      <c r="H75" s="20">
        <v>0</v>
      </c>
      <c r="J75" s="20">
        <v>323000000000</v>
      </c>
      <c r="L75" s="21">
        <v>1.8408762275200123E-3</v>
      </c>
    </row>
    <row r="76" spans="1:12" x14ac:dyDescent="0.75">
      <c r="A76" s="137" t="s">
        <v>221</v>
      </c>
      <c r="B76" s="137"/>
      <c r="D76" s="20">
        <v>6566530000000</v>
      </c>
      <c r="F76" s="20">
        <v>0</v>
      </c>
      <c r="H76" s="20">
        <v>4740000000000</v>
      </c>
      <c r="J76" s="20">
        <v>1826530000000</v>
      </c>
      <c r="L76" s="21">
        <v>1.0409955590873462E-2</v>
      </c>
    </row>
    <row r="77" spans="1:12" x14ac:dyDescent="0.75">
      <c r="A77" s="137" t="s">
        <v>221</v>
      </c>
      <c r="B77" s="137"/>
      <c r="D77" s="20">
        <v>1592000000000</v>
      </c>
      <c r="F77" s="20">
        <v>0</v>
      </c>
      <c r="H77" s="20">
        <v>0</v>
      </c>
      <c r="J77" s="20">
        <v>1592000000000</v>
      </c>
      <c r="L77" s="21">
        <v>9.0732970718633427E-3</v>
      </c>
    </row>
    <row r="78" spans="1:12" x14ac:dyDescent="0.75">
      <c r="A78" s="137" t="s">
        <v>221</v>
      </c>
      <c r="B78" s="137"/>
      <c r="D78" s="20">
        <v>412300000000</v>
      </c>
      <c r="F78" s="20">
        <v>0</v>
      </c>
      <c r="H78" s="20">
        <v>0</v>
      </c>
      <c r="J78" s="20">
        <v>412300000000</v>
      </c>
      <c r="L78" s="21">
        <v>2.3498243610108392E-3</v>
      </c>
    </row>
    <row r="79" spans="1:12" x14ac:dyDescent="0.75">
      <c r="A79" s="137" t="s">
        <v>226</v>
      </c>
      <c r="B79" s="137"/>
      <c r="D79" s="20">
        <v>2000000000000</v>
      </c>
      <c r="F79" s="20">
        <v>0</v>
      </c>
      <c r="H79" s="20">
        <v>0</v>
      </c>
      <c r="J79" s="20">
        <v>2000000000000</v>
      </c>
      <c r="L79" s="21">
        <v>1.1398614411888622E-2</v>
      </c>
    </row>
    <row r="80" spans="1:12" x14ac:dyDescent="0.75">
      <c r="A80" s="137" t="s">
        <v>225</v>
      </c>
      <c r="B80" s="137"/>
      <c r="D80" s="20">
        <v>2000000000000</v>
      </c>
      <c r="F80" s="20">
        <v>0</v>
      </c>
      <c r="H80" s="20">
        <v>0</v>
      </c>
      <c r="J80" s="20">
        <v>2000000000000</v>
      </c>
      <c r="L80" s="21">
        <v>1.1398614411888622E-2</v>
      </c>
    </row>
    <row r="81" spans="1:12" x14ac:dyDescent="0.75">
      <c r="A81" s="137" t="s">
        <v>227</v>
      </c>
      <c r="B81" s="137"/>
      <c r="D81" s="20">
        <v>1011600000000</v>
      </c>
      <c r="F81" s="20">
        <v>0</v>
      </c>
      <c r="H81" s="20">
        <v>0</v>
      </c>
      <c r="J81" s="20">
        <v>1011600000000</v>
      </c>
      <c r="L81" s="21">
        <v>5.765419169533265E-3</v>
      </c>
    </row>
    <row r="82" spans="1:12" x14ac:dyDescent="0.75">
      <c r="A82" s="137" t="s">
        <v>227</v>
      </c>
      <c r="B82" s="137"/>
      <c r="D82" s="20">
        <v>956353000000</v>
      </c>
      <c r="F82" s="20">
        <v>0</v>
      </c>
      <c r="H82" s="20">
        <v>0</v>
      </c>
      <c r="J82" s="20">
        <v>956353000000</v>
      </c>
      <c r="L82" s="21">
        <v>5.4505495443264596E-3</v>
      </c>
    </row>
    <row r="83" spans="1:12" x14ac:dyDescent="0.75">
      <c r="A83" s="137" t="s">
        <v>227</v>
      </c>
      <c r="B83" s="137"/>
      <c r="D83" s="20">
        <v>249540000000</v>
      </c>
      <c r="F83" s="20">
        <v>0</v>
      </c>
      <c r="H83" s="20">
        <v>0</v>
      </c>
      <c r="J83" s="20">
        <v>249540000000</v>
      </c>
      <c r="L83" s="21">
        <v>1.4222051201713433E-3</v>
      </c>
    </row>
    <row r="84" spans="1:12" x14ac:dyDescent="0.75">
      <c r="A84" s="137" t="s">
        <v>227</v>
      </c>
      <c r="B84" s="137"/>
      <c r="D84" s="20">
        <v>2600000000000</v>
      </c>
      <c r="F84" s="20">
        <v>0</v>
      </c>
      <c r="H84" s="20">
        <v>0</v>
      </c>
      <c r="J84" s="20">
        <v>2600000000000</v>
      </c>
      <c r="L84" s="21">
        <v>1.4818198735455208E-2</v>
      </c>
    </row>
    <row r="85" spans="1:12" x14ac:dyDescent="0.75">
      <c r="A85" s="137" t="s">
        <v>227</v>
      </c>
      <c r="B85" s="137"/>
      <c r="D85" s="20">
        <v>445309000000</v>
      </c>
      <c r="F85" s="20">
        <v>0</v>
      </c>
      <c r="H85" s="20">
        <v>0</v>
      </c>
      <c r="J85" s="20">
        <v>445309000000</v>
      </c>
      <c r="L85" s="21">
        <v>2.5379527925718549E-3</v>
      </c>
    </row>
    <row r="86" spans="1:12" x14ac:dyDescent="0.75">
      <c r="A86" s="137" t="s">
        <v>227</v>
      </c>
      <c r="B86" s="137"/>
      <c r="D86" s="20">
        <v>1171968000000</v>
      </c>
      <c r="F86" s="20">
        <v>0</v>
      </c>
      <c r="H86" s="20">
        <v>0</v>
      </c>
      <c r="J86" s="20">
        <v>1171968000000</v>
      </c>
      <c r="L86" s="21">
        <v>6.6794056675361421E-3</v>
      </c>
    </row>
    <row r="87" spans="1:12" x14ac:dyDescent="0.75">
      <c r="A87" s="137" t="s">
        <v>227</v>
      </c>
      <c r="B87" s="137"/>
      <c r="D87" s="20">
        <v>195184000000</v>
      </c>
      <c r="F87" s="20">
        <v>0</v>
      </c>
      <c r="H87" s="20">
        <v>0</v>
      </c>
      <c r="J87" s="20">
        <v>195184000000</v>
      </c>
      <c r="L87" s="21">
        <v>1.1124135776850344E-3</v>
      </c>
    </row>
    <row r="88" spans="1:12" x14ac:dyDescent="0.75">
      <c r="A88" s="137" t="s">
        <v>227</v>
      </c>
      <c r="B88" s="137"/>
      <c r="D88" s="20">
        <v>0</v>
      </c>
      <c r="F88" s="20">
        <v>2828650000000</v>
      </c>
      <c r="H88" s="20">
        <v>0</v>
      </c>
      <c r="J88" s="20">
        <v>2828650000000</v>
      </c>
      <c r="L88" s="21">
        <v>1.6121345328094377E-2</v>
      </c>
    </row>
    <row r="89" spans="1:12" x14ac:dyDescent="0.75">
      <c r="A89" s="137" t="s">
        <v>221</v>
      </c>
      <c r="B89" s="137"/>
      <c r="D89" s="20">
        <v>0</v>
      </c>
      <c r="F89" s="20">
        <v>500000000000</v>
      </c>
      <c r="H89" s="20">
        <v>0</v>
      </c>
      <c r="J89" s="20">
        <v>500000000000</v>
      </c>
      <c r="L89" s="21">
        <v>2.8496536029721554E-3</v>
      </c>
    </row>
    <row r="90" spans="1:12" x14ac:dyDescent="0.75">
      <c r="A90" s="137" t="s">
        <v>217</v>
      </c>
      <c r="B90" s="137"/>
      <c r="D90" s="20">
        <v>0</v>
      </c>
      <c r="F90" s="20">
        <v>5780530000000</v>
      </c>
      <c r="H90" s="20">
        <v>0</v>
      </c>
      <c r="J90" s="20">
        <v>5780530000000</v>
      </c>
      <c r="L90" s="21">
        <v>3.2945016283177267E-2</v>
      </c>
    </row>
    <row r="91" spans="1:12" x14ac:dyDescent="0.75">
      <c r="A91" s="137" t="s">
        <v>223</v>
      </c>
      <c r="B91" s="137"/>
      <c r="D91" s="20">
        <v>0</v>
      </c>
      <c r="F91" s="20">
        <v>2251000000000</v>
      </c>
      <c r="H91" s="20">
        <v>0</v>
      </c>
      <c r="J91" s="20">
        <v>2251000000000</v>
      </c>
      <c r="L91" s="21">
        <v>1.2829140520580644E-2</v>
      </c>
    </row>
    <row r="92" spans="1:12" x14ac:dyDescent="0.75">
      <c r="A92" s="137" t="s">
        <v>223</v>
      </c>
      <c r="B92" s="137"/>
      <c r="D92" s="20">
        <v>0</v>
      </c>
      <c r="F92" s="20">
        <v>84500000000</v>
      </c>
      <c r="H92" s="20">
        <v>0</v>
      </c>
      <c r="J92" s="20">
        <v>84500000000</v>
      </c>
      <c r="L92" s="21">
        <v>4.8159145890229427E-4</v>
      </c>
    </row>
    <row r="93" spans="1:12" x14ac:dyDescent="0.75">
      <c r="A93" s="137" t="s">
        <v>217</v>
      </c>
      <c r="B93" s="137"/>
      <c r="D93" s="20">
        <v>0</v>
      </c>
      <c r="F93" s="20">
        <v>1209387000000</v>
      </c>
      <c r="H93" s="20">
        <v>0</v>
      </c>
      <c r="J93" s="20">
        <v>1209387000000</v>
      </c>
      <c r="L93" s="21">
        <v>6.8926680438753723E-3</v>
      </c>
    </row>
    <row r="94" spans="1:12" x14ac:dyDescent="0.75">
      <c r="A94" s="137" t="s">
        <v>217</v>
      </c>
      <c r="B94" s="137"/>
      <c r="D94" s="20">
        <v>0</v>
      </c>
      <c r="F94" s="20">
        <v>1318482000000</v>
      </c>
      <c r="H94" s="20">
        <v>0</v>
      </c>
      <c r="J94" s="20">
        <v>1318482000000</v>
      </c>
      <c r="L94" s="21">
        <v>7.5144339635078673E-3</v>
      </c>
    </row>
    <row r="95" spans="1:12" x14ac:dyDescent="0.75">
      <c r="A95" s="137" t="s">
        <v>228</v>
      </c>
      <c r="B95" s="137"/>
      <c r="D95" s="20">
        <v>0</v>
      </c>
      <c r="F95" s="20">
        <v>1002764000000</v>
      </c>
      <c r="H95" s="20">
        <v>0</v>
      </c>
      <c r="J95" s="20">
        <v>1002764000000</v>
      </c>
      <c r="L95" s="21">
        <v>5.7150600910615412E-3</v>
      </c>
    </row>
    <row r="96" spans="1:12" x14ac:dyDescent="0.75">
      <c r="A96" s="137" t="s">
        <v>228</v>
      </c>
      <c r="B96" s="137"/>
      <c r="D96" s="20">
        <v>0</v>
      </c>
      <c r="F96" s="20">
        <v>298600000000</v>
      </c>
      <c r="H96" s="20">
        <v>0</v>
      </c>
      <c r="J96" s="20">
        <v>298600000000</v>
      </c>
      <c r="L96" s="21">
        <v>1.7018131316949713E-3</v>
      </c>
    </row>
    <row r="97" spans="1:12" x14ac:dyDescent="0.75">
      <c r="A97" s="146" t="s">
        <v>228</v>
      </c>
      <c r="B97" s="146"/>
      <c r="D97" s="22">
        <v>0</v>
      </c>
      <c r="F97" s="22">
        <v>1719190000000</v>
      </c>
      <c r="H97" s="22">
        <v>0</v>
      </c>
      <c r="J97" s="22">
        <v>1719190000000</v>
      </c>
      <c r="L97" s="45">
        <v>9.7981919553874006E-3</v>
      </c>
    </row>
    <row r="98" spans="1:12" ht="27.75" thickBot="1" x14ac:dyDescent="0.8">
      <c r="A98" s="145" t="s">
        <v>37</v>
      </c>
      <c r="B98" s="145"/>
      <c r="D98" s="23">
        <v>108922939118309</v>
      </c>
      <c r="F98" s="23">
        <v>97653922865260</v>
      </c>
      <c r="H98" s="23">
        <v>121502431237421</v>
      </c>
      <c r="J98" s="23">
        <v>85074430746148</v>
      </c>
      <c r="L98" s="44">
        <f>SUM(L9:L97)</f>
        <v>0.48486531619313167</v>
      </c>
    </row>
    <row r="99" spans="1:12" ht="27.75" thickTop="1" x14ac:dyDescent="0.75">
      <c r="J99" s="24"/>
    </row>
    <row r="100" spans="1:12" x14ac:dyDescent="0.75">
      <c r="J100" s="24"/>
    </row>
  </sheetData>
  <mergeCells count="9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8:B98"/>
    <mergeCell ref="A93:B93"/>
    <mergeCell ref="A94:B94"/>
    <mergeCell ref="A95:B95"/>
    <mergeCell ref="A96:B96"/>
    <mergeCell ref="A97:B9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4"/>
  <sheetViews>
    <sheetView rightToLeft="1" workbookViewId="0">
      <selection activeCell="J8" sqref="J8"/>
    </sheetView>
  </sheetViews>
  <sheetFormatPr defaultColWidth="9.140625" defaultRowHeight="27" x14ac:dyDescent="0.75"/>
  <cols>
    <col min="1" max="1" width="4.140625" style="14" bestFit="1" customWidth="1"/>
    <col min="2" max="2" width="44.140625" style="14" customWidth="1"/>
    <col min="3" max="3" width="1.28515625" style="14" customWidth="1"/>
    <col min="4" max="4" width="10.85546875" style="14" bestFit="1" customWidth="1"/>
    <col min="5" max="5" width="1.28515625" style="14" customWidth="1"/>
    <col min="6" max="6" width="22.5703125" style="14" bestFit="1" customWidth="1"/>
    <col min="7" max="7" width="1.28515625" style="14" customWidth="1"/>
    <col min="8" max="8" width="25.42578125" style="14" bestFit="1" customWidth="1"/>
    <col min="9" max="9" width="1.28515625" style="14" customWidth="1"/>
    <col min="10" max="10" width="26.7109375" style="14" bestFit="1" customWidth="1"/>
    <col min="11" max="11" width="0.28515625" style="14" customWidth="1"/>
    <col min="12" max="12" width="14.42578125" style="14" bestFit="1" customWidth="1"/>
    <col min="13" max="16384" width="9.140625" style="14"/>
  </cols>
  <sheetData>
    <row r="1" spans="1:12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2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2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</row>
    <row r="5" spans="1:12" x14ac:dyDescent="0.75">
      <c r="A5" s="15" t="s">
        <v>230</v>
      </c>
      <c r="B5" s="141" t="s">
        <v>231</v>
      </c>
      <c r="C5" s="141"/>
      <c r="D5" s="141"/>
      <c r="E5" s="141"/>
      <c r="F5" s="141"/>
      <c r="G5" s="141"/>
      <c r="H5" s="141"/>
      <c r="I5" s="141"/>
      <c r="J5" s="141"/>
    </row>
    <row r="7" spans="1:12" x14ac:dyDescent="0.75">
      <c r="A7" s="143" t="s">
        <v>232</v>
      </c>
      <c r="B7" s="143"/>
      <c r="D7" s="17" t="s">
        <v>233</v>
      </c>
      <c r="F7" s="17" t="s">
        <v>200</v>
      </c>
      <c r="H7" s="17" t="s">
        <v>234</v>
      </c>
      <c r="J7" s="17" t="s">
        <v>235</v>
      </c>
    </row>
    <row r="8" spans="1:12" ht="48" customHeight="1" x14ac:dyDescent="0.75">
      <c r="A8" s="147" t="s">
        <v>236</v>
      </c>
      <c r="B8" s="147"/>
      <c r="D8" s="59" t="s">
        <v>237</v>
      </c>
      <c r="E8" s="51"/>
      <c r="F8" s="50">
        <f>'درآمد سرمایه گذاری در سهام'!U26</f>
        <v>336504109720</v>
      </c>
      <c r="G8" s="51"/>
      <c r="H8" s="169">
        <f>F8/$F$13</f>
        <v>1.8707961810814393E-2</v>
      </c>
      <c r="I8" s="51"/>
      <c r="J8" s="52">
        <v>-0.09</v>
      </c>
      <c r="L8" s="24"/>
    </row>
    <row r="9" spans="1:12" ht="48" customHeight="1" x14ac:dyDescent="0.75">
      <c r="A9" s="148" t="s">
        <v>238</v>
      </c>
      <c r="B9" s="148"/>
      <c r="D9" s="60" t="s">
        <v>239</v>
      </c>
      <c r="E9" s="51"/>
      <c r="F9" s="53">
        <f>'درآمد سرمایه گذاری در صندوق'!U34</f>
        <v>1214307574022</v>
      </c>
      <c r="G9" s="51"/>
      <c r="H9" s="171">
        <f t="shared" ref="H9:H12" si="0">F9/$F$13</f>
        <v>6.7509486705196284E-2</v>
      </c>
      <c r="I9" s="51"/>
      <c r="J9" s="54">
        <v>0.55000000000000004</v>
      </c>
      <c r="L9" s="24"/>
    </row>
    <row r="10" spans="1:12" ht="48" customHeight="1" x14ac:dyDescent="0.75">
      <c r="A10" s="148" t="s">
        <v>240</v>
      </c>
      <c r="B10" s="148"/>
      <c r="D10" s="60" t="s">
        <v>241</v>
      </c>
      <c r="E10" s="51"/>
      <c r="F10" s="53">
        <f>'درآمد سرمایه گذاری در اوراق بها'!T45</f>
        <v>7083197917784</v>
      </c>
      <c r="G10" s="51"/>
      <c r="H10" s="171">
        <f t="shared" si="0"/>
        <v>0.3937907214702504</v>
      </c>
      <c r="I10" s="51"/>
      <c r="J10" s="54">
        <v>0.91</v>
      </c>
      <c r="L10" s="24"/>
    </row>
    <row r="11" spans="1:12" ht="48" customHeight="1" x14ac:dyDescent="0.75">
      <c r="A11" s="148" t="s">
        <v>242</v>
      </c>
      <c r="B11" s="148"/>
      <c r="D11" s="60" t="s">
        <v>243</v>
      </c>
      <c r="E11" s="51"/>
      <c r="F11" s="53">
        <f>'درآمد سپرده بانکی'!F21</f>
        <v>9340609852438</v>
      </c>
      <c r="G11" s="51"/>
      <c r="H11" s="171">
        <f t="shared" si="0"/>
        <v>0.5192916441779224</v>
      </c>
      <c r="I11" s="51"/>
      <c r="J11" s="54">
        <v>1.48</v>
      </c>
      <c r="L11" s="24"/>
    </row>
    <row r="12" spans="1:12" ht="48" customHeight="1" x14ac:dyDescent="0.75">
      <c r="A12" s="149" t="s">
        <v>244</v>
      </c>
      <c r="B12" s="149"/>
      <c r="D12" s="60" t="s">
        <v>245</v>
      </c>
      <c r="E12" s="51"/>
      <c r="F12" s="55">
        <f>'سایر درآمدها'!F11</f>
        <v>12594392361</v>
      </c>
      <c r="G12" s="51"/>
      <c r="H12" s="171">
        <f t="shared" si="0"/>
        <v>7.0018583581654497E-4</v>
      </c>
      <c r="I12" s="51"/>
      <c r="J12" s="56">
        <v>0.01</v>
      </c>
      <c r="L12" s="24"/>
    </row>
    <row r="13" spans="1:12" ht="39" customHeight="1" thickBot="1" x14ac:dyDescent="0.8">
      <c r="A13" s="145" t="s">
        <v>37</v>
      </c>
      <c r="B13" s="145"/>
      <c r="D13" s="53"/>
      <c r="E13" s="51"/>
      <c r="F13" s="57">
        <f>SUM(F8:F12)</f>
        <v>17987213846325</v>
      </c>
      <c r="G13" s="51"/>
      <c r="H13" s="170">
        <f>SUM(H8:H12)</f>
        <v>1</v>
      </c>
      <c r="I13" s="51"/>
      <c r="J13" s="58">
        <v>2.86</v>
      </c>
    </row>
    <row r="14" spans="1:12" ht="27.75" thickTop="1" x14ac:dyDescent="0.75"/>
    <row r="15" spans="1:12" ht="27.75" x14ac:dyDescent="0.75">
      <c r="F15" s="49"/>
    </row>
    <row r="16" spans="1:12" x14ac:dyDescent="0.75">
      <c r="F16" s="24"/>
    </row>
    <row r="18" spans="6:6" x14ac:dyDescent="0.75">
      <c r="F18" s="24"/>
    </row>
    <row r="19" spans="6:6" x14ac:dyDescent="0.75">
      <c r="F19" s="24"/>
    </row>
    <row r="20" spans="6:6" x14ac:dyDescent="0.75">
      <c r="F20" s="24"/>
    </row>
    <row r="21" spans="6:6" x14ac:dyDescent="0.75">
      <c r="F21" s="24"/>
    </row>
    <row r="22" spans="6:6" x14ac:dyDescent="0.75">
      <c r="F22" s="24"/>
    </row>
    <row r="23" spans="6:6" x14ac:dyDescent="0.75">
      <c r="F23" s="24"/>
    </row>
    <row r="24" spans="6:6" x14ac:dyDescent="0.75">
      <c r="F24" s="2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7"/>
  <sheetViews>
    <sheetView rightToLeft="1" topLeftCell="E22" workbookViewId="0">
      <selection activeCell="M33" sqref="M33"/>
    </sheetView>
  </sheetViews>
  <sheetFormatPr defaultColWidth="9.140625" defaultRowHeight="27" x14ac:dyDescent="0.75"/>
  <cols>
    <col min="1" max="1" width="7" style="14" bestFit="1" customWidth="1"/>
    <col min="2" max="2" width="25.85546875" style="14" customWidth="1"/>
    <col min="3" max="3" width="1.28515625" style="14" customWidth="1"/>
    <col min="4" max="4" width="19.28515625" style="14" bestFit="1" customWidth="1"/>
    <col min="5" max="5" width="1.28515625" style="14" customWidth="1"/>
    <col min="6" max="6" width="20.85546875" style="14" bestFit="1" customWidth="1"/>
    <col min="7" max="7" width="1.28515625" style="14" customWidth="1"/>
    <col min="8" max="8" width="15.42578125" style="14" bestFit="1" customWidth="1"/>
    <col min="9" max="9" width="1.28515625" style="14" customWidth="1"/>
    <col min="10" max="10" width="20.42578125" style="14" bestFit="1" customWidth="1"/>
    <col min="11" max="11" width="1.28515625" style="14" customWidth="1"/>
    <col min="12" max="12" width="25.42578125" style="14" bestFit="1" customWidth="1"/>
    <col min="13" max="13" width="1.28515625" style="14" customWidth="1"/>
    <col min="14" max="14" width="19.28515625" style="14" bestFit="1" customWidth="1"/>
    <col min="15" max="16" width="1.28515625" style="14" customWidth="1"/>
    <col min="17" max="17" width="18.7109375" style="14" bestFit="1" customWidth="1"/>
    <col min="18" max="18" width="1.28515625" style="14" customWidth="1"/>
    <col min="19" max="19" width="18.7109375" style="14" bestFit="1" customWidth="1"/>
    <col min="20" max="20" width="1.28515625" style="14" customWidth="1"/>
    <col min="21" max="21" width="19.5703125" style="14" bestFit="1" customWidth="1"/>
    <col min="22" max="22" width="1.28515625" style="14" customWidth="1"/>
    <col min="23" max="23" width="25.42578125" style="14" bestFit="1" customWidth="1"/>
    <col min="24" max="24" width="0.28515625" style="14" customWidth="1"/>
    <col min="25" max="16384" width="9.140625" style="14"/>
  </cols>
  <sheetData>
    <row r="1" spans="1:23" x14ac:dyDescent="0.7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</row>
    <row r="2" spans="1:23" x14ac:dyDescent="0.75">
      <c r="A2" s="144" t="s">
        <v>229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</row>
    <row r="3" spans="1:23" x14ac:dyDescent="0.7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</row>
    <row r="5" spans="1:23" x14ac:dyDescent="0.75">
      <c r="A5" s="15" t="s">
        <v>246</v>
      </c>
      <c r="B5" s="141" t="s">
        <v>247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</row>
    <row r="6" spans="1:23" x14ac:dyDescent="0.75">
      <c r="D6" s="143" t="s">
        <v>248</v>
      </c>
      <c r="E6" s="143"/>
      <c r="F6" s="143"/>
      <c r="G6" s="143"/>
      <c r="H6" s="143"/>
      <c r="I6" s="143"/>
      <c r="J6" s="143"/>
      <c r="K6" s="143"/>
      <c r="L6" s="143"/>
      <c r="N6" s="143" t="s">
        <v>249</v>
      </c>
      <c r="O6" s="143"/>
      <c r="P6" s="143"/>
      <c r="Q6" s="143"/>
      <c r="R6" s="143"/>
      <c r="S6" s="143"/>
      <c r="T6" s="143"/>
      <c r="U6" s="143"/>
      <c r="V6" s="143"/>
      <c r="W6" s="143"/>
    </row>
    <row r="7" spans="1:23" x14ac:dyDescent="0.75">
      <c r="D7" s="16"/>
      <c r="E7" s="16"/>
      <c r="F7" s="16"/>
      <c r="G7" s="16"/>
      <c r="H7" s="16"/>
      <c r="I7" s="16"/>
      <c r="J7" s="135" t="s">
        <v>37</v>
      </c>
      <c r="K7" s="135"/>
      <c r="L7" s="135"/>
      <c r="N7" s="16"/>
      <c r="O7" s="16"/>
      <c r="P7" s="16"/>
      <c r="Q7" s="16"/>
      <c r="R7" s="16"/>
      <c r="S7" s="16"/>
      <c r="T7" s="16"/>
      <c r="U7" s="135" t="s">
        <v>37</v>
      </c>
      <c r="V7" s="135"/>
      <c r="W7" s="135"/>
    </row>
    <row r="8" spans="1:23" x14ac:dyDescent="0.75">
      <c r="A8" s="144" t="s">
        <v>250</v>
      </c>
      <c r="B8" s="144"/>
      <c r="D8" s="33" t="s">
        <v>251</v>
      </c>
      <c r="F8" s="33" t="s">
        <v>252</v>
      </c>
      <c r="H8" s="33" t="s">
        <v>253</v>
      </c>
      <c r="J8" s="61" t="s">
        <v>200</v>
      </c>
      <c r="K8" s="16"/>
      <c r="L8" s="61" t="s">
        <v>234</v>
      </c>
      <c r="N8" s="17" t="s">
        <v>251</v>
      </c>
      <c r="P8" s="143" t="s">
        <v>252</v>
      </c>
      <c r="Q8" s="143"/>
      <c r="S8" s="17" t="s">
        <v>253</v>
      </c>
      <c r="U8" s="61" t="s">
        <v>200</v>
      </c>
      <c r="V8" s="16"/>
      <c r="W8" s="61" t="s">
        <v>234</v>
      </c>
    </row>
    <row r="9" spans="1:23" x14ac:dyDescent="0.75">
      <c r="A9" s="137" t="s">
        <v>20</v>
      </c>
      <c r="B9" s="137"/>
      <c r="D9" s="62">
        <v>0</v>
      </c>
      <c r="E9" s="63"/>
      <c r="F9" s="62">
        <v>-14673864430</v>
      </c>
      <c r="G9" s="63"/>
      <c r="H9" s="62">
        <v>0</v>
      </c>
      <c r="I9" s="63"/>
      <c r="J9" s="62">
        <f>D9+F9+H9</f>
        <v>-14673864430</v>
      </c>
      <c r="K9" s="63"/>
      <c r="L9" s="64">
        <f>J9/درآمد!$F$13</f>
        <v>-8.1579418332195137E-4</v>
      </c>
      <c r="M9" s="63"/>
      <c r="N9" s="65">
        <v>0</v>
      </c>
      <c r="O9" s="63"/>
      <c r="P9" s="153">
        <v>17284119163</v>
      </c>
      <c r="Q9" s="153"/>
      <c r="R9" s="63"/>
      <c r="S9" s="65">
        <v>-866</v>
      </c>
      <c r="T9" s="63"/>
      <c r="U9" s="62">
        <f>S9+P9+N9</f>
        <v>17284118297</v>
      </c>
      <c r="V9" s="63"/>
      <c r="W9" s="66">
        <f>U9/درآمد!$F$13</f>
        <v>9.6091136985794771E-4</v>
      </c>
    </row>
    <row r="10" spans="1:23" x14ac:dyDescent="0.75">
      <c r="A10" s="137" t="s">
        <v>254</v>
      </c>
      <c r="B10" s="137"/>
      <c r="D10" s="62">
        <v>0</v>
      </c>
      <c r="E10" s="63"/>
      <c r="F10" s="62">
        <v>0</v>
      </c>
      <c r="G10" s="63"/>
      <c r="H10" s="62">
        <v>0</v>
      </c>
      <c r="I10" s="63"/>
      <c r="J10" s="62">
        <f t="shared" ref="J10:J25" si="0">D10+F10+H10</f>
        <v>0</v>
      </c>
      <c r="K10" s="63"/>
      <c r="L10" s="64">
        <f>J10/درآمد!$F$13</f>
        <v>0</v>
      </c>
      <c r="M10" s="63"/>
      <c r="N10" s="62">
        <v>0</v>
      </c>
      <c r="O10" s="63"/>
      <c r="P10" s="150">
        <v>0</v>
      </c>
      <c r="Q10" s="150"/>
      <c r="R10" s="63"/>
      <c r="S10" s="62">
        <v>13498796491</v>
      </c>
      <c r="T10" s="63"/>
      <c r="U10" s="62">
        <f t="shared" ref="U10:U25" si="1">S10+P10+N10</f>
        <v>13498796491</v>
      </c>
      <c r="V10" s="63"/>
      <c r="W10" s="66">
        <f>U10/درآمد!$F$13</f>
        <v>7.50466225971843E-4</v>
      </c>
    </row>
    <row r="11" spans="1:23" x14ac:dyDescent="0.75">
      <c r="A11" s="137" t="s">
        <v>255</v>
      </c>
      <c r="B11" s="137"/>
      <c r="D11" s="62">
        <v>0</v>
      </c>
      <c r="E11" s="63"/>
      <c r="F11" s="62">
        <v>0</v>
      </c>
      <c r="G11" s="63"/>
      <c r="H11" s="62">
        <v>0</v>
      </c>
      <c r="I11" s="63"/>
      <c r="J11" s="62">
        <f t="shared" si="0"/>
        <v>0</v>
      </c>
      <c r="K11" s="63"/>
      <c r="L11" s="64">
        <f>J11/درآمد!$F$13</f>
        <v>0</v>
      </c>
      <c r="M11" s="63"/>
      <c r="N11" s="62">
        <v>0</v>
      </c>
      <c r="O11" s="63"/>
      <c r="P11" s="150">
        <v>0</v>
      </c>
      <c r="Q11" s="150"/>
      <c r="R11" s="63"/>
      <c r="S11" s="62">
        <v>6261935250</v>
      </c>
      <c r="T11" s="63"/>
      <c r="U11" s="62">
        <f t="shared" si="1"/>
        <v>6261935250</v>
      </c>
      <c r="V11" s="63"/>
      <c r="W11" s="66">
        <f>U11/درآمد!$F$13</f>
        <v>3.4813258481826453E-4</v>
      </c>
    </row>
    <row r="12" spans="1:23" x14ac:dyDescent="0.75">
      <c r="A12" s="137" t="s">
        <v>24</v>
      </c>
      <c r="B12" s="137"/>
      <c r="D12" s="62">
        <v>0</v>
      </c>
      <c r="E12" s="63"/>
      <c r="F12" s="62">
        <v>-22497483284</v>
      </c>
      <c r="G12" s="63"/>
      <c r="H12" s="62">
        <v>0</v>
      </c>
      <c r="I12" s="63"/>
      <c r="J12" s="62">
        <f t="shared" si="0"/>
        <v>-22497483284</v>
      </c>
      <c r="K12" s="63"/>
      <c r="L12" s="64">
        <f>J12/درآمد!$F$13</f>
        <v>-1.2507486415744428E-3</v>
      </c>
      <c r="M12" s="63"/>
      <c r="N12" s="62">
        <v>0</v>
      </c>
      <c r="O12" s="63"/>
      <c r="P12" s="150">
        <v>84751500152</v>
      </c>
      <c r="Q12" s="150"/>
      <c r="R12" s="63"/>
      <c r="S12" s="62">
        <v>-3067</v>
      </c>
      <c r="T12" s="63"/>
      <c r="U12" s="62">
        <f t="shared" si="1"/>
        <v>84751497085</v>
      </c>
      <c r="V12" s="63"/>
      <c r="W12" s="66">
        <f>U12/درآمد!$F$13</f>
        <v>4.71176346759872E-3</v>
      </c>
    </row>
    <row r="13" spans="1:23" x14ac:dyDescent="0.75">
      <c r="A13" s="137" t="s">
        <v>22</v>
      </c>
      <c r="B13" s="137"/>
      <c r="D13" s="62">
        <v>6347826087</v>
      </c>
      <c r="E13" s="63"/>
      <c r="F13" s="62">
        <v>2579901999</v>
      </c>
      <c r="G13" s="63"/>
      <c r="H13" s="62">
        <v>0</v>
      </c>
      <c r="I13" s="63"/>
      <c r="J13" s="62">
        <f t="shared" si="0"/>
        <v>8927728086</v>
      </c>
      <c r="K13" s="63"/>
      <c r="L13" s="64">
        <f>J13/درآمد!$F$13</f>
        <v>4.9633746294866228E-4</v>
      </c>
      <c r="M13" s="63"/>
      <c r="N13" s="62">
        <v>7400000000</v>
      </c>
      <c r="O13" s="63"/>
      <c r="P13" s="150">
        <v>2695757284</v>
      </c>
      <c r="Q13" s="150"/>
      <c r="R13" s="63"/>
      <c r="S13" s="62">
        <v>0</v>
      </c>
      <c r="T13" s="63"/>
      <c r="U13" s="62">
        <f>S13+P13+N13</f>
        <v>10095757284</v>
      </c>
      <c r="V13" s="63"/>
      <c r="W13" s="66">
        <f>U13/درآمد!$F$13</f>
        <v>5.6127410116173617E-4</v>
      </c>
    </row>
    <row r="14" spans="1:23" x14ac:dyDescent="0.75">
      <c r="A14" s="137" t="s">
        <v>31</v>
      </c>
      <c r="B14" s="137"/>
      <c r="D14" s="62">
        <v>0</v>
      </c>
      <c r="E14" s="63"/>
      <c r="F14" s="62">
        <v>-4551542490</v>
      </c>
      <c r="G14" s="63"/>
      <c r="H14" s="62">
        <v>0</v>
      </c>
      <c r="I14" s="63"/>
      <c r="J14" s="62">
        <f t="shared" si="0"/>
        <v>-4551542490</v>
      </c>
      <c r="K14" s="63"/>
      <c r="L14" s="64">
        <f>J14/درآمد!$F$13</f>
        <v>-2.5304321886015347E-4</v>
      </c>
      <c r="M14" s="63"/>
      <c r="N14" s="62">
        <v>8220000000</v>
      </c>
      <c r="O14" s="63"/>
      <c r="P14" s="150">
        <v>11139223020</v>
      </c>
      <c r="Q14" s="150"/>
      <c r="R14" s="63"/>
      <c r="S14" s="62">
        <v>0</v>
      </c>
      <c r="T14" s="63"/>
      <c r="U14" s="62">
        <f>S14+P14+N14</f>
        <v>19359223020</v>
      </c>
      <c r="V14" s="63"/>
      <c r="W14" s="66">
        <f>U14/درآمد!$F$13</f>
        <v>1.0762769145570212E-3</v>
      </c>
    </row>
    <row r="15" spans="1:23" x14ac:dyDescent="0.75">
      <c r="A15" s="137" t="s">
        <v>25</v>
      </c>
      <c r="B15" s="137"/>
      <c r="D15" s="62">
        <v>271933205</v>
      </c>
      <c r="E15" s="63"/>
      <c r="F15" s="62">
        <v>-12871567</v>
      </c>
      <c r="G15" s="63"/>
      <c r="H15" s="62">
        <v>0</v>
      </c>
      <c r="I15" s="63"/>
      <c r="J15" s="62">
        <f t="shared" si="0"/>
        <v>259061638</v>
      </c>
      <c r="K15" s="63"/>
      <c r="L15" s="64">
        <f>J15/درآمد!$F$13</f>
        <v>1.4402543952238015E-5</v>
      </c>
      <c r="M15" s="63"/>
      <c r="N15" s="62">
        <v>290000000</v>
      </c>
      <c r="O15" s="63"/>
      <c r="P15" s="150">
        <v>544542412</v>
      </c>
      <c r="Q15" s="150"/>
      <c r="R15" s="63"/>
      <c r="S15" s="62">
        <v>0</v>
      </c>
      <c r="T15" s="63"/>
      <c r="U15" s="62">
        <f t="shared" si="1"/>
        <v>834542412</v>
      </c>
      <c r="V15" s="63"/>
      <c r="W15" s="66">
        <f>U15/درآمد!$F$13</f>
        <v>4.6396424656423755E-5</v>
      </c>
    </row>
    <row r="16" spans="1:23" x14ac:dyDescent="0.75">
      <c r="A16" s="137" t="s">
        <v>21</v>
      </c>
      <c r="B16" s="137"/>
      <c r="D16" s="62">
        <v>0</v>
      </c>
      <c r="E16" s="63"/>
      <c r="F16" s="62">
        <v>14213412780</v>
      </c>
      <c r="G16" s="63"/>
      <c r="H16" s="62">
        <v>0</v>
      </c>
      <c r="I16" s="63"/>
      <c r="J16" s="62">
        <f t="shared" si="0"/>
        <v>14213412780</v>
      </c>
      <c r="K16" s="63"/>
      <c r="L16" s="64">
        <f>J16/درآمد!$F$13</f>
        <v>7.901953521781233E-4</v>
      </c>
      <c r="M16" s="63"/>
      <c r="N16" s="62">
        <v>5300000000</v>
      </c>
      <c r="O16" s="63"/>
      <c r="P16" s="150">
        <v>85003328149</v>
      </c>
      <c r="Q16" s="150"/>
      <c r="R16" s="63"/>
      <c r="S16" s="62">
        <v>0</v>
      </c>
      <c r="T16" s="63"/>
      <c r="U16" s="62">
        <f t="shared" si="1"/>
        <v>90303328149</v>
      </c>
      <c r="V16" s="63"/>
      <c r="W16" s="66">
        <f>U16/درآمد!$F$13</f>
        <v>5.0204177767892624E-3</v>
      </c>
    </row>
    <row r="17" spans="1:23" x14ac:dyDescent="0.75">
      <c r="A17" s="137" t="s">
        <v>36</v>
      </c>
      <c r="B17" s="137"/>
      <c r="D17" s="62">
        <v>7670956041</v>
      </c>
      <c r="E17" s="63"/>
      <c r="F17" s="62">
        <v>-14904473494</v>
      </c>
      <c r="G17" s="63"/>
      <c r="H17" s="62">
        <v>0</v>
      </c>
      <c r="I17" s="63"/>
      <c r="J17" s="62">
        <f t="shared" si="0"/>
        <v>-7233517453</v>
      </c>
      <c r="K17" s="63"/>
      <c r="L17" s="64">
        <f>J17/درآمد!$F$13</f>
        <v>-4.0214774310240898E-4</v>
      </c>
      <c r="M17" s="63"/>
      <c r="N17" s="62">
        <v>8942443275</v>
      </c>
      <c r="O17" s="63"/>
      <c r="P17" s="150">
        <v>-14904473494</v>
      </c>
      <c r="Q17" s="150"/>
      <c r="R17" s="63"/>
      <c r="S17" s="62">
        <v>0</v>
      </c>
      <c r="T17" s="63"/>
      <c r="U17" s="62">
        <f t="shared" si="1"/>
        <v>-5962030219</v>
      </c>
      <c r="V17" s="63"/>
      <c r="W17" s="66">
        <f>U17/درآمد!$F$13</f>
        <v>-3.3145935051070253E-4</v>
      </c>
    </row>
    <row r="18" spans="1:23" x14ac:dyDescent="0.75">
      <c r="A18" s="137" t="s">
        <v>26</v>
      </c>
      <c r="B18" s="137"/>
      <c r="D18" s="62">
        <v>0</v>
      </c>
      <c r="E18" s="63"/>
      <c r="F18" s="62">
        <v>7494483536</v>
      </c>
      <c r="G18" s="63"/>
      <c r="H18" s="62">
        <v>0</v>
      </c>
      <c r="I18" s="63"/>
      <c r="J18" s="62">
        <f t="shared" si="0"/>
        <v>7494483536</v>
      </c>
      <c r="K18" s="63"/>
      <c r="L18" s="64">
        <f>J18/درآمد!$F$13</f>
        <v>4.1665616476401716E-4</v>
      </c>
      <c r="M18" s="63"/>
      <c r="N18" s="62">
        <v>1066055735</v>
      </c>
      <c r="O18" s="63"/>
      <c r="P18" s="150">
        <v>24958191527</v>
      </c>
      <c r="Q18" s="150"/>
      <c r="R18" s="63"/>
      <c r="S18" s="62">
        <v>0</v>
      </c>
      <c r="T18" s="63"/>
      <c r="U18" s="62">
        <f t="shared" si="1"/>
        <v>26024247262</v>
      </c>
      <c r="V18" s="63"/>
      <c r="W18" s="66">
        <f>U18/درآمد!$F$13</f>
        <v>1.4468192508489612E-3</v>
      </c>
    </row>
    <row r="19" spans="1:23" x14ac:dyDescent="0.75">
      <c r="A19" s="137" t="s">
        <v>33</v>
      </c>
      <c r="B19" s="137"/>
      <c r="D19" s="62">
        <v>732556287</v>
      </c>
      <c r="E19" s="63"/>
      <c r="F19" s="62">
        <v>-1745600193</v>
      </c>
      <c r="G19" s="63"/>
      <c r="H19" s="62">
        <v>0</v>
      </c>
      <c r="I19" s="63"/>
      <c r="J19" s="62">
        <f t="shared" si="0"/>
        <v>-1013043906</v>
      </c>
      <c r="K19" s="63"/>
      <c r="L19" s="64">
        <f>J19/درآمد!$F$13</f>
        <v>-5.6320223613007013E-5</v>
      </c>
      <c r="M19" s="63"/>
      <c r="N19" s="62">
        <v>853980000</v>
      </c>
      <c r="O19" s="63"/>
      <c r="P19" s="150">
        <v>-2660322299</v>
      </c>
      <c r="Q19" s="150"/>
      <c r="R19" s="63"/>
      <c r="S19" s="62">
        <v>0</v>
      </c>
      <c r="T19" s="63"/>
      <c r="U19" s="62">
        <f t="shared" si="1"/>
        <v>-1806342299</v>
      </c>
      <c r="V19" s="63"/>
      <c r="W19" s="66">
        <f>U19/درآمد!$F$13</f>
        <v>-1.0042368509278923E-4</v>
      </c>
    </row>
    <row r="20" spans="1:23" x14ac:dyDescent="0.75">
      <c r="A20" s="137" t="s">
        <v>30</v>
      </c>
      <c r="B20" s="137"/>
      <c r="D20" s="62">
        <v>0</v>
      </c>
      <c r="E20" s="63"/>
      <c r="F20" s="62">
        <v>-31375577400</v>
      </c>
      <c r="G20" s="63"/>
      <c r="H20" s="62">
        <v>0</v>
      </c>
      <c r="I20" s="63"/>
      <c r="J20" s="62">
        <f t="shared" si="0"/>
        <v>-31375577400</v>
      </c>
      <c r="K20" s="63"/>
      <c r="L20" s="64">
        <f>J20/درآمد!$F$13</f>
        <v>-1.7443267016259108E-3</v>
      </c>
      <c r="M20" s="63"/>
      <c r="N20" s="62">
        <v>0</v>
      </c>
      <c r="O20" s="63"/>
      <c r="P20" s="150">
        <v>60290325200</v>
      </c>
      <c r="Q20" s="150"/>
      <c r="R20" s="63"/>
      <c r="S20" s="62">
        <v>0</v>
      </c>
      <c r="T20" s="63"/>
      <c r="U20" s="62">
        <f t="shared" si="1"/>
        <v>60290325200</v>
      </c>
      <c r="V20" s="63"/>
      <c r="W20" s="66">
        <f>U20/درآمد!$F$13</f>
        <v>3.3518434658693971E-3</v>
      </c>
    </row>
    <row r="21" spans="1:23" x14ac:dyDescent="0.75">
      <c r="A21" s="137" t="s">
        <v>23</v>
      </c>
      <c r="B21" s="137"/>
      <c r="D21" s="62">
        <v>0</v>
      </c>
      <c r="E21" s="63"/>
      <c r="F21" s="62">
        <v>-10222365540</v>
      </c>
      <c r="G21" s="63"/>
      <c r="H21" s="62">
        <v>0</v>
      </c>
      <c r="I21" s="63"/>
      <c r="J21" s="62">
        <f t="shared" si="0"/>
        <v>-10222365540</v>
      </c>
      <c r="K21" s="63"/>
      <c r="L21" s="64">
        <f>J21/درآمد!$F$13</f>
        <v>-5.6831289311037739E-4</v>
      </c>
      <c r="M21" s="63"/>
      <c r="N21" s="62">
        <v>0</v>
      </c>
      <c r="O21" s="63"/>
      <c r="P21" s="150">
        <v>82981555560</v>
      </c>
      <c r="Q21" s="150"/>
      <c r="R21" s="63"/>
      <c r="S21" s="62">
        <v>0</v>
      </c>
      <c r="T21" s="63"/>
      <c r="U21" s="62">
        <f t="shared" si="1"/>
        <v>82981555560</v>
      </c>
      <c r="V21" s="63"/>
      <c r="W21" s="66">
        <f>U21/درآمد!$F$13</f>
        <v>4.6133634852489457E-3</v>
      </c>
    </row>
    <row r="22" spans="1:23" x14ac:dyDescent="0.75">
      <c r="A22" s="137" t="s">
        <v>19</v>
      </c>
      <c r="B22" s="137"/>
      <c r="D22" s="62">
        <v>0</v>
      </c>
      <c r="E22" s="63"/>
      <c r="F22" s="62">
        <v>-12156108453</v>
      </c>
      <c r="G22" s="63"/>
      <c r="H22" s="62">
        <v>0</v>
      </c>
      <c r="I22" s="63"/>
      <c r="J22" s="62">
        <f t="shared" si="0"/>
        <v>-12156108453</v>
      </c>
      <c r="K22" s="63"/>
      <c r="L22" s="64">
        <f>J22/درآمد!$F$13</f>
        <v>-6.7581942133209457E-4</v>
      </c>
      <c r="M22" s="63"/>
      <c r="N22" s="62">
        <v>0</v>
      </c>
      <c r="O22" s="63"/>
      <c r="P22" s="150">
        <v>16214267999</v>
      </c>
      <c r="Q22" s="150"/>
      <c r="R22" s="63"/>
      <c r="S22" s="62">
        <v>0</v>
      </c>
      <c r="T22" s="63"/>
      <c r="U22" s="62">
        <f t="shared" si="1"/>
        <v>16214267999</v>
      </c>
      <c r="V22" s="63"/>
      <c r="W22" s="66">
        <f>U22/درآمد!$F$13</f>
        <v>9.0143299220922794E-4</v>
      </c>
    </row>
    <row r="23" spans="1:23" x14ac:dyDescent="0.75">
      <c r="A23" s="137" t="s">
        <v>34</v>
      </c>
      <c r="B23" s="137"/>
      <c r="D23" s="62">
        <v>0</v>
      </c>
      <c r="E23" s="63"/>
      <c r="F23" s="62">
        <v>-88357556058</v>
      </c>
      <c r="G23" s="63"/>
      <c r="H23" s="62">
        <v>0</v>
      </c>
      <c r="I23" s="63"/>
      <c r="J23" s="62">
        <f t="shared" si="0"/>
        <v>-88357556058</v>
      </c>
      <c r="K23" s="63"/>
      <c r="L23" s="64">
        <f>J23/درآمد!$F$13</f>
        <v>-4.9122424858507197E-3</v>
      </c>
      <c r="M23" s="63"/>
      <c r="N23" s="62">
        <v>0</v>
      </c>
      <c r="O23" s="63"/>
      <c r="P23" s="150">
        <v>-88357556058</v>
      </c>
      <c r="Q23" s="150"/>
      <c r="R23" s="63"/>
      <c r="S23" s="62">
        <v>0</v>
      </c>
      <c r="T23" s="63"/>
      <c r="U23" s="62">
        <f t="shared" si="1"/>
        <v>-88357556058</v>
      </c>
      <c r="V23" s="63"/>
      <c r="W23" s="66">
        <f>U23/درآمد!$F$13</f>
        <v>-4.9122424858507197E-3</v>
      </c>
    </row>
    <row r="24" spans="1:23" x14ac:dyDescent="0.75">
      <c r="A24" s="137" t="s">
        <v>29</v>
      </c>
      <c r="B24" s="137"/>
      <c r="D24" s="62">
        <v>0</v>
      </c>
      <c r="E24" s="63"/>
      <c r="F24" s="62">
        <v>-416753400</v>
      </c>
      <c r="G24" s="63"/>
      <c r="H24" s="62">
        <v>0</v>
      </c>
      <c r="I24" s="63"/>
      <c r="J24" s="62">
        <f t="shared" si="0"/>
        <v>-416753400</v>
      </c>
      <c r="K24" s="63"/>
      <c r="L24" s="64">
        <f>J24/درآمد!$F$13</f>
        <v>-2.3169424879281549E-5</v>
      </c>
      <c r="M24" s="63"/>
      <c r="N24" s="62">
        <v>0</v>
      </c>
      <c r="O24" s="63"/>
      <c r="P24" s="150">
        <v>-1157866220</v>
      </c>
      <c r="Q24" s="150"/>
      <c r="R24" s="63"/>
      <c r="S24" s="62">
        <v>0</v>
      </c>
      <c r="T24" s="63"/>
      <c r="U24" s="62">
        <f t="shared" si="1"/>
        <v>-1157866220</v>
      </c>
      <c r="V24" s="63"/>
      <c r="W24" s="66">
        <f>U24/درآمد!$F$13</f>
        <v>-6.4371626973043725E-5</v>
      </c>
    </row>
    <row r="25" spans="1:23" x14ac:dyDescent="0.75">
      <c r="A25" s="137" t="s">
        <v>35</v>
      </c>
      <c r="B25" s="137"/>
      <c r="D25" s="62">
        <v>0</v>
      </c>
      <c r="E25" s="63"/>
      <c r="F25" s="62">
        <v>5888310507</v>
      </c>
      <c r="G25" s="63"/>
      <c r="H25" s="62">
        <v>0</v>
      </c>
      <c r="I25" s="63"/>
      <c r="J25" s="62">
        <f t="shared" si="0"/>
        <v>5888310507</v>
      </c>
      <c r="K25" s="63"/>
      <c r="L25" s="70">
        <f>J25/درآمد!$F$13</f>
        <v>3.2736089965389783E-4</v>
      </c>
      <c r="M25" s="63"/>
      <c r="N25" s="62">
        <v>0</v>
      </c>
      <c r="O25" s="63"/>
      <c r="P25" s="150">
        <v>5888310507</v>
      </c>
      <c r="Q25" s="150"/>
      <c r="R25" s="63"/>
      <c r="S25" s="62">
        <v>0</v>
      </c>
      <c r="T25" s="63"/>
      <c r="U25" s="62">
        <f t="shared" si="1"/>
        <v>5888310507</v>
      </c>
      <c r="V25" s="63"/>
      <c r="W25" s="66">
        <f>U25/درآمد!$F$13</f>
        <v>3.2736089965389783E-4</v>
      </c>
    </row>
    <row r="26" spans="1:23" ht="27.75" thickBot="1" x14ac:dyDescent="0.8">
      <c r="A26" s="151" t="s">
        <v>37</v>
      </c>
      <c r="B26" s="151"/>
      <c r="D26" s="67">
        <f>SUM(D9:D25)</f>
        <v>15023271620</v>
      </c>
      <c r="F26" s="67">
        <f>SUM(F9:F25)</f>
        <v>-170738087487</v>
      </c>
      <c r="H26" s="67">
        <f>SUM(H9:H25)</f>
        <v>0</v>
      </c>
      <c r="J26" s="67">
        <f>SUM(J9:J25)</f>
        <v>-155714815867</v>
      </c>
      <c r="L26" s="68">
        <f>SUM(L9:L25)</f>
        <v>-8.6569725137734099E-3</v>
      </c>
      <c r="N26" s="23">
        <f>SUM(N9:N25)</f>
        <v>32072479010</v>
      </c>
      <c r="P26" s="152">
        <f>SUM(P9:Q25)</f>
        <v>284670902902</v>
      </c>
      <c r="Q26" s="152"/>
      <c r="S26" s="23">
        <f>SUM(S9:S25)</f>
        <v>19760727808</v>
      </c>
      <c r="U26" s="67">
        <f>SUM(U9:U25)</f>
        <v>336504109720</v>
      </c>
      <c r="W26" s="69">
        <f>SUM(W9:W25)</f>
        <v>1.8707961810814397E-2</v>
      </c>
    </row>
    <row r="27" spans="1:23" ht="27.75" thickTop="1" x14ac:dyDescent="0.75"/>
  </sheetData>
  <mergeCells count="4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2:B12"/>
    <mergeCell ref="P12:Q12"/>
    <mergeCell ref="A13:B13"/>
    <mergeCell ref="P13:Q13"/>
    <mergeCell ref="A10:B10"/>
    <mergeCell ref="P10:Q10"/>
    <mergeCell ref="A11:B11"/>
    <mergeCell ref="P11:Q11"/>
    <mergeCell ref="A14:B14"/>
    <mergeCell ref="P14:Q14"/>
    <mergeCell ref="A15:B15"/>
    <mergeCell ref="P15:Q15"/>
    <mergeCell ref="A16:B16"/>
    <mergeCell ref="P16:Q16"/>
    <mergeCell ref="A20:B20"/>
    <mergeCell ref="P20:Q20"/>
    <mergeCell ref="A21:B21"/>
    <mergeCell ref="P21:Q21"/>
    <mergeCell ref="A17:B17"/>
    <mergeCell ref="P17:Q17"/>
    <mergeCell ref="A18:B18"/>
    <mergeCell ref="P18:Q18"/>
    <mergeCell ref="A19:B19"/>
    <mergeCell ref="P19:Q19"/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  <mergeCell ref="P26:Q2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19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سرمایه گذاری در اوراق بها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AliReaz KhanMohammadi</cp:lastModifiedBy>
  <cp:lastPrinted>2026-07-28T11:41:26Z</cp:lastPrinted>
  <dcterms:created xsi:type="dcterms:W3CDTF">2026-07-27T12:31:20Z</dcterms:created>
  <dcterms:modified xsi:type="dcterms:W3CDTF">2026-07-29T10:02:44Z</dcterms:modified>
</cp:coreProperties>
</file>