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فردا\پرتفوی\"/>
    </mc:Choice>
  </mc:AlternateContent>
  <xr:revisionPtr revIDLastSave="0" documentId="13_ncr:1_{1BDC88E6-6816-4D82-B0CB-F648A6C90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definedNames>
    <definedName name="_xlnm._FilterDatabase" localSheetId="12" hidden="1">'درآمد سپرده بانکی'!$A$7:$J$20</definedName>
    <definedName name="_xlnm._FilterDatabase" localSheetId="6" hidden="1">سپرده!$A$8:$M$23</definedName>
    <definedName name="_xlnm._FilterDatabase" localSheetId="16" hidden="1">'سود سپرده بانکی'!$A$7:$M$20</definedName>
    <definedName name="_xlnm.Print_Area" localSheetId="4">اوراق!$A$1:$AM$42</definedName>
    <definedName name="_xlnm.Print_Area" localSheetId="2">'اوراق مشتقه'!$A$1:$AX$37</definedName>
    <definedName name="_xlnm.Print_Area" localSheetId="5">'تعدیل قیمت'!$A$1:$N$13</definedName>
    <definedName name="_xlnm.Print_Area" localSheetId="7">درآمد!$A$1:$K$13</definedName>
    <definedName name="_xlnm.Print_Area" localSheetId="12">'درآمد سپرده بانکی'!$A$1:$K$20</definedName>
    <definedName name="_xlnm.Print_Area" localSheetId="10">'درآمد سرمایه گذاری در اوراق به'!$A$1:$U$46</definedName>
    <definedName name="_xlnm.Print_Area" localSheetId="8">'درآمد سرمایه گذاری در سهام'!$A$1:$X$27</definedName>
    <definedName name="_xlnm.Print_Area" localSheetId="9">'درآمد سرمایه گذاری در صندوق'!$A$1:$X$43</definedName>
    <definedName name="_xlnm.Print_Area" localSheetId="14">'درآمد سود سهام'!$A$1:$T$21</definedName>
    <definedName name="_xlnm.Print_Area" localSheetId="18">'درآمد ناشی از تغییر قیمت اوراق'!$A$1:$S$82</definedName>
    <definedName name="_xlnm.Print_Area" localSheetId="17">'درآمد ناشی از فروش'!$A$1:$S$30</definedName>
    <definedName name="_xlnm.Print_Area" localSheetId="13">'سایر درآمدها'!$A$1:$G$11</definedName>
    <definedName name="_xlnm.Print_Area" localSheetId="6">سپرده!$A$1:$M$23</definedName>
    <definedName name="_xlnm.Print_Area" localSheetId="1">سهام!$A$1:$AC$25</definedName>
    <definedName name="_xlnm.Print_Area" localSheetId="15">'سود اوراق بهادار'!$A$1:$U$37</definedName>
    <definedName name="_xlnm.Print_Area" localSheetId="16">'سود سپرده بانکی'!$A$1:$N$20</definedName>
    <definedName name="_xlnm.Print_Area" localSheetId="0">'صورت وضعیت'!$A$1:$B$34</definedName>
    <definedName name="_xlnm.Print_Area" localSheetId="11">'مبالغ تخصیصی اوراق'!$A$1:$R$37</definedName>
    <definedName name="_xlnm.Print_Area" localSheetId="3">'واحدهای صندوق'!$A$1:$AB$40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2" i="21" l="1"/>
  <c r="O9" i="21"/>
  <c r="O10" i="21"/>
  <c r="O11" i="21"/>
  <c r="O12" i="2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O39" i="21"/>
  <c r="O40" i="21"/>
  <c r="O41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4" i="21"/>
  <c r="O55" i="21"/>
  <c r="O56" i="21"/>
  <c r="O57" i="21"/>
  <c r="O58" i="21"/>
  <c r="O59" i="21"/>
  <c r="O60" i="21"/>
  <c r="O61" i="21"/>
  <c r="O62" i="21"/>
  <c r="O63" i="21"/>
  <c r="O64" i="21"/>
  <c r="O65" i="21"/>
  <c r="O66" i="21"/>
  <c r="O67" i="21"/>
  <c r="O68" i="21"/>
  <c r="O69" i="21"/>
  <c r="O70" i="21"/>
  <c r="O71" i="21"/>
  <c r="O72" i="21"/>
  <c r="O73" i="21"/>
  <c r="O74" i="21"/>
  <c r="O75" i="21"/>
  <c r="O76" i="21"/>
  <c r="O77" i="21"/>
  <c r="O78" i="21"/>
  <c r="O79" i="21"/>
  <c r="O80" i="21"/>
  <c r="O81" i="21"/>
  <c r="O8" i="2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0" i="21"/>
  <c r="G81" i="21"/>
  <c r="G8" i="21"/>
  <c r="G8" i="19"/>
  <c r="G14" i="19"/>
  <c r="G11" i="19"/>
  <c r="G9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8" i="19"/>
  <c r="O30" i="19" s="1"/>
  <c r="G10" i="19"/>
  <c r="G12" i="19"/>
  <c r="G13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O21" i="15"/>
  <c r="O20" i="15"/>
  <c r="S20" i="15" s="1"/>
  <c r="O19" i="15"/>
  <c r="O18" i="15"/>
  <c r="O17" i="15"/>
  <c r="S17" i="15" s="1"/>
  <c r="O16" i="15"/>
  <c r="O15" i="15"/>
  <c r="S15" i="15" s="1"/>
  <c r="O14" i="15"/>
  <c r="S14" i="15" s="1"/>
  <c r="O13" i="15"/>
  <c r="O12" i="15"/>
  <c r="O11" i="15"/>
  <c r="O10" i="15"/>
  <c r="S10" i="15" s="1"/>
  <c r="O9" i="15"/>
  <c r="S9" i="15" s="1"/>
  <c r="S11" i="15"/>
  <c r="S12" i="15"/>
  <c r="S13" i="15"/>
  <c r="S16" i="15"/>
  <c r="S18" i="15"/>
  <c r="S19" i="15"/>
  <c r="S8" i="15"/>
  <c r="M21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8" i="15"/>
  <c r="I21" i="15"/>
  <c r="I16" i="15"/>
  <c r="I14" i="15"/>
  <c r="I13" i="15"/>
  <c r="I12" i="15"/>
  <c r="I9" i="15"/>
  <c r="T37" i="17"/>
  <c r="P37" i="17"/>
  <c r="N37" i="17"/>
  <c r="J37" i="17"/>
  <c r="Q82" i="21"/>
  <c r="K82" i="21"/>
  <c r="M82" i="21"/>
  <c r="I82" i="21"/>
  <c r="G82" i="21"/>
  <c r="E82" i="21"/>
  <c r="C82" i="21"/>
  <c r="Q30" i="19"/>
  <c r="M30" i="19"/>
  <c r="K30" i="19"/>
  <c r="I30" i="19"/>
  <c r="C30" i="19"/>
  <c r="M20" i="18"/>
  <c r="K20" i="18"/>
  <c r="I20" i="18"/>
  <c r="G20" i="18"/>
  <c r="E20" i="18"/>
  <c r="C20" i="18"/>
  <c r="K21" i="15"/>
  <c r="Q21" i="15"/>
  <c r="F46" i="11"/>
  <c r="T10" i="11"/>
  <c r="T11" i="11"/>
  <c r="T12" i="11"/>
  <c r="T13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29" i="11"/>
  <c r="T30" i="11"/>
  <c r="T31" i="11"/>
  <c r="T32" i="11"/>
  <c r="T33" i="11"/>
  <c r="T34" i="11"/>
  <c r="T35" i="11"/>
  <c r="T36" i="11"/>
  <c r="T37" i="11"/>
  <c r="T38" i="11"/>
  <c r="T39" i="11"/>
  <c r="T40" i="11"/>
  <c r="T41" i="11"/>
  <c r="T42" i="11"/>
  <c r="T43" i="11"/>
  <c r="T44" i="11"/>
  <c r="T46" i="11" s="1"/>
  <c r="T45" i="11"/>
  <c r="T9" i="11"/>
  <c r="P46" i="11"/>
  <c r="G30" i="19" l="1"/>
  <c r="E30" i="19"/>
  <c r="S21" i="15"/>
  <c r="N46" i="11" l="1"/>
  <c r="R46" i="11"/>
  <c r="L46" i="11"/>
  <c r="J8" i="8"/>
  <c r="U43" i="10"/>
  <c r="N27" i="9"/>
  <c r="P27" i="9"/>
  <c r="S27" i="9"/>
  <c r="U27" i="9"/>
  <c r="F12" i="8"/>
  <c r="J12" i="8" s="1"/>
  <c r="F11" i="8"/>
  <c r="J11" i="8" s="1"/>
  <c r="H20" i="13"/>
  <c r="D20" i="13"/>
  <c r="F9" i="8"/>
  <c r="J9" i="8" s="1"/>
  <c r="F8" i="8"/>
  <c r="H46" i="11"/>
  <c r="D46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9" i="11"/>
  <c r="Q43" i="10"/>
  <c r="S43" i="10"/>
  <c r="U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N43" i="10"/>
  <c r="H43" i="10"/>
  <c r="F43" i="10"/>
  <c r="H27" i="9"/>
  <c r="F27" i="9"/>
  <c r="D27" i="9"/>
  <c r="F40" i="9"/>
  <c r="J9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L23" i="7"/>
  <c r="J23" i="7"/>
  <c r="H23" i="7"/>
  <c r="F23" i="7"/>
  <c r="D23" i="7"/>
  <c r="K13" i="6"/>
  <c r="C13" i="6"/>
  <c r="AJ42" i="5"/>
  <c r="AB42" i="5"/>
  <c r="Z42" i="5"/>
  <c r="X42" i="5"/>
  <c r="V42" i="5"/>
  <c r="T42" i="5"/>
  <c r="R42" i="5"/>
  <c r="AH42" i="5"/>
  <c r="AD42" i="5"/>
  <c r="AF42" i="5"/>
  <c r="P42" i="5"/>
  <c r="AA40" i="4"/>
  <c r="K40" i="4"/>
  <c r="O40" i="4"/>
  <c r="M40" i="4"/>
  <c r="I40" i="4"/>
  <c r="G40" i="4"/>
  <c r="D40" i="4"/>
  <c r="Q40" i="4"/>
  <c r="AA3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9" i="4"/>
  <c r="Y40" i="4"/>
  <c r="W40" i="4"/>
  <c r="S40" i="4"/>
  <c r="AB25" i="2"/>
  <c r="X25" i="2"/>
  <c r="Z25" i="2"/>
  <c r="AB24" i="2"/>
  <c r="F25" i="2"/>
  <c r="H25" i="2"/>
  <c r="J25" i="2"/>
  <c r="AL41" i="5"/>
  <c r="AL40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9" i="5"/>
  <c r="F10" i="8" l="1"/>
  <c r="J10" i="8" s="1"/>
  <c r="J13" i="8" s="1"/>
  <c r="J46" i="11"/>
  <c r="J43" i="10"/>
  <c r="J27" i="9"/>
  <c r="AL42" i="5"/>
  <c r="F13" i="8" l="1"/>
  <c r="W14" i="10"/>
  <c r="W18" i="10"/>
  <c r="W30" i="10"/>
  <c r="L13" i="10"/>
  <c r="L17" i="10"/>
  <c r="L29" i="10"/>
  <c r="W16" i="10"/>
  <c r="W24" i="10"/>
  <c r="L15" i="10"/>
  <c r="W13" i="10"/>
  <c r="W25" i="10"/>
  <c r="L12" i="10"/>
  <c r="W11" i="10"/>
  <c r="W15" i="10"/>
  <c r="W27" i="10"/>
  <c r="W31" i="10"/>
  <c r="W9" i="10"/>
  <c r="L14" i="10"/>
  <c r="L26" i="10"/>
  <c r="L30" i="10"/>
  <c r="L42" i="10"/>
  <c r="W12" i="10"/>
  <c r="W36" i="10"/>
  <c r="L11" i="10"/>
  <c r="L31" i="10"/>
  <c r="L39" i="10"/>
  <c r="W29" i="10"/>
  <c r="W37" i="10"/>
  <c r="L28" i="10"/>
  <c r="L40" i="10"/>
  <c r="W17" i="9"/>
  <c r="W12" i="9"/>
  <c r="W20" i="9"/>
  <c r="W11" i="9"/>
  <c r="W23" i="9"/>
  <c r="W18" i="9"/>
  <c r="W15" i="9"/>
  <c r="H9" i="8"/>
  <c r="W22" i="9"/>
  <c r="L12" i="9"/>
  <c r="L25" i="9"/>
  <c r="L17" i="9"/>
  <c r="W26" i="9"/>
  <c r="L18" i="9"/>
  <c r="L21" i="9"/>
  <c r="W25" i="9"/>
  <c r="L11" i="9"/>
  <c r="L10" i="9"/>
  <c r="L15" i="9"/>
  <c r="W21" i="9"/>
  <c r="L24" i="10" l="1"/>
  <c r="L27" i="10"/>
  <c r="L33" i="10"/>
  <c r="W34" i="10"/>
  <c r="H8" i="8"/>
  <c r="L24" i="9"/>
  <c r="L26" i="9"/>
  <c r="L19" i="9"/>
  <c r="L23" i="9"/>
  <c r="L16" i="9"/>
  <c r="W19" i="9"/>
  <c r="W24" i="9"/>
  <c r="W10" i="9"/>
  <c r="W9" i="9"/>
  <c r="H10" i="8"/>
  <c r="L20" i="10"/>
  <c r="W21" i="10"/>
  <c r="L23" i="10"/>
  <c r="W28" i="10"/>
  <c r="L38" i="10"/>
  <c r="L22" i="10"/>
  <c r="W39" i="10"/>
  <c r="W23" i="10"/>
  <c r="L36" i="10"/>
  <c r="W41" i="10"/>
  <c r="L9" i="10"/>
  <c r="W40" i="10"/>
  <c r="L41" i="10"/>
  <c r="L25" i="10"/>
  <c r="W42" i="10"/>
  <c r="W26" i="10"/>
  <c r="W10" i="10"/>
  <c r="L9" i="9"/>
  <c r="L22" i="9"/>
  <c r="L13" i="9"/>
  <c r="L14" i="9"/>
  <c r="L20" i="9"/>
  <c r="W16" i="9"/>
  <c r="H11" i="8"/>
  <c r="H12" i="8"/>
  <c r="W13" i="9"/>
  <c r="L10" i="10"/>
  <c r="L16" i="10"/>
  <c r="W17" i="10"/>
  <c r="L19" i="10"/>
  <c r="W20" i="10"/>
  <c r="L34" i="10"/>
  <c r="L18" i="10"/>
  <c r="W35" i="10"/>
  <c r="W19" i="10"/>
  <c r="L32" i="10"/>
  <c r="W33" i="10"/>
  <c r="L35" i="10"/>
  <c r="W32" i="10"/>
  <c r="L37" i="10"/>
  <c r="L21" i="10"/>
  <c r="W38" i="10"/>
  <c r="W22" i="10"/>
  <c r="W14" i="9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9" i="2"/>
  <c r="T25" i="2"/>
  <c r="R25" i="2"/>
  <c r="P25" i="2"/>
  <c r="N25" i="2"/>
  <c r="L25" i="2"/>
  <c r="W27" i="9" l="1"/>
  <c r="H13" i="8"/>
  <c r="L43" i="10"/>
  <c r="L27" i="9"/>
  <c r="W43" i="10"/>
</calcChain>
</file>

<file path=xl/sharedStrings.xml><?xml version="1.0" encoding="utf-8"?>
<sst xmlns="http://schemas.openxmlformats.org/spreadsheetml/2006/main" count="932" uniqueCount="332">
  <si>
    <t>صندوق سرمایه گذاری آوای فردای زاگرس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</si>
  <si>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</si>
  <si>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</si>
  <si>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</si>
  <si>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</si>
  <si>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</si>
  <si>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</si>
  <si>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</si>
  <si>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</si>
  <si>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</si>
  <si>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</si>
  <si>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</si>
  <si>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</si>
  <si>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</si>
  <si>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</si>
  <si>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</si>
  <si>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</si>
  <si>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</si>
  <si>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</si>
  <si>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</si>
  <si>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</si>
  <si>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بورس کالای ایران</t>
  </si>
  <si>
    <t>پالایش نفت اصفهان</t>
  </si>
  <si>
    <t>پالایش نفت بندرعباس</t>
  </si>
  <si>
    <t>پالایش نفت تهران</t>
  </si>
  <si>
    <t>پاکدیس</t>
  </si>
  <si>
    <t>تولیدی کوچین</t>
  </si>
  <si>
    <t>ح . سرمایه‌گذاری‌ایران‌خودرو</t>
  </si>
  <si>
    <t>زامیاد</t>
  </si>
  <si>
    <t>سرمایه گذاری کشاورزی کوثر</t>
  </si>
  <si>
    <t>سیمان‌ تهران‌</t>
  </si>
  <si>
    <t>سیمان‌ صوفیان‌</t>
  </si>
  <si>
    <t>صنایع پتروشیمی خلیج فارس</t>
  </si>
  <si>
    <t>گسترش‌سرمایه‌گذاری‌ایران‌خودرو</t>
  </si>
  <si>
    <t>نیان الکترونیک</t>
  </si>
  <si>
    <t>کشت و صنعت شهداب ناب خراسان</t>
  </si>
  <si>
    <t>کشت و صنعت شیفته آرای شرق</t>
  </si>
  <si>
    <t>کشت‌ و صنعت‌ چین‌ چین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</si>
  <si>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</si>
  <si>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</si>
  <si>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</si>
  <si>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</si>
  <si>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</si>
  <si>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</si>
  <si>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</si>
  <si>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خگستر-4304-05/06/03</t>
  </si>
  <si>
    <t>1405/06/03</t>
  </si>
  <si>
    <t>اختیارف ت خزامیا-2136-05/06/07</t>
  </si>
  <si>
    <t>1405/06/07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</si>
  <si>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</si>
  <si>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</si>
  <si>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</si>
  <si>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</si>
  <si>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</si>
  <si>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ت خگستر-4315-05/06/08</t>
  </si>
  <si>
    <t>اختیار خرید</t>
  </si>
  <si>
    <t>موقعیت فروش</t>
  </si>
  <si>
    <t>-</t>
  </si>
  <si>
    <t>1405/06/08</t>
  </si>
  <si>
    <t>اختیارخ ت خزامیا-2141-05/06/11</t>
  </si>
  <si>
    <t>1405/06/11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</si>
  <si>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</si>
  <si>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</si>
  <si>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</si>
  <si>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</si>
  <si>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</si>
  <si>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</si>
  <si>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</si>
  <si>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</si>
  <si>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آرمان آتی- بخشی</t>
  </si>
  <si>
    <t>صندوق س آوای تاراز زاگرس-سهام</t>
  </si>
  <si>
    <t>صندوق س. ثروت آفرین پارسیان-س</t>
  </si>
  <si>
    <t>صندوق س.امتیاز اول-س</t>
  </si>
  <si>
    <t>صندوق س.بخشی زمرد نو ویرا1-ب</t>
  </si>
  <si>
    <t>صندوق س.بخشی شایسته فردا-ب</t>
  </si>
  <si>
    <t>صندوق س.بخشی صنایع سورنا2-ب</t>
  </si>
  <si>
    <t>صندوق س.پشتوانه سکه طلا کهربا</t>
  </si>
  <si>
    <t>صندوق س.پشتوانه طلا دنای زاگرس</t>
  </si>
  <si>
    <t>صندوق س.پشتوانه طلازروان ویستا</t>
  </si>
  <si>
    <t>صندوق س.سرزمین بزرگ بازار-س</t>
  </si>
  <si>
    <t>صندوق س.سهامی تیام-س</t>
  </si>
  <si>
    <t>صندوق س.سهم نگر جام جم-س</t>
  </si>
  <si>
    <t>صندوق س.مختلط کاریزما-م</t>
  </si>
  <si>
    <t>صندوق س.مشترک سبحان-سهام</t>
  </si>
  <si>
    <t>صندوق س.موج گستر ثروت-س</t>
  </si>
  <si>
    <t>صندوق س.کالای سینا</t>
  </si>
  <si>
    <t>صندوق سرمایه‌گذاری فیروزه موفقیت</t>
  </si>
  <si>
    <t>صندوق سهامی ذوب آهن نوویرا</t>
  </si>
  <si>
    <t>صندوق شاخص30 شرکت فیروزه- سهام</t>
  </si>
  <si>
    <t>صندوق صبا</t>
  </si>
  <si>
    <t>طلوع بامداد مهرگان</t>
  </si>
  <si>
    <t>صندوق س. سهامی اکسیژن-س</t>
  </si>
  <si>
    <t>صندوق س. سهام ثروت هامون-س</t>
  </si>
  <si>
    <t>صندوق س صنایع پاسارگاد1-بخشی</t>
  </si>
  <si>
    <t>صندوق س.امین تدبیرگران فردا-س</t>
  </si>
  <si>
    <t>صندوق س.بخشی کیان3-ب</t>
  </si>
  <si>
    <t>صندوق س صنایع پیشرفت صبا1-بخشی</t>
  </si>
  <si>
    <t>صندوق س.دی سهام-سهام</t>
  </si>
  <si>
    <t>صندوق س. جام سبز سهند-س</t>
  </si>
  <si>
    <t>صندوق س صنایع کارآمد1-بخشی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</si>
  <si>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</si>
  <si>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</si>
  <si>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</si>
  <si>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</si>
  <si>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</si>
  <si>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</si>
  <si>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</si>
  <si>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</si>
  <si>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</si>
  <si>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هیدروکربن آفتاب061</t>
  </si>
  <si>
    <t>بله</t>
  </si>
  <si>
    <t>1404/02/03</t>
  </si>
  <si>
    <t>1406/02/03</t>
  </si>
  <si>
    <t>اجاره تابان فردا زاگرس14070603</t>
  </si>
  <si>
    <t>1404/06/03</t>
  </si>
  <si>
    <t>1407/06/03</t>
  </si>
  <si>
    <t>اجاره تابان فردادماوند14080220</t>
  </si>
  <si>
    <t>1404/02/20</t>
  </si>
  <si>
    <t>1408/02/20</t>
  </si>
  <si>
    <t>اجاره توان آفرین ساز 14070216</t>
  </si>
  <si>
    <t>1403/02/16</t>
  </si>
  <si>
    <t>1407/02/16</t>
  </si>
  <si>
    <t>اسنادخزانه-م10بودجه02-051112</t>
  </si>
  <si>
    <t>1402/12/21</t>
  </si>
  <si>
    <t>1405/11/12</t>
  </si>
  <si>
    <t>مرابحه عام دولت 165-ش.خ051212</t>
  </si>
  <si>
    <t>1403/04/12</t>
  </si>
  <si>
    <t>1405/12/12</t>
  </si>
  <si>
    <t>مرابحه عام دولت116-ش.خ060630</t>
  </si>
  <si>
    <t>1401/06/30</t>
  </si>
  <si>
    <t>1406/06/30</t>
  </si>
  <si>
    <t>مرابحه عام دولت137-ش.خ061229</t>
  </si>
  <si>
    <t>1402/06/29</t>
  </si>
  <si>
    <t>1406/06/29</t>
  </si>
  <si>
    <t>مرابحه عام دولت191-ش.خ060328</t>
  </si>
  <si>
    <t>1403/09/28</t>
  </si>
  <si>
    <t>1406/03/28</t>
  </si>
  <si>
    <t>مرابحه عام دولت206-ش.خ051114</t>
  </si>
  <si>
    <t>1403/12/14</t>
  </si>
  <si>
    <t>1405/11/14</t>
  </si>
  <si>
    <t>مرابحه عام دولت228-ش.خ070521</t>
  </si>
  <si>
    <t>1404/05/21</t>
  </si>
  <si>
    <t>1407/05/21</t>
  </si>
  <si>
    <t>مرابحه عام دولت250-ش.خ070205</t>
  </si>
  <si>
    <t>1404/09/05</t>
  </si>
  <si>
    <t>1407/02/05</t>
  </si>
  <si>
    <t>مرابحه عام دولت253-ش.خ070311</t>
  </si>
  <si>
    <t>1404/09/11</t>
  </si>
  <si>
    <t>1407/03/11</t>
  </si>
  <si>
    <t>مرابحه عام دولت254-ش.خ070911</t>
  </si>
  <si>
    <t>1407/09/11</t>
  </si>
  <si>
    <t>مرابحه عام دولت255-ش.خ071011</t>
  </si>
  <si>
    <t>1407/10/11</t>
  </si>
  <si>
    <t>مرابحه عام دولت256-ش.خ070318</t>
  </si>
  <si>
    <t>1404/09/18</t>
  </si>
  <si>
    <t>1407/03/18</t>
  </si>
  <si>
    <t>مرابحه عام دولت258-ش.خ070302</t>
  </si>
  <si>
    <t>1404/10/02</t>
  </si>
  <si>
    <t>1407/03/02</t>
  </si>
  <si>
    <t>مرابحه عام دولت260-ش.خ071002</t>
  </si>
  <si>
    <t>1407/10/02</t>
  </si>
  <si>
    <t>مرابحه عام دولت262-ش.خ070716</t>
  </si>
  <si>
    <t>1404/10/16</t>
  </si>
  <si>
    <t>1407/07/16</t>
  </si>
  <si>
    <t>مرابحه عام دولت265-ش.خ070430</t>
  </si>
  <si>
    <t>1404/10/30</t>
  </si>
  <si>
    <t>1407/04/30</t>
  </si>
  <si>
    <t>مرابحه عام دولت270-ش.خ071121</t>
  </si>
  <si>
    <t>1404/11/21</t>
  </si>
  <si>
    <t>1407/11/21</t>
  </si>
  <si>
    <t>مرابحه عام دولت271-ش.خ070628</t>
  </si>
  <si>
    <t>1404/11/28</t>
  </si>
  <si>
    <t>1407/06/28</t>
  </si>
  <si>
    <t>مرابحه عام دولت272-ش.خ071028</t>
  </si>
  <si>
    <t>1407/10/28</t>
  </si>
  <si>
    <t>مرابحه عام دولت273-ش.خ071128</t>
  </si>
  <si>
    <t>1407/11/28</t>
  </si>
  <si>
    <t>مرابحه عام دولت274-ش.خ071105</t>
  </si>
  <si>
    <t>1404/12/05</t>
  </si>
  <si>
    <t>1407/11/05</t>
  </si>
  <si>
    <t>مرابحه عام دولت277-ش.خ071118</t>
  </si>
  <si>
    <t>1404/12/18</t>
  </si>
  <si>
    <t>1407/11/18</t>
  </si>
  <si>
    <t>مرابحه غدیرایرانیان14081120</t>
  </si>
  <si>
    <t>1404/11/20</t>
  </si>
  <si>
    <t>1408/11/20</t>
  </si>
  <si>
    <t>مرابحه کلور-آوای زاگرس14080208</t>
  </si>
  <si>
    <t>1404/02/08</t>
  </si>
  <si>
    <t>1408/02/08</t>
  </si>
  <si>
    <t xml:space="preserve"> شهرداری مشهد</t>
  </si>
  <si>
    <t>خیر</t>
  </si>
  <si>
    <t>1405/02/29</t>
  </si>
  <si>
    <t>1409/02/29</t>
  </si>
  <si>
    <t>1403/12/28</t>
  </si>
  <si>
    <t>1407/12/28</t>
  </si>
  <si>
    <t>شهرداری مشهد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</si>
  <si>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</si>
  <si>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</si>
  <si>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</si>
  <si>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</si>
  <si>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</si>
  <si>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</si>
  <si>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</si>
  <si>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</si>
  <si>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</si>
  <si>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</si>
  <si>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-5.31%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</si>
  <si>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</si>
  <si>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</si>
  <si>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</si>
  <si>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</si>
  <si>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</si>
  <si>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</si>
  <si>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جهان کودک</t>
  </si>
  <si>
    <t>حساب جاری بانک آینده بلوار دریا</t>
  </si>
  <si>
    <t>سپرده کوتاه مدت بانک دی فرشته</t>
  </si>
  <si>
    <t>سپرده کوتاه مدت بانک گردشگری میدان سرو</t>
  </si>
  <si>
    <t>سپرده کوتاه مدت موسسه اعتباری ملل جنت آباد</t>
  </si>
  <si>
    <t>سپرده کوتاه مدت بانک اقتصاد نوین غدیر</t>
  </si>
  <si>
    <t>سپرده کوتاه مدت بانک گردشگری قیطریه</t>
  </si>
  <si>
    <t>سپرده کوتاه مدت بانک سامان جام جم</t>
  </si>
  <si>
    <t>سپرده کوتاه مدت بانک خاورمیانه بخارست</t>
  </si>
  <si>
    <t>قرض الحسنه بانک تجارت نفت شمالی</t>
  </si>
  <si>
    <t>سپرده کوتاه مدت بانک صادرات مستقل فردوسی</t>
  </si>
  <si>
    <t>سپرده کوتاه مدت بانک مسکن مستقل مرکزی</t>
  </si>
  <si>
    <t>سپرده کوتاه مدت بانک ملت ولیعصر بهشتی</t>
  </si>
  <si>
    <t>سپرده کوتاه مدت بانک شهر میدان شهدای مشهد</t>
  </si>
  <si>
    <t>سپرده کوتاه مدت بانک رفاه مرکزی اصفهان</t>
  </si>
  <si>
    <t>سپرده بلند مدت بانک تجارت اله وردی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</si>
  <si>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</si>
  <si>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</si>
  <si>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</si>
  <si>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</si>
  <si>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</si>
  <si>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</si>
  <si>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</si>
  <si>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</si>
  <si>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</si>
  <si>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</si>
  <si>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</si>
  <si>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</si>
  <si>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</si>
  <si>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</si>
  <si>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</si>
  <si>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</si>
  <si>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</si>
  <si>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</si>
  <si>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</si>
  <si>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</si>
  <si>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</si>
  <si>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</si>
  <si>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</si>
  <si>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</si>
  <si>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</si>
  <si>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مالی نماد غدیر(سهامی عام)</t>
  </si>
  <si>
    <t>نیان باتری خاوران</t>
  </si>
  <si>
    <t>-2-2</t>
  </si>
  <si>
    <t>درآمد حاصل از سرمایه­گذاری در واحدهای صندوق</t>
  </si>
  <si>
    <t>درآمد سود صندوق</t>
  </si>
  <si>
    <t>صندوق س.کالای کوروش</t>
  </si>
  <si>
    <t>صندوق س.کالای نوویرا1</t>
  </si>
  <si>
    <t>صندوق س.اعتبارسهام-سهام</t>
  </si>
  <si>
    <t>طلوع بامداد مهرگان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</si>
  <si>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</si>
  <si>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</si>
  <si>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</si>
  <si>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</si>
  <si>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گواهی اعتبارمولد ملی14050331</t>
  </si>
  <si>
    <t>گواهی اعتبارمولد ملی14050231</t>
  </si>
  <si>
    <t>گواهی اعتبارمولد ملی14050431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</si>
  <si>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</si>
  <si>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</si>
  <si>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</si>
  <si>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</si>
  <si>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</si>
  <si>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</si>
  <si>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</si>
  <si>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</si>
  <si>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</si>
  <si>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</si>
  <si>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</si>
  <si>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</si>
  <si>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</si>
  <si>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</si>
  <si>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</si>
  <si>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</si>
  <si>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</si>
  <si>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</si>
  <si>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</si>
  <si>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</si>
  <si>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</si>
  <si>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</si>
  <si>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</si>
  <si>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</si>
  <si>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</si>
  <si>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</si>
  <si>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</si>
  <si>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</si>
  <si>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</si>
  <si>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</si>
  <si>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</si>
  <si>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</si>
  <si>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</si>
  <si>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</si>
  <si>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</si>
  <si>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</si>
  <si>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</si>
  <si>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</si>
  <si>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1405/04/27</t>
  </si>
  <si>
    <t>1405/05/11</t>
  </si>
  <si>
    <t>1405/04/30</t>
  </si>
  <si>
    <t>1405/03/19</t>
  </si>
  <si>
    <t>1405/05/18</t>
  </si>
  <si>
    <t>1405/04/10</t>
  </si>
  <si>
    <t>1405/05/06</t>
  </si>
  <si>
    <t>1405/03/12</t>
  </si>
  <si>
    <t>1405/02/10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</si>
  <si>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</si>
  <si>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</si>
  <si>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</si>
  <si>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</si>
  <si>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</si>
  <si>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</si>
  <si>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</si>
  <si>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</si>
  <si>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</si>
  <si>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</si>
  <si>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</si>
  <si>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</si>
  <si>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ظگستر561</t>
  </si>
  <si>
    <t>ظزامیا561</t>
  </si>
  <si>
    <t>درآمد تعهد پذیره نویسی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</si>
</sst>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8E8E93"/>
      <name val="IRANSans"/>
    </font>
    <font>
      <sz val="16"/>
      <color rgb="FF000000"/>
      <name val="B Zar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/>
    </xf>
    <xf numFmtId="3" fontId="5" fillId="0" borderId="2" xfId="0" applyNumberFormat="1" applyFont="1" applyBorder="1" applyAlignment="1">
      <alignment vertical="top"/>
    </xf>
    <xf numFmtId="3" fontId="0" fillId="0" borderId="0" xfId="0" applyNumberFormat="1" applyAlignment="1">
      <alignment horizontal="left"/>
    </xf>
    <xf numFmtId="0" fontId="4" fillId="0" borderId="7" xfId="0" applyFont="1" applyBorder="1" applyAlignment="1">
      <alignment horizontal="center" vertical="center"/>
    </xf>
    <xf numFmtId="10" fontId="5" fillId="0" borderId="0" xfId="2" applyNumberFormat="1" applyFont="1" applyBorder="1" applyAlignment="1">
      <alignment horizontal="right" vertical="top"/>
    </xf>
    <xf numFmtId="10" fontId="5" fillId="0" borderId="7" xfId="2" applyNumberFormat="1" applyFont="1" applyBorder="1" applyAlignment="1">
      <alignment horizontal="right" vertical="top"/>
    </xf>
    <xf numFmtId="10" fontId="5" fillId="0" borderId="6" xfId="2" applyNumberFormat="1" applyFont="1" applyBorder="1" applyAlignment="1">
      <alignment horizontal="right" vertical="top"/>
    </xf>
    <xf numFmtId="3" fontId="8" fillId="0" borderId="0" xfId="0" applyNumberFormat="1" applyFont="1" applyAlignment="1">
      <alignment horizontal="left"/>
    </xf>
    <xf numFmtId="0" fontId="9" fillId="0" borderId="0" xfId="0" applyFont="1" applyAlignment="1">
      <alignment horizontal="right" vertical="top"/>
    </xf>
    <xf numFmtId="10" fontId="5" fillId="0" borderId="5" xfId="2" applyNumberFormat="1" applyFont="1" applyBorder="1" applyAlignment="1">
      <alignment horizontal="right" vertical="top"/>
    </xf>
    <xf numFmtId="10" fontId="0" fillId="0" borderId="0" xfId="0" applyNumberFormat="1" applyAlignment="1">
      <alignment horizontal="left"/>
    </xf>
    <xf numFmtId="3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/>
    </xf>
    <xf numFmtId="164" fontId="0" fillId="0" borderId="0" xfId="1" applyNumberFormat="1" applyFont="1" applyAlignment="1">
      <alignment horizontal="left"/>
    </xf>
    <xf numFmtId="10" fontId="0" fillId="0" borderId="0" xfId="2" applyNumberFormat="1" applyFont="1" applyAlignment="1">
      <alignment horizontal="left"/>
    </xf>
    <xf numFmtId="3" fontId="5" fillId="0" borderId="5" xfId="0" applyNumberFormat="1" applyFont="1" applyBorder="1" applyAlignment="1">
      <alignment vertical="top"/>
    </xf>
    <xf numFmtId="164" fontId="0" fillId="0" borderId="0" xfId="0" applyNumberFormat="1" applyAlignment="1">
      <alignment horizontal="left"/>
    </xf>
    <xf numFmtId="3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0" fontId="4" fillId="0" borderId="9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3" fontId="5" fillId="0" borderId="7" xfId="0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right" vertical="top"/>
    </xf>
    <xf numFmtId="10" fontId="5" fillId="0" borderId="7" xfId="2" applyNumberFormat="1" applyFont="1" applyFill="1" applyBorder="1" applyAlignment="1">
      <alignment horizontal="right" vertical="top"/>
    </xf>
    <xf numFmtId="10" fontId="5" fillId="0" borderId="5" xfId="2" applyNumberFormat="1" applyFont="1" applyFill="1" applyBorder="1" applyAlignment="1">
      <alignment horizontal="right" vertical="top"/>
    </xf>
    <xf numFmtId="164" fontId="0" fillId="0" borderId="0" xfId="1" applyNumberFormat="1" applyFont="1" applyBorder="1" applyAlignment="1">
      <alignment horizontal="left"/>
    </xf>
    <xf numFmtId="164" fontId="5" fillId="0" borderId="0" xfId="1" applyNumberFormat="1" applyFont="1" applyBorder="1" applyAlignment="1">
      <alignment horizontal="right" vertical="top"/>
    </xf>
    <xf numFmtId="10" fontId="5" fillId="0" borderId="0" xfId="2" applyNumberFormat="1" applyFont="1" applyAlignment="1">
      <alignment horizontal="right" vertical="top"/>
    </xf>
    <xf numFmtId="3" fontId="7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10" fontId="5" fillId="0" borderId="6" xfId="2" applyNumberFormat="1" applyFont="1" applyBorder="1" applyAlignment="1">
      <alignment horizontal="right" vertical="top"/>
    </xf>
    <xf numFmtId="10" fontId="5" fillId="0" borderId="5" xfId="2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8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</xdr:rowOff>
    </xdr:from>
    <xdr:to>
      <xdr:col>1</xdr:col>
      <xdr:colOff>2984500</xdr:colOff>
      <xdr:row>34</xdr:row>
      <xdr:rowOff>15875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87FA38-8A5B-62FC-0D07-1104A7D33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997625" y="1"/>
          <a:ext cx="7762875" cy="8556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C17" sqref="C17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54"/>
      <c r="B1" s="54"/>
      <c r="C1" s="54"/>
    </row>
    <row r="2" spans="1:3" ht="21.75" customHeight="1">
      <c r="A2" s="54"/>
      <c r="B2" s="54"/>
      <c r="C2" s="54"/>
    </row>
    <row r="3" spans="1:3" ht="21.75" customHeight="1">
      <c r="A3" s="54"/>
      <c r="B3" s="54"/>
      <c r="C3" s="54"/>
    </row>
    <row r="4" spans="1:3" ht="7.35" customHeight="1"/>
    <row r="5" spans="1:3" ht="123.6" customHeight="1">
      <c r="B5" s="55"/>
    </row>
    <row r="6" spans="1:3" ht="123.6" customHeight="1">
      <c r="B6" s="5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35"/>
  <sheetViews>
    <sheetView rightToLeft="1" topLeftCell="O1" workbookViewId="0">
      <selection activeCell="V31" sqref="V31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570312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4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8.7109375" bestFit="1" customWidth="1"/>
    <col min="27" max="27" width="1.28515625" customWidth="1"/>
    <col min="28" max="28" width="18.28515625" bestFit="1" customWidth="1"/>
    <col min="29" max="29" width="0.28515625" customWidth="1"/>
    <col min="31" max="31" width="2" customWidth="1"/>
  </cols>
  <sheetData>
    <row r="1" spans="1:31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31" ht="21.7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3" spans="1:31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</row>
    <row r="4" spans="1:31" ht="14.45" customHeight="1">
      <c r="A4" s="1" t="s">
        <v>3</v>
      </c>
      <c r="B4" s="63" t="s">
        <v>4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E4" s="21">
        <v>212013384576848</v>
      </c>
    </row>
    <row r="5" spans="1:31" ht="14.45" customHeight="1">
      <c r="A5" s="63" t="s">
        <v>5</v>
      </c>
      <c r="B5" s="63"/>
      <c r="C5" s="63" t="s">
        <v>6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</row>
    <row r="6" spans="1:31" ht="14.45" customHeight="1">
      <c r="F6" s="59" t="s">
        <v>7</v>
      </c>
      <c r="G6" s="59"/>
      <c r="H6" s="59"/>
      <c r="I6" s="59"/>
      <c r="J6" s="59"/>
      <c r="L6" s="59" t="s">
        <v>8</v>
      </c>
      <c r="M6" s="59"/>
      <c r="N6" s="59"/>
      <c r="O6" s="59"/>
      <c r="P6" s="59"/>
      <c r="Q6" s="59"/>
      <c r="R6" s="59"/>
      <c r="T6" s="59" t="s">
        <v>9</v>
      </c>
      <c r="U6" s="59"/>
      <c r="V6" s="59"/>
      <c r="W6" s="59"/>
      <c r="X6" s="59"/>
      <c r="Y6" s="59"/>
      <c r="Z6" s="59"/>
      <c r="AA6" s="59"/>
      <c r="AB6" s="59"/>
    </row>
    <row r="7" spans="1:31" ht="14.45" customHeight="1">
      <c r="F7" s="3"/>
      <c r="G7" s="3"/>
      <c r="H7" s="3"/>
      <c r="I7" s="3"/>
      <c r="J7" s="3"/>
      <c r="L7" s="62" t="s">
        <v>10</v>
      </c>
      <c r="M7" s="62"/>
      <c r="N7" s="62"/>
      <c r="O7" s="3"/>
      <c r="P7" s="62" t="s">
        <v>11</v>
      </c>
      <c r="Q7" s="62"/>
      <c r="R7" s="62"/>
      <c r="T7" s="3"/>
      <c r="U7" s="3"/>
      <c r="V7" s="3"/>
      <c r="W7" s="3"/>
      <c r="X7" s="3"/>
      <c r="Y7" s="3"/>
      <c r="Z7" s="3"/>
      <c r="AA7" s="3"/>
      <c r="AB7" s="3"/>
    </row>
    <row r="8" spans="1:31" ht="14.45" customHeight="1">
      <c r="A8" s="59" t="s">
        <v>12</v>
      </c>
      <c r="B8" s="59"/>
      <c r="C8" s="59"/>
      <c r="E8" s="61" t="s">
        <v>13</v>
      </c>
      <c r="F8" s="6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2" t="s">
        <v>18</v>
      </c>
    </row>
    <row r="9" spans="1:31" ht="21.75" customHeight="1">
      <c r="A9" s="60" t="s">
        <v>19</v>
      </c>
      <c r="B9" s="60"/>
      <c r="C9" s="60"/>
      <c r="F9" s="20">
        <v>107463221</v>
      </c>
      <c r="H9" s="6">
        <v>61363035002</v>
      </c>
      <c r="J9" s="6">
        <v>56301975999.281799</v>
      </c>
      <c r="L9" s="6">
        <v>0</v>
      </c>
      <c r="N9" s="6">
        <v>0</v>
      </c>
      <c r="P9" s="6">
        <v>0</v>
      </c>
      <c r="R9" s="6">
        <v>0</v>
      </c>
      <c r="T9" s="6">
        <v>107463221</v>
      </c>
      <c r="V9" s="6">
        <v>850</v>
      </c>
      <c r="X9" s="6">
        <v>61363035002</v>
      </c>
      <c r="Z9" s="6">
        <v>90637650756.419495</v>
      </c>
      <c r="AB9" s="23">
        <f t="shared" ref="AB9:AB24" si="0">Z9/$AE$4</f>
        <v>4.2750909777380719E-4</v>
      </c>
    </row>
    <row r="10" spans="1:31" ht="21.75" customHeight="1">
      <c r="A10" s="56" t="s">
        <v>20</v>
      </c>
      <c r="B10" s="56"/>
      <c r="C10" s="56"/>
      <c r="F10" s="19">
        <v>71097005</v>
      </c>
      <c r="H10" s="9">
        <v>79561386387</v>
      </c>
      <c r="J10" s="9">
        <v>78872021319.209305</v>
      </c>
      <c r="L10" s="9">
        <v>0</v>
      </c>
      <c r="N10" s="9">
        <v>0</v>
      </c>
      <c r="P10" s="9">
        <v>0</v>
      </c>
      <c r="R10" s="9">
        <v>0</v>
      </c>
      <c r="T10" s="9">
        <v>71097005</v>
      </c>
      <c r="V10" s="9">
        <v>1369</v>
      </c>
      <c r="X10" s="9">
        <v>79561386387</v>
      </c>
      <c r="Z10" s="9">
        <v>96579425032.198196</v>
      </c>
      <c r="AB10" s="23">
        <f t="shared" si="0"/>
        <v>4.5553456554150372E-4</v>
      </c>
    </row>
    <row r="11" spans="1:31" ht="21.75" customHeight="1">
      <c r="A11" s="56" t="s">
        <v>21</v>
      </c>
      <c r="B11" s="56"/>
      <c r="C11" s="56"/>
      <c r="F11" s="19">
        <v>21379311</v>
      </c>
      <c r="H11" s="9">
        <v>107084514465</v>
      </c>
      <c r="J11" s="9">
        <v>174803763149.99301</v>
      </c>
      <c r="L11" s="9">
        <v>0</v>
      </c>
      <c r="N11" s="9">
        <v>0</v>
      </c>
      <c r="P11" s="9">
        <v>0</v>
      </c>
      <c r="R11" s="9">
        <v>0</v>
      </c>
      <c r="T11" s="9">
        <v>21379311</v>
      </c>
      <c r="V11" s="9">
        <v>9220</v>
      </c>
      <c r="X11" s="9">
        <v>107084514465</v>
      </c>
      <c r="Z11" s="9">
        <v>195593531097.44299</v>
      </c>
      <c r="AB11" s="23">
        <f t="shared" si="0"/>
        <v>9.2255275056253182E-4</v>
      </c>
    </row>
    <row r="12" spans="1:31" ht="21.75" customHeight="1">
      <c r="A12" s="56" t="s">
        <v>22</v>
      </c>
      <c r="B12" s="56"/>
      <c r="C12" s="56"/>
      <c r="F12" s="19">
        <v>10000000</v>
      </c>
      <c r="H12" s="9">
        <v>90776076715</v>
      </c>
      <c r="J12" s="9">
        <v>93471834000</v>
      </c>
      <c r="L12" s="9">
        <v>0</v>
      </c>
      <c r="N12" s="9">
        <v>0</v>
      </c>
      <c r="P12" s="9">
        <v>0</v>
      </c>
      <c r="R12" s="9">
        <v>0</v>
      </c>
      <c r="T12" s="9">
        <v>10000000</v>
      </c>
      <c r="V12" s="9">
        <v>11300</v>
      </c>
      <c r="X12" s="9">
        <v>90776076715</v>
      </c>
      <c r="Z12" s="9">
        <v>112126510000</v>
      </c>
      <c r="AB12" s="23">
        <f t="shared" si="0"/>
        <v>5.2886524227604959E-4</v>
      </c>
    </row>
    <row r="13" spans="1:31" ht="21.75" customHeight="1">
      <c r="A13" s="56" t="s">
        <v>23</v>
      </c>
      <c r="B13" s="56"/>
      <c r="C13" s="56"/>
      <c r="F13" s="19">
        <v>20200000</v>
      </c>
      <c r="H13" s="9">
        <v>157012355739</v>
      </c>
      <c r="J13" s="9">
        <v>222085902320</v>
      </c>
      <c r="L13" s="9">
        <v>0</v>
      </c>
      <c r="N13" s="9">
        <v>0</v>
      </c>
      <c r="P13" s="9">
        <v>0</v>
      </c>
      <c r="R13" s="9">
        <v>0</v>
      </c>
      <c r="T13" s="9">
        <v>20200000</v>
      </c>
      <c r="V13" s="9">
        <v>12050</v>
      </c>
      <c r="X13" s="9">
        <v>157012355739</v>
      </c>
      <c r="Z13" s="9">
        <v>241528440700</v>
      </c>
      <c r="AB13" s="23">
        <f t="shared" si="0"/>
        <v>1.1392131736496747E-3</v>
      </c>
    </row>
    <row r="14" spans="1:31" ht="21.75" customHeight="1">
      <c r="A14" s="56" t="s">
        <v>24</v>
      </c>
      <c r="B14" s="56"/>
      <c r="C14" s="56"/>
      <c r="F14" s="19">
        <v>71000000</v>
      </c>
      <c r="H14" s="9">
        <v>268455387549</v>
      </c>
      <c r="J14" s="9">
        <v>335347569200</v>
      </c>
      <c r="L14" s="9">
        <v>5000000</v>
      </c>
      <c r="N14" s="9">
        <v>23763136668</v>
      </c>
      <c r="P14" s="9">
        <v>0</v>
      </c>
      <c r="R14" s="9">
        <v>0</v>
      </c>
      <c r="T14" s="9">
        <v>76000000</v>
      </c>
      <c r="V14" s="9">
        <v>5470</v>
      </c>
      <c r="X14" s="9">
        <v>292218524217</v>
      </c>
      <c r="Z14" s="9">
        <v>412506484400</v>
      </c>
      <c r="AB14" s="23">
        <f t="shared" si="0"/>
        <v>1.9456624647699059E-3</v>
      </c>
    </row>
    <row r="15" spans="1:31" ht="21.75" customHeight="1">
      <c r="A15" s="56" t="s">
        <v>25</v>
      </c>
      <c r="B15" s="56"/>
      <c r="C15" s="56"/>
      <c r="F15" s="19">
        <v>213760</v>
      </c>
      <c r="H15" s="9">
        <v>1749613770</v>
      </c>
      <c r="J15" s="9">
        <v>2294156182.3232002</v>
      </c>
      <c r="L15" s="9">
        <v>0</v>
      </c>
      <c r="N15" s="9">
        <v>0</v>
      </c>
      <c r="P15" s="9">
        <v>-213760</v>
      </c>
      <c r="R15" s="9">
        <v>2765883690</v>
      </c>
      <c r="T15" s="9">
        <v>0</v>
      </c>
      <c r="V15" s="9">
        <v>0</v>
      </c>
      <c r="X15" s="9">
        <v>0</v>
      </c>
      <c r="Z15" s="9">
        <v>0</v>
      </c>
      <c r="AB15" s="23">
        <f t="shared" si="0"/>
        <v>0</v>
      </c>
    </row>
    <row r="16" spans="1:31" ht="21.75" customHeight="1">
      <c r="A16" s="56" t="s">
        <v>26</v>
      </c>
      <c r="B16" s="56"/>
      <c r="C16" s="56"/>
      <c r="F16" s="19">
        <v>3933785</v>
      </c>
      <c r="H16" s="9">
        <v>27071367745</v>
      </c>
      <c r="J16" s="9">
        <v>52344283450.5495</v>
      </c>
      <c r="L16" s="9">
        <v>0</v>
      </c>
      <c r="N16" s="9">
        <v>0</v>
      </c>
      <c r="P16" s="9">
        <v>-3933785</v>
      </c>
      <c r="R16" s="9">
        <v>57809011404</v>
      </c>
      <c r="T16" s="9">
        <v>0</v>
      </c>
      <c r="V16" s="9">
        <v>0</v>
      </c>
      <c r="X16" s="9">
        <v>0</v>
      </c>
      <c r="Z16" s="9">
        <v>0</v>
      </c>
      <c r="AB16" s="23">
        <f t="shared" si="0"/>
        <v>0</v>
      </c>
    </row>
    <row r="17" spans="1:28" ht="21.75" customHeight="1">
      <c r="A17" s="56" t="s">
        <v>29</v>
      </c>
      <c r="B17" s="56"/>
      <c r="C17" s="56"/>
      <c r="F17" s="19">
        <v>1400000</v>
      </c>
      <c r="H17" s="9">
        <v>71491948360</v>
      </c>
      <c r="J17" s="9">
        <v>70334082140</v>
      </c>
      <c r="L17" s="9">
        <v>0</v>
      </c>
      <c r="N17" s="9">
        <v>0</v>
      </c>
      <c r="P17" s="9">
        <v>-1400000</v>
      </c>
      <c r="R17" s="9">
        <v>105943082329</v>
      </c>
      <c r="T17" s="9">
        <v>0</v>
      </c>
      <c r="V17" s="9">
        <v>0</v>
      </c>
      <c r="X17" s="9">
        <v>0</v>
      </c>
      <c r="Z17" s="9">
        <v>0</v>
      </c>
      <c r="AB17" s="23">
        <f t="shared" si="0"/>
        <v>0</v>
      </c>
    </row>
    <row r="18" spans="1:28" ht="21.75" customHeight="1">
      <c r="A18" s="56" t="s">
        <v>30</v>
      </c>
      <c r="B18" s="56"/>
      <c r="C18" s="56"/>
      <c r="F18" s="19">
        <v>15500000</v>
      </c>
      <c r="H18" s="9">
        <v>167973754896</v>
      </c>
      <c r="J18" s="9">
        <v>182716597800</v>
      </c>
      <c r="L18" s="9">
        <v>0</v>
      </c>
      <c r="N18" s="9">
        <v>0</v>
      </c>
      <c r="P18" s="9">
        <v>0</v>
      </c>
      <c r="R18" s="9">
        <v>0</v>
      </c>
      <c r="T18" s="9">
        <v>15500000</v>
      </c>
      <c r="V18" s="9">
        <v>11970</v>
      </c>
      <c r="X18" s="9">
        <v>167973754896</v>
      </c>
      <c r="Z18" s="9">
        <v>184100814450</v>
      </c>
      <c r="AB18" s="23">
        <f t="shared" si="0"/>
        <v>8.683452453600608E-4</v>
      </c>
    </row>
    <row r="19" spans="1:28" ht="21.75" customHeight="1">
      <c r="A19" s="56" t="s">
        <v>31</v>
      </c>
      <c r="B19" s="56"/>
      <c r="C19" s="56"/>
      <c r="F19" s="19">
        <v>300000</v>
      </c>
      <c r="H19" s="9">
        <v>37535888558</v>
      </c>
      <c r="J19" s="9">
        <v>48938756400</v>
      </c>
      <c r="L19" s="9">
        <v>0</v>
      </c>
      <c r="N19" s="9">
        <v>0</v>
      </c>
      <c r="P19" s="9">
        <v>0</v>
      </c>
      <c r="R19" s="9">
        <v>0</v>
      </c>
      <c r="T19" s="9">
        <v>300000</v>
      </c>
      <c r="V19" s="9">
        <v>161100</v>
      </c>
      <c r="X19" s="9">
        <v>37535888558</v>
      </c>
      <c r="Z19" s="9">
        <v>47956409100</v>
      </c>
      <c r="AB19" s="23">
        <f t="shared" si="0"/>
        <v>2.2619519609912812E-4</v>
      </c>
    </row>
    <row r="20" spans="1:28" ht="21.75" customHeight="1">
      <c r="A20" s="56" t="s">
        <v>32</v>
      </c>
      <c r="B20" s="56"/>
      <c r="C20" s="56"/>
      <c r="F20" s="19">
        <v>35000000</v>
      </c>
      <c r="H20" s="9">
        <v>449543836058</v>
      </c>
      <c r="J20" s="9">
        <v>361186280000</v>
      </c>
      <c r="L20" s="9">
        <v>8750000</v>
      </c>
      <c r="N20" s="9">
        <v>0</v>
      </c>
      <c r="P20" s="9">
        <v>0</v>
      </c>
      <c r="R20" s="9">
        <v>0</v>
      </c>
      <c r="T20" s="9">
        <v>43750000</v>
      </c>
      <c r="V20" s="9">
        <v>9590</v>
      </c>
      <c r="X20" s="9">
        <v>449543836058</v>
      </c>
      <c r="Z20" s="9">
        <v>416319281873</v>
      </c>
      <c r="AB20" s="23">
        <f t="shared" si="0"/>
        <v>1.9636462231095494E-3</v>
      </c>
    </row>
    <row r="21" spans="1:28" ht="21.75" customHeight="1">
      <c r="A21" s="56" t="s">
        <v>34</v>
      </c>
      <c r="B21" s="56"/>
      <c r="C21" s="56"/>
      <c r="F21" s="19">
        <v>21041043</v>
      </c>
      <c r="H21" s="9">
        <v>68123504230</v>
      </c>
      <c r="J21" s="9">
        <v>53219030735.1679</v>
      </c>
      <c r="L21" s="9">
        <v>0</v>
      </c>
      <c r="N21" s="9">
        <v>0</v>
      </c>
      <c r="P21" s="9">
        <v>0</v>
      </c>
      <c r="R21" s="9">
        <v>0</v>
      </c>
      <c r="T21" s="9">
        <v>21041043</v>
      </c>
      <c r="V21" s="9">
        <v>3660</v>
      </c>
      <c r="X21" s="9">
        <v>68123504230</v>
      </c>
      <c r="Z21" s="9">
        <v>76414928399.652603</v>
      </c>
      <c r="AB21" s="23">
        <f t="shared" si="0"/>
        <v>3.6042502010977831E-4</v>
      </c>
    </row>
    <row r="22" spans="1:28" ht="21.75" customHeight="1">
      <c r="A22" s="56" t="s">
        <v>35</v>
      </c>
      <c r="B22" s="56"/>
      <c r="C22" s="56"/>
      <c r="F22" s="19">
        <v>100000000</v>
      </c>
      <c r="H22" s="9">
        <v>169346571492</v>
      </c>
      <c r="J22" s="9">
        <v>175234882000</v>
      </c>
      <c r="L22" s="9">
        <v>0</v>
      </c>
      <c r="N22" s="9">
        <v>0</v>
      </c>
      <c r="P22" s="9">
        <v>0</v>
      </c>
      <c r="R22" s="9">
        <v>0</v>
      </c>
      <c r="T22" s="9">
        <v>100000000</v>
      </c>
      <c r="V22" s="9">
        <v>2225</v>
      </c>
      <c r="X22" s="9">
        <v>169346571492</v>
      </c>
      <c r="Z22" s="9">
        <v>220780075000</v>
      </c>
      <c r="AB22" s="23">
        <f t="shared" si="0"/>
        <v>1.0413497027116907E-3</v>
      </c>
    </row>
    <row r="23" spans="1:28" ht="21.75" customHeight="1">
      <c r="A23" s="56" t="s">
        <v>36</v>
      </c>
      <c r="B23" s="56"/>
      <c r="C23" s="56"/>
      <c r="F23" s="19">
        <v>1707960</v>
      </c>
      <c r="H23" s="9">
        <v>18794413406</v>
      </c>
      <c r="J23" s="9">
        <v>16134091106.784</v>
      </c>
      <c r="L23" s="9">
        <v>0</v>
      </c>
      <c r="N23" s="9">
        <v>0</v>
      </c>
      <c r="P23" s="9">
        <v>-1707960</v>
      </c>
      <c r="R23" s="9">
        <v>20404880176</v>
      </c>
      <c r="T23" s="9">
        <v>0</v>
      </c>
      <c r="V23" s="9">
        <v>0</v>
      </c>
      <c r="X23" s="9">
        <v>0</v>
      </c>
      <c r="Z23" s="9">
        <v>0</v>
      </c>
      <c r="AB23" s="23">
        <f t="shared" si="0"/>
        <v>0</v>
      </c>
    </row>
    <row r="24" spans="1:28" ht="21.75" customHeight="1">
      <c r="A24" s="57" t="s">
        <v>37</v>
      </c>
      <c r="B24" s="57"/>
      <c r="C24" s="57"/>
      <c r="D24" s="12"/>
      <c r="F24" s="19">
        <v>0</v>
      </c>
      <c r="H24" s="13">
        <v>0</v>
      </c>
      <c r="J24" s="13">
        <v>0</v>
      </c>
      <c r="L24" s="13">
        <v>14808332</v>
      </c>
      <c r="N24" s="13">
        <v>57906051773</v>
      </c>
      <c r="P24" s="13">
        <v>0</v>
      </c>
      <c r="R24" s="13">
        <v>0</v>
      </c>
      <c r="T24" s="13">
        <v>14808332</v>
      </c>
      <c r="V24" s="9">
        <v>4040</v>
      </c>
      <c r="X24" s="13">
        <v>57906051773</v>
      </c>
      <c r="Z24" s="13">
        <v>59363208918.305603</v>
      </c>
      <c r="AB24" s="24">
        <f t="shared" si="0"/>
        <v>2.7999745882453168E-4</v>
      </c>
    </row>
    <row r="25" spans="1:28" ht="21.75" customHeight="1" thickBot="1">
      <c r="A25" s="58" t="s">
        <v>38</v>
      </c>
      <c r="B25" s="58"/>
      <c r="C25" s="58"/>
      <c r="D25" s="58"/>
      <c r="F25" s="16">
        <f>SUM(F9:F24)</f>
        <v>480236085</v>
      </c>
      <c r="H25" s="16">
        <f>SUM(H9:H24)</f>
        <v>1775883654372</v>
      </c>
      <c r="J25" s="16">
        <f>SUM(J9:J24)</f>
        <v>1923285225803.3088</v>
      </c>
      <c r="L25" s="16">
        <f>SUM(L9:L24)</f>
        <v>28558332</v>
      </c>
      <c r="N25" s="16">
        <f>SUM(N9:N24)</f>
        <v>81669188441</v>
      </c>
      <c r="P25" s="16">
        <f>SUM(P9:P24)</f>
        <v>-7255505</v>
      </c>
      <c r="R25" s="16">
        <f>SUM(R9:R24)</f>
        <v>186922857599</v>
      </c>
      <c r="T25" s="16">
        <f>SUM(T9:T24)</f>
        <v>501538912</v>
      </c>
      <c r="V25" s="9"/>
      <c r="X25" s="16">
        <f>SUM(X9:X24)</f>
        <v>1738445499532</v>
      </c>
      <c r="Z25" s="16">
        <f>SUM(Z9:Z24)</f>
        <v>2153906759727.0188</v>
      </c>
      <c r="AB25" s="25">
        <f>SUM(AB9:AB24)</f>
        <v>1.0159296140788211E-2</v>
      </c>
    </row>
    <row r="26" spans="1:28" ht="13.5" thickTop="1"/>
    <row r="28" spans="1:28">
      <c r="X28" s="21"/>
      <c r="Z28" s="21"/>
    </row>
    <row r="29" spans="1:28">
      <c r="Z29" s="26"/>
    </row>
    <row r="31" spans="1:28">
      <c r="Z31" s="32"/>
    </row>
    <row r="32" spans="1:28">
      <c r="Z32" s="32"/>
    </row>
    <row r="33" spans="26:26">
      <c r="Z33" s="32"/>
    </row>
    <row r="34" spans="26:26">
      <c r="Z34" s="32"/>
    </row>
    <row r="35" spans="26:26">
      <c r="Z35" s="21"/>
    </row>
  </sheetData>
  <mergeCells count="30">
    <mergeCell ref="T6:AB6"/>
    <mergeCell ref="L7:N7"/>
    <mergeCell ref="P7:R7"/>
    <mergeCell ref="A1:AB1"/>
    <mergeCell ref="A2:AB2"/>
    <mergeCell ref="A3:AB3"/>
    <mergeCell ref="B4:AB4"/>
    <mergeCell ref="A5:B5"/>
    <mergeCell ref="C5:AB5"/>
    <mergeCell ref="A8:C8"/>
    <mergeCell ref="A9:C9"/>
    <mergeCell ref="A10:C10"/>
    <mergeCell ref="F6:J6"/>
    <mergeCell ref="L6:R6"/>
    <mergeCell ref="E8:F8"/>
    <mergeCell ref="A23:C23"/>
    <mergeCell ref="A24:C24"/>
    <mergeCell ref="A25:D25"/>
    <mergeCell ref="A21:C21"/>
    <mergeCell ref="A22:C22"/>
    <mergeCell ref="A20:C20"/>
    <mergeCell ref="A17:C17"/>
    <mergeCell ref="A14:C14"/>
    <mergeCell ref="A15:C15"/>
    <mergeCell ref="A16:C16"/>
    <mergeCell ref="A11:C11"/>
    <mergeCell ref="A12:C12"/>
    <mergeCell ref="A13:C13"/>
    <mergeCell ref="A18:C18"/>
    <mergeCell ref="A19:C19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7"/>
  <sheetViews>
    <sheetView rightToLeft="1" workbookViewId="0">
      <selection activeCell="S19" sqref="S19"/>
    </sheetView>
  </sheetViews>
  <sheetFormatPr defaultRowHeight="12.75"/>
  <cols>
    <col min="1" max="1" width="28.4257812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85546875" bestFit="1" customWidth="1"/>
    <col min="49" max="49" width="7.7109375" customWidth="1"/>
    <col min="50" max="50" width="0.28515625" customWidth="1"/>
  </cols>
  <sheetData>
    <row r="1" spans="1:49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</row>
    <row r="2" spans="1:49" ht="21.7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</row>
    <row r="3" spans="1:49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</row>
    <row r="4" spans="1:49" ht="14.45" customHeight="1"/>
    <row r="5" spans="1:49" ht="14.45" customHeight="1">
      <c r="A5" s="63" t="s">
        <v>39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</row>
    <row r="6" spans="1:49" ht="14.45" customHeight="1">
      <c r="I6" s="59" t="s">
        <v>7</v>
      </c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C6" s="59" t="s">
        <v>9</v>
      </c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9" ht="14.4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>
      <c r="A8" s="59" t="s">
        <v>40</v>
      </c>
      <c r="B8" s="59"/>
      <c r="C8" s="59"/>
      <c r="D8" s="59"/>
      <c r="E8" s="59"/>
      <c r="F8" s="59"/>
      <c r="G8" s="59"/>
      <c r="I8" s="59" t="s">
        <v>41</v>
      </c>
      <c r="J8" s="59"/>
      <c r="K8" s="59"/>
      <c r="M8" s="59" t="s">
        <v>42</v>
      </c>
      <c r="N8" s="59"/>
      <c r="O8" s="59"/>
      <c r="Q8" s="59" t="s">
        <v>43</v>
      </c>
      <c r="R8" s="59"/>
      <c r="S8" s="59"/>
      <c r="T8" s="59"/>
      <c r="U8" s="59"/>
      <c r="W8" s="59" t="s">
        <v>44</v>
      </c>
      <c r="X8" s="59"/>
      <c r="Y8" s="59"/>
      <c r="Z8" s="59"/>
      <c r="AA8" s="59"/>
      <c r="AC8" s="59" t="s">
        <v>41</v>
      </c>
      <c r="AD8" s="59"/>
      <c r="AE8" s="59"/>
      <c r="AF8" s="59"/>
      <c r="AG8" s="59"/>
      <c r="AI8" s="59" t="s">
        <v>42</v>
      </c>
      <c r="AJ8" s="59"/>
      <c r="AK8" s="59"/>
      <c r="AM8" s="59" t="s">
        <v>43</v>
      </c>
      <c r="AN8" s="59"/>
      <c r="AO8" s="59"/>
      <c r="AQ8" s="59" t="s">
        <v>44</v>
      </c>
      <c r="AR8" s="59"/>
      <c r="AS8" s="59"/>
    </row>
    <row r="9" spans="1:49" ht="21.75" customHeight="1">
      <c r="A9" s="60" t="s">
        <v>45</v>
      </c>
      <c r="B9" s="60"/>
      <c r="C9" s="60"/>
      <c r="D9" s="60"/>
      <c r="E9" s="60"/>
      <c r="F9" s="60"/>
      <c r="G9" s="60"/>
      <c r="I9" s="64">
        <v>154427180</v>
      </c>
      <c r="J9" s="64"/>
      <c r="K9" s="64"/>
      <c r="M9" s="64">
        <v>4304</v>
      </c>
      <c r="N9" s="64"/>
      <c r="O9" s="64"/>
      <c r="Q9" s="60" t="s">
        <v>46</v>
      </c>
      <c r="R9" s="60"/>
      <c r="S9" s="60"/>
      <c r="T9" s="60"/>
      <c r="U9" s="60"/>
      <c r="W9" s="67">
        <v>0.25390961802046003</v>
      </c>
      <c r="X9" s="67"/>
      <c r="Y9" s="67"/>
      <c r="Z9" s="67"/>
      <c r="AA9" s="67"/>
      <c r="AC9" s="64">
        <v>130000000</v>
      </c>
      <c r="AD9" s="64"/>
      <c r="AE9" s="64"/>
      <c r="AF9" s="64"/>
      <c r="AG9" s="64"/>
      <c r="AI9" s="64">
        <v>4304</v>
      </c>
      <c r="AJ9" s="64"/>
      <c r="AK9" s="64"/>
      <c r="AM9" s="60" t="s">
        <v>46</v>
      </c>
      <c r="AN9" s="60"/>
      <c r="AO9" s="60"/>
      <c r="AQ9" s="67">
        <v>0.25390961802046003</v>
      </c>
      <c r="AR9" s="67"/>
      <c r="AS9" s="67"/>
    </row>
    <row r="10" spans="1:49" ht="21.75" customHeight="1">
      <c r="A10" s="56" t="s">
        <v>47</v>
      </c>
      <c r="B10" s="56"/>
      <c r="C10" s="56"/>
      <c r="D10" s="56"/>
      <c r="E10" s="56"/>
      <c r="F10" s="56"/>
      <c r="G10" s="56"/>
      <c r="I10" s="65">
        <v>290776219</v>
      </c>
      <c r="J10" s="65"/>
      <c r="K10" s="65"/>
      <c r="M10" s="65">
        <v>2136</v>
      </c>
      <c r="N10" s="65"/>
      <c r="O10" s="65"/>
      <c r="Q10" s="56" t="s">
        <v>48</v>
      </c>
      <c r="R10" s="56"/>
      <c r="S10" s="56"/>
      <c r="T10" s="56"/>
      <c r="U10" s="56"/>
      <c r="W10" s="66">
        <v>0.25094279998333502</v>
      </c>
      <c r="X10" s="66"/>
      <c r="Y10" s="66"/>
      <c r="Z10" s="66"/>
      <c r="AA10" s="66"/>
      <c r="AC10" s="65">
        <v>290776219</v>
      </c>
      <c r="AD10" s="65"/>
      <c r="AE10" s="65"/>
      <c r="AF10" s="65"/>
      <c r="AG10" s="65"/>
      <c r="AI10" s="65">
        <v>2136</v>
      </c>
      <c r="AJ10" s="65"/>
      <c r="AK10" s="65"/>
      <c r="AM10" s="56" t="s">
        <v>48</v>
      </c>
      <c r="AN10" s="56"/>
      <c r="AO10" s="56"/>
      <c r="AQ10" s="66">
        <v>0.25094279998333502</v>
      </c>
      <c r="AR10" s="66"/>
      <c r="AS10" s="66"/>
    </row>
    <row r="11" spans="1:49" ht="14.45" customHeight="1">
      <c r="A11" s="63" t="s">
        <v>49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</row>
    <row r="12" spans="1:49" ht="14.45" customHeight="1">
      <c r="C12" s="59" t="s">
        <v>7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Y12" s="59" t="s">
        <v>9</v>
      </c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</row>
    <row r="13" spans="1:49" ht="14.45" customHeight="1">
      <c r="A13" s="2" t="s">
        <v>40</v>
      </c>
      <c r="C13" s="4" t="s">
        <v>50</v>
      </c>
      <c r="D13" s="3"/>
      <c r="E13" s="4" t="s">
        <v>51</v>
      </c>
      <c r="F13" s="3"/>
      <c r="G13" s="62" t="s">
        <v>52</v>
      </c>
      <c r="H13" s="62"/>
      <c r="I13" s="62"/>
      <c r="J13" s="3"/>
      <c r="K13" s="62" t="s">
        <v>53</v>
      </c>
      <c r="L13" s="62"/>
      <c r="M13" s="62"/>
      <c r="N13" s="3"/>
      <c r="O13" s="62" t="s">
        <v>42</v>
      </c>
      <c r="P13" s="62"/>
      <c r="Q13" s="62"/>
      <c r="R13" s="3"/>
      <c r="S13" s="62" t="s">
        <v>43</v>
      </c>
      <c r="T13" s="62"/>
      <c r="U13" s="62"/>
      <c r="V13" s="62"/>
      <c r="W13" s="62"/>
      <c r="Y13" s="62" t="s">
        <v>50</v>
      </c>
      <c r="Z13" s="62"/>
      <c r="AA13" s="62"/>
      <c r="AB13" s="62"/>
      <c r="AC13" s="62"/>
      <c r="AD13" s="3"/>
      <c r="AE13" s="62" t="s">
        <v>51</v>
      </c>
      <c r="AF13" s="62"/>
      <c r="AG13" s="62"/>
      <c r="AH13" s="62"/>
      <c r="AI13" s="62"/>
      <c r="AJ13" s="3"/>
      <c r="AK13" s="62" t="s">
        <v>52</v>
      </c>
      <c r="AL13" s="62"/>
      <c r="AM13" s="62"/>
      <c r="AN13" s="3"/>
      <c r="AO13" s="62" t="s">
        <v>53</v>
      </c>
      <c r="AP13" s="62"/>
      <c r="AQ13" s="62"/>
      <c r="AR13" s="3"/>
      <c r="AS13" s="62" t="s">
        <v>42</v>
      </c>
      <c r="AT13" s="62"/>
      <c r="AU13" s="3"/>
      <c r="AV13" s="4" t="s">
        <v>43</v>
      </c>
    </row>
    <row r="14" spans="1:49" ht="21.75" customHeight="1">
      <c r="A14" s="5" t="s">
        <v>54</v>
      </c>
      <c r="C14" s="5" t="s">
        <v>55</v>
      </c>
      <c r="E14" s="5" t="s">
        <v>56</v>
      </c>
      <c r="G14" s="60" t="s">
        <v>57</v>
      </c>
      <c r="H14" s="60"/>
      <c r="I14" s="60"/>
      <c r="K14" s="64">
        <v>145932569</v>
      </c>
      <c r="L14" s="64"/>
      <c r="M14" s="64"/>
      <c r="O14" s="64">
        <v>4315</v>
      </c>
      <c r="P14" s="64"/>
      <c r="Q14" s="64"/>
      <c r="S14" s="60" t="s">
        <v>58</v>
      </c>
      <c r="T14" s="60"/>
      <c r="U14" s="60"/>
      <c r="V14" s="60"/>
      <c r="W14" s="60"/>
      <c r="Y14" s="60" t="s">
        <v>55</v>
      </c>
      <c r="Z14" s="60"/>
      <c r="AA14" s="60"/>
      <c r="AB14" s="60"/>
      <c r="AC14" s="60"/>
      <c r="AE14" s="60" t="s">
        <v>56</v>
      </c>
      <c r="AF14" s="60"/>
      <c r="AG14" s="60"/>
      <c r="AH14" s="60"/>
      <c r="AI14" s="60"/>
      <c r="AK14" s="60" t="s">
        <v>57</v>
      </c>
      <c r="AL14" s="60"/>
      <c r="AM14" s="60"/>
      <c r="AO14" s="64">
        <v>145932569</v>
      </c>
      <c r="AP14" s="64"/>
      <c r="AQ14" s="64"/>
      <c r="AS14" s="64">
        <v>4315</v>
      </c>
      <c r="AT14" s="64"/>
      <c r="AV14" s="5" t="s">
        <v>58</v>
      </c>
    </row>
    <row r="15" spans="1:49" ht="21.75" customHeight="1">
      <c r="A15" s="8" t="s">
        <v>59</v>
      </c>
      <c r="C15" s="8" t="s">
        <v>55</v>
      </c>
      <c r="E15" s="8" t="s">
        <v>56</v>
      </c>
      <c r="G15" s="56" t="s">
        <v>57</v>
      </c>
      <c r="H15" s="56"/>
      <c r="I15" s="56"/>
      <c r="K15" s="65">
        <v>290776221</v>
      </c>
      <c r="L15" s="65"/>
      <c r="M15" s="65"/>
      <c r="O15" s="65">
        <v>2141</v>
      </c>
      <c r="P15" s="65"/>
      <c r="Q15" s="65"/>
      <c r="S15" s="56" t="s">
        <v>60</v>
      </c>
      <c r="T15" s="56"/>
      <c r="U15" s="56"/>
      <c r="V15" s="56"/>
      <c r="W15" s="56"/>
      <c r="Y15" s="56" t="s">
        <v>55</v>
      </c>
      <c r="Z15" s="56"/>
      <c r="AA15" s="56"/>
      <c r="AB15" s="56"/>
      <c r="AC15" s="56"/>
      <c r="AE15" s="56" t="s">
        <v>56</v>
      </c>
      <c r="AF15" s="56"/>
      <c r="AG15" s="56"/>
      <c r="AH15" s="56"/>
      <c r="AI15" s="56"/>
      <c r="AK15" s="56" t="s">
        <v>57</v>
      </c>
      <c r="AL15" s="56"/>
      <c r="AM15" s="56"/>
      <c r="AO15" s="65">
        <v>290776221</v>
      </c>
      <c r="AP15" s="65"/>
      <c r="AQ15" s="65"/>
      <c r="AS15" s="65">
        <v>2141</v>
      </c>
      <c r="AT15" s="65"/>
      <c r="AV15" s="8" t="s">
        <v>60</v>
      </c>
    </row>
    <row r="16" spans="1:49" ht="14.45" customHeight="1">
      <c r="A16" s="63" t="s">
        <v>61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</row>
    <row r="17" spans="1:35" ht="14.45" customHeight="1">
      <c r="C17" s="59" t="s">
        <v>7</v>
      </c>
      <c r="D17" s="59"/>
      <c r="E17" s="59"/>
      <c r="F17" s="59"/>
      <c r="G17" s="59"/>
      <c r="H17" s="59"/>
      <c r="I17" s="59"/>
      <c r="J17" s="59"/>
      <c r="K17" s="59"/>
      <c r="L17" s="59"/>
      <c r="M17" s="59"/>
      <c r="O17" s="59" t="s">
        <v>9</v>
      </c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</row>
    <row r="18" spans="1:35" ht="14.45" customHeight="1">
      <c r="A18" s="2" t="s">
        <v>40</v>
      </c>
      <c r="C18" s="4" t="s">
        <v>51</v>
      </c>
      <c r="D18" s="3"/>
      <c r="E18" s="4" t="s">
        <v>53</v>
      </c>
      <c r="F18" s="3"/>
      <c r="G18" s="62" t="s">
        <v>42</v>
      </c>
      <c r="H18" s="62"/>
      <c r="I18" s="62"/>
      <c r="J18" s="3"/>
      <c r="K18" s="62" t="s">
        <v>43</v>
      </c>
      <c r="L18" s="62"/>
      <c r="M18" s="62"/>
      <c r="O18" s="62" t="s">
        <v>51</v>
      </c>
      <c r="P18" s="62"/>
      <c r="Q18" s="62"/>
      <c r="R18" s="62"/>
      <c r="S18" s="62"/>
      <c r="T18" s="3"/>
      <c r="U18" s="62" t="s">
        <v>53</v>
      </c>
      <c r="V18" s="62"/>
      <c r="W18" s="62"/>
      <c r="X18" s="62"/>
      <c r="Y18" s="62"/>
      <c r="Z18" s="3"/>
      <c r="AA18" s="62" t="s">
        <v>42</v>
      </c>
      <c r="AB18" s="62"/>
      <c r="AC18" s="62"/>
      <c r="AD18" s="62"/>
      <c r="AE18" s="62"/>
      <c r="AF18" s="3"/>
      <c r="AG18" s="62" t="s">
        <v>43</v>
      </c>
      <c r="AH18" s="62"/>
      <c r="AI18" s="62"/>
    </row>
    <row r="19" spans="1:35" ht="21.75" customHeight="1">
      <c r="A19" s="3"/>
      <c r="C19" s="3"/>
      <c r="E19" s="3"/>
      <c r="G19" s="3"/>
      <c r="H19" s="3"/>
      <c r="I19" s="3"/>
      <c r="K19" s="3"/>
      <c r="L19" s="3"/>
      <c r="M19" s="3"/>
      <c r="O19" s="3"/>
      <c r="P19" s="3"/>
      <c r="Q19" s="3"/>
      <c r="R19" s="3"/>
      <c r="S19" s="3"/>
      <c r="U19" s="3"/>
      <c r="V19" s="3"/>
      <c r="W19" s="3"/>
      <c r="X19" s="3"/>
      <c r="Y19" s="3"/>
      <c r="AA19" s="3"/>
      <c r="AB19" s="3"/>
      <c r="AC19" s="3"/>
      <c r="AD19" s="3"/>
      <c r="AE19" s="3"/>
      <c r="AG19" s="3"/>
      <c r="AH19" s="3"/>
      <c r="AI19" s="3"/>
    </row>
    <row r="20" spans="1:35" ht="21.75" customHeight="1"/>
    <row r="21" spans="1:35" ht="21.75" customHeight="1"/>
    <row r="22" spans="1:35" ht="21.75" customHeight="1"/>
    <row r="23" spans="1:35" ht="21.75" customHeight="1"/>
    <row r="24" spans="1:35" ht="21.75" customHeight="1"/>
    <row r="25" spans="1:35" ht="21.75" customHeight="1"/>
    <row r="26" spans="1:35" ht="21.75" customHeight="1"/>
    <row r="27" spans="1:35" ht="21.75" customHeight="1"/>
    <row r="28" spans="1:35" ht="21.75" customHeight="1"/>
    <row r="29" spans="1:35" ht="21.75" customHeight="1"/>
    <row r="30" spans="1:35" ht="21.75" customHeight="1"/>
    <row r="31" spans="1:35" ht="21.75" customHeight="1"/>
    <row r="32" spans="1:35" ht="21.75" customHeight="1"/>
    <row r="33" ht="21.75" customHeight="1"/>
    <row r="34" ht="21.75" customHeight="1"/>
    <row r="35" ht="21.75" customHeight="1"/>
    <row r="36" ht="21.75" customHeight="1"/>
    <row r="37" ht="21.75" customHeight="1"/>
  </sheetData>
  <mergeCells count="72">
    <mergeCell ref="AM8:AO8"/>
    <mergeCell ref="AQ8:AS8"/>
    <mergeCell ref="A1:AW1"/>
    <mergeCell ref="A2:AW2"/>
    <mergeCell ref="A3:AW3"/>
    <mergeCell ref="A5:AW5"/>
    <mergeCell ref="I6:AA6"/>
    <mergeCell ref="AC6:AS6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C8:AG8"/>
    <mergeCell ref="AI8:AK8"/>
    <mergeCell ref="AK14:AM14"/>
    <mergeCell ref="AO14:AQ14"/>
    <mergeCell ref="AC10:AG10"/>
    <mergeCell ref="AI10:AK10"/>
    <mergeCell ref="AM10:AO10"/>
    <mergeCell ref="AQ10:AS10"/>
    <mergeCell ref="A11:AW11"/>
    <mergeCell ref="A10:G10"/>
    <mergeCell ref="I10:K10"/>
    <mergeCell ref="M10:O10"/>
    <mergeCell ref="Q10:U10"/>
    <mergeCell ref="W10:AA10"/>
    <mergeCell ref="C12:W12"/>
    <mergeCell ref="Y12:AV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4:AI14"/>
    <mergeCell ref="A16:AW16"/>
    <mergeCell ref="C17:M17"/>
    <mergeCell ref="O17:AI17"/>
    <mergeCell ref="G18:I18"/>
    <mergeCell ref="K18:M18"/>
    <mergeCell ref="O18:S18"/>
    <mergeCell ref="U18:Y18"/>
    <mergeCell ref="AA18:AE18"/>
    <mergeCell ref="AG18:AI18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2"/>
  <sheetViews>
    <sheetView rightToLeft="1" topLeftCell="N1" workbookViewId="0">
      <selection activeCell="AA41" sqref="AA41"/>
    </sheetView>
  </sheetViews>
  <sheetFormatPr defaultRowHeight="12.75"/>
  <cols>
    <col min="1" max="1" width="6.140625" bestFit="1" customWidth="1"/>
    <col min="2" max="2" width="24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85546875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1.7109375" bestFit="1" customWidth="1"/>
    <col min="16" max="16" width="1.28515625" customWidth="1"/>
    <col min="17" max="17" width="17.7109375" bestFit="1" customWidth="1"/>
    <col min="18" max="18" width="1.28515625" customWidth="1"/>
    <col min="19" max="19" width="12.140625" bestFit="1" customWidth="1"/>
    <col min="20" max="20" width="1.28515625" customWidth="1"/>
    <col min="21" max="21" width="22.28515625" bestFit="1" customWidth="1"/>
    <col min="22" max="22" width="1.28515625" customWidth="1"/>
    <col min="23" max="23" width="18.7109375" bestFit="1" customWidth="1"/>
    <col min="24" max="24" width="1.28515625" customWidth="1"/>
    <col min="25" max="25" width="18.71093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8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8" ht="21.7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8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28" ht="14.45" customHeight="1"/>
    <row r="5" spans="1:28" ht="14.45" customHeight="1">
      <c r="A5" s="1" t="s">
        <v>62</v>
      </c>
      <c r="B5" s="63" t="s">
        <v>63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spans="1:28" ht="14.45" customHeight="1">
      <c r="E6" s="59" t="s">
        <v>7</v>
      </c>
      <c r="F6" s="59"/>
      <c r="G6" s="59"/>
      <c r="H6" s="59"/>
      <c r="I6" s="59"/>
      <c r="K6" s="59" t="s">
        <v>8</v>
      </c>
      <c r="L6" s="59"/>
      <c r="M6" s="59"/>
      <c r="N6" s="59"/>
      <c r="O6" s="59"/>
      <c r="P6" s="59"/>
      <c r="Q6" s="59"/>
      <c r="S6" s="59" t="s">
        <v>9</v>
      </c>
      <c r="T6" s="59"/>
      <c r="U6" s="59"/>
      <c r="V6" s="59"/>
      <c r="W6" s="59"/>
      <c r="X6" s="59"/>
      <c r="Y6" s="59"/>
      <c r="Z6" s="59"/>
      <c r="AA6" s="59"/>
    </row>
    <row r="7" spans="1:28" ht="14.45" customHeight="1">
      <c r="E7" s="3"/>
      <c r="F7" s="3"/>
      <c r="G7" s="3"/>
      <c r="H7" s="3"/>
      <c r="I7" s="3"/>
      <c r="K7" s="62" t="s">
        <v>64</v>
      </c>
      <c r="L7" s="62"/>
      <c r="M7" s="62"/>
      <c r="N7" s="3"/>
      <c r="O7" s="62" t="s">
        <v>65</v>
      </c>
      <c r="P7" s="62"/>
      <c r="Q7" s="62"/>
      <c r="S7" s="3"/>
      <c r="T7" s="3"/>
      <c r="U7" s="3"/>
      <c r="V7" s="3"/>
      <c r="W7" s="3"/>
      <c r="X7" s="3"/>
      <c r="Y7" s="3"/>
      <c r="Z7" s="3"/>
      <c r="AA7" s="3"/>
    </row>
    <row r="8" spans="1:28" ht="14.45" customHeight="1">
      <c r="A8" s="59" t="s">
        <v>66</v>
      </c>
      <c r="B8" s="59"/>
      <c r="D8" s="59" t="s">
        <v>67</v>
      </c>
      <c r="E8" s="59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68</v>
      </c>
      <c r="W8" s="2" t="s">
        <v>14</v>
      </c>
      <c r="Y8" s="2" t="s">
        <v>15</v>
      </c>
      <c r="AA8" s="22" t="s">
        <v>18</v>
      </c>
    </row>
    <row r="9" spans="1:28" ht="21.75" customHeight="1">
      <c r="A9" s="60" t="s">
        <v>69</v>
      </c>
      <c r="B9" s="60"/>
      <c r="D9" s="64">
        <v>6900000</v>
      </c>
      <c r="E9" s="64"/>
      <c r="G9" s="6">
        <v>70106907597</v>
      </c>
      <c r="I9" s="6">
        <v>171848537190</v>
      </c>
      <c r="K9" s="6">
        <v>0</v>
      </c>
      <c r="M9" s="6">
        <v>0</v>
      </c>
      <c r="O9" s="6">
        <v>0</v>
      </c>
      <c r="Q9" s="6">
        <v>0</v>
      </c>
      <c r="S9" s="6">
        <v>6900000</v>
      </c>
      <c r="U9" s="6">
        <v>33174</v>
      </c>
      <c r="W9" s="6">
        <v>70106907597</v>
      </c>
      <c r="Y9" s="6">
        <v>228374128620</v>
      </c>
      <c r="AA9" s="23">
        <f>Y9/سهام!$AE$4</f>
        <v>1.0771684489439474E-3</v>
      </c>
      <c r="AB9" s="33"/>
    </row>
    <row r="10" spans="1:28" ht="21.75" customHeight="1">
      <c r="A10" s="56" t="s">
        <v>70</v>
      </c>
      <c r="B10" s="56"/>
      <c r="D10" s="65">
        <v>19375024</v>
      </c>
      <c r="E10" s="65"/>
      <c r="G10" s="9">
        <v>654242977501</v>
      </c>
      <c r="I10" s="9">
        <v>779964788836.23499</v>
      </c>
      <c r="K10" s="9">
        <v>0</v>
      </c>
      <c r="M10" s="9">
        <v>0</v>
      </c>
      <c r="O10" s="9">
        <v>0</v>
      </c>
      <c r="Q10" s="9">
        <v>0</v>
      </c>
      <c r="S10" s="9">
        <v>19375024</v>
      </c>
      <c r="U10" s="9">
        <v>49360</v>
      </c>
      <c r="W10" s="9">
        <v>654242977501</v>
      </c>
      <c r="Y10" s="9">
        <v>954151576915.328</v>
      </c>
      <c r="AA10" s="23">
        <f>Y10/سهام!$AE$4</f>
        <v>4.5004308516638902E-3</v>
      </c>
      <c r="AB10" s="33"/>
    </row>
    <row r="11" spans="1:28" ht="21.75" customHeight="1">
      <c r="A11" s="56" t="s">
        <v>71</v>
      </c>
      <c r="B11" s="56"/>
      <c r="D11" s="65">
        <v>400700</v>
      </c>
      <c r="E11" s="65"/>
      <c r="G11" s="9">
        <v>121564190291</v>
      </c>
      <c r="I11" s="9">
        <v>166907477825</v>
      </c>
      <c r="K11" s="9">
        <v>0</v>
      </c>
      <c r="M11" s="9">
        <v>0</v>
      </c>
      <c r="O11" s="9">
        <v>0</v>
      </c>
      <c r="Q11" s="9">
        <v>0</v>
      </c>
      <c r="S11" s="9">
        <v>400700</v>
      </c>
      <c r="U11" s="9">
        <v>504590</v>
      </c>
      <c r="W11" s="9">
        <v>121564190291</v>
      </c>
      <c r="Y11" s="9">
        <v>201724177810.10001</v>
      </c>
      <c r="AA11" s="23">
        <f>Y11/سهام!$AE$4</f>
        <v>9.5146906980762586E-4</v>
      </c>
      <c r="AB11" s="33"/>
    </row>
    <row r="12" spans="1:28" ht="21.75" customHeight="1">
      <c r="A12" s="56" t="s">
        <v>72</v>
      </c>
      <c r="B12" s="56"/>
      <c r="D12" s="65">
        <v>5000000</v>
      </c>
      <c r="E12" s="65"/>
      <c r="G12" s="9">
        <v>50112250000</v>
      </c>
      <c r="I12" s="9">
        <v>63852800000</v>
      </c>
      <c r="K12" s="9">
        <v>0</v>
      </c>
      <c r="M12" s="9">
        <v>0</v>
      </c>
      <c r="O12" s="9">
        <v>0</v>
      </c>
      <c r="Q12" s="9">
        <v>0</v>
      </c>
      <c r="S12" s="9">
        <v>5000000</v>
      </c>
      <c r="U12" s="9">
        <v>16000</v>
      </c>
      <c r="W12" s="9">
        <v>50112250000</v>
      </c>
      <c r="Y12" s="9">
        <v>79816000000</v>
      </c>
      <c r="AA12" s="23">
        <f>Y12/سهام!$AE$4</f>
        <v>3.7646679788308024E-4</v>
      </c>
      <c r="AB12" s="33"/>
    </row>
    <row r="13" spans="1:28" ht="21.75" customHeight="1">
      <c r="A13" s="56" t="s">
        <v>73</v>
      </c>
      <c r="B13" s="56"/>
      <c r="D13" s="65">
        <v>18000000</v>
      </c>
      <c r="E13" s="65"/>
      <c r="G13" s="9">
        <v>200321470650</v>
      </c>
      <c r="I13" s="9">
        <v>207421830000</v>
      </c>
      <c r="K13" s="9">
        <v>0</v>
      </c>
      <c r="M13" s="9">
        <v>0</v>
      </c>
      <c r="O13" s="9">
        <v>0</v>
      </c>
      <c r="Q13" s="9">
        <v>0</v>
      </c>
      <c r="S13" s="9">
        <v>18000000</v>
      </c>
      <c r="U13" s="9">
        <v>13440</v>
      </c>
      <c r="W13" s="9">
        <v>200321470650</v>
      </c>
      <c r="Y13" s="9">
        <v>241363584000</v>
      </c>
      <c r="AA13" s="23">
        <f>Y13/سهام!$AE$4</f>
        <v>1.1384355967984346E-3</v>
      </c>
      <c r="AB13" s="33"/>
    </row>
    <row r="14" spans="1:28" ht="21.75" customHeight="1">
      <c r="A14" s="56" t="s">
        <v>74</v>
      </c>
      <c r="B14" s="56"/>
      <c r="D14" s="65">
        <v>1310000</v>
      </c>
      <c r="E14" s="65"/>
      <c r="G14" s="9">
        <v>19921982723</v>
      </c>
      <c r="I14" s="9">
        <v>26354085868</v>
      </c>
      <c r="K14" s="9">
        <v>0</v>
      </c>
      <c r="M14" s="9">
        <v>0</v>
      </c>
      <c r="O14" s="9">
        <v>0</v>
      </c>
      <c r="Q14" s="9">
        <v>0</v>
      </c>
      <c r="S14" s="9">
        <v>1310000</v>
      </c>
      <c r="U14" s="9">
        <v>25953</v>
      </c>
      <c r="W14" s="9">
        <v>19921982723</v>
      </c>
      <c r="Y14" s="9">
        <v>33920233611</v>
      </c>
      <c r="AA14" s="23">
        <f>Y14/سهام!$AE$4</f>
        <v>1.5999100093940066E-4</v>
      </c>
      <c r="AB14" s="33"/>
    </row>
    <row r="15" spans="1:28" ht="21.75" customHeight="1">
      <c r="A15" s="56" t="s">
        <v>75</v>
      </c>
      <c r="B15" s="56"/>
      <c r="D15" s="65">
        <v>6775714</v>
      </c>
      <c r="E15" s="65"/>
      <c r="G15" s="9">
        <v>150002195045</v>
      </c>
      <c r="I15" s="9">
        <v>167238852552.11401</v>
      </c>
      <c r="K15" s="9">
        <v>0</v>
      </c>
      <c r="M15" s="9">
        <v>0</v>
      </c>
      <c r="O15" s="9">
        <v>0</v>
      </c>
      <c r="Q15" s="9">
        <v>0</v>
      </c>
      <c r="S15" s="9">
        <v>6775714</v>
      </c>
      <c r="U15" s="9">
        <v>28950</v>
      </c>
      <c r="W15" s="9">
        <v>150002195045</v>
      </c>
      <c r="Y15" s="9">
        <v>195705759383.31</v>
      </c>
      <c r="AA15" s="23">
        <f>Y15/سهام!$AE$4</f>
        <v>9.2308209584934472E-4</v>
      </c>
      <c r="AB15" s="33"/>
    </row>
    <row r="16" spans="1:28" ht="21.75" customHeight="1">
      <c r="A16" s="56" t="s">
        <v>76</v>
      </c>
      <c r="B16" s="56"/>
      <c r="D16" s="65">
        <v>7882000</v>
      </c>
      <c r="E16" s="65"/>
      <c r="G16" s="9">
        <v>1501744533110</v>
      </c>
      <c r="I16" s="9">
        <v>1413129089741.6001</v>
      </c>
      <c r="K16" s="9">
        <v>0</v>
      </c>
      <c r="M16" s="9">
        <v>0</v>
      </c>
      <c r="O16" s="9">
        <v>0</v>
      </c>
      <c r="Q16" s="9">
        <v>0</v>
      </c>
      <c r="S16" s="9">
        <v>7882000</v>
      </c>
      <c r="U16" s="9">
        <v>202402</v>
      </c>
      <c r="W16" s="9">
        <v>1501744533110</v>
      </c>
      <c r="Y16" s="9">
        <v>1593418164923.2</v>
      </c>
      <c r="AA16" s="23">
        <f>Y16/سهام!$AE$4</f>
        <v>7.5156489204842511E-3</v>
      </c>
      <c r="AB16" s="33"/>
    </row>
    <row r="17" spans="1:28" ht="21.75" customHeight="1">
      <c r="A17" s="56" t="s">
        <v>77</v>
      </c>
      <c r="B17" s="56"/>
      <c r="D17" s="65">
        <v>7758177</v>
      </c>
      <c r="E17" s="65"/>
      <c r="G17" s="9">
        <v>466251675465</v>
      </c>
      <c r="I17" s="9">
        <v>537221213249.12</v>
      </c>
      <c r="K17" s="9">
        <v>109698778</v>
      </c>
      <c r="M17" s="9">
        <v>7741994871679</v>
      </c>
      <c r="O17" s="9">
        <v>-75461033</v>
      </c>
      <c r="Q17" s="9">
        <v>5148658272966</v>
      </c>
      <c r="S17" s="9">
        <v>41995922</v>
      </c>
      <c r="U17" s="9">
        <v>78287</v>
      </c>
      <c r="W17" s="9">
        <v>3118582433239</v>
      </c>
      <c r="Y17" s="9">
        <v>3283789463919.2598</v>
      </c>
      <c r="AA17" s="23">
        <f>Y17/سهام!$AE$4</f>
        <v>1.5488595073718057E-2</v>
      </c>
      <c r="AB17" s="33"/>
    </row>
    <row r="18" spans="1:28" ht="21.75" customHeight="1">
      <c r="A18" s="56" t="s">
        <v>78</v>
      </c>
      <c r="B18" s="56"/>
      <c r="D18" s="65">
        <v>45219000</v>
      </c>
      <c r="E18" s="65"/>
      <c r="G18" s="9">
        <v>1902176846467</v>
      </c>
      <c r="I18" s="9">
        <v>1694129292372</v>
      </c>
      <c r="K18" s="9">
        <v>0</v>
      </c>
      <c r="M18" s="9">
        <v>0</v>
      </c>
      <c r="O18" s="9">
        <v>0</v>
      </c>
      <c r="Q18" s="9">
        <v>0</v>
      </c>
      <c r="S18" s="9">
        <v>45219000</v>
      </c>
      <c r="U18" s="9">
        <v>42290</v>
      </c>
      <c r="W18" s="9">
        <v>1902176846467</v>
      </c>
      <c r="Y18" s="9">
        <v>1910016736188</v>
      </c>
      <c r="AA18" s="23">
        <f>Y18/سهام!$AE$4</f>
        <v>9.008944128693349E-3</v>
      </c>
      <c r="AB18" s="33"/>
    </row>
    <row r="19" spans="1:28" ht="21.75" customHeight="1">
      <c r="A19" s="56" t="s">
        <v>79</v>
      </c>
      <c r="B19" s="56"/>
      <c r="D19" s="65">
        <v>5000000</v>
      </c>
      <c r="E19" s="65"/>
      <c r="G19" s="9">
        <v>50058000000</v>
      </c>
      <c r="I19" s="9">
        <v>60610275000</v>
      </c>
      <c r="K19" s="9">
        <v>0</v>
      </c>
      <c r="M19" s="9">
        <v>0</v>
      </c>
      <c r="O19" s="9">
        <v>0</v>
      </c>
      <c r="Q19" s="9">
        <v>0</v>
      </c>
      <c r="S19" s="9">
        <v>5000000</v>
      </c>
      <c r="U19" s="9">
        <v>15900</v>
      </c>
      <c r="W19" s="9">
        <v>50058000000</v>
      </c>
      <c r="Y19" s="9">
        <v>79317150000</v>
      </c>
      <c r="AA19" s="23">
        <f>Y19/سهام!$AE$4</f>
        <v>3.74113880396311E-4</v>
      </c>
      <c r="AB19" s="33"/>
    </row>
    <row r="20" spans="1:28" ht="21.75" customHeight="1">
      <c r="A20" s="56" t="s">
        <v>80</v>
      </c>
      <c r="B20" s="56"/>
      <c r="D20" s="65">
        <v>4784000</v>
      </c>
      <c r="E20" s="65"/>
      <c r="G20" s="9">
        <v>68913256305</v>
      </c>
      <c r="I20" s="9">
        <v>109750288419.2</v>
      </c>
      <c r="K20" s="9">
        <v>0</v>
      </c>
      <c r="M20" s="9">
        <v>0</v>
      </c>
      <c r="O20" s="9">
        <v>0</v>
      </c>
      <c r="Q20" s="9">
        <v>0</v>
      </c>
      <c r="S20" s="9">
        <v>4784000</v>
      </c>
      <c r="U20" s="9">
        <v>28002</v>
      </c>
      <c r="W20" s="9">
        <v>68913256305</v>
      </c>
      <c r="Y20" s="9">
        <v>133653456393.60001</v>
      </c>
      <c r="AA20" s="23">
        <f>Y20/سهام!$AE$4</f>
        <v>6.3040103180445647E-4</v>
      </c>
      <c r="AB20" s="33"/>
    </row>
    <row r="21" spans="1:28" ht="21.75" customHeight="1">
      <c r="A21" s="56" t="s">
        <v>81</v>
      </c>
      <c r="B21" s="56"/>
      <c r="D21" s="65">
        <v>5000000</v>
      </c>
      <c r="E21" s="65"/>
      <c r="G21" s="9">
        <v>50112250000</v>
      </c>
      <c r="I21" s="9">
        <v>60360850000</v>
      </c>
      <c r="K21" s="9">
        <v>0</v>
      </c>
      <c r="M21" s="9">
        <v>0</v>
      </c>
      <c r="O21" s="9">
        <v>0</v>
      </c>
      <c r="Q21" s="9">
        <v>0</v>
      </c>
      <c r="S21" s="9">
        <v>5000000</v>
      </c>
      <c r="U21" s="9">
        <v>15699</v>
      </c>
      <c r="W21" s="9">
        <v>50112250000</v>
      </c>
      <c r="Y21" s="9">
        <v>78314461500</v>
      </c>
      <c r="AA21" s="23">
        <f>Y21/سهام!$AE$4</f>
        <v>3.6938451624790483E-4</v>
      </c>
      <c r="AB21" s="33"/>
    </row>
    <row r="22" spans="1:28" ht="21.75" customHeight="1">
      <c r="A22" s="56" t="s">
        <v>82</v>
      </c>
      <c r="B22" s="56"/>
      <c r="D22" s="65">
        <v>5250000</v>
      </c>
      <c r="E22" s="65"/>
      <c r="G22" s="9">
        <v>200260029375</v>
      </c>
      <c r="I22" s="9">
        <v>243371105578.125</v>
      </c>
      <c r="K22" s="9">
        <v>0</v>
      </c>
      <c r="M22" s="9">
        <v>0</v>
      </c>
      <c r="O22" s="9">
        <v>0</v>
      </c>
      <c r="Q22" s="9">
        <v>0</v>
      </c>
      <c r="S22" s="9">
        <v>5250000</v>
      </c>
      <c r="U22" s="9">
        <v>47759</v>
      </c>
      <c r="W22" s="9">
        <v>200260029375</v>
      </c>
      <c r="Y22" s="9">
        <v>250418197378.125</v>
      </c>
      <c r="AA22" s="23">
        <f>Y22/سهام!$AE$4</f>
        <v>1.1811433409165567E-3</v>
      </c>
      <c r="AB22" s="33"/>
    </row>
    <row r="23" spans="1:28" ht="21.75" customHeight="1">
      <c r="A23" s="56" t="s">
        <v>83</v>
      </c>
      <c r="B23" s="56"/>
      <c r="D23" s="65">
        <v>10000000</v>
      </c>
      <c r="E23" s="65"/>
      <c r="G23" s="9">
        <v>129000000000</v>
      </c>
      <c r="I23" s="9">
        <v>218895380000</v>
      </c>
      <c r="K23" s="9">
        <v>0</v>
      </c>
      <c r="M23" s="9">
        <v>0</v>
      </c>
      <c r="O23" s="9">
        <v>0</v>
      </c>
      <c r="Q23" s="9">
        <v>0</v>
      </c>
      <c r="S23" s="9">
        <v>10000000</v>
      </c>
      <c r="U23" s="9">
        <v>27300</v>
      </c>
      <c r="W23" s="9">
        <v>129000000000</v>
      </c>
      <c r="Y23" s="9">
        <v>272372100000</v>
      </c>
      <c r="AA23" s="23">
        <f>Y23/سهام!$AE$4</f>
        <v>1.2846929477760114E-3</v>
      </c>
      <c r="AB23" s="33"/>
    </row>
    <row r="24" spans="1:28" ht="21.75" customHeight="1">
      <c r="A24" s="56" t="s">
        <v>84</v>
      </c>
      <c r="B24" s="56"/>
      <c r="D24" s="65">
        <v>3000000</v>
      </c>
      <c r="E24" s="65"/>
      <c r="G24" s="9">
        <v>30067350000</v>
      </c>
      <c r="I24" s="9">
        <v>34636153200</v>
      </c>
      <c r="K24" s="9">
        <v>0</v>
      </c>
      <c r="M24" s="9">
        <v>0</v>
      </c>
      <c r="O24" s="9">
        <v>0</v>
      </c>
      <c r="Q24" s="9">
        <v>0</v>
      </c>
      <c r="S24" s="9">
        <v>3000000</v>
      </c>
      <c r="U24" s="9">
        <v>15800</v>
      </c>
      <c r="W24" s="9">
        <v>30067350000</v>
      </c>
      <c r="Y24" s="9">
        <v>47290980000</v>
      </c>
      <c r="AA24" s="23">
        <f>Y24/سهام!$AE$4</f>
        <v>2.2305657774572505E-4</v>
      </c>
      <c r="AB24" s="33"/>
    </row>
    <row r="25" spans="1:28" ht="21.75" customHeight="1">
      <c r="A25" s="56" t="s">
        <v>85</v>
      </c>
      <c r="B25" s="56"/>
      <c r="D25" s="65">
        <v>2000000</v>
      </c>
      <c r="E25" s="65"/>
      <c r="G25" s="9">
        <v>20024000000</v>
      </c>
      <c r="I25" s="9">
        <v>23004361600</v>
      </c>
      <c r="K25" s="9">
        <v>0</v>
      </c>
      <c r="M25" s="9">
        <v>0</v>
      </c>
      <c r="O25" s="9">
        <v>0</v>
      </c>
      <c r="Q25" s="9">
        <v>0</v>
      </c>
      <c r="S25" s="9">
        <v>2000000</v>
      </c>
      <c r="U25" s="9">
        <v>13076</v>
      </c>
      <c r="W25" s="9">
        <v>20024000000</v>
      </c>
      <c r="Y25" s="9">
        <v>26120617600</v>
      </c>
      <c r="AA25" s="23">
        <f>Y25/سهام!$AE$4</f>
        <v>1.2320268200110789E-4</v>
      </c>
      <c r="AB25" s="33"/>
    </row>
    <row r="26" spans="1:28" ht="21.75" customHeight="1">
      <c r="A26" s="56" t="s">
        <v>86</v>
      </c>
      <c r="B26" s="56"/>
      <c r="D26" s="65">
        <v>9100000</v>
      </c>
      <c r="E26" s="65"/>
      <c r="G26" s="9">
        <v>247466907682</v>
      </c>
      <c r="I26" s="9">
        <v>492337300000</v>
      </c>
      <c r="K26" s="9">
        <v>0</v>
      </c>
      <c r="M26" s="9">
        <v>0</v>
      </c>
      <c r="O26" s="9">
        <v>0</v>
      </c>
      <c r="Q26" s="9">
        <v>0</v>
      </c>
      <c r="S26" s="9">
        <v>9100000</v>
      </c>
      <c r="U26" s="9">
        <v>69917</v>
      </c>
      <c r="W26" s="9">
        <v>247466907682</v>
      </c>
      <c r="Y26" s="9">
        <v>636244700000</v>
      </c>
      <c r="AA26" s="23">
        <f>Y26/سهام!$AE$4</f>
        <v>3.0009647799824728E-3</v>
      </c>
      <c r="AB26" s="33"/>
    </row>
    <row r="27" spans="1:28" ht="21.75" customHeight="1">
      <c r="A27" s="56" t="s">
        <v>87</v>
      </c>
      <c r="B27" s="56"/>
      <c r="D27" s="65">
        <v>71194</v>
      </c>
      <c r="E27" s="65"/>
      <c r="G27" s="9">
        <v>210732242570</v>
      </c>
      <c r="I27" s="9">
        <v>366057529054</v>
      </c>
      <c r="K27" s="9">
        <v>0</v>
      </c>
      <c r="M27" s="9">
        <v>0</v>
      </c>
      <c r="O27" s="9">
        <v>0</v>
      </c>
      <c r="Q27" s="9">
        <v>0</v>
      </c>
      <c r="S27" s="9">
        <v>71194</v>
      </c>
      <c r="U27" s="9">
        <v>6248049</v>
      </c>
      <c r="W27" s="9">
        <v>210732242570</v>
      </c>
      <c r="Y27" s="9">
        <v>444823580506</v>
      </c>
      <c r="AA27" s="23">
        <f>Y27/سهام!$AE$4</f>
        <v>2.0980919737393551E-3</v>
      </c>
      <c r="AB27" s="33"/>
    </row>
    <row r="28" spans="1:28" ht="21.75" customHeight="1">
      <c r="A28" s="56" t="s">
        <v>88</v>
      </c>
      <c r="B28" s="56"/>
      <c r="D28" s="65">
        <v>15185000</v>
      </c>
      <c r="E28" s="65"/>
      <c r="G28" s="9">
        <v>228468586928</v>
      </c>
      <c r="I28" s="9">
        <v>352830085030.5</v>
      </c>
      <c r="K28" s="9">
        <v>0</v>
      </c>
      <c r="M28" s="9">
        <v>0</v>
      </c>
      <c r="O28" s="9">
        <v>0</v>
      </c>
      <c r="Q28" s="9">
        <v>0</v>
      </c>
      <c r="S28" s="9">
        <v>15185000</v>
      </c>
      <c r="U28" s="9">
        <v>30353</v>
      </c>
      <c r="W28" s="9">
        <v>228468586928</v>
      </c>
      <c r="Y28" s="9">
        <v>459850211298.5</v>
      </c>
      <c r="AA28" s="23">
        <f>Y28/سهام!$AE$4</f>
        <v>2.1689678329332982E-3</v>
      </c>
      <c r="AB28" s="33"/>
    </row>
    <row r="29" spans="1:28" ht="21.75" customHeight="1">
      <c r="A29" s="56" t="s">
        <v>89</v>
      </c>
      <c r="B29" s="56"/>
      <c r="D29" s="65">
        <v>130571</v>
      </c>
      <c r="E29" s="65"/>
      <c r="G29" s="9">
        <v>99999758915</v>
      </c>
      <c r="I29" s="9">
        <v>227575962459</v>
      </c>
      <c r="K29" s="9">
        <v>0</v>
      </c>
      <c r="M29" s="9">
        <v>0</v>
      </c>
      <c r="O29" s="9">
        <v>0</v>
      </c>
      <c r="Q29" s="9">
        <v>0</v>
      </c>
      <c r="S29" s="9">
        <v>130571</v>
      </c>
      <c r="U29" s="9">
        <v>2128281</v>
      </c>
      <c r="W29" s="9">
        <v>99999758915</v>
      </c>
      <c r="Y29" s="9">
        <v>277891758451</v>
      </c>
      <c r="AA29" s="23">
        <f>Y29/سهام!$AE$4</f>
        <v>1.3107274288632152E-3</v>
      </c>
      <c r="AB29" s="33"/>
    </row>
    <row r="30" spans="1:28" ht="21.75" customHeight="1">
      <c r="A30" s="56" t="s">
        <v>90</v>
      </c>
      <c r="B30" s="56"/>
      <c r="D30" s="65">
        <v>10000</v>
      </c>
      <c r="E30" s="65"/>
      <c r="G30" s="9">
        <v>10000000000</v>
      </c>
      <c r="I30" s="9">
        <v>27099590000</v>
      </c>
      <c r="K30" s="9">
        <v>0</v>
      </c>
      <c r="M30" s="9">
        <v>0</v>
      </c>
      <c r="O30" s="9">
        <v>0</v>
      </c>
      <c r="Q30" s="9">
        <v>0</v>
      </c>
      <c r="S30" s="9">
        <v>10000</v>
      </c>
      <c r="U30" s="9">
        <v>3257608</v>
      </c>
      <c r="W30" s="9">
        <v>10000000000</v>
      </c>
      <c r="Y30" s="9">
        <v>32576080000</v>
      </c>
      <c r="AA30" s="23">
        <f>Y30/سهام!$AE$4</f>
        <v>1.5365105398896278E-4</v>
      </c>
      <c r="AB30" s="33"/>
    </row>
    <row r="31" spans="1:28" ht="21.75" customHeight="1">
      <c r="A31" s="56" t="s">
        <v>91</v>
      </c>
      <c r="B31" s="56"/>
      <c r="D31" s="65">
        <v>0</v>
      </c>
      <c r="E31" s="65"/>
      <c r="G31" s="9">
        <v>0</v>
      </c>
      <c r="I31" s="9">
        <v>0</v>
      </c>
      <c r="K31" s="9">
        <v>1500000</v>
      </c>
      <c r="M31" s="9">
        <v>51941347125</v>
      </c>
      <c r="O31" s="9">
        <v>0</v>
      </c>
      <c r="Q31" s="9">
        <v>0</v>
      </c>
      <c r="S31" s="9">
        <v>1500000</v>
      </c>
      <c r="U31" s="9">
        <v>34450</v>
      </c>
      <c r="W31" s="9">
        <v>51941347125</v>
      </c>
      <c r="Y31" s="9">
        <v>51556147500</v>
      </c>
      <c r="AA31" s="23">
        <f>Y31/سهام!$AE$4</f>
        <v>2.4317402225760215E-4</v>
      </c>
      <c r="AB31" s="33"/>
    </row>
    <row r="32" spans="1:28" ht="21.75" customHeight="1">
      <c r="A32" s="56" t="s">
        <v>92</v>
      </c>
      <c r="B32" s="56"/>
      <c r="D32" s="65">
        <v>0</v>
      </c>
      <c r="E32" s="65"/>
      <c r="G32" s="9">
        <v>0</v>
      </c>
      <c r="I32" s="9">
        <v>0</v>
      </c>
      <c r="K32" s="9">
        <v>23037700</v>
      </c>
      <c r="M32" s="9">
        <v>565248432136</v>
      </c>
      <c r="O32" s="9">
        <v>-1000000</v>
      </c>
      <c r="Q32" s="9">
        <v>24714071980</v>
      </c>
      <c r="S32" s="9">
        <v>22037700</v>
      </c>
      <c r="U32" s="9">
        <v>25543</v>
      </c>
      <c r="W32" s="9">
        <v>541004869032</v>
      </c>
      <c r="Y32" s="9">
        <v>561614280466.46997</v>
      </c>
      <c r="AA32" s="23">
        <f>Y32/سهام!$AE$4</f>
        <v>2.6489567231209542E-3</v>
      </c>
      <c r="AB32" s="33"/>
    </row>
    <row r="33" spans="1:28" ht="21.75" customHeight="1">
      <c r="A33" s="56" t="s">
        <v>93</v>
      </c>
      <c r="B33" s="56"/>
      <c r="D33" s="65">
        <v>0</v>
      </c>
      <c r="E33" s="65"/>
      <c r="G33" s="9">
        <v>0</v>
      </c>
      <c r="I33" s="9">
        <v>0</v>
      </c>
      <c r="K33" s="9">
        <v>5000000</v>
      </c>
      <c r="M33" s="9">
        <v>50112250000</v>
      </c>
      <c r="O33" s="9">
        <v>0</v>
      </c>
      <c r="Q33" s="9">
        <v>0</v>
      </c>
      <c r="S33" s="9">
        <v>5000000</v>
      </c>
      <c r="U33" s="9">
        <v>10000</v>
      </c>
      <c r="W33" s="9">
        <v>50112250000</v>
      </c>
      <c r="Y33" s="9">
        <v>49885000000</v>
      </c>
      <c r="AA33" s="23">
        <f>Y33/سهام!$AE$4</f>
        <v>2.3529174867692516E-4</v>
      </c>
      <c r="AB33" s="33"/>
    </row>
    <row r="34" spans="1:28" ht="21.75" customHeight="1">
      <c r="A34" s="56" t="s">
        <v>94</v>
      </c>
      <c r="B34" s="56"/>
      <c r="D34" s="65">
        <v>0</v>
      </c>
      <c r="E34" s="65"/>
      <c r="G34" s="9">
        <v>0</v>
      </c>
      <c r="I34" s="9">
        <v>0</v>
      </c>
      <c r="K34" s="9">
        <v>4123020</v>
      </c>
      <c r="M34" s="9">
        <v>172255771670</v>
      </c>
      <c r="O34" s="9">
        <v>0</v>
      </c>
      <c r="Q34" s="9">
        <v>0</v>
      </c>
      <c r="S34" s="9">
        <v>4123020</v>
      </c>
      <c r="U34" s="9">
        <v>43480</v>
      </c>
      <c r="W34" s="9">
        <v>172255771670</v>
      </c>
      <c r="Y34" s="9">
        <v>178856591107.92001</v>
      </c>
      <c r="AA34" s="23">
        <f>Y34/سهام!$AE$4</f>
        <v>8.4360990446379243E-4</v>
      </c>
      <c r="AB34" s="33"/>
    </row>
    <row r="35" spans="1:28" ht="21.75" customHeight="1">
      <c r="A35" s="56" t="s">
        <v>95</v>
      </c>
      <c r="B35" s="56"/>
      <c r="D35" s="65">
        <v>0</v>
      </c>
      <c r="E35" s="65"/>
      <c r="G35" s="9">
        <v>0</v>
      </c>
      <c r="I35" s="9">
        <v>0</v>
      </c>
      <c r="K35" s="9">
        <v>5000000</v>
      </c>
      <c r="M35" s="9">
        <v>50112250000</v>
      </c>
      <c r="O35" s="9">
        <v>0</v>
      </c>
      <c r="Q35" s="9">
        <v>0</v>
      </c>
      <c r="S35" s="9">
        <v>5000000</v>
      </c>
      <c r="U35" s="9">
        <v>10000</v>
      </c>
      <c r="W35" s="9">
        <v>50112250000</v>
      </c>
      <c r="Y35" s="9">
        <v>49885000000</v>
      </c>
      <c r="AA35" s="23">
        <f>Y35/سهام!$AE$4</f>
        <v>2.3529174867692516E-4</v>
      </c>
      <c r="AB35" s="33"/>
    </row>
    <row r="36" spans="1:28" ht="21.75" customHeight="1">
      <c r="A36" s="56" t="s">
        <v>96</v>
      </c>
      <c r="B36" s="56"/>
      <c r="D36" s="65">
        <v>0</v>
      </c>
      <c r="E36" s="65"/>
      <c r="G36" s="9">
        <v>0</v>
      </c>
      <c r="I36" s="9">
        <v>0</v>
      </c>
      <c r="K36" s="9">
        <v>5000000</v>
      </c>
      <c r="M36" s="9">
        <v>50112250000</v>
      </c>
      <c r="O36" s="9">
        <v>0</v>
      </c>
      <c r="Q36" s="9">
        <v>0</v>
      </c>
      <c r="S36" s="9">
        <v>5000000</v>
      </c>
      <c r="U36" s="9">
        <v>10000</v>
      </c>
      <c r="W36" s="9">
        <v>50112250000</v>
      </c>
      <c r="Y36" s="9">
        <v>49885000000</v>
      </c>
      <c r="AA36" s="23">
        <f>Y36/سهام!$AE$4</f>
        <v>2.3529174867692516E-4</v>
      </c>
      <c r="AB36" s="33"/>
    </row>
    <row r="37" spans="1:28" ht="21.75" customHeight="1">
      <c r="A37" s="56" t="s">
        <v>97</v>
      </c>
      <c r="B37" s="56"/>
      <c r="D37" s="65">
        <v>0</v>
      </c>
      <c r="E37" s="65"/>
      <c r="G37" s="9">
        <v>0</v>
      </c>
      <c r="I37" s="9">
        <v>0</v>
      </c>
      <c r="K37" s="9">
        <v>16450000</v>
      </c>
      <c r="M37" s="9">
        <v>317225736531</v>
      </c>
      <c r="O37" s="9">
        <v>0</v>
      </c>
      <c r="Q37" s="9">
        <v>0</v>
      </c>
      <c r="S37" s="9">
        <v>16450000</v>
      </c>
      <c r="U37" s="9">
        <v>23358</v>
      </c>
      <c r="W37" s="9">
        <v>317225736531</v>
      </c>
      <c r="Y37" s="9">
        <v>383355350070</v>
      </c>
      <c r="AA37" s="23">
        <f>Y37/سهام!$AE$4</f>
        <v>1.8081657949809583E-3</v>
      </c>
      <c r="AB37" s="33"/>
    </row>
    <row r="38" spans="1:28" ht="21.75" customHeight="1">
      <c r="A38" s="56" t="s">
        <v>98</v>
      </c>
      <c r="B38" s="56"/>
      <c r="D38" s="65">
        <v>0</v>
      </c>
      <c r="E38" s="65"/>
      <c r="G38" s="9">
        <v>0</v>
      </c>
      <c r="I38" s="9">
        <v>0</v>
      </c>
      <c r="K38" s="9">
        <v>1000000</v>
      </c>
      <c r="M38" s="9">
        <v>12475945760</v>
      </c>
      <c r="O38" s="9">
        <v>0</v>
      </c>
      <c r="Q38" s="9">
        <v>0</v>
      </c>
      <c r="S38" s="9">
        <v>1000000</v>
      </c>
      <c r="U38" s="9">
        <v>15060</v>
      </c>
      <c r="W38" s="9">
        <v>12475945760</v>
      </c>
      <c r="Y38" s="9">
        <v>15025362000</v>
      </c>
      <c r="AA38" s="23">
        <f>Y38/سهام!$AE$4</f>
        <v>7.0869874701489857E-5</v>
      </c>
      <c r="AB38" s="33"/>
    </row>
    <row r="39" spans="1:28" ht="21.75" customHeight="1">
      <c r="A39" s="57" t="s">
        <v>99</v>
      </c>
      <c r="B39" s="57"/>
      <c r="D39" s="71">
        <v>0</v>
      </c>
      <c r="E39" s="71"/>
      <c r="G39" s="13">
        <v>0</v>
      </c>
      <c r="I39" s="13">
        <v>0</v>
      </c>
      <c r="K39" s="13">
        <v>2000000</v>
      </c>
      <c r="M39" s="13">
        <v>20044900000</v>
      </c>
      <c r="O39" s="13">
        <v>0</v>
      </c>
      <c r="Q39" s="13">
        <v>0</v>
      </c>
      <c r="S39" s="13">
        <v>2000000</v>
      </c>
      <c r="U39" s="9">
        <v>10000</v>
      </c>
      <c r="W39" s="13">
        <v>20044900000</v>
      </c>
      <c r="Y39" s="13">
        <v>19954000000</v>
      </c>
      <c r="AA39" s="24">
        <f>Y39/سهام!$AE$4</f>
        <v>9.411669947077006E-5</v>
      </c>
      <c r="AB39" s="33"/>
    </row>
    <row r="40" spans="1:28" ht="21.75" customHeight="1" thickBot="1">
      <c r="A40" s="58" t="s">
        <v>38</v>
      </c>
      <c r="B40" s="58"/>
      <c r="D40" s="70">
        <f>SUM(D9:E39)</f>
        <v>178151380</v>
      </c>
      <c r="E40" s="70"/>
      <c r="G40" s="34">
        <f>SUM(G9:G39)</f>
        <v>6481547410624</v>
      </c>
      <c r="H40" s="19"/>
      <c r="I40" s="34">
        <f>SUM(I9:I39)</f>
        <v>7444596847974.8945</v>
      </c>
      <c r="J40" s="19"/>
      <c r="K40" s="34">
        <f>SUM(K9:K39)</f>
        <v>172809498</v>
      </c>
      <c r="L40" s="19"/>
      <c r="M40" s="34">
        <f>SUM(M9:M39)</f>
        <v>9031523754901</v>
      </c>
      <c r="N40" s="19"/>
      <c r="O40" s="34">
        <f>SUM(O9:P39)</f>
        <v>-76461033</v>
      </c>
      <c r="P40" s="19"/>
      <c r="Q40" s="34">
        <f>SUM(Q9:R39)</f>
        <v>5173372344946</v>
      </c>
      <c r="R40" s="19"/>
      <c r="S40" s="34">
        <f>SUM(S9:T39)</f>
        <v>274499845</v>
      </c>
      <c r="T40" s="19"/>
      <c r="U40" s="9"/>
      <c r="W40" s="34">
        <f>SUM(W9:X39)</f>
        <v>10399163488516</v>
      </c>
      <c r="X40" s="19"/>
      <c r="Y40" s="34">
        <f>SUM(Y9:Z39)</f>
        <v>12821169849641.814</v>
      </c>
      <c r="Z40" s="19"/>
      <c r="AA40" s="68">
        <f>SUM(AA9:AB39)</f>
        <v>6.0473398296203115E-2</v>
      </c>
      <c r="AB40" s="69"/>
    </row>
    <row r="41" spans="1:28" ht="13.5" thickTop="1"/>
    <row r="42" spans="1:28">
      <c r="Y42" s="21"/>
    </row>
  </sheetData>
  <mergeCells count="76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A40:AB40"/>
    <mergeCell ref="A40:B40"/>
    <mergeCell ref="D40:E40"/>
    <mergeCell ref="A37:B37"/>
    <mergeCell ref="D37:E37"/>
    <mergeCell ref="A38:B38"/>
    <mergeCell ref="D38:E38"/>
    <mergeCell ref="A39:B39"/>
    <mergeCell ref="D39:E39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50"/>
  <sheetViews>
    <sheetView rightToLeft="1" topLeftCell="W28" zoomScale="85" zoomScaleNormal="85" workbookViewId="0">
      <selection activeCell="AH49" sqref="AH49"/>
    </sheetView>
  </sheetViews>
  <sheetFormatPr defaultRowHeight="12.75"/>
  <cols>
    <col min="1" max="1" width="6.710937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8.7109375" bestFit="1" customWidth="1"/>
    <col min="7" max="7" width="1.28515625" customWidth="1"/>
    <col min="8" max="8" width="16" bestFit="1" customWidth="1"/>
    <col min="9" max="9" width="1.28515625" customWidth="1"/>
    <col min="10" max="10" width="12.85546875" bestFit="1" customWidth="1"/>
    <col min="11" max="11" width="1.28515625" customWidth="1"/>
    <col min="12" max="12" width="13.140625" bestFit="1" customWidth="1"/>
    <col min="13" max="13" width="1.28515625" customWidth="1"/>
    <col min="14" max="14" width="12.140625" bestFit="1" customWidth="1"/>
    <col min="15" max="15" width="1.28515625" customWidth="1"/>
    <col min="16" max="16" width="12.7109375" bestFit="1" customWidth="1"/>
    <col min="17" max="17" width="1.28515625" customWidth="1"/>
    <col min="18" max="18" width="19.85546875" bestFit="1" customWidth="1"/>
    <col min="19" max="19" width="1.28515625" customWidth="1"/>
    <col min="20" max="20" width="19.85546875" bestFit="1" customWidth="1"/>
    <col min="21" max="21" width="1.28515625" customWidth="1"/>
    <col min="22" max="22" width="12.42578125" bestFit="1" customWidth="1"/>
    <col min="23" max="23" width="1.28515625" customWidth="1"/>
    <col min="24" max="24" width="15.7109375" bestFit="1" customWidth="1"/>
    <col min="25" max="25" width="1.28515625" customWidth="1"/>
    <col min="26" max="26" width="10.42578125" bestFit="1" customWidth="1"/>
    <col min="27" max="27" width="1.28515625" customWidth="1"/>
    <col min="28" max="28" width="18.85546875" bestFit="1" customWidth="1"/>
    <col min="29" max="29" width="1.28515625" customWidth="1"/>
    <col min="30" max="30" width="12.7109375" bestFit="1" customWidth="1"/>
    <col min="31" max="31" width="1.28515625" customWidth="1"/>
    <col min="32" max="32" width="16.42578125" bestFit="1" customWidth="1"/>
    <col min="33" max="33" width="1.28515625" customWidth="1"/>
    <col min="34" max="34" width="21.42578125" bestFit="1" customWidth="1"/>
    <col min="35" max="35" width="1.28515625" customWidth="1"/>
    <col min="36" max="36" width="20" bestFit="1" customWidth="1"/>
    <col min="37" max="37" width="1.28515625" customWidth="1"/>
    <col min="38" max="38" width="19.140625" bestFit="1" customWidth="1"/>
    <col min="39" max="39" width="0.28515625" customWidth="1"/>
  </cols>
  <sheetData>
    <row r="1" spans="1:38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</row>
    <row r="2" spans="1:38" ht="21.7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</row>
    <row r="3" spans="1:38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</row>
    <row r="4" spans="1:38" ht="14.45" customHeight="1"/>
    <row r="5" spans="1:38" ht="14.45" customHeight="1">
      <c r="A5" s="1" t="s">
        <v>100</v>
      </c>
      <c r="B5" s="63" t="s">
        <v>101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</row>
    <row r="6" spans="1:38" ht="14.45" customHeight="1">
      <c r="A6" s="59" t="s">
        <v>102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 t="s">
        <v>7</v>
      </c>
      <c r="Q6" s="59"/>
      <c r="R6" s="59"/>
      <c r="S6" s="59"/>
      <c r="T6" s="59"/>
      <c r="V6" s="59" t="s">
        <v>8</v>
      </c>
      <c r="W6" s="59"/>
      <c r="X6" s="59"/>
      <c r="Y6" s="59"/>
      <c r="Z6" s="59"/>
      <c r="AA6" s="59"/>
      <c r="AB6" s="59"/>
      <c r="AD6" s="59" t="s">
        <v>9</v>
      </c>
      <c r="AE6" s="59"/>
      <c r="AF6" s="59"/>
      <c r="AG6" s="59"/>
      <c r="AH6" s="59"/>
      <c r="AI6" s="59"/>
      <c r="AJ6" s="59"/>
      <c r="AK6" s="59"/>
      <c r="AL6" s="59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62" t="s">
        <v>10</v>
      </c>
      <c r="W7" s="62"/>
      <c r="X7" s="62"/>
      <c r="Y7" s="3"/>
      <c r="Z7" s="62" t="s">
        <v>11</v>
      </c>
      <c r="AA7" s="62"/>
      <c r="AB7" s="6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>
      <c r="A8" s="59" t="s">
        <v>103</v>
      </c>
      <c r="B8" s="59"/>
      <c r="D8" s="2" t="s">
        <v>104</v>
      </c>
      <c r="F8" s="2" t="s">
        <v>105</v>
      </c>
      <c r="H8" s="2" t="s">
        <v>106</v>
      </c>
      <c r="J8" s="2" t="s">
        <v>107</v>
      </c>
      <c r="L8" s="2" t="s">
        <v>108</v>
      </c>
      <c r="N8" s="2" t="s">
        <v>44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2" t="s">
        <v>18</v>
      </c>
    </row>
    <row r="9" spans="1:38" ht="21.75" customHeight="1">
      <c r="A9" s="60" t="s">
        <v>109</v>
      </c>
      <c r="B9" s="60"/>
      <c r="D9" s="5" t="s">
        <v>110</v>
      </c>
      <c r="F9" s="5" t="s">
        <v>110</v>
      </c>
      <c r="H9" s="5" t="s">
        <v>111</v>
      </c>
      <c r="J9" s="5" t="s">
        <v>112</v>
      </c>
      <c r="L9" s="7">
        <v>24.16</v>
      </c>
      <c r="N9" s="7">
        <v>24.16</v>
      </c>
      <c r="P9" s="6">
        <v>766100</v>
      </c>
      <c r="R9" s="6">
        <v>3001257612300</v>
      </c>
      <c r="T9" s="6">
        <v>3862478355014</v>
      </c>
      <c r="V9" s="6">
        <v>0</v>
      </c>
      <c r="X9" s="6">
        <v>0</v>
      </c>
      <c r="Z9" s="6">
        <v>0</v>
      </c>
      <c r="AB9" s="6">
        <v>0</v>
      </c>
      <c r="AD9" s="6">
        <v>766100</v>
      </c>
      <c r="AF9" s="6">
        <v>5124559</v>
      </c>
      <c r="AH9" s="6">
        <v>3001257612300</v>
      </c>
      <c r="AJ9" s="6">
        <v>3923079028054</v>
      </c>
      <c r="AL9" s="23">
        <f>AJ9/سهام!$AE$4</f>
        <v>1.8503921513653356E-2</v>
      </c>
    </row>
    <row r="10" spans="1:38" ht="21.75" customHeight="1">
      <c r="A10" s="56" t="s">
        <v>113</v>
      </c>
      <c r="B10" s="56"/>
      <c r="D10" s="8" t="s">
        <v>110</v>
      </c>
      <c r="F10" s="8" t="s">
        <v>110</v>
      </c>
      <c r="H10" s="8" t="s">
        <v>114</v>
      </c>
      <c r="J10" s="8" t="s">
        <v>115</v>
      </c>
      <c r="L10" s="10">
        <v>23</v>
      </c>
      <c r="N10" s="10">
        <v>23</v>
      </c>
      <c r="P10" s="9">
        <v>1000000</v>
      </c>
      <c r="R10" s="9">
        <v>1000000000000</v>
      </c>
      <c r="T10" s="9">
        <v>999456250000</v>
      </c>
      <c r="V10" s="9">
        <v>0</v>
      </c>
      <c r="X10" s="9">
        <v>0</v>
      </c>
      <c r="Z10" s="9">
        <v>0</v>
      </c>
      <c r="AB10" s="9">
        <v>0</v>
      </c>
      <c r="AD10" s="9">
        <v>1000000</v>
      </c>
      <c r="AF10" s="9">
        <v>1000000</v>
      </c>
      <c r="AH10" s="9">
        <v>1000000000000</v>
      </c>
      <c r="AJ10" s="9">
        <v>999456250000</v>
      </c>
      <c r="AL10" s="23">
        <f>AJ10/سهام!$AE$4</f>
        <v>4.714118648663568E-3</v>
      </c>
    </row>
    <row r="11" spans="1:38" ht="21.75" customHeight="1">
      <c r="A11" s="56" t="s">
        <v>116</v>
      </c>
      <c r="B11" s="56"/>
      <c r="D11" s="8" t="s">
        <v>110</v>
      </c>
      <c r="F11" s="8" t="s">
        <v>110</v>
      </c>
      <c r="H11" s="8" t="s">
        <v>117</v>
      </c>
      <c r="J11" s="8" t="s">
        <v>118</v>
      </c>
      <c r="L11" s="10">
        <v>23</v>
      </c>
      <c r="N11" s="10">
        <v>23</v>
      </c>
      <c r="P11" s="9">
        <v>7100000</v>
      </c>
      <c r="R11" s="9">
        <v>6926607870750</v>
      </c>
      <c r="T11" s="9">
        <v>7096139375000</v>
      </c>
      <c r="V11" s="9">
        <v>0</v>
      </c>
      <c r="X11" s="9">
        <v>0</v>
      </c>
      <c r="Z11" s="9">
        <v>0</v>
      </c>
      <c r="AB11" s="9">
        <v>0</v>
      </c>
      <c r="AD11" s="9">
        <v>7100000</v>
      </c>
      <c r="AF11" s="9">
        <v>1000000</v>
      </c>
      <c r="AH11" s="9">
        <v>6926607870750</v>
      </c>
      <c r="AJ11" s="9">
        <v>7096139375000</v>
      </c>
      <c r="AL11" s="23">
        <f>AJ11/سهام!$AE$4</f>
        <v>3.347024240551133E-2</v>
      </c>
    </row>
    <row r="12" spans="1:38" ht="21.75" customHeight="1">
      <c r="A12" s="56" t="s">
        <v>119</v>
      </c>
      <c r="B12" s="56"/>
      <c r="D12" s="8" t="s">
        <v>110</v>
      </c>
      <c r="F12" s="8" t="s">
        <v>110</v>
      </c>
      <c r="H12" s="8" t="s">
        <v>120</v>
      </c>
      <c r="J12" s="8" t="s">
        <v>121</v>
      </c>
      <c r="L12" s="10">
        <v>2</v>
      </c>
      <c r="N12" s="10">
        <v>2</v>
      </c>
      <c r="P12" s="9">
        <v>1800000</v>
      </c>
      <c r="R12" s="9">
        <v>1755984000000</v>
      </c>
      <c r="T12" s="9">
        <v>1754909248950</v>
      </c>
      <c r="V12" s="9">
        <v>0</v>
      </c>
      <c r="X12" s="9">
        <v>0</v>
      </c>
      <c r="Z12" s="9">
        <v>0</v>
      </c>
      <c r="AB12" s="9">
        <v>0</v>
      </c>
      <c r="AD12" s="9">
        <v>1800000</v>
      </c>
      <c r="AF12" s="9">
        <v>975480</v>
      </c>
      <c r="AH12" s="9">
        <v>1755984000000</v>
      </c>
      <c r="AJ12" s="9">
        <v>1754909248950</v>
      </c>
      <c r="AL12" s="23">
        <f>AJ12/سهام!$AE$4</f>
        <v>8.2773512269170065E-3</v>
      </c>
    </row>
    <row r="13" spans="1:38" ht="21.75" customHeight="1">
      <c r="A13" s="56" t="s">
        <v>122</v>
      </c>
      <c r="B13" s="56"/>
      <c r="D13" s="8" t="s">
        <v>110</v>
      </c>
      <c r="F13" s="8" t="s">
        <v>110</v>
      </c>
      <c r="H13" s="8" t="s">
        <v>123</v>
      </c>
      <c r="J13" s="8" t="s">
        <v>124</v>
      </c>
      <c r="L13" s="10">
        <v>0</v>
      </c>
      <c r="N13" s="10">
        <v>0</v>
      </c>
      <c r="P13" s="9">
        <v>50614</v>
      </c>
      <c r="R13" s="9">
        <v>27267185070</v>
      </c>
      <c r="T13" s="9">
        <v>42820948301</v>
      </c>
      <c r="V13" s="9">
        <v>0</v>
      </c>
      <c r="X13" s="9">
        <v>0</v>
      </c>
      <c r="Z13" s="9">
        <v>0</v>
      </c>
      <c r="AB13" s="9">
        <v>0</v>
      </c>
      <c r="AD13" s="9">
        <v>50614</v>
      </c>
      <c r="AF13" s="9">
        <v>861920</v>
      </c>
      <c r="AH13" s="9">
        <v>27267185070</v>
      </c>
      <c r="AJ13" s="9">
        <v>43601497667</v>
      </c>
      <c r="AL13" s="23">
        <f>AJ13/سهام!$AE$4</f>
        <v>2.0565445787313426E-4</v>
      </c>
    </row>
    <row r="14" spans="1:38" ht="21.75" customHeight="1">
      <c r="A14" s="56" t="s">
        <v>125</v>
      </c>
      <c r="B14" s="56"/>
      <c r="D14" s="8" t="s">
        <v>110</v>
      </c>
      <c r="F14" s="8" t="s">
        <v>110</v>
      </c>
      <c r="H14" s="8" t="s">
        <v>126</v>
      </c>
      <c r="J14" s="8" t="s">
        <v>127</v>
      </c>
      <c r="L14" s="10">
        <v>23</v>
      </c>
      <c r="N14" s="10">
        <v>23</v>
      </c>
      <c r="P14" s="9">
        <v>5000</v>
      </c>
      <c r="R14" s="9">
        <v>4500815625</v>
      </c>
      <c r="T14" s="9">
        <v>4658965309</v>
      </c>
      <c r="V14" s="9">
        <v>0</v>
      </c>
      <c r="X14" s="9">
        <v>0</v>
      </c>
      <c r="Z14" s="9">
        <v>0</v>
      </c>
      <c r="AB14" s="9">
        <v>0</v>
      </c>
      <c r="AD14" s="9">
        <v>5000</v>
      </c>
      <c r="AF14" s="9">
        <v>949750</v>
      </c>
      <c r="AH14" s="9">
        <v>4500815625</v>
      </c>
      <c r="AJ14" s="9">
        <v>4746167867</v>
      </c>
      <c r="AL14" s="23">
        <f>AJ14/سهام!$AE$4</f>
        <v>2.2386170931956739E-5</v>
      </c>
    </row>
    <row r="15" spans="1:38" ht="21.75" customHeight="1">
      <c r="A15" s="56" t="s">
        <v>128</v>
      </c>
      <c r="B15" s="56"/>
      <c r="D15" s="8" t="s">
        <v>110</v>
      </c>
      <c r="F15" s="8" t="s">
        <v>110</v>
      </c>
      <c r="H15" s="8" t="s">
        <v>129</v>
      </c>
      <c r="J15" s="8" t="s">
        <v>130</v>
      </c>
      <c r="L15" s="10">
        <v>18</v>
      </c>
      <c r="N15" s="10">
        <v>18</v>
      </c>
      <c r="P15" s="9">
        <v>225000</v>
      </c>
      <c r="R15" s="9">
        <v>169126661999</v>
      </c>
      <c r="T15" s="9">
        <v>184734745832</v>
      </c>
      <c r="V15" s="9">
        <v>0</v>
      </c>
      <c r="X15" s="9">
        <v>0</v>
      </c>
      <c r="Z15" s="9">
        <v>0</v>
      </c>
      <c r="AB15" s="9">
        <v>0</v>
      </c>
      <c r="AD15" s="9">
        <v>225000</v>
      </c>
      <c r="AF15" s="9">
        <v>821490</v>
      </c>
      <c r="AH15" s="9">
        <v>169126661999</v>
      </c>
      <c r="AJ15" s="9">
        <v>184734745832</v>
      </c>
      <c r="AL15" s="23">
        <f>AJ15/سهام!$AE$4</f>
        <v>8.7133529895156044E-4</v>
      </c>
    </row>
    <row r="16" spans="1:38" ht="21.75" customHeight="1">
      <c r="A16" s="56" t="s">
        <v>131</v>
      </c>
      <c r="B16" s="56"/>
      <c r="D16" s="8" t="s">
        <v>110</v>
      </c>
      <c r="F16" s="8" t="s">
        <v>110</v>
      </c>
      <c r="H16" s="8" t="s">
        <v>132</v>
      </c>
      <c r="J16" s="8" t="s">
        <v>133</v>
      </c>
      <c r="L16" s="10">
        <v>20.5</v>
      </c>
      <c r="N16" s="10">
        <v>20.5</v>
      </c>
      <c r="P16" s="9">
        <v>5000000</v>
      </c>
      <c r="R16" s="9">
        <v>4099050000000</v>
      </c>
      <c r="T16" s="9">
        <v>4096521304687</v>
      </c>
      <c r="V16" s="9">
        <v>0</v>
      </c>
      <c r="X16" s="9">
        <v>0</v>
      </c>
      <c r="Z16" s="9">
        <v>5000000</v>
      </c>
      <c r="AB16" s="9">
        <v>4153139323320</v>
      </c>
      <c r="AD16" s="9">
        <v>0</v>
      </c>
      <c r="AF16" s="9">
        <v>0</v>
      </c>
      <c r="AH16" s="9">
        <v>0</v>
      </c>
      <c r="AJ16" s="9">
        <v>0</v>
      </c>
      <c r="AL16" s="23">
        <f>AJ16/سهام!$AE$4</f>
        <v>0</v>
      </c>
    </row>
    <row r="17" spans="1:38" ht="21.75" customHeight="1">
      <c r="A17" s="56" t="s">
        <v>134</v>
      </c>
      <c r="B17" s="56"/>
      <c r="D17" s="8" t="s">
        <v>110</v>
      </c>
      <c r="F17" s="8" t="s">
        <v>110</v>
      </c>
      <c r="H17" s="8" t="s">
        <v>135</v>
      </c>
      <c r="J17" s="8" t="s">
        <v>136</v>
      </c>
      <c r="L17" s="10">
        <v>23</v>
      </c>
      <c r="N17" s="10">
        <v>23</v>
      </c>
      <c r="P17" s="9">
        <v>1579612</v>
      </c>
      <c r="R17" s="9">
        <v>1499999555200</v>
      </c>
      <c r="T17" s="9">
        <v>1405563872443</v>
      </c>
      <c r="V17" s="9">
        <v>0</v>
      </c>
      <c r="X17" s="9">
        <v>0</v>
      </c>
      <c r="Z17" s="9">
        <v>0</v>
      </c>
      <c r="AB17" s="9">
        <v>0</v>
      </c>
      <c r="AD17" s="9">
        <v>1579612</v>
      </c>
      <c r="AF17" s="9">
        <v>890300</v>
      </c>
      <c r="AH17" s="9">
        <v>1499999555200</v>
      </c>
      <c r="AJ17" s="9">
        <v>1405563872443</v>
      </c>
      <c r="AL17" s="23">
        <f>AJ17/سهام!$AE$4</f>
        <v>6.6295997078124492E-3</v>
      </c>
    </row>
    <row r="18" spans="1:38" ht="21.75" customHeight="1">
      <c r="A18" s="56" t="s">
        <v>137</v>
      </c>
      <c r="B18" s="56"/>
      <c r="D18" s="8" t="s">
        <v>110</v>
      </c>
      <c r="F18" s="8" t="s">
        <v>110</v>
      </c>
      <c r="H18" s="8" t="s">
        <v>138</v>
      </c>
      <c r="J18" s="8" t="s">
        <v>139</v>
      </c>
      <c r="L18" s="10">
        <v>23</v>
      </c>
      <c r="N18" s="10">
        <v>23</v>
      </c>
      <c r="P18" s="9">
        <v>347720</v>
      </c>
      <c r="R18" s="9">
        <v>318223572190</v>
      </c>
      <c r="T18" s="9">
        <v>325619102286</v>
      </c>
      <c r="V18" s="9">
        <v>0</v>
      </c>
      <c r="X18" s="9">
        <v>0</v>
      </c>
      <c r="Z18" s="9">
        <v>0</v>
      </c>
      <c r="AB18" s="9">
        <v>0</v>
      </c>
      <c r="AD18" s="9">
        <v>347720</v>
      </c>
      <c r="AF18" s="9">
        <v>936950</v>
      </c>
      <c r="AH18" s="9">
        <v>318223572190</v>
      </c>
      <c r="AJ18" s="9">
        <v>325619102286</v>
      </c>
      <c r="AL18" s="23">
        <f>AJ18/سهام!$AE$4</f>
        <v>1.5358421966419464E-3</v>
      </c>
    </row>
    <row r="19" spans="1:38" ht="21.75" customHeight="1">
      <c r="A19" s="56" t="s">
        <v>140</v>
      </c>
      <c r="B19" s="56"/>
      <c r="D19" s="8" t="s">
        <v>110</v>
      </c>
      <c r="F19" s="8" t="s">
        <v>110</v>
      </c>
      <c r="H19" s="8" t="s">
        <v>141</v>
      </c>
      <c r="J19" s="8" t="s">
        <v>142</v>
      </c>
      <c r="L19" s="10">
        <v>23</v>
      </c>
      <c r="N19" s="10">
        <v>23</v>
      </c>
      <c r="P19" s="9">
        <v>5000</v>
      </c>
      <c r="R19" s="9">
        <v>4221597081</v>
      </c>
      <c r="T19" s="9">
        <v>4077781500</v>
      </c>
      <c r="V19" s="9">
        <v>0</v>
      </c>
      <c r="X19" s="9">
        <v>0</v>
      </c>
      <c r="Z19" s="9">
        <v>0</v>
      </c>
      <c r="AB19" s="9">
        <v>0</v>
      </c>
      <c r="AD19" s="9">
        <v>5000</v>
      </c>
      <c r="AF19" s="9">
        <v>841340</v>
      </c>
      <c r="AH19" s="9">
        <v>4221597081</v>
      </c>
      <c r="AJ19" s="9">
        <v>4204412606</v>
      </c>
      <c r="AL19" s="23">
        <f>AJ19/سهام!$AE$4</f>
        <v>1.9830882915205934E-5</v>
      </c>
    </row>
    <row r="20" spans="1:38" ht="21.75" customHeight="1">
      <c r="A20" s="56" t="s">
        <v>143</v>
      </c>
      <c r="B20" s="56"/>
      <c r="D20" s="8" t="s">
        <v>110</v>
      </c>
      <c r="F20" s="8" t="s">
        <v>110</v>
      </c>
      <c r="H20" s="8" t="s">
        <v>144</v>
      </c>
      <c r="J20" s="8" t="s">
        <v>145</v>
      </c>
      <c r="L20" s="10">
        <v>23</v>
      </c>
      <c r="N20" s="10">
        <v>23</v>
      </c>
      <c r="P20" s="9">
        <v>583960</v>
      </c>
      <c r="R20" s="9">
        <v>553010120000</v>
      </c>
      <c r="T20" s="9">
        <v>486932914181</v>
      </c>
      <c r="V20" s="9">
        <v>0</v>
      </c>
      <c r="X20" s="9">
        <v>0</v>
      </c>
      <c r="Z20" s="9">
        <v>0</v>
      </c>
      <c r="AB20" s="9">
        <v>0</v>
      </c>
      <c r="AD20" s="9">
        <v>583960</v>
      </c>
      <c r="AF20" s="9">
        <v>852370</v>
      </c>
      <c r="AH20" s="9">
        <v>553010120000</v>
      </c>
      <c r="AJ20" s="9">
        <v>497479333645</v>
      </c>
      <c r="AL20" s="23">
        <f>AJ20/سهام!$AE$4</f>
        <v>2.3464524876007525E-3</v>
      </c>
    </row>
    <row r="21" spans="1:38" ht="21.75" customHeight="1">
      <c r="A21" s="56" t="s">
        <v>146</v>
      </c>
      <c r="B21" s="56"/>
      <c r="D21" s="8" t="s">
        <v>110</v>
      </c>
      <c r="F21" s="8" t="s">
        <v>110</v>
      </c>
      <c r="H21" s="8" t="s">
        <v>147</v>
      </c>
      <c r="J21" s="8" t="s">
        <v>148</v>
      </c>
      <c r="L21" s="10">
        <v>23</v>
      </c>
      <c r="N21" s="10">
        <v>23</v>
      </c>
      <c r="P21" s="9">
        <v>123150</v>
      </c>
      <c r="R21" s="9">
        <v>117004815000</v>
      </c>
      <c r="T21" s="9">
        <v>103425445318</v>
      </c>
      <c r="V21" s="9">
        <v>0</v>
      </c>
      <c r="X21" s="9">
        <v>0</v>
      </c>
      <c r="Z21" s="9">
        <v>0</v>
      </c>
      <c r="AB21" s="9">
        <v>0</v>
      </c>
      <c r="AD21" s="9">
        <v>123150</v>
      </c>
      <c r="AF21" s="9">
        <v>918190</v>
      </c>
      <c r="AH21" s="9">
        <v>117004815000</v>
      </c>
      <c r="AJ21" s="9">
        <v>113013613915</v>
      </c>
      <c r="AL21" s="23">
        <f>AJ21/سهام!$AE$4</f>
        <v>5.3304943053742067E-4</v>
      </c>
    </row>
    <row r="22" spans="1:38" ht="21.75" customHeight="1">
      <c r="A22" s="56" t="s">
        <v>149</v>
      </c>
      <c r="B22" s="56"/>
      <c r="D22" s="8" t="s">
        <v>110</v>
      </c>
      <c r="F22" s="8" t="s">
        <v>110</v>
      </c>
      <c r="H22" s="8" t="s">
        <v>147</v>
      </c>
      <c r="J22" s="8" t="s">
        <v>150</v>
      </c>
      <c r="L22" s="10">
        <v>23</v>
      </c>
      <c r="N22" s="10">
        <v>23</v>
      </c>
      <c r="P22" s="9">
        <v>108332</v>
      </c>
      <c r="R22" s="9">
        <v>100000185880</v>
      </c>
      <c r="T22" s="9">
        <v>86081441031</v>
      </c>
      <c r="V22" s="9">
        <v>0</v>
      </c>
      <c r="X22" s="9">
        <v>0</v>
      </c>
      <c r="Z22" s="9">
        <v>0</v>
      </c>
      <c r="AB22" s="9">
        <v>0</v>
      </c>
      <c r="AD22" s="9">
        <v>108332</v>
      </c>
      <c r="AF22" s="9">
        <v>795040</v>
      </c>
      <c r="AH22" s="9">
        <v>100000185880</v>
      </c>
      <c r="AJ22" s="9">
        <v>86081441031</v>
      </c>
      <c r="AL22" s="23">
        <f>AJ22/سهام!$AE$4</f>
        <v>4.0601889924453454E-4</v>
      </c>
    </row>
    <row r="23" spans="1:38" ht="21.75" customHeight="1">
      <c r="A23" s="56" t="s">
        <v>151</v>
      </c>
      <c r="B23" s="56"/>
      <c r="D23" s="8" t="s">
        <v>110</v>
      </c>
      <c r="F23" s="8" t="s">
        <v>110</v>
      </c>
      <c r="H23" s="8" t="s">
        <v>147</v>
      </c>
      <c r="J23" s="8" t="s">
        <v>152</v>
      </c>
      <c r="L23" s="10">
        <v>23</v>
      </c>
      <c r="N23" s="10">
        <v>23</v>
      </c>
      <c r="P23" s="9">
        <v>357833</v>
      </c>
      <c r="R23" s="9">
        <v>276769512180</v>
      </c>
      <c r="T23" s="9">
        <v>280352763949</v>
      </c>
      <c r="V23" s="9">
        <v>0</v>
      </c>
      <c r="X23" s="9">
        <v>0</v>
      </c>
      <c r="Z23" s="9">
        <v>0</v>
      </c>
      <c r="AB23" s="9">
        <v>0</v>
      </c>
      <c r="AD23" s="9">
        <v>357833</v>
      </c>
      <c r="AF23" s="9">
        <v>816550</v>
      </c>
      <c r="AH23" s="9">
        <v>276769512180</v>
      </c>
      <c r="AJ23" s="9">
        <v>292029658633</v>
      </c>
      <c r="AL23" s="23">
        <f>AJ23/سهام!$AE$4</f>
        <v>1.3774114271882145E-3</v>
      </c>
    </row>
    <row r="24" spans="1:38" ht="21.75" customHeight="1">
      <c r="A24" s="56" t="s">
        <v>153</v>
      </c>
      <c r="B24" s="56"/>
      <c r="D24" s="8" t="s">
        <v>110</v>
      </c>
      <c r="F24" s="8" t="s">
        <v>110</v>
      </c>
      <c r="H24" s="8" t="s">
        <v>154</v>
      </c>
      <c r="J24" s="8" t="s">
        <v>155</v>
      </c>
      <c r="L24" s="10">
        <v>23</v>
      </c>
      <c r="N24" s="10">
        <v>23</v>
      </c>
      <c r="P24" s="9">
        <v>862970</v>
      </c>
      <c r="R24" s="9">
        <v>820061497495</v>
      </c>
      <c r="T24" s="9">
        <v>729796393119</v>
      </c>
      <c r="V24" s="9">
        <v>0</v>
      </c>
      <c r="X24" s="9">
        <v>0</v>
      </c>
      <c r="Z24" s="9">
        <v>0</v>
      </c>
      <c r="AB24" s="9">
        <v>0</v>
      </c>
      <c r="AD24" s="9">
        <v>862970</v>
      </c>
      <c r="AF24" s="9">
        <v>827500</v>
      </c>
      <c r="AH24" s="9">
        <v>820061497495</v>
      </c>
      <c r="AJ24" s="9">
        <v>713719378951</v>
      </c>
      <c r="AL24" s="23">
        <f>AJ24/سهام!$AE$4</f>
        <v>3.3663883078678923E-3</v>
      </c>
    </row>
    <row r="25" spans="1:38" ht="21.75" customHeight="1">
      <c r="A25" s="56" t="s">
        <v>156</v>
      </c>
      <c r="B25" s="56"/>
      <c r="D25" s="8" t="s">
        <v>110</v>
      </c>
      <c r="F25" s="8" t="s">
        <v>110</v>
      </c>
      <c r="H25" s="8" t="s">
        <v>157</v>
      </c>
      <c r="J25" s="8" t="s">
        <v>158</v>
      </c>
      <c r="L25" s="10">
        <v>23</v>
      </c>
      <c r="N25" s="10">
        <v>23</v>
      </c>
      <c r="P25" s="9">
        <v>1575465</v>
      </c>
      <c r="R25" s="9">
        <v>1500000226500</v>
      </c>
      <c r="T25" s="9">
        <v>1314955425490</v>
      </c>
      <c r="V25" s="9">
        <v>0</v>
      </c>
      <c r="X25" s="9">
        <v>0</v>
      </c>
      <c r="Z25" s="9">
        <v>0</v>
      </c>
      <c r="AB25" s="9">
        <v>0</v>
      </c>
      <c r="AD25" s="9">
        <v>1575465</v>
      </c>
      <c r="AF25" s="9">
        <v>835100</v>
      </c>
      <c r="AH25" s="9">
        <v>1500000226500</v>
      </c>
      <c r="AJ25" s="9">
        <v>1314955425490</v>
      </c>
      <c r="AL25" s="23">
        <f>AJ25/سهام!$AE$4</f>
        <v>6.2022283551318481E-3</v>
      </c>
    </row>
    <row r="26" spans="1:38" ht="21.75" customHeight="1">
      <c r="A26" s="56" t="s">
        <v>159</v>
      </c>
      <c r="B26" s="56"/>
      <c r="D26" s="8" t="s">
        <v>110</v>
      </c>
      <c r="F26" s="8" t="s">
        <v>110</v>
      </c>
      <c r="H26" s="8" t="s">
        <v>157</v>
      </c>
      <c r="J26" s="8" t="s">
        <v>160</v>
      </c>
      <c r="L26" s="10">
        <v>23</v>
      </c>
      <c r="N26" s="10">
        <v>23</v>
      </c>
      <c r="P26" s="9">
        <v>18502081</v>
      </c>
      <c r="R26" s="9">
        <v>15922076169922</v>
      </c>
      <c r="T26" s="9">
        <v>13563804571847</v>
      </c>
      <c r="V26" s="9">
        <v>0</v>
      </c>
      <c r="X26" s="9">
        <v>0</v>
      </c>
      <c r="Z26" s="9">
        <v>0</v>
      </c>
      <c r="AB26" s="9">
        <v>0</v>
      </c>
      <c r="AD26" s="9">
        <v>18502081</v>
      </c>
      <c r="AF26" s="9">
        <v>712440</v>
      </c>
      <c r="AH26" s="9">
        <v>15922076169922</v>
      </c>
      <c r="AJ26" s="9">
        <v>13174455080357</v>
      </c>
      <c r="AL26" s="23">
        <f>AJ26/سهام!$AE$4</f>
        <v>6.2139732860034061E-2</v>
      </c>
    </row>
    <row r="27" spans="1:38" ht="21.75" customHeight="1">
      <c r="A27" s="56" t="s">
        <v>161</v>
      </c>
      <c r="B27" s="56"/>
      <c r="D27" s="8" t="s">
        <v>110</v>
      </c>
      <c r="F27" s="8" t="s">
        <v>110</v>
      </c>
      <c r="H27" s="8" t="s">
        <v>162</v>
      </c>
      <c r="J27" s="8" t="s">
        <v>163</v>
      </c>
      <c r="L27" s="10">
        <v>23</v>
      </c>
      <c r="N27" s="10">
        <v>23</v>
      </c>
      <c r="P27" s="9">
        <v>1002556</v>
      </c>
      <c r="R27" s="9">
        <v>933951092920</v>
      </c>
      <c r="T27" s="9">
        <v>821238080890</v>
      </c>
      <c r="V27" s="9">
        <v>0</v>
      </c>
      <c r="X27" s="9">
        <v>0</v>
      </c>
      <c r="Z27" s="9">
        <v>0</v>
      </c>
      <c r="AB27" s="9">
        <v>0</v>
      </c>
      <c r="AD27" s="9">
        <v>1002556</v>
      </c>
      <c r="AF27" s="9">
        <v>798440</v>
      </c>
      <c r="AH27" s="9">
        <v>933951092920</v>
      </c>
      <c r="AJ27" s="9">
        <v>800045551198</v>
      </c>
      <c r="AL27" s="23">
        <f>AJ27/سهام!$AE$4</f>
        <v>3.7735615267629925E-3</v>
      </c>
    </row>
    <row r="28" spans="1:38" ht="21.75" customHeight="1">
      <c r="A28" s="56" t="s">
        <v>164</v>
      </c>
      <c r="B28" s="56"/>
      <c r="D28" s="8" t="s">
        <v>110</v>
      </c>
      <c r="F28" s="8" t="s">
        <v>110</v>
      </c>
      <c r="H28" s="8" t="s">
        <v>165</v>
      </c>
      <c r="J28" s="8" t="s">
        <v>166</v>
      </c>
      <c r="L28" s="10">
        <v>23</v>
      </c>
      <c r="N28" s="10">
        <v>23</v>
      </c>
      <c r="P28" s="9">
        <v>256590</v>
      </c>
      <c r="R28" s="9">
        <v>240001456500</v>
      </c>
      <c r="T28" s="9">
        <v>214392600600</v>
      </c>
      <c r="V28" s="9">
        <v>0</v>
      </c>
      <c r="X28" s="9">
        <v>0</v>
      </c>
      <c r="Z28" s="9">
        <v>0</v>
      </c>
      <c r="AB28" s="9">
        <v>0</v>
      </c>
      <c r="AD28" s="9">
        <v>256590</v>
      </c>
      <c r="AF28" s="9">
        <v>861000</v>
      </c>
      <c r="AH28" s="9">
        <v>240001456500</v>
      </c>
      <c r="AJ28" s="9">
        <v>220803862580</v>
      </c>
      <c r="AL28" s="23">
        <f>AJ28/سهام!$AE$4</f>
        <v>1.0414619011941001E-3</v>
      </c>
    </row>
    <row r="29" spans="1:38" ht="21.75" customHeight="1">
      <c r="A29" s="56" t="s">
        <v>167</v>
      </c>
      <c r="B29" s="56"/>
      <c r="D29" s="8" t="s">
        <v>110</v>
      </c>
      <c r="F29" s="8" t="s">
        <v>110</v>
      </c>
      <c r="H29" s="8" t="s">
        <v>168</v>
      </c>
      <c r="J29" s="8" t="s">
        <v>169</v>
      </c>
      <c r="L29" s="10">
        <v>23</v>
      </c>
      <c r="N29" s="10">
        <v>23</v>
      </c>
      <c r="P29" s="9">
        <v>2418000</v>
      </c>
      <c r="R29" s="9">
        <v>2064738161605</v>
      </c>
      <c r="T29" s="9">
        <v>1911839671608</v>
      </c>
      <c r="V29" s="9">
        <v>0</v>
      </c>
      <c r="X29" s="9">
        <v>0</v>
      </c>
      <c r="Z29" s="9">
        <v>0</v>
      </c>
      <c r="AB29" s="9">
        <v>0</v>
      </c>
      <c r="AD29" s="9">
        <v>2418000</v>
      </c>
      <c r="AF29" s="9">
        <v>793400</v>
      </c>
      <c r="AH29" s="9">
        <v>2064738161605</v>
      </c>
      <c r="AJ29" s="9">
        <v>1917398047597</v>
      </c>
      <c r="AL29" s="23">
        <f>AJ29/سهام!$AE$4</f>
        <v>9.0437594372821551E-3</v>
      </c>
    </row>
    <row r="30" spans="1:38" ht="21.75" customHeight="1">
      <c r="A30" s="56" t="s">
        <v>170</v>
      </c>
      <c r="B30" s="56"/>
      <c r="D30" s="8" t="s">
        <v>110</v>
      </c>
      <c r="F30" s="8" t="s">
        <v>110</v>
      </c>
      <c r="H30" s="8" t="s">
        <v>171</v>
      </c>
      <c r="J30" s="8" t="s">
        <v>172</v>
      </c>
      <c r="L30" s="10">
        <v>23</v>
      </c>
      <c r="N30" s="10">
        <v>23</v>
      </c>
      <c r="P30" s="9">
        <v>4783460</v>
      </c>
      <c r="R30" s="9">
        <v>4372928360000</v>
      </c>
      <c r="T30" s="9">
        <v>3864894219036</v>
      </c>
      <c r="V30" s="9">
        <v>0</v>
      </c>
      <c r="X30" s="9">
        <v>0</v>
      </c>
      <c r="Z30" s="9">
        <v>0</v>
      </c>
      <c r="AB30" s="9">
        <v>0</v>
      </c>
      <c r="AD30" s="9">
        <v>4783460</v>
      </c>
      <c r="AF30" s="9">
        <v>738000</v>
      </c>
      <c r="AH30" s="9">
        <v>4372928360000</v>
      </c>
      <c r="AJ30" s="9">
        <v>3528273937295</v>
      </c>
      <c r="AL30" s="23">
        <f>AJ30/سهام!$AE$4</f>
        <v>1.6641750917457357E-2</v>
      </c>
    </row>
    <row r="31" spans="1:38" ht="21.75" customHeight="1">
      <c r="A31" s="56" t="s">
        <v>173</v>
      </c>
      <c r="B31" s="56"/>
      <c r="D31" s="8" t="s">
        <v>110</v>
      </c>
      <c r="F31" s="8" t="s">
        <v>110</v>
      </c>
      <c r="H31" s="8" t="s">
        <v>171</v>
      </c>
      <c r="J31" s="8" t="s">
        <v>174</v>
      </c>
      <c r="L31" s="10">
        <v>23</v>
      </c>
      <c r="N31" s="10">
        <v>23</v>
      </c>
      <c r="P31" s="9">
        <v>2800627</v>
      </c>
      <c r="R31" s="9">
        <v>2446981861201</v>
      </c>
      <c r="T31" s="9">
        <v>2190299004471</v>
      </c>
      <c r="V31" s="9">
        <v>0</v>
      </c>
      <c r="X31" s="9">
        <v>0</v>
      </c>
      <c r="Z31" s="9">
        <v>0</v>
      </c>
      <c r="AB31" s="9">
        <v>0</v>
      </c>
      <c r="AD31" s="9">
        <v>2800627</v>
      </c>
      <c r="AF31" s="9">
        <v>805970</v>
      </c>
      <c r="AH31" s="9">
        <v>2446981861201</v>
      </c>
      <c r="AJ31" s="9">
        <v>2255993979084</v>
      </c>
      <c r="AL31" s="23">
        <f>AJ31/سهام!$AE$4</f>
        <v>1.0640809228090386E-2</v>
      </c>
    </row>
    <row r="32" spans="1:38" ht="21.75" customHeight="1">
      <c r="A32" s="56" t="s">
        <v>175</v>
      </c>
      <c r="B32" s="56"/>
      <c r="D32" s="8" t="s">
        <v>110</v>
      </c>
      <c r="F32" s="8" t="s">
        <v>110</v>
      </c>
      <c r="H32" s="8" t="s">
        <v>171</v>
      </c>
      <c r="J32" s="8" t="s">
        <v>176</v>
      </c>
      <c r="L32" s="10">
        <v>23</v>
      </c>
      <c r="N32" s="10">
        <v>23</v>
      </c>
      <c r="P32" s="9">
        <v>4078762</v>
      </c>
      <c r="R32" s="9">
        <v>3400737665293</v>
      </c>
      <c r="T32" s="9">
        <v>3203185349504</v>
      </c>
      <c r="V32" s="9">
        <v>0</v>
      </c>
      <c r="X32" s="9">
        <v>0</v>
      </c>
      <c r="Z32" s="9">
        <v>0</v>
      </c>
      <c r="AB32" s="9">
        <v>0</v>
      </c>
      <c r="AD32" s="9">
        <v>4078762</v>
      </c>
      <c r="AF32" s="9">
        <v>804667</v>
      </c>
      <c r="AH32" s="9">
        <v>3400737665293</v>
      </c>
      <c r="AJ32" s="9">
        <v>3280260570186</v>
      </c>
      <c r="AL32" s="23">
        <f>AJ32/سهام!$AE$4</f>
        <v>1.5471950399419294E-2</v>
      </c>
    </row>
    <row r="33" spans="1:38" ht="21.75" customHeight="1">
      <c r="A33" s="56" t="s">
        <v>177</v>
      </c>
      <c r="B33" s="56"/>
      <c r="D33" s="8" t="s">
        <v>110</v>
      </c>
      <c r="F33" s="8" t="s">
        <v>110</v>
      </c>
      <c r="H33" s="8" t="s">
        <v>178</v>
      </c>
      <c r="J33" s="8" t="s">
        <v>179</v>
      </c>
      <c r="L33" s="10">
        <v>23</v>
      </c>
      <c r="N33" s="10">
        <v>23</v>
      </c>
      <c r="P33" s="9">
        <v>9489800</v>
      </c>
      <c r="R33" s="9">
        <v>7496545248426</v>
      </c>
      <c r="T33" s="9">
        <v>7492865537787</v>
      </c>
      <c r="V33" s="9">
        <v>0</v>
      </c>
      <c r="X33" s="9">
        <v>0</v>
      </c>
      <c r="Z33" s="9">
        <v>0</v>
      </c>
      <c r="AB33" s="9">
        <v>0</v>
      </c>
      <c r="AD33" s="9">
        <v>9489800</v>
      </c>
      <c r="AF33" s="9">
        <v>711900</v>
      </c>
      <c r="AH33" s="9">
        <v>7496545248426</v>
      </c>
      <c r="AJ33" s="9">
        <v>6752115159937</v>
      </c>
      <c r="AL33" s="23">
        <f>AJ33/سهام!$AE$4</f>
        <v>3.1847589119966983E-2</v>
      </c>
    </row>
    <row r="34" spans="1:38" ht="21.75" customHeight="1">
      <c r="A34" s="56" t="s">
        <v>180</v>
      </c>
      <c r="B34" s="56"/>
      <c r="D34" s="8" t="s">
        <v>110</v>
      </c>
      <c r="F34" s="8" t="s">
        <v>110</v>
      </c>
      <c r="H34" s="8" t="s">
        <v>181</v>
      </c>
      <c r="J34" s="8" t="s">
        <v>182</v>
      </c>
      <c r="L34" s="10">
        <v>23</v>
      </c>
      <c r="N34" s="10">
        <v>23</v>
      </c>
      <c r="P34" s="9">
        <v>302187</v>
      </c>
      <c r="R34" s="9">
        <v>270001062630</v>
      </c>
      <c r="T34" s="9">
        <v>243605457927</v>
      </c>
      <c r="V34" s="9">
        <v>0</v>
      </c>
      <c r="X34" s="9">
        <v>0</v>
      </c>
      <c r="Z34" s="9">
        <v>0</v>
      </c>
      <c r="AB34" s="9">
        <v>0</v>
      </c>
      <c r="AD34" s="9">
        <v>302187</v>
      </c>
      <c r="AF34" s="9">
        <v>809130</v>
      </c>
      <c r="AH34" s="9">
        <v>270001062630</v>
      </c>
      <c r="AJ34" s="9">
        <v>244375615776</v>
      </c>
      <c r="AL34" s="23">
        <f>AJ34/سهام!$AE$4</f>
        <v>1.1526423969116051E-3</v>
      </c>
    </row>
    <row r="35" spans="1:38" ht="21.75" customHeight="1">
      <c r="A35" s="56" t="s">
        <v>183</v>
      </c>
      <c r="B35" s="56"/>
      <c r="D35" s="8" t="s">
        <v>110</v>
      </c>
      <c r="F35" s="8" t="s">
        <v>110</v>
      </c>
      <c r="H35" s="8" t="s">
        <v>184</v>
      </c>
      <c r="J35" s="8" t="s">
        <v>185</v>
      </c>
      <c r="L35" s="10">
        <v>23</v>
      </c>
      <c r="N35" s="10">
        <v>23</v>
      </c>
      <c r="P35" s="9">
        <v>1100000</v>
      </c>
      <c r="R35" s="9">
        <v>1073134645125</v>
      </c>
      <c r="T35" s="9">
        <v>1072444541025</v>
      </c>
      <c r="V35" s="9">
        <v>0</v>
      </c>
      <c r="X35" s="9">
        <v>0</v>
      </c>
      <c r="Z35" s="9">
        <v>0</v>
      </c>
      <c r="AB35" s="9">
        <v>0</v>
      </c>
      <c r="AD35" s="9">
        <v>1100000</v>
      </c>
      <c r="AF35" s="9">
        <v>951710</v>
      </c>
      <c r="AH35" s="9">
        <v>1073134645125</v>
      </c>
      <c r="AJ35" s="9">
        <v>1046311758456</v>
      </c>
      <c r="AL35" s="23">
        <f>AJ35/سهام!$AE$4</f>
        <v>4.9351212450303855E-3</v>
      </c>
    </row>
    <row r="36" spans="1:38" ht="21.75" customHeight="1">
      <c r="A36" s="56" t="s">
        <v>186</v>
      </c>
      <c r="B36" s="56"/>
      <c r="D36" s="8" t="s">
        <v>110</v>
      </c>
      <c r="F36" s="8" t="s">
        <v>110</v>
      </c>
      <c r="H36" s="8" t="s">
        <v>187</v>
      </c>
      <c r="J36" s="8" t="s">
        <v>188</v>
      </c>
      <c r="L36" s="10">
        <v>23</v>
      </c>
      <c r="N36" s="10">
        <v>23</v>
      </c>
      <c r="P36" s="9">
        <v>595000</v>
      </c>
      <c r="R36" s="9">
        <v>595000000000</v>
      </c>
      <c r="T36" s="9">
        <v>594676468750</v>
      </c>
      <c r="V36" s="9">
        <v>0</v>
      </c>
      <c r="X36" s="9">
        <v>0</v>
      </c>
      <c r="Z36" s="9">
        <v>0</v>
      </c>
      <c r="AB36" s="9">
        <v>0</v>
      </c>
      <c r="AD36" s="9">
        <v>595000</v>
      </c>
      <c r="AF36" s="9">
        <v>1000000</v>
      </c>
      <c r="AH36" s="9">
        <v>595000000000</v>
      </c>
      <c r="AJ36" s="9">
        <v>594676468750</v>
      </c>
      <c r="AL36" s="23">
        <f>AJ36/سهام!$AE$4</f>
        <v>2.8049005959548227E-3</v>
      </c>
    </row>
    <row r="37" spans="1:38" ht="21.75" customHeight="1">
      <c r="A37" s="56" t="s">
        <v>189</v>
      </c>
      <c r="B37" s="56"/>
      <c r="D37" s="8" t="s">
        <v>190</v>
      </c>
      <c r="F37" s="8" t="s">
        <v>190</v>
      </c>
      <c r="H37" s="8" t="s">
        <v>191</v>
      </c>
      <c r="J37" s="8" t="s">
        <v>192</v>
      </c>
      <c r="L37" s="10">
        <v>23</v>
      </c>
      <c r="N37" s="10">
        <v>23</v>
      </c>
      <c r="P37" s="9">
        <v>5000000</v>
      </c>
      <c r="R37" s="9">
        <v>5000000000000</v>
      </c>
      <c r="T37" s="9">
        <v>5000000000000</v>
      </c>
      <c r="V37" s="9">
        <v>0</v>
      </c>
      <c r="X37" s="9">
        <v>0</v>
      </c>
      <c r="Z37" s="9">
        <v>0</v>
      </c>
      <c r="AB37" s="9">
        <v>0</v>
      </c>
      <c r="AD37" s="9">
        <v>5000000</v>
      </c>
      <c r="AF37" s="9">
        <v>1000000</v>
      </c>
      <c r="AH37" s="9">
        <v>5000000000000</v>
      </c>
      <c r="AJ37" s="9">
        <v>5000000000000</v>
      </c>
      <c r="AL37" s="23">
        <f>AJ37/سهام!$AE$4</f>
        <v>2.3583416726162688E-2</v>
      </c>
    </row>
    <row r="38" spans="1:38" ht="21.75" customHeight="1">
      <c r="A38" s="56" t="s">
        <v>189</v>
      </c>
      <c r="B38" s="56"/>
      <c r="D38" s="8" t="s">
        <v>190</v>
      </c>
      <c r="F38" s="8" t="s">
        <v>190</v>
      </c>
      <c r="H38" s="8" t="s">
        <v>193</v>
      </c>
      <c r="J38" s="8" t="s">
        <v>194</v>
      </c>
      <c r="L38" s="10">
        <v>23</v>
      </c>
      <c r="N38" s="10">
        <v>23</v>
      </c>
      <c r="P38" s="9">
        <v>8000000</v>
      </c>
      <c r="R38" s="9">
        <v>8000000000000</v>
      </c>
      <c r="T38" s="9">
        <v>8000000000000</v>
      </c>
      <c r="V38" s="9">
        <v>0</v>
      </c>
      <c r="X38" s="9">
        <v>0</v>
      </c>
      <c r="Z38" s="9">
        <v>0</v>
      </c>
      <c r="AB38" s="9">
        <v>0</v>
      </c>
      <c r="AD38" s="9">
        <v>8000000</v>
      </c>
      <c r="AF38" s="9">
        <v>1000000</v>
      </c>
      <c r="AH38" s="9">
        <v>8000000000000</v>
      </c>
      <c r="AJ38" s="9">
        <v>8000000000000</v>
      </c>
      <c r="AL38" s="23">
        <f>AJ38/سهام!$AE$4</f>
        <v>3.7733466761860304E-2</v>
      </c>
    </row>
    <row r="39" spans="1:38" ht="21.75" customHeight="1">
      <c r="A39" s="56" t="s">
        <v>195</v>
      </c>
      <c r="B39" s="56"/>
      <c r="D39" s="8" t="s">
        <v>190</v>
      </c>
      <c r="F39" s="8" t="s">
        <v>190</v>
      </c>
      <c r="H39" s="8" t="s">
        <v>193</v>
      </c>
      <c r="J39" s="8" t="s">
        <v>194</v>
      </c>
      <c r="L39" s="10">
        <v>23</v>
      </c>
      <c r="N39" s="10">
        <v>23</v>
      </c>
      <c r="P39" s="9">
        <v>7000000</v>
      </c>
      <c r="R39" s="9">
        <v>7000000000000</v>
      </c>
      <c r="T39" s="9">
        <v>7000000000000</v>
      </c>
      <c r="V39" s="9">
        <v>0</v>
      </c>
      <c r="X39" s="9">
        <v>0</v>
      </c>
      <c r="Z39" s="9">
        <v>0</v>
      </c>
      <c r="AB39" s="9">
        <v>0</v>
      </c>
      <c r="AD39" s="9">
        <v>7000000</v>
      </c>
      <c r="AF39" s="9">
        <v>1000000</v>
      </c>
      <c r="AH39" s="9">
        <v>7000000000000</v>
      </c>
      <c r="AJ39" s="9">
        <v>7000000000000</v>
      </c>
      <c r="AL39" s="23">
        <f>AJ39/سهام!$AE$4</f>
        <v>3.3016783416627768E-2</v>
      </c>
    </row>
    <row r="40" spans="1:38" ht="21.75" customHeight="1">
      <c r="A40" s="56" t="s">
        <v>28</v>
      </c>
      <c r="B40" s="56"/>
      <c r="C40" s="56"/>
      <c r="D40" s="27" t="s">
        <v>57</v>
      </c>
      <c r="F40" s="27" t="s">
        <v>57</v>
      </c>
      <c r="H40" s="27" t="s">
        <v>57</v>
      </c>
      <c r="J40" s="27" t="s">
        <v>57</v>
      </c>
      <c r="L40" s="27" t="s">
        <v>57</v>
      </c>
      <c r="N40" s="27" t="s">
        <v>57</v>
      </c>
      <c r="P40" s="19">
        <v>290776219</v>
      </c>
      <c r="R40" s="9">
        <v>501711699488</v>
      </c>
      <c r="T40" s="9">
        <v>586578478775.55505</v>
      </c>
      <c r="V40" s="9">
        <v>0</v>
      </c>
      <c r="X40" s="9">
        <v>0</v>
      </c>
      <c r="Z40" s="9">
        <v>0</v>
      </c>
      <c r="AB40" s="9">
        <v>0</v>
      </c>
      <c r="AD40" s="9">
        <v>290776219</v>
      </c>
      <c r="AF40" s="9">
        <v>2072</v>
      </c>
      <c r="AH40" s="9">
        <v>501711699488</v>
      </c>
      <c r="AJ40" s="9">
        <v>597831091009.81299</v>
      </c>
      <c r="AL40" s="23">
        <f>AJ40/سهام!$AE$4</f>
        <v>2.8197799502281827E-3</v>
      </c>
    </row>
    <row r="41" spans="1:38" ht="21.75" customHeight="1">
      <c r="A41" s="56" t="s">
        <v>33</v>
      </c>
      <c r="B41" s="56"/>
      <c r="C41" s="56"/>
      <c r="D41" s="27" t="s">
        <v>57</v>
      </c>
      <c r="F41" s="27" t="s">
        <v>57</v>
      </c>
      <c r="H41" s="27" t="s">
        <v>57</v>
      </c>
      <c r="J41" s="27" t="s">
        <v>57</v>
      </c>
      <c r="L41" s="27" t="s">
        <v>57</v>
      </c>
      <c r="N41" s="27" t="s">
        <v>57</v>
      </c>
      <c r="P41" s="19">
        <v>130000000</v>
      </c>
      <c r="R41" s="9">
        <v>500823261616</v>
      </c>
      <c r="T41" s="9">
        <v>618115630211.52917</v>
      </c>
      <c r="V41" s="9">
        <v>-24427180</v>
      </c>
      <c r="W41" s="31"/>
      <c r="X41" s="9">
        <v>38717080300</v>
      </c>
      <c r="Z41" s="9">
        <v>0</v>
      </c>
      <c r="AB41" s="9">
        <v>0</v>
      </c>
      <c r="AD41" s="9">
        <v>130000000</v>
      </c>
      <c r="AF41" s="9">
        <v>4296</v>
      </c>
      <c r="AH41" s="9">
        <v>442198029616</v>
      </c>
      <c r="AJ41" s="9">
        <v>554162949600</v>
      </c>
      <c r="AL41" s="23">
        <f>AJ41/سهام!$AE$4</f>
        <v>2.6138111549232584E-3</v>
      </c>
    </row>
    <row r="42" spans="1:38" ht="21.75" customHeight="1" thickBot="1">
      <c r="A42" s="58" t="s">
        <v>38</v>
      </c>
      <c r="B42" s="58"/>
      <c r="D42" s="9"/>
      <c r="F42" s="9"/>
      <c r="H42" s="9"/>
      <c r="J42" s="9"/>
      <c r="L42" s="9"/>
      <c r="N42" s="9"/>
      <c r="P42" s="16">
        <f>SUM(P9:P41)</f>
        <v>507596038</v>
      </c>
      <c r="R42" s="16">
        <f>SUM(R9:R41)</f>
        <v>81991715911996</v>
      </c>
      <c r="T42" s="16">
        <f>SUM(T9:T41)</f>
        <v>79156463944842.094</v>
      </c>
      <c r="V42" s="16">
        <f>SUM(V9:V41)</f>
        <v>-24427180</v>
      </c>
      <c r="X42" s="16">
        <f>SUM(X9:X41)</f>
        <v>38717080300</v>
      </c>
      <c r="Z42" s="16">
        <f>SUM(Z9:Z41)</f>
        <v>5000000</v>
      </c>
      <c r="AB42" s="16">
        <f>SUM(AB9:AB41)</f>
        <v>4153139323320</v>
      </c>
      <c r="AD42" s="16">
        <f>SUM(AD9:AD41)</f>
        <v>502596038</v>
      </c>
      <c r="AF42" s="16">
        <f>SUM(AF9:AF41)</f>
        <v>30439564</v>
      </c>
      <c r="AH42" s="16">
        <f>SUM(AH9:AH41)</f>
        <v>77834040679996</v>
      </c>
      <c r="AJ42" s="16">
        <f>SUM(AJ9:AJ41)</f>
        <v>73726036624195.813</v>
      </c>
      <c r="AL42" s="28">
        <f>SUM(AL9:AL41)</f>
        <v>0.34774236905534855</v>
      </c>
    </row>
    <row r="43" spans="1:38" ht="13.5" thickTop="1">
      <c r="AL43" s="29"/>
    </row>
    <row r="44" spans="1:38">
      <c r="AJ44" s="21"/>
    </row>
    <row r="45" spans="1:38" ht="18.75">
      <c r="A45" s="56"/>
      <c r="B45" s="56"/>
      <c r="C45" s="56"/>
      <c r="F45" s="19"/>
      <c r="H45" s="9"/>
      <c r="J45" s="9"/>
      <c r="L45" s="9"/>
      <c r="N45" s="9"/>
      <c r="P45" s="9"/>
      <c r="R45" s="9"/>
      <c r="T45" s="9"/>
      <c r="V45" s="9"/>
      <c r="X45" s="9"/>
      <c r="Z45" s="9"/>
      <c r="AB45" s="23"/>
      <c r="AJ45" s="21"/>
    </row>
    <row r="47" spans="1:38" ht="21.75" customHeight="1">
      <c r="A47" s="56"/>
      <c r="B47" s="56"/>
      <c r="C47" s="56"/>
      <c r="F47" s="30"/>
      <c r="G47" s="31"/>
      <c r="H47" s="30"/>
      <c r="I47" s="31"/>
      <c r="J47" s="30"/>
      <c r="K47" s="31"/>
      <c r="L47" s="30"/>
      <c r="M47" s="31"/>
      <c r="N47" s="30"/>
      <c r="O47" s="31"/>
      <c r="P47" s="30"/>
      <c r="Q47" s="31"/>
      <c r="R47" s="30"/>
      <c r="S47" s="31"/>
      <c r="T47" s="30"/>
      <c r="U47" s="31"/>
      <c r="V47" s="30"/>
      <c r="W47" s="31"/>
      <c r="X47" s="30"/>
      <c r="Y47" s="31"/>
      <c r="Z47" s="30"/>
      <c r="AB47" s="23"/>
    </row>
    <row r="48" spans="1:38" ht="21.75" customHeight="1">
      <c r="A48" s="56"/>
      <c r="B48" s="56"/>
      <c r="C48" s="56"/>
      <c r="F48" s="19"/>
      <c r="H48" s="19"/>
      <c r="J48" s="19"/>
      <c r="L48" s="9"/>
      <c r="N48" s="9"/>
      <c r="P48" s="9"/>
      <c r="R48" s="9"/>
      <c r="T48" s="9"/>
      <c r="V48" s="9"/>
      <c r="X48" s="9"/>
      <c r="Z48" s="9"/>
      <c r="AB48" s="23"/>
    </row>
    <row r="49" spans="34:34">
      <c r="AH49" s="32"/>
    </row>
    <row r="50" spans="34:34">
      <c r="AH50" s="35"/>
    </row>
  </sheetData>
  <mergeCells count="4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2:B42"/>
    <mergeCell ref="A47:C47"/>
    <mergeCell ref="A48:C48"/>
    <mergeCell ref="A40:C40"/>
    <mergeCell ref="A41:C41"/>
    <mergeCell ref="A45:C4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activeCell="E32" sqref="E32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21.7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4.45" customHeight="1">
      <c r="A4" s="63" t="s">
        <v>196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ht="14.45" customHeight="1">
      <c r="A5" s="63" t="s">
        <v>197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ht="14.45" customHeight="1"/>
    <row r="7" spans="1:13" ht="14.45" customHeight="1">
      <c r="C7" s="59" t="s">
        <v>9</v>
      </c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ht="14.45" customHeight="1">
      <c r="A8" s="2" t="s">
        <v>198</v>
      </c>
      <c r="C8" s="4" t="s">
        <v>13</v>
      </c>
      <c r="D8" s="3"/>
      <c r="E8" s="4" t="s">
        <v>199</v>
      </c>
      <c r="F8" s="3"/>
      <c r="G8" s="4" t="s">
        <v>200</v>
      </c>
      <c r="H8" s="3"/>
      <c r="I8" s="4" t="s">
        <v>201</v>
      </c>
      <c r="J8" s="3"/>
      <c r="K8" s="4" t="s">
        <v>202</v>
      </c>
      <c r="L8" s="3"/>
      <c r="M8" s="4" t="s">
        <v>203</v>
      </c>
    </row>
    <row r="9" spans="1:13" ht="21.75" customHeight="1">
      <c r="A9" s="5" t="s">
        <v>159</v>
      </c>
      <c r="C9" s="6">
        <v>18502081</v>
      </c>
      <c r="E9" s="6">
        <v>791600</v>
      </c>
      <c r="G9" s="6">
        <v>712440</v>
      </c>
      <c r="I9" s="7" t="s">
        <v>204</v>
      </c>
      <c r="K9" s="36">
        <v>13174455080357</v>
      </c>
      <c r="M9" s="5" t="s">
        <v>205</v>
      </c>
    </row>
    <row r="10" spans="1:13" ht="21.75" customHeight="1">
      <c r="A10" s="8" t="s">
        <v>175</v>
      </c>
      <c r="C10" s="9">
        <v>4078762</v>
      </c>
      <c r="E10" s="9">
        <v>849750</v>
      </c>
      <c r="G10" s="9">
        <v>804667</v>
      </c>
      <c r="I10" s="10" t="s">
        <v>206</v>
      </c>
      <c r="K10" s="37">
        <v>3280260570186</v>
      </c>
      <c r="M10" s="8" t="s">
        <v>205</v>
      </c>
    </row>
    <row r="11" spans="1:13" ht="21.75" customHeight="1">
      <c r="A11" s="8" t="s">
        <v>170</v>
      </c>
      <c r="C11" s="9">
        <v>4783460</v>
      </c>
      <c r="E11" s="9">
        <v>820000</v>
      </c>
      <c r="G11" s="9">
        <v>738000</v>
      </c>
      <c r="I11" s="10" t="s">
        <v>204</v>
      </c>
      <c r="K11" s="37">
        <v>3528273937295</v>
      </c>
      <c r="M11" s="8" t="s">
        <v>205</v>
      </c>
    </row>
    <row r="12" spans="1:13" ht="21.75" customHeight="1">
      <c r="A12" s="11" t="s">
        <v>177</v>
      </c>
      <c r="C12" s="13">
        <v>9489800</v>
      </c>
      <c r="E12" s="13">
        <v>791000</v>
      </c>
      <c r="G12" s="13">
        <v>711900</v>
      </c>
      <c r="I12" s="14" t="s">
        <v>204</v>
      </c>
      <c r="K12" s="38">
        <v>6752115159937</v>
      </c>
      <c r="M12" s="11" t="s">
        <v>205</v>
      </c>
    </row>
    <row r="13" spans="1:13" ht="21.75" customHeight="1">
      <c r="A13" s="15" t="s">
        <v>38</v>
      </c>
      <c r="C13" s="16">
        <f>SUM(C9:C12)</f>
        <v>36854103</v>
      </c>
      <c r="E13" s="16"/>
      <c r="G13" s="16"/>
      <c r="I13" s="16"/>
      <c r="K13" s="39">
        <f>SUM(K9:K12)</f>
        <v>26735104747775</v>
      </c>
      <c r="M13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topLeftCell="A5" workbookViewId="0">
      <selection activeCell="L23" sqref="L23"/>
    </sheetView>
  </sheetViews>
  <sheetFormatPr defaultRowHeight="12.75"/>
  <cols>
    <col min="1" max="1" width="6.28515625" bestFit="1" customWidth="1"/>
    <col min="2" max="2" width="35" customWidth="1"/>
    <col min="3" max="3" width="1.28515625" customWidth="1"/>
    <col min="4" max="4" width="18.85546875" bestFit="1" customWidth="1"/>
    <col min="5" max="5" width="1.28515625" customWidth="1"/>
    <col min="6" max="6" width="19.85546875" bestFit="1" customWidth="1"/>
    <col min="7" max="7" width="1.28515625" customWidth="1"/>
    <col min="8" max="8" width="20" bestFit="1" customWidth="1"/>
    <col min="9" max="9" width="1.28515625" customWidth="1"/>
    <col min="10" max="10" width="20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1.7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14.45" customHeight="1"/>
    <row r="5" spans="1:12" ht="14.45" customHeight="1">
      <c r="A5" s="1" t="s">
        <v>207</v>
      </c>
      <c r="B5" s="63" t="s">
        <v>208</v>
      </c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 ht="14.45" customHeight="1">
      <c r="D6" s="2" t="s">
        <v>7</v>
      </c>
      <c r="F6" s="59" t="s">
        <v>8</v>
      </c>
      <c r="G6" s="59"/>
      <c r="H6" s="59"/>
      <c r="J6" s="2" t="s">
        <v>9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59" t="s">
        <v>209</v>
      </c>
      <c r="B8" s="59"/>
      <c r="D8" s="2" t="s">
        <v>210</v>
      </c>
      <c r="F8" s="2" t="s">
        <v>211</v>
      </c>
      <c r="H8" s="2" t="s">
        <v>212</v>
      </c>
      <c r="J8" s="2" t="s">
        <v>210</v>
      </c>
      <c r="L8" s="2" t="s">
        <v>18</v>
      </c>
    </row>
    <row r="9" spans="1:12" ht="21.75" customHeight="1">
      <c r="A9" s="60" t="s">
        <v>213</v>
      </c>
      <c r="B9" s="60"/>
      <c r="D9" s="6">
        <v>4653837707410</v>
      </c>
      <c r="F9" s="6">
        <v>11293110851254</v>
      </c>
      <c r="H9" s="6">
        <v>11782134893000</v>
      </c>
      <c r="J9" s="6">
        <v>4164813665664</v>
      </c>
      <c r="L9" s="40">
        <v>1.9599999999999999E-2</v>
      </c>
    </row>
    <row r="10" spans="1:12" ht="21.75" customHeight="1">
      <c r="A10" s="56" t="s">
        <v>214</v>
      </c>
      <c r="B10" s="56"/>
      <c r="D10" s="9">
        <v>35378</v>
      </c>
      <c r="F10" s="9">
        <v>0</v>
      </c>
      <c r="H10" s="9">
        <v>0</v>
      </c>
      <c r="J10" s="9">
        <v>35378</v>
      </c>
      <c r="L10" s="41">
        <v>0</v>
      </c>
    </row>
    <row r="11" spans="1:12" ht="21.75" customHeight="1">
      <c r="A11" s="56" t="s">
        <v>215</v>
      </c>
      <c r="B11" s="56"/>
      <c r="D11" s="9">
        <v>20118787329292</v>
      </c>
      <c r="F11" s="9">
        <v>7624816000000</v>
      </c>
      <c r="H11" s="9">
        <v>15248876308603</v>
      </c>
      <c r="J11" s="9">
        <v>12494727020689</v>
      </c>
      <c r="L11" s="41">
        <v>5.8899999999999987E-2</v>
      </c>
    </row>
    <row r="12" spans="1:12" ht="21.75" customHeight="1">
      <c r="A12" s="56" t="s">
        <v>216</v>
      </c>
      <c r="B12" s="56"/>
      <c r="D12" s="9">
        <v>25444619853416</v>
      </c>
      <c r="F12" s="9">
        <v>22255942244755</v>
      </c>
      <c r="H12" s="9">
        <v>11490462250000</v>
      </c>
      <c r="J12" s="9">
        <v>36210099848171</v>
      </c>
      <c r="L12" s="41">
        <v>0.17069999999999999</v>
      </c>
    </row>
    <row r="13" spans="1:12" ht="21.75" customHeight="1">
      <c r="A13" s="56" t="s">
        <v>217</v>
      </c>
      <c r="B13" s="56"/>
      <c r="D13" s="9">
        <v>10479004055890</v>
      </c>
      <c r="F13" s="9">
        <v>10627823386259</v>
      </c>
      <c r="H13" s="9">
        <v>21106824122221</v>
      </c>
      <c r="J13" s="9">
        <v>3319928</v>
      </c>
      <c r="L13" s="41">
        <v>0</v>
      </c>
    </row>
    <row r="14" spans="1:12" ht="21.75" customHeight="1">
      <c r="A14" s="56" t="s">
        <v>218</v>
      </c>
      <c r="B14" s="56"/>
      <c r="D14" s="9">
        <v>9512121</v>
      </c>
      <c r="F14" s="9">
        <v>91762737</v>
      </c>
      <c r="H14" s="9">
        <v>0</v>
      </c>
      <c r="J14" s="9">
        <v>101274858</v>
      </c>
      <c r="L14" s="41">
        <v>0</v>
      </c>
    </row>
    <row r="15" spans="1:12" ht="21.75" customHeight="1">
      <c r="A15" s="56" t="s">
        <v>220</v>
      </c>
      <c r="B15" s="56"/>
      <c r="D15" s="9">
        <v>494604</v>
      </c>
      <c r="F15" s="9">
        <v>2090</v>
      </c>
      <c r="H15" s="9">
        <v>0</v>
      </c>
      <c r="J15" s="9">
        <v>496694</v>
      </c>
      <c r="L15" s="41">
        <v>0</v>
      </c>
    </row>
    <row r="16" spans="1:12" ht="21.75" customHeight="1">
      <c r="A16" s="56" t="s">
        <v>221</v>
      </c>
      <c r="B16" s="56"/>
      <c r="D16" s="9">
        <v>181086361</v>
      </c>
      <c r="F16" s="9">
        <v>21095012043996</v>
      </c>
      <c r="H16" s="9">
        <v>21092516348471</v>
      </c>
      <c r="J16" s="9">
        <v>2676781886</v>
      </c>
      <c r="L16" s="41">
        <v>0</v>
      </c>
    </row>
    <row r="17" spans="1:12" ht="21.75" customHeight="1">
      <c r="A17" s="56" t="s">
        <v>222</v>
      </c>
      <c r="B17" s="56"/>
      <c r="D17" s="9">
        <v>3023547883728</v>
      </c>
      <c r="F17" s="9">
        <v>15182222437012</v>
      </c>
      <c r="H17" s="9">
        <v>7478938617500</v>
      </c>
      <c r="J17" s="9">
        <v>10726831703240</v>
      </c>
      <c r="L17" s="41">
        <v>5.0600000000000006E-2</v>
      </c>
    </row>
    <row r="18" spans="1:12" ht="21.75" customHeight="1">
      <c r="A18" s="56" t="s">
        <v>223</v>
      </c>
      <c r="B18" s="56"/>
      <c r="D18" s="9">
        <v>2781957056291</v>
      </c>
      <c r="F18" s="9">
        <v>74456319894675</v>
      </c>
      <c r="H18" s="9">
        <v>40006643213028</v>
      </c>
      <c r="J18" s="9">
        <v>37231633737938</v>
      </c>
      <c r="L18" s="41">
        <v>0.17560000000000001</v>
      </c>
    </row>
    <row r="19" spans="1:12" ht="21.75" customHeight="1">
      <c r="A19" s="56" t="s">
        <v>224</v>
      </c>
      <c r="B19" s="56"/>
      <c r="D19" s="9">
        <v>174028</v>
      </c>
      <c r="F19" s="9">
        <v>0</v>
      </c>
      <c r="H19" s="9">
        <v>0</v>
      </c>
      <c r="J19" s="9">
        <v>174028</v>
      </c>
      <c r="L19" s="41">
        <v>0</v>
      </c>
    </row>
    <row r="20" spans="1:12" ht="21.75" customHeight="1">
      <c r="A20" s="56" t="s">
        <v>225</v>
      </c>
      <c r="B20" s="56"/>
      <c r="D20" s="9">
        <v>3148429</v>
      </c>
      <c r="F20" s="9">
        <v>13313</v>
      </c>
      <c r="H20" s="9">
        <v>0</v>
      </c>
      <c r="J20" s="9">
        <v>3161742</v>
      </c>
      <c r="L20" s="41">
        <v>0</v>
      </c>
    </row>
    <row r="21" spans="1:12" ht="21.75" customHeight="1">
      <c r="A21" s="56" t="s">
        <v>226</v>
      </c>
      <c r="B21" s="56"/>
      <c r="D21" s="9">
        <v>18572416343035</v>
      </c>
      <c r="F21" s="9">
        <v>431812613728</v>
      </c>
      <c r="H21" s="9">
        <v>431798700000</v>
      </c>
      <c r="J21" s="9">
        <v>18572430256763</v>
      </c>
      <c r="L21" s="41">
        <v>8.7599999999999997E-2</v>
      </c>
    </row>
    <row r="22" spans="1:12" ht="21.75" customHeight="1">
      <c r="A22" s="56" t="s">
        <v>227</v>
      </c>
      <c r="B22" s="56"/>
      <c r="D22" s="9">
        <v>66066165</v>
      </c>
      <c r="F22" s="9">
        <v>280554</v>
      </c>
      <c r="H22" s="9">
        <v>0</v>
      </c>
      <c r="J22" s="9">
        <v>66346719</v>
      </c>
      <c r="L22" s="41">
        <v>0</v>
      </c>
    </row>
    <row r="23" spans="1:12" ht="21.75" customHeight="1" thickBot="1">
      <c r="A23" s="58" t="s">
        <v>38</v>
      </c>
      <c r="B23" s="58"/>
      <c r="D23" s="16">
        <f>SUM(D9:D22)</f>
        <v>85074430746148</v>
      </c>
      <c r="F23" s="16">
        <f>SUM(F9:F22)</f>
        <v>162967151530373</v>
      </c>
      <c r="H23" s="16">
        <f>SUM(H9:H22)</f>
        <v>128638194452823</v>
      </c>
      <c r="J23" s="16">
        <f>SUM(J9:J22)</f>
        <v>119403387823698</v>
      </c>
      <c r="L23" s="28">
        <f>SUM(L9:L22)</f>
        <v>0.56299999999999994</v>
      </c>
    </row>
    <row r="24" spans="1:12" ht="13.5" thickTop="1">
      <c r="L24" s="33"/>
    </row>
  </sheetData>
  <autoFilter ref="A8:M23" xr:uid="{00000000-0001-0000-0600-000000000000}">
    <filterColumn colId="0" showButton="0"/>
  </autoFilter>
  <mergeCells count="21">
    <mergeCell ref="A17:B17"/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3:B23"/>
    <mergeCell ref="A22:B22"/>
    <mergeCell ref="A18:B18"/>
    <mergeCell ref="A19:B19"/>
    <mergeCell ref="A20:B20"/>
    <mergeCell ref="A21:B2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3"/>
  <sheetViews>
    <sheetView rightToLeft="1" topLeftCell="A2" workbookViewId="0">
      <selection activeCell="B34" sqref="B34"/>
    </sheetView>
  </sheetViews>
  <sheetFormatPr defaultRowHeight="12.75"/>
  <cols>
    <col min="1" max="1" width="2.5703125" customWidth="1"/>
    <col min="2" max="2" width="47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4.45" customHeight="1"/>
    <row r="5" spans="1:10" ht="29.1" customHeight="1">
      <c r="A5" s="1" t="s">
        <v>230</v>
      </c>
      <c r="B5" s="63" t="s">
        <v>231</v>
      </c>
      <c r="C5" s="63"/>
      <c r="D5" s="63"/>
      <c r="E5" s="63"/>
      <c r="F5" s="63"/>
      <c r="G5" s="63"/>
      <c r="H5" s="63"/>
      <c r="I5" s="63"/>
      <c r="J5" s="63"/>
    </row>
    <row r="6" spans="1:10" ht="14.45" customHeight="1"/>
    <row r="7" spans="1:10" ht="14.45" customHeight="1">
      <c r="A7" s="59" t="s">
        <v>232</v>
      </c>
      <c r="B7" s="59"/>
      <c r="D7" s="2" t="s">
        <v>233</v>
      </c>
      <c r="F7" s="2" t="s">
        <v>210</v>
      </c>
      <c r="H7" s="22" t="s">
        <v>234</v>
      </c>
      <c r="J7" s="22" t="s">
        <v>235</v>
      </c>
    </row>
    <row r="8" spans="1:10" ht="21.75" customHeight="1">
      <c r="A8" s="60" t="s">
        <v>236</v>
      </c>
      <c r="B8" s="60"/>
      <c r="D8" s="5" t="s">
        <v>237</v>
      </c>
      <c r="F8" s="6">
        <f>'درآمد سرمایه گذاری در سهام'!U27</f>
        <v>762285912854</v>
      </c>
      <c r="H8" s="51">
        <f>F8/$F$13</f>
        <v>3.2339251327540341E-2</v>
      </c>
      <c r="I8" s="33"/>
      <c r="J8" s="51">
        <f>F8/سهام!$AE$4</f>
        <v>3.5954612694638435E-3</v>
      </c>
    </row>
    <row r="9" spans="1:10" ht="21.75" customHeight="1">
      <c r="A9" s="56" t="s">
        <v>238</v>
      </c>
      <c r="B9" s="56"/>
      <c r="D9" s="8" t="s">
        <v>239</v>
      </c>
      <c r="F9" s="9">
        <f>'درآمد سرمایه گذاری در صندوق'!U43</f>
        <v>2738971950446</v>
      </c>
      <c r="H9" s="51">
        <f t="shared" ref="H9:H12" si="0">F9/$F$13</f>
        <v>0.11619826733112083</v>
      </c>
      <c r="I9" s="33"/>
      <c r="J9" s="51">
        <f>F9/سهام!$AE$4</f>
        <v>1.2918863381727728E-2</v>
      </c>
    </row>
    <row r="10" spans="1:10" ht="21.75" customHeight="1">
      <c r="A10" s="56" t="s">
        <v>240</v>
      </c>
      <c r="B10" s="56"/>
      <c r="D10" s="8" t="s">
        <v>241</v>
      </c>
      <c r="F10" s="9">
        <f>'درآمد سرمایه گذاری در اوراق به'!T46</f>
        <v>7867738638940</v>
      </c>
      <c r="H10" s="51">
        <f t="shared" si="0"/>
        <v>0.3337812924699986</v>
      </c>
      <c r="I10" s="33"/>
      <c r="J10" s="51">
        <f>F10/سهام!$AE$4</f>
        <v>3.7109631802930816E-2</v>
      </c>
    </row>
    <row r="11" spans="1:10" ht="21.75" customHeight="1">
      <c r="A11" s="56" t="s">
        <v>242</v>
      </c>
      <c r="B11" s="56"/>
      <c r="D11" s="8" t="s">
        <v>243</v>
      </c>
      <c r="F11" s="9">
        <f>'درآمد سپرده بانکی'!H20</f>
        <v>12185078117488</v>
      </c>
      <c r="H11" s="51">
        <f t="shared" si="0"/>
        <v>0.51694029371710282</v>
      </c>
      <c r="I11" s="33"/>
      <c r="J11" s="51">
        <f>F11/سهام!$AE$4</f>
        <v>5.7473155017113094E-2</v>
      </c>
    </row>
    <row r="12" spans="1:10" ht="21.75" customHeight="1">
      <c r="A12" s="57" t="s">
        <v>244</v>
      </c>
      <c r="B12" s="57"/>
      <c r="D12" s="8" t="s">
        <v>245</v>
      </c>
      <c r="F12" s="13">
        <f>'سایر درآمدها'!F11</f>
        <v>17464038770</v>
      </c>
      <c r="H12" s="24">
        <f t="shared" si="0"/>
        <v>7.4089515423736982E-4</v>
      </c>
      <c r="I12" s="33"/>
      <c r="J12" s="24">
        <f>F12/سهام!$AE$4</f>
        <v>8.2372340806954343E-5</v>
      </c>
    </row>
    <row r="13" spans="1:10" ht="21.75" customHeight="1" thickBot="1">
      <c r="A13" s="58" t="s">
        <v>38</v>
      </c>
      <c r="B13" s="58"/>
      <c r="D13" s="9"/>
      <c r="F13" s="16">
        <f>SUM(F8:F12)</f>
        <v>23571538658498</v>
      </c>
      <c r="H13" s="25">
        <f>SUM(H8:H12)</f>
        <v>1</v>
      </c>
      <c r="I13" s="33"/>
      <c r="J13" s="25">
        <f>SUM(J8:J12)</f>
        <v>0.11117948381204244</v>
      </c>
    </row>
    <row r="14" spans="1:10" ht="13.5" thickTop="1">
      <c r="F14" s="52"/>
    </row>
    <row r="17" spans="6:6">
      <c r="F17" s="21"/>
    </row>
    <row r="21" spans="6:6">
      <c r="F21" s="21"/>
    </row>
    <row r="23" spans="6:6">
      <c r="F23" s="21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2"/>
  <sheetViews>
    <sheetView rightToLeft="1" topLeftCell="A4" workbookViewId="0">
      <selection activeCell="S29" sqref="S29"/>
    </sheetView>
  </sheetViews>
  <sheetFormatPr defaultColWidth="5.28515625" defaultRowHeight="12.75"/>
  <cols>
    <col min="1" max="1" width="6.140625" bestFit="1" customWidth="1"/>
    <col min="2" max="2" width="23.5703125" customWidth="1"/>
    <col min="3" max="3" width="1.28515625" customWidth="1"/>
    <col min="4" max="4" width="15" bestFit="1" customWidth="1"/>
    <col min="5" max="5" width="1.28515625" customWidth="1"/>
    <col min="6" max="6" width="17.710937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8.7109375" bestFit="1" customWidth="1"/>
    <col min="15" max="15" width="1.28515625" customWidth="1"/>
    <col min="17" max="17" width="16" bestFit="1" customWidth="1"/>
    <col min="18" max="18" width="1.28515625" customWidth="1"/>
    <col min="19" max="19" width="15.425781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</cols>
  <sheetData>
    <row r="1" spans="1:23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3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 ht="14.45" customHeight="1"/>
    <row r="5" spans="1:23" ht="14.45" customHeight="1">
      <c r="A5" s="1" t="s">
        <v>246</v>
      </c>
      <c r="B5" s="63" t="s">
        <v>247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3" ht="14.45" customHeight="1">
      <c r="D6" s="59" t="s">
        <v>248</v>
      </c>
      <c r="E6" s="59"/>
      <c r="F6" s="59"/>
      <c r="G6" s="59"/>
      <c r="H6" s="59"/>
      <c r="I6" s="59"/>
      <c r="J6" s="59"/>
      <c r="K6" s="59"/>
      <c r="L6" s="59"/>
      <c r="N6" s="59" t="s">
        <v>249</v>
      </c>
      <c r="O6" s="59"/>
      <c r="P6" s="59"/>
      <c r="Q6" s="59"/>
      <c r="R6" s="59"/>
      <c r="S6" s="59"/>
      <c r="T6" s="59"/>
      <c r="U6" s="59"/>
      <c r="V6" s="59"/>
      <c r="W6" s="59"/>
    </row>
    <row r="7" spans="1:23" ht="14.45" customHeight="1">
      <c r="D7" s="3"/>
      <c r="E7" s="3"/>
      <c r="F7" s="3"/>
      <c r="G7" s="3"/>
      <c r="H7" s="3"/>
      <c r="I7" s="3"/>
      <c r="J7" s="62" t="s">
        <v>38</v>
      </c>
      <c r="K7" s="62"/>
      <c r="L7" s="73"/>
      <c r="N7" s="3"/>
      <c r="O7" s="3"/>
      <c r="P7" s="3"/>
      <c r="Q7" s="3"/>
      <c r="R7" s="3"/>
      <c r="S7" s="3"/>
      <c r="T7" s="3"/>
      <c r="U7" s="62" t="s">
        <v>38</v>
      </c>
      <c r="V7" s="62"/>
      <c r="W7" s="62"/>
    </row>
    <row r="8" spans="1:23" ht="14.45" customHeight="1">
      <c r="A8" s="59" t="s">
        <v>250</v>
      </c>
      <c r="B8" s="59"/>
      <c r="D8" s="2" t="s">
        <v>251</v>
      </c>
      <c r="F8" s="2" t="s">
        <v>252</v>
      </c>
      <c r="H8" s="2" t="s">
        <v>253</v>
      </c>
      <c r="J8" s="42" t="s">
        <v>210</v>
      </c>
      <c r="K8" s="3"/>
      <c r="L8" s="45" t="s">
        <v>234</v>
      </c>
      <c r="N8" s="2" t="s">
        <v>251</v>
      </c>
      <c r="P8" s="59" t="s">
        <v>252</v>
      </c>
      <c r="Q8" s="59"/>
      <c r="S8" s="2" t="s">
        <v>253</v>
      </c>
      <c r="U8" s="42" t="s">
        <v>210</v>
      </c>
      <c r="V8" s="3"/>
      <c r="W8" s="42" t="s">
        <v>234</v>
      </c>
    </row>
    <row r="9" spans="1:23" ht="21.75" customHeight="1">
      <c r="A9" s="56" t="s">
        <v>26</v>
      </c>
      <c r="B9" s="56"/>
      <c r="D9" s="9">
        <v>0</v>
      </c>
      <c r="F9" s="9">
        <v>24958191527</v>
      </c>
      <c r="H9" s="9">
        <v>30873263927</v>
      </c>
      <c r="J9" s="9">
        <f>D9+F9+H9</f>
        <v>55831455454</v>
      </c>
      <c r="L9" s="23">
        <f>J9/درآمد!$F$13</f>
        <v>2.36859613888089E-3</v>
      </c>
      <c r="N9" s="9">
        <v>1066055735</v>
      </c>
      <c r="P9" s="65">
        <v>0</v>
      </c>
      <c r="Q9" s="65"/>
      <c r="S9" s="9">
        <v>30873263927</v>
      </c>
      <c r="U9" s="9">
        <f>N9+P9+S9</f>
        <v>31939319662</v>
      </c>
      <c r="W9" s="46">
        <f>U9/درآمد!$F$13</f>
        <v>1.3549951118903836E-3</v>
      </c>
    </row>
    <row r="10" spans="1:23" ht="21.75" customHeight="1">
      <c r="A10" s="56" t="s">
        <v>36</v>
      </c>
      <c r="B10" s="56"/>
      <c r="D10" s="9">
        <v>0</v>
      </c>
      <c r="F10" s="9">
        <v>2660322300</v>
      </c>
      <c r="H10" s="9">
        <v>1769424994</v>
      </c>
      <c r="J10" s="9">
        <f t="shared" ref="J10:J26" si="0">D10+F10+H10</f>
        <v>4429747294</v>
      </c>
      <c r="L10" s="23">
        <f>J10/درآمد!$F$13</f>
        <v>1.8792779538823147E-4</v>
      </c>
      <c r="N10" s="9">
        <v>853980000</v>
      </c>
      <c r="P10" s="65">
        <v>0</v>
      </c>
      <c r="Q10" s="65"/>
      <c r="S10" s="9">
        <v>1769424994</v>
      </c>
      <c r="U10" s="9">
        <f t="shared" ref="U10:U26" si="1">N10+P10+S10</f>
        <v>2623404994</v>
      </c>
      <c r="W10" s="46">
        <f>U10/درآمد!$F$13</f>
        <v>1.1129544965255E-4</v>
      </c>
    </row>
    <row r="11" spans="1:23" ht="21.75" customHeight="1">
      <c r="A11" s="56" t="s">
        <v>29</v>
      </c>
      <c r="B11" s="56"/>
      <c r="D11" s="9">
        <v>0</v>
      </c>
      <c r="F11" s="9">
        <v>1157866220</v>
      </c>
      <c r="H11" s="9">
        <v>35276453410</v>
      </c>
      <c r="J11" s="9">
        <f t="shared" si="0"/>
        <v>36434319630</v>
      </c>
      <c r="L11" s="23">
        <f>J11/درآمد!$F$13</f>
        <v>1.5456911896103446E-3</v>
      </c>
      <c r="N11" s="9">
        <v>0</v>
      </c>
      <c r="P11" s="65">
        <v>0</v>
      </c>
      <c r="Q11" s="65"/>
      <c r="S11" s="9">
        <v>35276453410</v>
      </c>
      <c r="U11" s="9">
        <f t="shared" si="1"/>
        <v>35276453410</v>
      </c>
      <c r="W11" s="46">
        <f>U11/درآمد!$F$13</f>
        <v>1.4965698218127202E-3</v>
      </c>
    </row>
    <row r="12" spans="1:23" ht="21.75" customHeight="1">
      <c r="A12" s="56" t="s">
        <v>25</v>
      </c>
      <c r="B12" s="56"/>
      <c r="D12" s="9">
        <v>0</v>
      </c>
      <c r="F12" s="9">
        <v>544542412</v>
      </c>
      <c r="H12" s="9">
        <v>1037816630</v>
      </c>
      <c r="J12" s="9">
        <f t="shared" si="0"/>
        <v>1582359042</v>
      </c>
      <c r="L12" s="23">
        <f>J12/درآمد!$F$13</f>
        <v>6.7130070078370925E-5</v>
      </c>
      <c r="N12" s="9">
        <v>290000000</v>
      </c>
      <c r="P12" s="65">
        <v>0</v>
      </c>
      <c r="Q12" s="65"/>
      <c r="S12" s="9">
        <v>1037816630</v>
      </c>
      <c r="U12" s="9">
        <f t="shared" si="1"/>
        <v>1327816630</v>
      </c>
      <c r="W12" s="46">
        <f>U12/درآمد!$F$13</f>
        <v>5.6331351518340369E-5</v>
      </c>
    </row>
    <row r="13" spans="1:23" ht="21.75" customHeight="1">
      <c r="A13" s="56" t="s">
        <v>24</v>
      </c>
      <c r="B13" s="56"/>
      <c r="D13" s="9">
        <v>36480000000</v>
      </c>
      <c r="F13" s="9">
        <v>53395778532</v>
      </c>
      <c r="H13" s="9">
        <v>0</v>
      </c>
      <c r="J13" s="9">
        <f t="shared" si="0"/>
        <v>89875778532</v>
      </c>
      <c r="L13" s="23">
        <f>J13/درآمد!$F$13</f>
        <v>3.8128940089194401E-3</v>
      </c>
      <c r="N13" s="9">
        <v>36480000000</v>
      </c>
      <c r="P13" s="65">
        <v>138147278693</v>
      </c>
      <c r="Q13" s="65"/>
      <c r="S13" s="9">
        <v>-3067</v>
      </c>
      <c r="U13" s="9">
        <f t="shared" si="1"/>
        <v>174627275626</v>
      </c>
      <c r="W13" s="46">
        <f>U13/درآمد!$F$13</f>
        <v>7.4083952751656055E-3</v>
      </c>
    </row>
    <row r="14" spans="1:23" ht="21.75" customHeight="1">
      <c r="A14" s="56" t="s">
        <v>254</v>
      </c>
      <c r="B14" s="56"/>
      <c r="D14" s="9">
        <v>0</v>
      </c>
      <c r="F14" s="9">
        <v>0</v>
      </c>
      <c r="H14" s="9">
        <v>0</v>
      </c>
      <c r="J14" s="9">
        <f t="shared" si="0"/>
        <v>0</v>
      </c>
      <c r="L14" s="23">
        <f>J14/درآمد!$F$13</f>
        <v>0</v>
      </c>
      <c r="N14" s="9">
        <v>0</v>
      </c>
      <c r="P14" s="65">
        <v>0</v>
      </c>
      <c r="Q14" s="65"/>
      <c r="S14" s="9">
        <v>13498796491</v>
      </c>
      <c r="U14" s="9">
        <f t="shared" si="1"/>
        <v>13498796491</v>
      </c>
      <c r="W14" s="46">
        <f>U14/درآمد!$F$13</f>
        <v>5.7267354017780342E-4</v>
      </c>
    </row>
    <row r="15" spans="1:23" ht="21.75" customHeight="1">
      <c r="A15" s="56" t="s">
        <v>20</v>
      </c>
      <c r="B15" s="56"/>
      <c r="D15" s="9">
        <v>3270462230</v>
      </c>
      <c r="F15" s="9">
        <v>17707403713</v>
      </c>
      <c r="H15" s="9">
        <v>0</v>
      </c>
      <c r="J15" s="9">
        <f t="shared" si="0"/>
        <v>20977865943</v>
      </c>
      <c r="L15" s="23">
        <f>J15/درآمد!$F$13</f>
        <v>8.8996591384742161E-4</v>
      </c>
      <c r="N15" s="9">
        <v>3270462230</v>
      </c>
      <c r="P15" s="65">
        <v>34991522876</v>
      </c>
      <c r="Q15" s="65"/>
      <c r="S15" s="9">
        <v>-866</v>
      </c>
      <c r="U15" s="9">
        <f t="shared" si="1"/>
        <v>38261984240</v>
      </c>
      <c r="W15" s="46">
        <f>U15/درآمد!$F$13</f>
        <v>1.6232281139698026E-3</v>
      </c>
    </row>
    <row r="16" spans="1:23" ht="21.75" customHeight="1">
      <c r="A16" s="56" t="s">
        <v>255</v>
      </c>
      <c r="B16" s="56"/>
      <c r="D16" s="9">
        <v>0</v>
      </c>
      <c r="F16" s="9">
        <v>0</v>
      </c>
      <c r="H16" s="9">
        <v>0</v>
      </c>
      <c r="J16" s="9">
        <f t="shared" si="0"/>
        <v>0</v>
      </c>
      <c r="L16" s="23">
        <f>J16/درآمد!$F$13</f>
        <v>0</v>
      </c>
      <c r="N16" s="9">
        <v>0</v>
      </c>
      <c r="P16" s="65">
        <v>0</v>
      </c>
      <c r="Q16" s="65"/>
      <c r="S16" s="9">
        <v>6261935250</v>
      </c>
      <c r="U16" s="9">
        <f t="shared" si="1"/>
        <v>6261935250</v>
      </c>
      <c r="W16" s="46">
        <f>U16/درآمد!$F$13</f>
        <v>2.6565661837872639E-4</v>
      </c>
    </row>
    <row r="17" spans="1:23" ht="21.75" customHeight="1">
      <c r="A17" s="56" t="s">
        <v>30</v>
      </c>
      <c r="B17" s="56"/>
      <c r="D17" s="9">
        <v>23715000000</v>
      </c>
      <c r="F17" s="9">
        <v>1384216650</v>
      </c>
      <c r="H17" s="9">
        <v>0</v>
      </c>
      <c r="J17" s="9">
        <f t="shared" si="0"/>
        <v>25099216650</v>
      </c>
      <c r="L17" s="23">
        <f>J17/درآمد!$F$13</f>
        <v>1.0648102787702933E-3</v>
      </c>
      <c r="N17" s="9">
        <v>23715000000</v>
      </c>
      <c r="P17" s="65">
        <v>61674541850</v>
      </c>
      <c r="Q17" s="65"/>
      <c r="S17" s="9">
        <v>0</v>
      </c>
      <c r="U17" s="9">
        <f t="shared" si="1"/>
        <v>85389541850</v>
      </c>
      <c r="W17" s="46">
        <f>U17/درآمد!$F$13</f>
        <v>3.6225697052328573E-3</v>
      </c>
    </row>
    <row r="18" spans="1:23" ht="21.75" customHeight="1">
      <c r="A18" s="56" t="s">
        <v>22</v>
      </c>
      <c r="B18" s="56"/>
      <c r="D18" s="9">
        <v>0</v>
      </c>
      <c r="F18" s="9">
        <v>18654676000</v>
      </c>
      <c r="H18" s="9">
        <v>0</v>
      </c>
      <c r="J18" s="9">
        <f t="shared" si="0"/>
        <v>18654676000</v>
      </c>
      <c r="L18" s="23">
        <f>J18/درآمد!$F$13</f>
        <v>7.9140680081461821E-4</v>
      </c>
      <c r="N18" s="9">
        <v>7400000000</v>
      </c>
      <c r="P18" s="65">
        <v>21350433285</v>
      </c>
      <c r="Q18" s="65"/>
      <c r="S18" s="9">
        <v>0</v>
      </c>
      <c r="U18" s="9">
        <f t="shared" si="1"/>
        <v>28750433285</v>
      </c>
      <c r="W18" s="46">
        <f>U18/درآمد!$F$13</f>
        <v>1.2197096550010285E-3</v>
      </c>
    </row>
    <row r="19" spans="1:23" ht="21.75" customHeight="1">
      <c r="A19" s="56" t="s">
        <v>31</v>
      </c>
      <c r="B19" s="56"/>
      <c r="D19" s="9">
        <v>0</v>
      </c>
      <c r="F19" s="9">
        <v>-982347300</v>
      </c>
      <c r="H19" s="9">
        <v>0</v>
      </c>
      <c r="J19" s="9">
        <f t="shared" si="0"/>
        <v>-982347300</v>
      </c>
      <c r="L19" s="23">
        <f>J19/درآمد!$F$13</f>
        <v>-4.1675145362046385E-5</v>
      </c>
      <c r="N19" s="9">
        <v>8220000000</v>
      </c>
      <c r="P19" s="65">
        <v>10156875720</v>
      </c>
      <c r="Q19" s="65"/>
      <c r="S19" s="9">
        <v>0</v>
      </c>
      <c r="U19" s="9">
        <f t="shared" si="1"/>
        <v>18376875720</v>
      </c>
      <c r="W19" s="46">
        <f>U19/درآمد!$F$13</f>
        <v>7.7962138943249589E-4</v>
      </c>
    </row>
    <row r="20" spans="1:23" ht="21.75" customHeight="1">
      <c r="A20" s="56" t="s">
        <v>19</v>
      </c>
      <c r="B20" s="56"/>
      <c r="D20" s="9">
        <v>967168989</v>
      </c>
      <c r="F20" s="9">
        <v>34335674757</v>
      </c>
      <c r="H20" s="9">
        <v>0</v>
      </c>
      <c r="J20" s="9">
        <f t="shared" si="0"/>
        <v>35302843746</v>
      </c>
      <c r="L20" s="23">
        <f>J20/درآمد!$F$13</f>
        <v>1.4976894065959769E-3</v>
      </c>
      <c r="N20" s="9">
        <v>967168989</v>
      </c>
      <c r="P20" s="65">
        <v>50549942756</v>
      </c>
      <c r="Q20" s="65"/>
      <c r="S20" s="9">
        <v>0</v>
      </c>
      <c r="U20" s="9">
        <f t="shared" si="1"/>
        <v>51517111745</v>
      </c>
      <c r="W20" s="46">
        <f>U20/درآمد!$F$13</f>
        <v>2.1855642302937689E-3</v>
      </c>
    </row>
    <row r="21" spans="1:23" ht="21.75" customHeight="1">
      <c r="A21" s="56" t="s">
        <v>23</v>
      </c>
      <c r="B21" s="56"/>
      <c r="D21" s="9">
        <v>24017800000</v>
      </c>
      <c r="F21" s="9">
        <v>19442538380</v>
      </c>
      <c r="H21" s="9">
        <v>0</v>
      </c>
      <c r="J21" s="9">
        <f t="shared" si="0"/>
        <v>43460338380</v>
      </c>
      <c r="L21" s="23">
        <f>J21/درآمد!$F$13</f>
        <v>1.843763320233306E-3</v>
      </c>
      <c r="N21" s="9">
        <v>24017800000</v>
      </c>
      <c r="P21" s="65">
        <v>102424093940</v>
      </c>
      <c r="Q21" s="65"/>
      <c r="S21" s="9">
        <v>0</v>
      </c>
      <c r="U21" s="9">
        <f t="shared" si="1"/>
        <v>126441893940</v>
      </c>
      <c r="W21" s="46">
        <f>U21/درآمد!$F$13</f>
        <v>5.3641765084527148E-3</v>
      </c>
    </row>
    <row r="22" spans="1:23" ht="21.75" customHeight="1">
      <c r="A22" s="56" t="s">
        <v>21</v>
      </c>
      <c r="B22" s="56"/>
      <c r="D22" s="9">
        <v>0</v>
      </c>
      <c r="F22" s="9">
        <v>20789767948</v>
      </c>
      <c r="H22" s="9">
        <v>0</v>
      </c>
      <c r="J22" s="9">
        <f t="shared" si="0"/>
        <v>20789767948</v>
      </c>
      <c r="L22" s="23">
        <f>J22/درآمد!$F$13</f>
        <v>8.8198603617693338E-4</v>
      </c>
      <c r="N22" s="9">
        <v>5300000000</v>
      </c>
      <c r="P22" s="65">
        <v>105793096097</v>
      </c>
      <c r="Q22" s="65"/>
      <c r="S22" s="9">
        <v>0</v>
      </c>
      <c r="U22" s="9">
        <f t="shared" si="1"/>
        <v>111093096097</v>
      </c>
      <c r="W22" s="46">
        <f>U22/درآمد!$F$13</f>
        <v>4.7130184289835815E-3</v>
      </c>
    </row>
    <row r="23" spans="1:23" ht="21.75" customHeight="1">
      <c r="A23" s="56" t="s">
        <v>34</v>
      </c>
      <c r="B23" s="56"/>
      <c r="D23" s="9">
        <v>0</v>
      </c>
      <c r="F23" s="9">
        <v>23195897664</v>
      </c>
      <c r="H23" s="9">
        <v>0</v>
      </c>
      <c r="J23" s="9">
        <f t="shared" si="0"/>
        <v>23195897664</v>
      </c>
      <c r="L23" s="23">
        <f>J23/درآمد!$F$13</f>
        <v>9.8406378981278015E-4</v>
      </c>
      <c r="N23" s="9">
        <v>8942443275</v>
      </c>
      <c r="P23" s="65">
        <v>8291424169</v>
      </c>
      <c r="Q23" s="65"/>
      <c r="S23" s="9">
        <v>0</v>
      </c>
      <c r="U23" s="9">
        <f t="shared" si="1"/>
        <v>17233867444</v>
      </c>
      <c r="W23" s="46">
        <f>U23/درآمد!$F$13</f>
        <v>7.3113035570916598E-4</v>
      </c>
    </row>
    <row r="24" spans="1:23" ht="21.75" customHeight="1">
      <c r="A24" s="56" t="s">
        <v>32</v>
      </c>
      <c r="B24" s="56"/>
      <c r="D24" s="9">
        <v>0</v>
      </c>
      <c r="F24" s="9">
        <v>55133001875</v>
      </c>
      <c r="H24" s="9">
        <v>0</v>
      </c>
      <c r="J24" s="9">
        <f t="shared" si="0"/>
        <v>55133001875</v>
      </c>
      <c r="L24" s="23">
        <f>J24/درآمد!$F$13</f>
        <v>2.3389649133118205E-3</v>
      </c>
      <c r="N24" s="9">
        <v>0</v>
      </c>
      <c r="P24" s="65">
        <v>-33224554183</v>
      </c>
      <c r="Q24" s="65"/>
      <c r="S24" s="9">
        <v>0</v>
      </c>
      <c r="U24" s="9">
        <f t="shared" si="1"/>
        <v>-33224554183</v>
      </c>
      <c r="W24" s="46">
        <f>U24/درآمد!$F$13</f>
        <v>-1.4095199581306034E-3</v>
      </c>
    </row>
    <row r="25" spans="1:23" ht="21.75" customHeight="1">
      <c r="A25" s="56" t="s">
        <v>37</v>
      </c>
      <c r="B25" s="56"/>
      <c r="D25" s="9">
        <v>0</v>
      </c>
      <c r="F25" s="9">
        <v>1457157145</v>
      </c>
      <c r="H25" s="9">
        <v>0</v>
      </c>
      <c r="J25" s="9">
        <f t="shared" si="0"/>
        <v>1457157145</v>
      </c>
      <c r="L25" s="23">
        <f>J25/درآمد!$F$13</f>
        <v>6.1818499255018563E-5</v>
      </c>
      <c r="N25" s="9">
        <v>0</v>
      </c>
      <c r="P25" s="65">
        <v>1457157145</v>
      </c>
      <c r="Q25" s="65"/>
      <c r="S25" s="9">
        <v>0</v>
      </c>
      <c r="U25" s="9">
        <f t="shared" si="1"/>
        <v>1457157145</v>
      </c>
      <c r="W25" s="46">
        <f>U25/درآمد!$F$13</f>
        <v>6.1818499255018563E-5</v>
      </c>
    </row>
    <row r="26" spans="1:23" ht="21.75" customHeight="1">
      <c r="A26" s="57" t="s">
        <v>35</v>
      </c>
      <c r="B26" s="57"/>
      <c r="D26" s="13">
        <v>0</v>
      </c>
      <c r="F26" s="13">
        <v>45545193000</v>
      </c>
      <c r="H26" s="13">
        <v>0</v>
      </c>
      <c r="J26" s="44">
        <f t="shared" si="0"/>
        <v>45545193000</v>
      </c>
      <c r="L26" s="24">
        <f>J26/درآمد!$F$13</f>
        <v>1.9322112849676052E-3</v>
      </c>
      <c r="N26" s="13">
        <v>0</v>
      </c>
      <c r="P26" s="65">
        <v>51433503508</v>
      </c>
      <c r="Q26" s="65"/>
      <c r="S26" s="13">
        <v>0</v>
      </c>
      <c r="U26" s="44">
        <f t="shared" si="1"/>
        <v>51433503508</v>
      </c>
      <c r="W26" s="47">
        <f>U26/درآمد!$F$13</f>
        <v>2.1820172307443842E-3</v>
      </c>
    </row>
    <row r="27" spans="1:23" ht="21.75" thickBot="1">
      <c r="A27" s="58" t="s">
        <v>38</v>
      </c>
      <c r="B27" s="58"/>
      <c r="D27" s="16">
        <f>SUM(D9:D26)</f>
        <v>88450431219</v>
      </c>
      <c r="F27" s="16">
        <f>SUM(F9:F26)</f>
        <v>319379880823</v>
      </c>
      <c r="H27" s="16">
        <f>SUM(H9:H26)</f>
        <v>68956958961</v>
      </c>
      <c r="J27" s="16">
        <f>SUM(J9:J26)</f>
        <v>476787271003</v>
      </c>
      <c r="L27" s="28">
        <f>SUM(L9:L26)</f>
        <v>2.0227244301301003E-2</v>
      </c>
      <c r="N27" s="16">
        <f>SUM(N9:N26)</f>
        <v>120522910229</v>
      </c>
      <c r="P27" s="72">
        <f>SUM(P9:Q26)</f>
        <v>553045315856</v>
      </c>
      <c r="Q27" s="72"/>
      <c r="S27" s="16">
        <f>SUM(S9:S26)</f>
        <v>88717686769</v>
      </c>
      <c r="U27" s="16">
        <f>SUM(U9:U26)</f>
        <v>762285912854</v>
      </c>
      <c r="W27" s="48">
        <f>SUM(W9:W26)</f>
        <v>3.2339251327540341E-2</v>
      </c>
    </row>
    <row r="28" spans="1:23" ht="13.5" thickTop="1"/>
    <row r="29" spans="1:23">
      <c r="N29" s="21"/>
      <c r="S29" s="21"/>
    </row>
    <row r="30" spans="1:23">
      <c r="F30" s="21"/>
      <c r="Q30" s="21"/>
      <c r="S30" s="21"/>
    </row>
    <row r="31" spans="1:23">
      <c r="N31" s="32"/>
      <c r="Q31" s="21"/>
      <c r="S31" s="21"/>
    </row>
    <row r="32" spans="1:23">
      <c r="F32" s="32"/>
      <c r="N32" s="32"/>
      <c r="Q32" s="21"/>
      <c r="S32" s="21"/>
      <c r="U32" s="21"/>
    </row>
    <row r="33" spans="6:19">
      <c r="F33" s="32"/>
      <c r="N33" s="32"/>
      <c r="Q33" s="21"/>
    </row>
    <row r="34" spans="6:19">
      <c r="F34" s="32"/>
      <c r="N34" s="32"/>
      <c r="Q34" s="21"/>
      <c r="S34" s="21"/>
    </row>
    <row r="35" spans="6:19">
      <c r="F35" s="32"/>
      <c r="N35" s="32"/>
      <c r="S35" s="21"/>
    </row>
    <row r="36" spans="6:19">
      <c r="F36" s="32"/>
      <c r="N36" s="32"/>
      <c r="Q36" s="21"/>
    </row>
    <row r="37" spans="6:19">
      <c r="F37" s="32"/>
      <c r="N37" s="32"/>
      <c r="Q37" s="21"/>
    </row>
    <row r="38" spans="6:19">
      <c r="F38" s="32"/>
      <c r="N38" s="32"/>
    </row>
    <row r="39" spans="6:19">
      <c r="F39" s="32"/>
      <c r="N39" s="32"/>
    </row>
    <row r="40" spans="6:19">
      <c r="F40" s="32">
        <f>F33+F34-F36</f>
        <v>0</v>
      </c>
      <c r="N40" s="32"/>
    </row>
    <row r="41" spans="6:19">
      <c r="F41" s="32"/>
    </row>
    <row r="42" spans="6:19">
      <c r="F42" s="32"/>
    </row>
  </sheetData>
  <mergeCells count="48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</mergeCells>
  <pageMargins left="0.39" right="0.39" top="0.39" bottom="0.39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46"/>
  <sheetViews>
    <sheetView rightToLeft="1" topLeftCell="A4" workbookViewId="0">
      <selection activeCell="L46" sqref="L46"/>
    </sheetView>
  </sheetViews>
  <sheetFormatPr defaultRowHeight="12.75"/>
  <cols>
    <col min="1" max="1" width="6.42578125" bestFit="1" customWidth="1"/>
    <col min="2" max="2" width="26" customWidth="1"/>
    <col min="3" max="3" width="1.28515625" customWidth="1"/>
    <col min="4" max="4" width="16.28515625" bestFit="1" customWidth="1"/>
    <col min="5" max="5" width="1.28515625" customWidth="1"/>
    <col min="6" max="6" width="17.7109375" bestFit="1" customWidth="1"/>
    <col min="7" max="7" width="1.28515625" customWidth="1"/>
    <col min="8" max="8" width="14.8554687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7.7109375" bestFit="1" customWidth="1"/>
    <col min="18" max="18" width="1.28515625" customWidth="1"/>
    <col min="19" max="19" width="16.14062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3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 ht="14.45" customHeight="1"/>
    <row r="5" spans="1:23" ht="14.45" customHeight="1">
      <c r="A5" s="1" t="s">
        <v>256</v>
      </c>
      <c r="B5" s="63" t="s">
        <v>257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3" ht="14.45" customHeight="1">
      <c r="D6" s="59" t="s">
        <v>248</v>
      </c>
      <c r="E6" s="59"/>
      <c r="F6" s="59"/>
      <c r="G6" s="59"/>
      <c r="H6" s="59"/>
      <c r="I6" s="59"/>
      <c r="J6" s="59"/>
      <c r="K6" s="59"/>
      <c r="L6" s="59"/>
      <c r="N6" s="59" t="s">
        <v>249</v>
      </c>
      <c r="O6" s="59"/>
      <c r="P6" s="59"/>
      <c r="Q6" s="59"/>
      <c r="R6" s="59"/>
      <c r="S6" s="59"/>
      <c r="T6" s="59"/>
      <c r="U6" s="59"/>
      <c r="V6" s="59"/>
      <c r="W6" s="59"/>
    </row>
    <row r="7" spans="1:23" ht="14.45" customHeight="1">
      <c r="D7" s="3"/>
      <c r="E7" s="3"/>
      <c r="F7" s="3"/>
      <c r="G7" s="3"/>
      <c r="H7" s="3"/>
      <c r="I7" s="3"/>
      <c r="J7" s="62" t="s">
        <v>38</v>
      </c>
      <c r="K7" s="62"/>
      <c r="L7" s="62"/>
      <c r="N7" s="3"/>
      <c r="O7" s="3"/>
      <c r="P7" s="3"/>
      <c r="Q7" s="3"/>
      <c r="R7" s="3"/>
      <c r="S7" s="3"/>
      <c r="T7" s="3"/>
      <c r="U7" s="62" t="s">
        <v>38</v>
      </c>
      <c r="V7" s="62"/>
      <c r="W7" s="62"/>
    </row>
    <row r="8" spans="1:23" ht="14.45" customHeight="1">
      <c r="A8" s="59" t="s">
        <v>66</v>
      </c>
      <c r="B8" s="59"/>
      <c r="D8" s="2" t="s">
        <v>258</v>
      </c>
      <c r="F8" s="2" t="s">
        <v>252</v>
      </c>
      <c r="H8" s="2" t="s">
        <v>253</v>
      </c>
      <c r="J8" s="42" t="s">
        <v>210</v>
      </c>
      <c r="K8" s="3"/>
      <c r="L8" s="42" t="s">
        <v>234</v>
      </c>
      <c r="N8" s="2" t="s">
        <v>258</v>
      </c>
      <c r="P8" s="59" t="s">
        <v>252</v>
      </c>
      <c r="Q8" s="59"/>
      <c r="S8" s="2" t="s">
        <v>253</v>
      </c>
      <c r="U8" s="42" t="s">
        <v>210</v>
      </c>
      <c r="V8" s="3"/>
      <c r="W8" s="42" t="s">
        <v>234</v>
      </c>
    </row>
    <row r="9" spans="1:23" ht="21.75" customHeight="1">
      <c r="A9" s="60" t="s">
        <v>77</v>
      </c>
      <c r="B9" s="60"/>
      <c r="D9" s="6">
        <v>0</v>
      </c>
      <c r="F9" s="6">
        <v>137335558686</v>
      </c>
      <c r="H9" s="6">
        <v>22081904592</v>
      </c>
      <c r="J9" s="9">
        <f>D9+F9+H9</f>
        <v>159417463278</v>
      </c>
      <c r="L9" s="46">
        <f>J9/درآمد!$F$13</f>
        <v>6.763133522491833E-3</v>
      </c>
      <c r="N9" s="6">
        <v>0</v>
      </c>
      <c r="P9" s="64">
        <v>162590122301</v>
      </c>
      <c r="Q9" s="64"/>
      <c r="S9" s="6">
        <v>536381324425</v>
      </c>
      <c r="U9" s="9">
        <f>N9+P9+S9</f>
        <v>698971446726</v>
      </c>
      <c r="W9" s="23">
        <f>U9/درآمد!$F$13</f>
        <v>2.9653195612413155E-2</v>
      </c>
    </row>
    <row r="10" spans="1:23" ht="21.75" customHeight="1">
      <c r="A10" s="56" t="s">
        <v>92</v>
      </c>
      <c r="B10" s="56"/>
      <c r="D10" s="9">
        <v>0</v>
      </c>
      <c r="F10" s="9">
        <v>20609411434</v>
      </c>
      <c r="H10" s="9">
        <v>527482269</v>
      </c>
      <c r="J10" s="9">
        <f t="shared" ref="J10:J42" si="0">D10+F10+H10</f>
        <v>21136893703</v>
      </c>
      <c r="L10" s="46">
        <f>J10/درآمد!$F$13</f>
        <v>8.9671251458078817E-4</v>
      </c>
      <c r="N10" s="9">
        <v>0</v>
      </c>
      <c r="P10" s="65">
        <v>20609411434</v>
      </c>
      <c r="Q10" s="65"/>
      <c r="S10" s="9">
        <v>527482269</v>
      </c>
      <c r="U10" s="9">
        <f t="shared" ref="U10:U42" si="1">N10+P10+S10</f>
        <v>21136893703</v>
      </c>
      <c r="W10" s="23">
        <f>U10/درآمد!$F$13</f>
        <v>8.9671251458078817E-4</v>
      </c>
    </row>
    <row r="11" spans="1:23" ht="21.75" customHeight="1">
      <c r="A11" s="56" t="s">
        <v>259</v>
      </c>
      <c r="B11" s="56"/>
      <c r="D11" s="9">
        <v>0</v>
      </c>
      <c r="F11" s="9">
        <v>0</v>
      </c>
      <c r="H11" s="9">
        <v>0</v>
      </c>
      <c r="J11" s="9">
        <f t="shared" si="0"/>
        <v>0</v>
      </c>
      <c r="L11" s="46">
        <f>J11/درآمد!$F$13</f>
        <v>0</v>
      </c>
      <c r="N11" s="9">
        <v>0</v>
      </c>
      <c r="P11" s="65">
        <v>0</v>
      </c>
      <c r="Q11" s="65"/>
      <c r="S11" s="9">
        <v>4488504133</v>
      </c>
      <c r="U11" s="9">
        <f t="shared" si="1"/>
        <v>4488504133</v>
      </c>
      <c r="W11" s="23">
        <f>U11/درآمد!$F$13</f>
        <v>1.9042049812822919E-4</v>
      </c>
    </row>
    <row r="12" spans="1:23" ht="21.75" customHeight="1">
      <c r="A12" s="56" t="s">
        <v>260</v>
      </c>
      <c r="B12" s="56"/>
      <c r="D12" s="9">
        <v>0</v>
      </c>
      <c r="F12" s="9">
        <v>0</v>
      </c>
      <c r="H12" s="9">
        <v>0</v>
      </c>
      <c r="J12" s="9">
        <f t="shared" si="0"/>
        <v>0</v>
      </c>
      <c r="L12" s="46">
        <f>J12/درآمد!$F$13</f>
        <v>0</v>
      </c>
      <c r="N12" s="9">
        <v>0</v>
      </c>
      <c r="P12" s="65">
        <v>0</v>
      </c>
      <c r="Q12" s="65"/>
      <c r="S12" s="9">
        <v>4866800000</v>
      </c>
      <c r="U12" s="9">
        <f t="shared" si="1"/>
        <v>4866800000</v>
      </c>
      <c r="W12" s="23">
        <f>U12/درآمد!$F$13</f>
        <v>2.0646933874405451E-4</v>
      </c>
    </row>
    <row r="13" spans="1:23" ht="21.75" customHeight="1">
      <c r="A13" s="56" t="s">
        <v>261</v>
      </c>
      <c r="B13" s="56"/>
      <c r="D13" s="9">
        <v>0</v>
      </c>
      <c r="F13" s="9">
        <v>0</v>
      </c>
      <c r="H13" s="9">
        <v>0</v>
      </c>
      <c r="J13" s="9">
        <f t="shared" si="0"/>
        <v>0</v>
      </c>
      <c r="L13" s="46">
        <f>J13/درآمد!$F$13</f>
        <v>0</v>
      </c>
      <c r="N13" s="9">
        <v>0</v>
      </c>
      <c r="P13" s="65">
        <v>0</v>
      </c>
      <c r="Q13" s="65"/>
      <c r="S13" s="9">
        <v>26304424128</v>
      </c>
      <c r="U13" s="9">
        <f t="shared" si="1"/>
        <v>26304424128</v>
      </c>
      <c r="W13" s="23">
        <f>U13/درآمد!$F$13</f>
        <v>1.1159400541939904E-3</v>
      </c>
    </row>
    <row r="14" spans="1:23" ht="21.75" customHeight="1">
      <c r="A14" s="56" t="s">
        <v>70</v>
      </c>
      <c r="B14" s="56"/>
      <c r="D14" s="9">
        <v>0</v>
      </c>
      <c r="F14" s="9">
        <v>174186788079</v>
      </c>
      <c r="H14" s="9">
        <v>0</v>
      </c>
      <c r="J14" s="9">
        <f t="shared" si="0"/>
        <v>174186788079</v>
      </c>
      <c r="L14" s="46">
        <f>J14/درآمد!$F$13</f>
        <v>7.3897080119630738E-3</v>
      </c>
      <c r="N14" s="9">
        <v>0</v>
      </c>
      <c r="P14" s="65">
        <v>324213465166</v>
      </c>
      <c r="Q14" s="65"/>
      <c r="S14" s="9">
        <v>46926550471</v>
      </c>
      <c r="U14" s="9">
        <f t="shared" si="1"/>
        <v>371140015637</v>
      </c>
      <c r="W14" s="23">
        <f>U14/درآمد!$F$13</f>
        <v>1.5745260460678361E-2</v>
      </c>
    </row>
    <row r="15" spans="1:23" ht="21.75" customHeight="1">
      <c r="A15" s="56" t="s">
        <v>88</v>
      </c>
      <c r="B15" s="56"/>
      <c r="D15" s="9">
        <v>0</v>
      </c>
      <c r="F15" s="9">
        <v>107020126268</v>
      </c>
      <c r="H15" s="9">
        <v>0</v>
      </c>
      <c r="J15" s="9">
        <f t="shared" si="0"/>
        <v>107020126268</v>
      </c>
      <c r="L15" s="46">
        <f>J15/درآمد!$F$13</f>
        <v>4.5402265765717058E-3</v>
      </c>
      <c r="N15" s="9">
        <v>0</v>
      </c>
      <c r="P15" s="65">
        <v>158984881803</v>
      </c>
      <c r="Q15" s="65"/>
      <c r="S15" s="9">
        <v>0</v>
      </c>
      <c r="U15" s="9">
        <f t="shared" si="1"/>
        <v>158984881803</v>
      </c>
      <c r="W15" s="23">
        <f>U15/درآمد!$F$13</f>
        <v>6.744781666837979E-3</v>
      </c>
    </row>
    <row r="16" spans="1:23" ht="21.75" customHeight="1">
      <c r="A16" s="56" t="s">
        <v>94</v>
      </c>
      <c r="B16" s="56"/>
      <c r="D16" s="9">
        <v>0</v>
      </c>
      <c r="F16" s="9">
        <v>6600819437</v>
      </c>
      <c r="H16" s="9">
        <v>0</v>
      </c>
      <c r="J16" s="9">
        <f t="shared" si="0"/>
        <v>6600819437</v>
      </c>
      <c r="L16" s="46">
        <f>J16/درآمد!$F$13</f>
        <v>2.8003345613674123E-4</v>
      </c>
      <c r="N16" s="9">
        <v>0</v>
      </c>
      <c r="P16" s="65">
        <v>6600819437</v>
      </c>
      <c r="Q16" s="65"/>
      <c r="S16" s="9">
        <v>0</v>
      </c>
      <c r="U16" s="9">
        <f t="shared" si="1"/>
        <v>6600819437</v>
      </c>
      <c r="W16" s="23">
        <f>U16/درآمد!$F$13</f>
        <v>2.8003345613674123E-4</v>
      </c>
    </row>
    <row r="17" spans="1:23" ht="21.75" customHeight="1">
      <c r="A17" s="56" t="s">
        <v>71</v>
      </c>
      <c r="B17" s="56"/>
      <c r="D17" s="9">
        <v>0</v>
      </c>
      <c r="F17" s="9">
        <v>34816699985</v>
      </c>
      <c r="H17" s="9">
        <v>0</v>
      </c>
      <c r="J17" s="9">
        <f t="shared" si="0"/>
        <v>34816699985</v>
      </c>
      <c r="L17" s="46">
        <f>J17/درآمد!$F$13</f>
        <v>1.4770652221486567E-3</v>
      </c>
      <c r="N17" s="9">
        <v>0</v>
      </c>
      <c r="P17" s="65">
        <v>79652246202</v>
      </c>
      <c r="Q17" s="65"/>
      <c r="S17" s="9">
        <v>0</v>
      </c>
      <c r="U17" s="9">
        <f t="shared" si="1"/>
        <v>79652246202</v>
      </c>
      <c r="W17" s="23">
        <f>U17/درآمد!$F$13</f>
        <v>3.3791704205649643E-3</v>
      </c>
    </row>
    <row r="18" spans="1:23" ht="21.75" customHeight="1">
      <c r="A18" s="56" t="s">
        <v>89</v>
      </c>
      <c r="B18" s="56"/>
      <c r="D18" s="9">
        <v>0</v>
      </c>
      <c r="F18" s="9">
        <v>50315795992</v>
      </c>
      <c r="H18" s="9">
        <v>0</v>
      </c>
      <c r="J18" s="9">
        <f t="shared" si="0"/>
        <v>50315795992</v>
      </c>
      <c r="L18" s="46">
        <f>J18/درآمد!$F$13</f>
        <v>2.1345995575838311E-3</v>
      </c>
      <c r="N18" s="9">
        <v>0</v>
      </c>
      <c r="P18" s="65">
        <v>115452445052</v>
      </c>
      <c r="Q18" s="65"/>
      <c r="S18" s="9">
        <v>0</v>
      </c>
      <c r="U18" s="9">
        <f t="shared" si="1"/>
        <v>115452445052</v>
      </c>
      <c r="W18" s="23">
        <f>U18/درآمد!$F$13</f>
        <v>4.8979596421202289E-3</v>
      </c>
    </row>
    <row r="19" spans="1:23" ht="21.75" customHeight="1">
      <c r="A19" s="56" t="s">
        <v>86</v>
      </c>
      <c r="B19" s="56"/>
      <c r="D19" s="9">
        <v>0</v>
      </c>
      <c r="F19" s="9">
        <v>143907400000</v>
      </c>
      <c r="H19" s="9">
        <v>0</v>
      </c>
      <c r="J19" s="9">
        <f t="shared" si="0"/>
        <v>143907400000</v>
      </c>
      <c r="L19" s="46">
        <f>J19/درآمد!$F$13</f>
        <v>6.1051339110660295E-3</v>
      </c>
      <c r="N19" s="9">
        <v>0</v>
      </c>
      <c r="P19" s="65">
        <v>310774100000</v>
      </c>
      <c r="Q19" s="65"/>
      <c r="S19" s="9">
        <v>0</v>
      </c>
      <c r="U19" s="9">
        <f t="shared" si="1"/>
        <v>310774100000</v>
      </c>
      <c r="W19" s="23">
        <f>U19/درآمد!$F$13</f>
        <v>1.318429418216871E-2</v>
      </c>
    </row>
    <row r="20" spans="1:23" ht="21.75" customHeight="1">
      <c r="A20" s="56" t="s">
        <v>76</v>
      </c>
      <c r="B20" s="56"/>
      <c r="D20" s="9">
        <v>0</v>
      </c>
      <c r="F20" s="9">
        <v>180289075182</v>
      </c>
      <c r="H20" s="9">
        <v>0</v>
      </c>
      <c r="J20" s="9">
        <f t="shared" si="0"/>
        <v>180289075182</v>
      </c>
      <c r="L20" s="46">
        <f>J20/درآمد!$F$13</f>
        <v>7.6485917102828696E-3</v>
      </c>
      <c r="N20" s="9">
        <v>0</v>
      </c>
      <c r="P20" s="65">
        <v>91673631813</v>
      </c>
      <c r="Q20" s="65"/>
      <c r="S20" s="9">
        <v>0</v>
      </c>
      <c r="U20" s="9">
        <f t="shared" si="1"/>
        <v>91673631813</v>
      </c>
      <c r="W20" s="23">
        <f>U20/درآمد!$F$13</f>
        <v>3.8891662161370981E-3</v>
      </c>
    </row>
    <row r="21" spans="1:23" ht="21.75" customHeight="1">
      <c r="A21" s="56" t="s">
        <v>91</v>
      </c>
      <c r="B21" s="56"/>
      <c r="D21" s="9">
        <v>0</v>
      </c>
      <c r="F21" s="9">
        <v>-385199625</v>
      </c>
      <c r="H21" s="9">
        <v>0</v>
      </c>
      <c r="J21" s="9">
        <f t="shared" si="0"/>
        <v>-385199625</v>
      </c>
      <c r="L21" s="46">
        <f>J21/درآمد!$F$13</f>
        <v>-1.6341725950975543E-5</v>
      </c>
      <c r="N21" s="9">
        <v>0</v>
      </c>
      <c r="P21" s="65">
        <v>-385199625</v>
      </c>
      <c r="Q21" s="65"/>
      <c r="S21" s="9">
        <v>0</v>
      </c>
      <c r="U21" s="9">
        <f t="shared" si="1"/>
        <v>-385199625</v>
      </c>
      <c r="W21" s="23">
        <f>U21/درآمد!$F$13</f>
        <v>-1.6341725950975543E-5</v>
      </c>
    </row>
    <row r="22" spans="1:23" ht="21.75" customHeight="1">
      <c r="A22" s="56" t="s">
        <v>80</v>
      </c>
      <c r="B22" s="56"/>
      <c r="D22" s="9">
        <v>0</v>
      </c>
      <c r="F22" s="9">
        <v>23903167974</v>
      </c>
      <c r="H22" s="9">
        <v>0</v>
      </c>
      <c r="J22" s="9">
        <f t="shared" si="0"/>
        <v>23903167974</v>
      </c>
      <c r="L22" s="46">
        <f>J22/درآمد!$F$13</f>
        <v>1.014069056768275E-3</v>
      </c>
      <c r="N22" s="9">
        <v>0</v>
      </c>
      <c r="P22" s="65">
        <v>53319147253</v>
      </c>
      <c r="Q22" s="65"/>
      <c r="S22" s="9">
        <v>0</v>
      </c>
      <c r="U22" s="9">
        <f t="shared" si="1"/>
        <v>53319147253</v>
      </c>
      <c r="W22" s="23">
        <f>U22/درآمد!$F$13</f>
        <v>2.2620138644949004E-3</v>
      </c>
    </row>
    <row r="23" spans="1:23" ht="21.75" customHeight="1">
      <c r="A23" s="56" t="s">
        <v>262</v>
      </c>
      <c r="B23" s="56"/>
      <c r="D23" s="9">
        <v>0</v>
      </c>
      <c r="F23" s="9">
        <v>5476490000</v>
      </c>
      <c r="H23" s="9">
        <v>0</v>
      </c>
      <c r="J23" s="9">
        <f t="shared" si="0"/>
        <v>5476490000</v>
      </c>
      <c r="L23" s="46">
        <f>J23/درآمد!$F$13</f>
        <v>2.3233485430640814E-4</v>
      </c>
      <c r="N23" s="9">
        <v>0</v>
      </c>
      <c r="P23" s="65">
        <v>14606970000</v>
      </c>
      <c r="Q23" s="65"/>
      <c r="S23" s="9">
        <v>0</v>
      </c>
      <c r="U23" s="9">
        <f t="shared" si="1"/>
        <v>14606970000</v>
      </c>
      <c r="W23" s="23">
        <f>U23/درآمد!$F$13</f>
        <v>6.1968674220314003E-4</v>
      </c>
    </row>
    <row r="24" spans="1:23" ht="21.75" customHeight="1">
      <c r="A24" s="56" t="s">
        <v>87</v>
      </c>
      <c r="B24" s="56"/>
      <c r="D24" s="9">
        <v>0</v>
      </c>
      <c r="F24" s="9">
        <v>78766051452</v>
      </c>
      <c r="H24" s="9">
        <v>0</v>
      </c>
      <c r="J24" s="9">
        <f t="shared" si="0"/>
        <v>78766051452</v>
      </c>
      <c r="L24" s="46">
        <f>J24/درآمد!$F$13</f>
        <v>3.3415744552425857E-3</v>
      </c>
      <c r="N24" s="9">
        <v>20737178512</v>
      </c>
      <c r="P24" s="65">
        <v>172347562914</v>
      </c>
      <c r="Q24" s="65"/>
      <c r="S24" s="9">
        <v>0</v>
      </c>
      <c r="U24" s="9">
        <f t="shared" si="1"/>
        <v>193084741426</v>
      </c>
      <c r="W24" s="23">
        <f>U24/درآمد!$F$13</f>
        <v>8.1914356217212478E-3</v>
      </c>
    </row>
    <row r="25" spans="1:23" ht="21.75" customHeight="1">
      <c r="A25" s="56" t="s">
        <v>69</v>
      </c>
      <c r="B25" s="56"/>
      <c r="D25" s="9">
        <v>0</v>
      </c>
      <c r="F25" s="9">
        <v>56525591430</v>
      </c>
      <c r="H25" s="9">
        <v>0</v>
      </c>
      <c r="J25" s="9">
        <f t="shared" si="0"/>
        <v>56525591430</v>
      </c>
      <c r="L25" s="46">
        <f>J25/درآمد!$F$13</f>
        <v>2.3980441942690668E-3</v>
      </c>
      <c r="N25" s="9">
        <v>0</v>
      </c>
      <c r="P25" s="65">
        <v>148724744520</v>
      </c>
      <c r="Q25" s="65"/>
      <c r="S25" s="9">
        <v>0</v>
      </c>
      <c r="U25" s="9">
        <f t="shared" si="1"/>
        <v>148724744520</v>
      </c>
      <c r="W25" s="23">
        <f>U25/درآمد!$F$13</f>
        <v>6.3095051483362469E-3</v>
      </c>
    </row>
    <row r="26" spans="1:23" ht="21.75" customHeight="1">
      <c r="A26" s="56" t="s">
        <v>74</v>
      </c>
      <c r="B26" s="56"/>
      <c r="D26" s="9">
        <v>0</v>
      </c>
      <c r="F26" s="9">
        <v>7566147743</v>
      </c>
      <c r="H26" s="9">
        <v>0</v>
      </c>
      <c r="J26" s="9">
        <f t="shared" si="0"/>
        <v>7566147743</v>
      </c>
      <c r="L26" s="46">
        <f>J26/درآمد!$F$13</f>
        <v>3.2098658694358319E-4</v>
      </c>
      <c r="N26" s="9">
        <v>0</v>
      </c>
      <c r="P26" s="65">
        <v>11322428381</v>
      </c>
      <c r="Q26" s="65"/>
      <c r="S26" s="9">
        <v>0</v>
      </c>
      <c r="U26" s="9">
        <f t="shared" si="1"/>
        <v>11322428381</v>
      </c>
      <c r="W26" s="23">
        <f>U26/درآمد!$F$13</f>
        <v>4.8034320309073433E-4</v>
      </c>
    </row>
    <row r="27" spans="1:23" ht="21.75" customHeight="1">
      <c r="A27" s="56" t="s">
        <v>97</v>
      </c>
      <c r="B27" s="56"/>
      <c r="D27" s="9">
        <v>0</v>
      </c>
      <c r="F27" s="9">
        <v>66129613539</v>
      </c>
      <c r="H27" s="9">
        <v>0</v>
      </c>
      <c r="J27" s="9">
        <f t="shared" si="0"/>
        <v>66129613539</v>
      </c>
      <c r="L27" s="46">
        <f>J27/درآمد!$F$13</f>
        <v>2.8054856535705609E-3</v>
      </c>
      <c r="N27" s="9">
        <v>0</v>
      </c>
      <c r="P27" s="65">
        <v>66129613539</v>
      </c>
      <c r="Q27" s="65"/>
      <c r="S27" s="9">
        <v>0</v>
      </c>
      <c r="U27" s="9">
        <f t="shared" si="1"/>
        <v>66129613539</v>
      </c>
      <c r="W27" s="23">
        <f>U27/درآمد!$F$13</f>
        <v>2.8054856535705609E-3</v>
      </c>
    </row>
    <row r="28" spans="1:23" ht="21.75" customHeight="1">
      <c r="A28" s="56" t="s">
        <v>78</v>
      </c>
      <c r="B28" s="56"/>
      <c r="D28" s="9">
        <v>0</v>
      </c>
      <c r="F28" s="9">
        <v>215887443816</v>
      </c>
      <c r="H28" s="9">
        <v>0</v>
      </c>
      <c r="J28" s="9">
        <f t="shared" si="0"/>
        <v>215887443816</v>
      </c>
      <c r="L28" s="46">
        <f>J28/درآمد!$F$13</f>
        <v>9.15881847781576E-3</v>
      </c>
      <c r="N28" s="9">
        <v>0</v>
      </c>
      <c r="P28" s="65">
        <v>7839889721</v>
      </c>
      <c r="Q28" s="65"/>
      <c r="S28" s="9">
        <v>0</v>
      </c>
      <c r="U28" s="9">
        <f t="shared" si="1"/>
        <v>7839889721</v>
      </c>
      <c r="W28" s="23">
        <f>U28/درآمد!$F$13</f>
        <v>3.3259982874192078E-4</v>
      </c>
    </row>
    <row r="29" spans="1:23" ht="21.75" customHeight="1">
      <c r="A29" s="56" t="s">
        <v>75</v>
      </c>
      <c r="B29" s="56"/>
      <c r="D29" s="9">
        <v>0</v>
      </c>
      <c r="F29" s="9">
        <v>28466906831</v>
      </c>
      <c r="H29" s="9">
        <v>0</v>
      </c>
      <c r="J29" s="9">
        <f t="shared" si="0"/>
        <v>28466906831</v>
      </c>
      <c r="L29" s="46">
        <f>J29/درآمد!$F$13</f>
        <v>1.2076813161595254E-3</v>
      </c>
      <c r="N29" s="9">
        <v>0</v>
      </c>
      <c r="P29" s="65">
        <v>45703564338</v>
      </c>
      <c r="Q29" s="65"/>
      <c r="S29" s="9">
        <v>0</v>
      </c>
      <c r="U29" s="9">
        <f t="shared" si="1"/>
        <v>45703564338</v>
      </c>
      <c r="W29" s="23">
        <f>U29/درآمد!$F$13</f>
        <v>1.9389300376249717E-3</v>
      </c>
    </row>
    <row r="30" spans="1:23" ht="21.75" customHeight="1">
      <c r="A30" s="56" t="s">
        <v>83</v>
      </c>
      <c r="B30" s="56"/>
      <c r="D30" s="9">
        <v>0</v>
      </c>
      <c r="F30" s="9">
        <v>53476720000</v>
      </c>
      <c r="H30" s="9">
        <v>0</v>
      </c>
      <c r="J30" s="9">
        <f t="shared" si="0"/>
        <v>53476720000</v>
      </c>
      <c r="L30" s="46">
        <f>J30/درآمد!$F$13</f>
        <v>2.2686987376923143E-3</v>
      </c>
      <c r="N30" s="9">
        <v>0</v>
      </c>
      <c r="P30" s="65">
        <v>109747000000</v>
      </c>
      <c r="Q30" s="65"/>
      <c r="S30" s="9">
        <v>0</v>
      </c>
      <c r="U30" s="9">
        <f t="shared" si="1"/>
        <v>109747000000</v>
      </c>
      <c r="W30" s="23">
        <f>U30/درآمد!$F$13</f>
        <v>4.6559115885476598E-3</v>
      </c>
    </row>
    <row r="31" spans="1:23" ht="21.75" customHeight="1">
      <c r="A31" s="56" t="s">
        <v>79</v>
      </c>
      <c r="B31" s="56"/>
      <c r="D31" s="9">
        <v>0</v>
      </c>
      <c r="F31" s="9">
        <v>18706875000</v>
      </c>
      <c r="H31" s="9">
        <v>0</v>
      </c>
      <c r="J31" s="9">
        <f t="shared" si="0"/>
        <v>18706875000</v>
      </c>
      <c r="L31" s="46">
        <f>J31/درآمد!$F$13</f>
        <v>7.9362129350244207E-4</v>
      </c>
      <c r="N31" s="9">
        <v>0</v>
      </c>
      <c r="P31" s="65">
        <v>30878815000</v>
      </c>
      <c r="Q31" s="65"/>
      <c r="S31" s="9">
        <v>0</v>
      </c>
      <c r="U31" s="9">
        <f t="shared" si="1"/>
        <v>30878815000</v>
      </c>
      <c r="W31" s="23">
        <f>U31/درآمد!$F$13</f>
        <v>1.3100042151413644E-3</v>
      </c>
    </row>
    <row r="32" spans="1:23" ht="21.75" customHeight="1">
      <c r="A32" s="56" t="s">
        <v>81</v>
      </c>
      <c r="B32" s="56"/>
      <c r="D32" s="9">
        <v>0</v>
      </c>
      <c r="F32" s="9">
        <v>17953611500</v>
      </c>
      <c r="H32" s="9">
        <v>0</v>
      </c>
      <c r="J32" s="9">
        <f t="shared" si="0"/>
        <v>17953611500</v>
      </c>
      <c r="L32" s="46">
        <f>J32/درآمد!$F$13</f>
        <v>7.6166480941741038E-4</v>
      </c>
      <c r="N32" s="9">
        <v>0</v>
      </c>
      <c r="P32" s="65">
        <v>31931388500</v>
      </c>
      <c r="Q32" s="65"/>
      <c r="S32" s="9">
        <v>0</v>
      </c>
      <c r="U32" s="9">
        <f t="shared" si="1"/>
        <v>31931388500</v>
      </c>
      <c r="W32" s="23">
        <f>U32/درآمد!$F$13</f>
        <v>1.354658639922435E-3</v>
      </c>
    </row>
    <row r="33" spans="1:23" ht="21.75" customHeight="1">
      <c r="A33" s="56" t="s">
        <v>82</v>
      </c>
      <c r="B33" s="56"/>
      <c r="D33" s="9">
        <v>0</v>
      </c>
      <c r="F33" s="9">
        <v>7047091800</v>
      </c>
      <c r="H33" s="9">
        <v>0</v>
      </c>
      <c r="J33" s="9">
        <f t="shared" si="0"/>
        <v>7047091800</v>
      </c>
      <c r="L33" s="46">
        <f>J33/درآمد!$F$13</f>
        <v>2.9896613462945858E-4</v>
      </c>
      <c r="N33" s="9">
        <v>0</v>
      </c>
      <c r="P33" s="65">
        <v>37888605169</v>
      </c>
      <c r="Q33" s="65"/>
      <c r="S33" s="9">
        <v>0</v>
      </c>
      <c r="U33" s="9">
        <f t="shared" si="1"/>
        <v>37888605169</v>
      </c>
      <c r="W33" s="23">
        <f>U33/درآمد!$F$13</f>
        <v>1.6073878637252396E-3</v>
      </c>
    </row>
    <row r="34" spans="1:23" ht="21.75" customHeight="1">
      <c r="A34" s="56" t="s">
        <v>84</v>
      </c>
      <c r="B34" s="56"/>
      <c r="D34" s="9">
        <v>0</v>
      </c>
      <c r="F34" s="9">
        <v>12654826800</v>
      </c>
      <c r="H34" s="9">
        <v>0</v>
      </c>
      <c r="J34" s="9">
        <f t="shared" si="0"/>
        <v>12654826800</v>
      </c>
      <c r="L34" s="46">
        <f>J34/درآمد!$F$13</f>
        <v>5.3686893262853193E-4</v>
      </c>
      <c r="N34" s="9">
        <v>0</v>
      </c>
      <c r="P34" s="65">
        <v>19152846900</v>
      </c>
      <c r="Q34" s="65"/>
      <c r="S34" s="9">
        <v>0</v>
      </c>
      <c r="U34" s="9">
        <f t="shared" si="1"/>
        <v>19152846900</v>
      </c>
      <c r="W34" s="23">
        <f>U34/درآمد!$F$13</f>
        <v>8.1254122513954022E-4</v>
      </c>
    </row>
    <row r="35" spans="1:23" ht="21.75" customHeight="1">
      <c r="A35" s="56" t="s">
        <v>72</v>
      </c>
      <c r="B35" s="56"/>
      <c r="D35" s="9">
        <v>0</v>
      </c>
      <c r="F35" s="9">
        <v>15963200000</v>
      </c>
      <c r="H35" s="9">
        <v>0</v>
      </c>
      <c r="J35" s="9">
        <f t="shared" si="0"/>
        <v>15963200000</v>
      </c>
      <c r="L35" s="46">
        <f>J35/درآمد!$F$13</f>
        <v>6.7722350378875053E-4</v>
      </c>
      <c r="N35" s="9">
        <v>0</v>
      </c>
      <c r="P35" s="65">
        <v>30065689500</v>
      </c>
      <c r="Q35" s="65"/>
      <c r="S35" s="9">
        <v>0</v>
      </c>
      <c r="U35" s="9">
        <f t="shared" si="1"/>
        <v>30065689500</v>
      </c>
      <c r="W35" s="23">
        <f>U35/درآمد!$F$13</f>
        <v>1.2755081429171248E-3</v>
      </c>
    </row>
    <row r="36" spans="1:23" ht="21.75" customHeight="1">
      <c r="A36" s="56" t="s">
        <v>98</v>
      </c>
      <c r="B36" s="56"/>
      <c r="D36" s="9">
        <v>0</v>
      </c>
      <c r="F36" s="9">
        <v>2549416240</v>
      </c>
      <c r="H36" s="9">
        <v>0</v>
      </c>
      <c r="J36" s="9">
        <f t="shared" si="0"/>
        <v>2549416240</v>
      </c>
      <c r="L36" s="46">
        <f>J36/درآمد!$F$13</f>
        <v>1.0815654747599116E-4</v>
      </c>
      <c r="N36" s="9">
        <v>0</v>
      </c>
      <c r="P36" s="65">
        <v>2549416240</v>
      </c>
      <c r="Q36" s="65"/>
      <c r="S36" s="9">
        <v>0</v>
      </c>
      <c r="U36" s="9">
        <f t="shared" si="1"/>
        <v>2549416240</v>
      </c>
      <c r="W36" s="23">
        <f>U36/درآمد!$F$13</f>
        <v>1.0815654747599116E-4</v>
      </c>
    </row>
    <row r="37" spans="1:23" ht="21.75" customHeight="1">
      <c r="A37" s="56" t="s">
        <v>85</v>
      </c>
      <c r="B37" s="56"/>
      <c r="D37" s="9">
        <v>0</v>
      </c>
      <c r="F37" s="9">
        <v>3116256000</v>
      </c>
      <c r="H37" s="9">
        <v>0</v>
      </c>
      <c r="J37" s="9">
        <f t="shared" si="0"/>
        <v>3116256000</v>
      </c>
      <c r="L37" s="46">
        <f>J37/درآمد!$F$13</f>
        <v>1.3220418255880504E-4</v>
      </c>
      <c r="N37" s="9">
        <v>0</v>
      </c>
      <c r="P37" s="65">
        <v>6096617600</v>
      </c>
      <c r="Q37" s="65"/>
      <c r="S37" s="9">
        <v>0</v>
      </c>
      <c r="U37" s="9">
        <f t="shared" si="1"/>
        <v>6096617600</v>
      </c>
      <c r="W37" s="23">
        <f>U37/درآمد!$F$13</f>
        <v>2.5864317507342909E-4</v>
      </c>
    </row>
    <row r="38" spans="1:23" ht="21.75" customHeight="1">
      <c r="A38" s="56" t="s">
        <v>73</v>
      </c>
      <c r="B38" s="56"/>
      <c r="D38" s="9">
        <v>0</v>
      </c>
      <c r="F38" s="9">
        <v>33941754000</v>
      </c>
      <c r="H38" s="9">
        <v>0</v>
      </c>
      <c r="J38" s="9">
        <f t="shared" si="0"/>
        <v>33941754000</v>
      </c>
      <c r="L38" s="46">
        <f>J38/درآمد!$F$13</f>
        <v>1.4399464749308309E-3</v>
      </c>
      <c r="N38" s="9">
        <v>0</v>
      </c>
      <c r="P38" s="65">
        <v>41042113350</v>
      </c>
      <c r="Q38" s="65"/>
      <c r="S38" s="9">
        <v>0</v>
      </c>
      <c r="U38" s="9">
        <f t="shared" si="1"/>
        <v>41042113350</v>
      </c>
      <c r="W38" s="23">
        <f>U38/درآمد!$F$13</f>
        <v>1.7411724344606379E-3</v>
      </c>
    </row>
    <row r="39" spans="1:23" ht="21.75" customHeight="1">
      <c r="A39" s="56" t="s">
        <v>96</v>
      </c>
      <c r="B39" s="56"/>
      <c r="D39" s="9">
        <v>0</v>
      </c>
      <c r="F39" s="9">
        <v>-227250000</v>
      </c>
      <c r="H39" s="9">
        <v>0</v>
      </c>
      <c r="J39" s="9">
        <f t="shared" si="0"/>
        <v>-227250000</v>
      </c>
      <c r="L39" s="46">
        <f>J39/درآمد!$F$13</f>
        <v>-9.6408640645981725E-6</v>
      </c>
      <c r="N39" s="9">
        <v>0</v>
      </c>
      <c r="P39" s="65">
        <v>-227250000</v>
      </c>
      <c r="Q39" s="65"/>
      <c r="S39" s="9">
        <v>0</v>
      </c>
      <c r="U39" s="9">
        <f t="shared" si="1"/>
        <v>-227250000</v>
      </c>
      <c r="W39" s="23">
        <f>U39/درآمد!$F$13</f>
        <v>-9.6408640645981725E-6</v>
      </c>
    </row>
    <row r="40" spans="1:23" ht="21.75" customHeight="1">
      <c r="A40" s="56" t="s">
        <v>99</v>
      </c>
      <c r="B40" s="56"/>
      <c r="D40" s="9">
        <v>0</v>
      </c>
      <c r="F40" s="9">
        <v>-90900000</v>
      </c>
      <c r="H40" s="9">
        <v>0</v>
      </c>
      <c r="J40" s="9">
        <f t="shared" si="0"/>
        <v>-90900000</v>
      </c>
      <c r="L40" s="46">
        <f>J40/درآمد!$F$13</f>
        <v>-3.8563456258392695E-6</v>
      </c>
      <c r="N40" s="9">
        <v>0</v>
      </c>
      <c r="P40" s="65">
        <v>-90900000</v>
      </c>
      <c r="Q40" s="65"/>
      <c r="S40" s="9">
        <v>0</v>
      </c>
      <c r="U40" s="9">
        <f t="shared" si="1"/>
        <v>-90900000</v>
      </c>
      <c r="W40" s="23">
        <f>U40/درآمد!$F$13</f>
        <v>-3.8563456258392695E-6</v>
      </c>
    </row>
    <row r="41" spans="1:23" ht="21.75" customHeight="1">
      <c r="A41" s="56" t="s">
        <v>95</v>
      </c>
      <c r="B41" s="56"/>
      <c r="D41" s="9">
        <v>0</v>
      </c>
      <c r="F41" s="9">
        <v>-227250000</v>
      </c>
      <c r="H41" s="9">
        <v>0</v>
      </c>
      <c r="J41" s="9">
        <f t="shared" si="0"/>
        <v>-227250000</v>
      </c>
      <c r="L41" s="46">
        <f>J41/درآمد!$F$13</f>
        <v>-9.6408640645981725E-6</v>
      </c>
      <c r="N41" s="9">
        <v>0</v>
      </c>
      <c r="P41" s="65">
        <v>-227250000</v>
      </c>
      <c r="Q41" s="65"/>
      <c r="S41" s="9">
        <v>0</v>
      </c>
      <c r="U41" s="9">
        <f t="shared" si="1"/>
        <v>-227250000</v>
      </c>
      <c r="W41" s="23">
        <f>U41/درآمد!$F$13</f>
        <v>-9.6408640645981725E-6</v>
      </c>
    </row>
    <row r="42" spans="1:23" ht="21.75" customHeight="1">
      <c r="A42" s="57" t="s">
        <v>93</v>
      </c>
      <c r="B42" s="57"/>
      <c r="D42" s="13">
        <v>0</v>
      </c>
      <c r="F42" s="9">
        <v>-227250000</v>
      </c>
      <c r="H42" s="13">
        <v>0</v>
      </c>
      <c r="J42" s="44">
        <f t="shared" si="0"/>
        <v>-227250000</v>
      </c>
      <c r="L42" s="47">
        <f>J42/درآمد!$F$13</f>
        <v>-9.6408640645981725E-6</v>
      </c>
      <c r="N42" s="13">
        <v>0</v>
      </c>
      <c r="P42" s="65">
        <v>-227250000</v>
      </c>
      <c r="Q42" s="71"/>
      <c r="S42" s="13">
        <v>0</v>
      </c>
      <c r="U42" s="44">
        <f t="shared" si="1"/>
        <v>-227250000</v>
      </c>
      <c r="W42" s="24">
        <f>U42/درآمد!$F$13</f>
        <v>-9.6408640645981725E-6</v>
      </c>
    </row>
    <row r="43" spans="1:23" ht="21.75" customHeight="1">
      <c r="A43" s="58" t="s">
        <v>38</v>
      </c>
      <c r="B43" s="58"/>
      <c r="D43" s="16">
        <v>0</v>
      </c>
      <c r="F43" s="16">
        <f>SUM(F9:F42)</f>
        <v>1502054989563</v>
      </c>
      <c r="H43" s="16">
        <f>SUM(H9:H42)</f>
        <v>22609386861</v>
      </c>
      <c r="J43" s="43">
        <f>SUM(J9:J42)</f>
        <v>1524664376424</v>
      </c>
      <c r="L43" s="25">
        <f>SUM(L9:L42)</f>
        <v>6.4682429030755204E-2</v>
      </c>
      <c r="N43" s="16">
        <f>SUM(N9:N42)</f>
        <v>20737178512</v>
      </c>
      <c r="Q43" s="16">
        <f>SUM(P9:Q42)</f>
        <v>2098739686508</v>
      </c>
      <c r="S43" s="16">
        <f>SUM(S9:S42)</f>
        <v>619495085426</v>
      </c>
      <c r="U43" s="43">
        <f>SUM(U9:U42)</f>
        <v>2738971950446</v>
      </c>
      <c r="W43" s="25">
        <f>SUM(W9:W42)</f>
        <v>0.11619826733112085</v>
      </c>
    </row>
    <row r="46" spans="1:23">
      <c r="N46" s="21"/>
      <c r="Q46" s="21"/>
      <c r="S46" s="21"/>
    </row>
  </sheetData>
  <mergeCells count="7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3:B43"/>
    <mergeCell ref="A40:B40"/>
    <mergeCell ref="P40:Q40"/>
    <mergeCell ref="A41:B41"/>
    <mergeCell ref="P41:Q41"/>
    <mergeCell ref="A42:B42"/>
    <mergeCell ref="P42:Q42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60"/>
  <sheetViews>
    <sheetView rightToLeft="1" topLeftCell="A4" zoomScale="84" zoomScaleNormal="84" workbookViewId="0">
      <selection activeCell="F44" sqref="F44"/>
    </sheetView>
  </sheetViews>
  <sheetFormatPr defaultRowHeight="12.75"/>
  <cols>
    <col min="1" max="1" width="6.7109375" bestFit="1" customWidth="1"/>
    <col min="2" max="2" width="22.140625" customWidth="1"/>
    <col min="3" max="3" width="1.28515625" customWidth="1"/>
    <col min="4" max="4" width="17.85546875" bestFit="1" customWidth="1"/>
    <col min="5" max="5" width="1.28515625" customWidth="1"/>
    <col min="6" max="6" width="18.5703125" bestFit="1" customWidth="1"/>
    <col min="7" max="7" width="1.28515625" customWidth="1"/>
    <col min="8" max="8" width="15" bestFit="1" customWidth="1"/>
    <col min="9" max="9" width="1.28515625" customWidth="1"/>
    <col min="10" max="10" width="16.85546875" bestFit="1" customWidth="1"/>
    <col min="11" max="11" width="1.28515625" customWidth="1"/>
    <col min="12" max="12" width="22.140625" bestFit="1" customWidth="1"/>
    <col min="13" max="13" width="1.28515625" customWidth="1"/>
    <col min="14" max="14" width="18.7109375" bestFit="1" customWidth="1"/>
    <col min="15" max="15" width="1.28515625" customWidth="1"/>
    <col min="16" max="16" width="20.7109375" bestFit="1" customWidth="1"/>
    <col min="17" max="17" width="1.42578125" customWidth="1"/>
    <col min="18" max="18" width="17.855468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ht="14.45" customHeight="1"/>
    <row r="5" spans="1:20" ht="14.45" customHeight="1">
      <c r="A5" s="1" t="s">
        <v>263</v>
      </c>
      <c r="B5" s="63" t="s">
        <v>264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ht="14.45" customHeight="1">
      <c r="D6" s="59" t="s">
        <v>248</v>
      </c>
      <c r="E6" s="59"/>
      <c r="F6" s="59"/>
      <c r="G6" s="59"/>
      <c r="H6" s="59"/>
      <c r="I6" s="59"/>
      <c r="J6" s="59"/>
      <c r="L6" s="59" t="s">
        <v>249</v>
      </c>
      <c r="M6" s="59"/>
      <c r="N6" s="59"/>
      <c r="O6" s="59"/>
      <c r="P6" s="61"/>
      <c r="Q6" s="61"/>
      <c r="R6" s="59"/>
      <c r="S6" s="59"/>
      <c r="T6" s="59"/>
    </row>
    <row r="7" spans="1:20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  <c r="S7" s="3"/>
      <c r="T7" s="3"/>
    </row>
    <row r="8" spans="1:20" ht="14.45" customHeight="1">
      <c r="A8" s="59" t="s">
        <v>265</v>
      </c>
      <c r="B8" s="59"/>
      <c r="D8" s="2" t="s">
        <v>266</v>
      </c>
      <c r="F8" s="2" t="s">
        <v>252</v>
      </c>
      <c r="H8" s="2" t="s">
        <v>253</v>
      </c>
      <c r="J8" s="22" t="s">
        <v>38</v>
      </c>
      <c r="L8" s="2" t="s">
        <v>266</v>
      </c>
      <c r="N8" s="2" t="s">
        <v>252</v>
      </c>
      <c r="P8" s="2" t="s">
        <v>331</v>
      </c>
      <c r="R8" s="2" t="s">
        <v>253</v>
      </c>
      <c r="T8" s="22" t="s">
        <v>38</v>
      </c>
    </row>
    <row r="9" spans="1:20" ht="21.75" customHeight="1">
      <c r="A9" s="60" t="s">
        <v>131</v>
      </c>
      <c r="B9" s="60"/>
      <c r="D9" s="6">
        <v>79683564251</v>
      </c>
      <c r="F9" s="6">
        <v>2528695313</v>
      </c>
      <c r="H9" s="6">
        <v>54391550000</v>
      </c>
      <c r="J9" s="9">
        <f>D9+F9+H9</f>
        <v>136603809564</v>
      </c>
      <c r="L9" s="6">
        <v>148590817751</v>
      </c>
      <c r="N9" s="6">
        <v>0</v>
      </c>
      <c r="P9" s="9">
        <v>0</v>
      </c>
      <c r="R9" s="6">
        <v>54391550000</v>
      </c>
      <c r="T9" s="9">
        <f>L9+N9+R9+P9</f>
        <v>202982367751</v>
      </c>
    </row>
    <row r="10" spans="1:20" ht="21.75" customHeight="1">
      <c r="A10" s="56" t="s">
        <v>177</v>
      </c>
      <c r="B10" s="56"/>
      <c r="D10" s="9">
        <v>213655874789</v>
      </c>
      <c r="F10" s="9">
        <v>-740411377850</v>
      </c>
      <c r="H10" s="9">
        <v>0</v>
      </c>
      <c r="J10" s="9">
        <f t="shared" ref="J10:J45" si="0">D10+F10+H10</f>
        <v>-526755503061</v>
      </c>
      <c r="L10" s="9">
        <v>941126951078</v>
      </c>
      <c r="N10" s="9">
        <v>-743302015493</v>
      </c>
      <c r="P10" s="9">
        <v>0</v>
      </c>
      <c r="R10" s="9">
        <v>900883278309</v>
      </c>
      <c r="T10" s="9">
        <f t="shared" ref="T10:T45" si="1">L10+N10+R10+P10</f>
        <v>1098708213894</v>
      </c>
    </row>
    <row r="11" spans="1:20" ht="21.75" customHeight="1">
      <c r="A11" s="56" t="s">
        <v>159</v>
      </c>
      <c r="B11" s="56"/>
      <c r="D11" s="9">
        <v>339957202992</v>
      </c>
      <c r="F11" s="9">
        <v>-376350491490</v>
      </c>
      <c r="H11" s="9">
        <v>0</v>
      </c>
      <c r="J11" s="9">
        <f t="shared" si="0"/>
        <v>-36393288498</v>
      </c>
      <c r="L11" s="9">
        <v>1653623886803</v>
      </c>
      <c r="N11" s="9">
        <v>-1129084117022</v>
      </c>
      <c r="P11" s="9">
        <v>0</v>
      </c>
      <c r="R11" s="9">
        <v>45067380966</v>
      </c>
      <c r="T11" s="9">
        <f t="shared" si="1"/>
        <v>569607150747</v>
      </c>
    </row>
    <row r="12" spans="1:20" ht="21.75" customHeight="1">
      <c r="A12" s="56" t="s">
        <v>267</v>
      </c>
      <c r="B12" s="56"/>
      <c r="D12" s="9">
        <v>0</v>
      </c>
      <c r="F12" s="9">
        <v>0</v>
      </c>
      <c r="H12" s="9">
        <v>0</v>
      </c>
      <c r="J12" s="9">
        <f t="shared" si="0"/>
        <v>0</v>
      </c>
      <c r="L12" s="9">
        <v>0</v>
      </c>
      <c r="N12" s="9">
        <v>0</v>
      </c>
      <c r="P12" s="9">
        <v>0</v>
      </c>
      <c r="R12" s="9">
        <v>7550856113</v>
      </c>
      <c r="T12" s="9">
        <f t="shared" si="1"/>
        <v>7550856113</v>
      </c>
    </row>
    <row r="13" spans="1:20" ht="21.75" customHeight="1">
      <c r="A13" s="56" t="s">
        <v>268</v>
      </c>
      <c r="B13" s="56"/>
      <c r="D13" s="9">
        <v>0</v>
      </c>
      <c r="F13" s="9">
        <v>0</v>
      </c>
      <c r="H13" s="9">
        <v>0</v>
      </c>
      <c r="J13" s="9">
        <f t="shared" si="0"/>
        <v>0</v>
      </c>
      <c r="L13" s="9">
        <v>0</v>
      </c>
      <c r="N13" s="9">
        <v>0</v>
      </c>
      <c r="P13" s="9">
        <v>0</v>
      </c>
      <c r="R13" s="9">
        <v>5104187213</v>
      </c>
      <c r="T13" s="9">
        <f t="shared" si="1"/>
        <v>5104187213</v>
      </c>
    </row>
    <row r="14" spans="1:20" ht="21.75" customHeight="1">
      <c r="A14" s="56" t="s">
        <v>269</v>
      </c>
      <c r="B14" s="56"/>
      <c r="D14" s="9">
        <v>0</v>
      </c>
      <c r="F14" s="9">
        <v>0</v>
      </c>
      <c r="H14" s="9">
        <v>0</v>
      </c>
      <c r="J14" s="9">
        <f t="shared" si="0"/>
        <v>0</v>
      </c>
      <c r="L14" s="9">
        <v>0</v>
      </c>
      <c r="N14" s="9">
        <v>0</v>
      </c>
      <c r="P14" s="9">
        <v>0</v>
      </c>
      <c r="R14" s="9">
        <v>9916569057</v>
      </c>
      <c r="T14" s="9">
        <f t="shared" si="1"/>
        <v>9916569057</v>
      </c>
    </row>
    <row r="15" spans="1:20" ht="21.75" customHeight="1">
      <c r="A15" s="56" t="s">
        <v>189</v>
      </c>
      <c r="B15" s="56"/>
      <c r="D15" s="9">
        <v>161538056767</v>
      </c>
      <c r="F15" s="9">
        <v>0</v>
      </c>
      <c r="H15" s="9">
        <v>0</v>
      </c>
      <c r="J15" s="9">
        <f t="shared" si="0"/>
        <v>161538056767</v>
      </c>
      <c r="L15" s="9">
        <v>381482454516</v>
      </c>
      <c r="N15" s="9">
        <v>0</v>
      </c>
      <c r="P15" s="9">
        <v>25000000000</v>
      </c>
      <c r="R15" s="9">
        <v>0</v>
      </c>
      <c r="T15" s="9">
        <f t="shared" si="1"/>
        <v>406482454516</v>
      </c>
    </row>
    <row r="16" spans="1:20" ht="21.75" customHeight="1">
      <c r="A16" s="56" t="s">
        <v>180</v>
      </c>
      <c r="B16" s="56"/>
      <c r="D16" s="9">
        <v>7837293676</v>
      </c>
      <c r="F16" s="9">
        <v>1655157849</v>
      </c>
      <c r="H16" s="9">
        <v>0</v>
      </c>
      <c r="J16" s="9">
        <f t="shared" si="0"/>
        <v>9492451525</v>
      </c>
      <c r="L16" s="9">
        <v>35935965194</v>
      </c>
      <c r="N16" s="9">
        <v>-56762070042</v>
      </c>
      <c r="P16" s="9">
        <v>0</v>
      </c>
      <c r="R16" s="9">
        <v>0</v>
      </c>
      <c r="T16" s="9">
        <f t="shared" si="1"/>
        <v>-20826104848</v>
      </c>
    </row>
    <row r="17" spans="1:20" ht="21.75" customHeight="1">
      <c r="A17" s="56" t="s">
        <v>175</v>
      </c>
      <c r="B17" s="56"/>
      <c r="D17" s="9">
        <v>86039818281</v>
      </c>
      <c r="F17" s="9">
        <v>88825220682</v>
      </c>
      <c r="H17" s="9">
        <v>0</v>
      </c>
      <c r="J17" s="9">
        <f t="shared" si="0"/>
        <v>174865038963</v>
      </c>
      <c r="L17" s="9">
        <v>378981397602</v>
      </c>
      <c r="N17" s="9">
        <v>193060764507</v>
      </c>
      <c r="P17" s="9">
        <v>0</v>
      </c>
      <c r="R17" s="9">
        <v>0</v>
      </c>
      <c r="T17" s="9">
        <f t="shared" si="1"/>
        <v>572042162109</v>
      </c>
    </row>
    <row r="18" spans="1:20" ht="21.75" customHeight="1">
      <c r="A18" s="56" t="s">
        <v>170</v>
      </c>
      <c r="B18" s="56"/>
      <c r="D18" s="9">
        <v>120827506043</v>
      </c>
      <c r="F18" s="9">
        <v>-321745281741</v>
      </c>
      <c r="H18" s="9">
        <v>0</v>
      </c>
      <c r="J18" s="9">
        <f t="shared" si="0"/>
        <v>-200917775698</v>
      </c>
      <c r="L18" s="9">
        <v>485609109457</v>
      </c>
      <c r="N18" s="9">
        <v>-185682034782</v>
      </c>
      <c r="P18" s="9">
        <v>0</v>
      </c>
      <c r="R18" s="9">
        <v>0</v>
      </c>
      <c r="T18" s="9">
        <f t="shared" si="1"/>
        <v>299927074675</v>
      </c>
    </row>
    <row r="19" spans="1:20" ht="21.75" customHeight="1">
      <c r="A19" s="56" t="s">
        <v>173</v>
      </c>
      <c r="B19" s="56"/>
      <c r="D19" s="9">
        <v>61413100706</v>
      </c>
      <c r="F19" s="9">
        <v>74444974613</v>
      </c>
      <c r="H19" s="9">
        <v>0</v>
      </c>
      <c r="J19" s="9">
        <f t="shared" si="0"/>
        <v>135858075319</v>
      </c>
      <c r="L19" s="9">
        <v>281865510663</v>
      </c>
      <c r="N19" s="9">
        <v>141623474431</v>
      </c>
      <c r="P19" s="9">
        <v>0</v>
      </c>
      <c r="R19" s="9">
        <v>0</v>
      </c>
      <c r="T19" s="9">
        <f t="shared" si="1"/>
        <v>423488985094</v>
      </c>
    </row>
    <row r="20" spans="1:20" ht="21.75" customHeight="1">
      <c r="A20" s="56" t="s">
        <v>167</v>
      </c>
      <c r="B20" s="56"/>
      <c r="D20" s="9">
        <v>49248120432</v>
      </c>
      <c r="F20" s="9">
        <v>15815218707</v>
      </c>
      <c r="H20" s="9">
        <v>0</v>
      </c>
      <c r="J20" s="9">
        <f t="shared" si="0"/>
        <v>65063339139</v>
      </c>
      <c r="L20" s="9">
        <v>219241927016</v>
      </c>
      <c r="N20" s="9">
        <v>-40442671460</v>
      </c>
      <c r="P20" s="9">
        <v>0</v>
      </c>
      <c r="R20" s="9">
        <v>0</v>
      </c>
      <c r="T20" s="9">
        <f t="shared" si="1"/>
        <v>178799255556</v>
      </c>
    </row>
    <row r="21" spans="1:20" ht="21.75" customHeight="1">
      <c r="A21" s="56" t="s">
        <v>183</v>
      </c>
      <c r="B21" s="56"/>
      <c r="D21" s="9">
        <v>21729931190</v>
      </c>
      <c r="F21" s="9">
        <v>-26132782541</v>
      </c>
      <c r="H21" s="9">
        <v>0</v>
      </c>
      <c r="J21" s="9">
        <f t="shared" si="0"/>
        <v>-4402851351</v>
      </c>
      <c r="L21" s="9">
        <v>37274701750</v>
      </c>
      <c r="N21" s="9">
        <v>-26822886641</v>
      </c>
      <c r="P21" s="9">
        <v>0</v>
      </c>
      <c r="R21" s="9">
        <v>0</v>
      </c>
      <c r="T21" s="9">
        <f t="shared" si="1"/>
        <v>10451815109</v>
      </c>
    </row>
    <row r="22" spans="1:20" ht="21.75" customHeight="1">
      <c r="A22" s="56" t="s">
        <v>164</v>
      </c>
      <c r="B22" s="56"/>
      <c r="D22" s="9">
        <v>4745573940</v>
      </c>
      <c r="F22" s="9">
        <v>7223261980</v>
      </c>
      <c r="H22" s="9">
        <v>0</v>
      </c>
      <c r="J22" s="9">
        <f t="shared" si="0"/>
        <v>11968835920</v>
      </c>
      <c r="L22" s="9">
        <v>25532645693</v>
      </c>
      <c r="N22" s="9">
        <v>17070960381</v>
      </c>
      <c r="P22" s="9">
        <v>0</v>
      </c>
      <c r="R22" s="9">
        <v>0</v>
      </c>
      <c r="T22" s="9">
        <f t="shared" si="1"/>
        <v>42603606074</v>
      </c>
    </row>
    <row r="23" spans="1:20" ht="21.75" customHeight="1">
      <c r="A23" s="56" t="s">
        <v>161</v>
      </c>
      <c r="B23" s="56"/>
      <c r="D23" s="9">
        <v>19760043652</v>
      </c>
      <c r="F23" s="9">
        <v>-17942529692</v>
      </c>
      <c r="H23" s="9">
        <v>0</v>
      </c>
      <c r="J23" s="9">
        <f t="shared" si="0"/>
        <v>1817513960</v>
      </c>
      <c r="L23" s="9">
        <v>107562959298</v>
      </c>
      <c r="N23" s="9">
        <v>-8333245543</v>
      </c>
      <c r="P23" s="9">
        <v>0</v>
      </c>
      <c r="R23" s="9">
        <v>0</v>
      </c>
      <c r="T23" s="9">
        <f t="shared" si="1"/>
        <v>99229713755</v>
      </c>
    </row>
    <row r="24" spans="1:20" ht="21.75" customHeight="1">
      <c r="A24" s="56" t="s">
        <v>156</v>
      </c>
      <c r="B24" s="56"/>
      <c r="D24" s="9">
        <v>28947591076</v>
      </c>
      <c r="F24" s="9">
        <v>4257000000</v>
      </c>
      <c r="H24" s="9">
        <v>0</v>
      </c>
      <c r="J24" s="9">
        <f t="shared" si="0"/>
        <v>33204591076</v>
      </c>
      <c r="L24" s="9">
        <v>154299932987</v>
      </c>
      <c r="N24" s="9">
        <v>41417756845</v>
      </c>
      <c r="P24" s="9">
        <v>0</v>
      </c>
      <c r="R24" s="9">
        <v>0</v>
      </c>
      <c r="T24" s="9">
        <f t="shared" si="1"/>
        <v>195717689832</v>
      </c>
    </row>
    <row r="25" spans="1:20" ht="21.75" customHeight="1">
      <c r="A25" s="56" t="s">
        <v>153</v>
      </c>
      <c r="B25" s="56"/>
      <c r="D25" s="9">
        <v>46506391821</v>
      </c>
      <c r="F25" s="9">
        <v>-16077014168</v>
      </c>
      <c r="H25" s="9">
        <v>0</v>
      </c>
      <c r="J25" s="9">
        <f t="shared" si="0"/>
        <v>30429377653</v>
      </c>
      <c r="L25" s="9">
        <v>117746436503</v>
      </c>
      <c r="N25" s="9">
        <v>19785767436</v>
      </c>
      <c r="P25" s="9">
        <v>0</v>
      </c>
      <c r="R25" s="9">
        <v>0</v>
      </c>
      <c r="T25" s="9">
        <f t="shared" si="1"/>
        <v>137532203939</v>
      </c>
    </row>
    <row r="26" spans="1:20" ht="21.75" customHeight="1">
      <c r="A26" s="56" t="s">
        <v>149</v>
      </c>
      <c r="B26" s="56"/>
      <c r="D26" s="9">
        <v>2099045857</v>
      </c>
      <c r="F26" s="9">
        <v>76000000</v>
      </c>
      <c r="H26" s="9">
        <v>0</v>
      </c>
      <c r="J26" s="9">
        <f t="shared" si="0"/>
        <v>2175045857</v>
      </c>
      <c r="L26" s="9">
        <v>10808503887</v>
      </c>
      <c r="N26" s="9">
        <v>-214171893</v>
      </c>
      <c r="P26" s="9">
        <v>0</v>
      </c>
      <c r="R26" s="9">
        <v>0</v>
      </c>
      <c r="T26" s="9">
        <f t="shared" si="1"/>
        <v>10594331994</v>
      </c>
    </row>
    <row r="27" spans="1:20" ht="21.75" customHeight="1">
      <c r="A27" s="56" t="s">
        <v>146</v>
      </c>
      <c r="B27" s="56"/>
      <c r="D27" s="9">
        <v>2328543598</v>
      </c>
      <c r="F27" s="9">
        <v>9674168597</v>
      </c>
      <c r="H27" s="9">
        <v>0</v>
      </c>
      <c r="J27" s="9">
        <f t="shared" si="0"/>
        <v>12002712195</v>
      </c>
      <c r="L27" s="9">
        <v>11999451035</v>
      </c>
      <c r="N27" s="9">
        <v>15347065781</v>
      </c>
      <c r="P27" s="9">
        <v>0</v>
      </c>
      <c r="R27" s="9">
        <v>0</v>
      </c>
      <c r="T27" s="9">
        <f t="shared" si="1"/>
        <v>27346516816</v>
      </c>
    </row>
    <row r="28" spans="1:20" ht="21.75" customHeight="1">
      <c r="A28" s="56" t="s">
        <v>151</v>
      </c>
      <c r="B28" s="56"/>
      <c r="D28" s="9">
        <v>6765974353</v>
      </c>
      <c r="F28" s="9">
        <v>11927894684</v>
      </c>
      <c r="H28" s="9">
        <v>0</v>
      </c>
      <c r="J28" s="9">
        <f t="shared" si="0"/>
        <v>18693869037</v>
      </c>
      <c r="L28" s="9">
        <v>34649180124</v>
      </c>
      <c r="N28" s="9">
        <v>18973371722</v>
      </c>
      <c r="P28" s="9">
        <v>0</v>
      </c>
      <c r="R28" s="9">
        <v>0</v>
      </c>
      <c r="T28" s="9">
        <f t="shared" si="1"/>
        <v>53622551846</v>
      </c>
    </row>
    <row r="29" spans="1:20" ht="21.75" customHeight="1">
      <c r="A29" s="56" t="s">
        <v>143</v>
      </c>
      <c r="B29" s="56"/>
      <c r="D29" s="9">
        <v>12529320085</v>
      </c>
      <c r="F29" s="9">
        <v>12602419464</v>
      </c>
      <c r="H29" s="9">
        <v>0</v>
      </c>
      <c r="J29" s="9">
        <f t="shared" si="0"/>
        <v>25131739549</v>
      </c>
      <c r="L29" s="9">
        <v>62486413681</v>
      </c>
      <c r="N29" s="9">
        <v>31103885819</v>
      </c>
      <c r="P29" s="9">
        <v>0</v>
      </c>
      <c r="R29" s="9">
        <v>0</v>
      </c>
      <c r="T29" s="9">
        <f t="shared" si="1"/>
        <v>93590299500</v>
      </c>
    </row>
    <row r="30" spans="1:20" ht="21.75" customHeight="1">
      <c r="A30" s="56" t="s">
        <v>189</v>
      </c>
      <c r="B30" s="56"/>
      <c r="D30" s="9">
        <v>225909673885</v>
      </c>
      <c r="F30" s="9">
        <v>0</v>
      </c>
      <c r="H30" s="9">
        <v>0</v>
      </c>
      <c r="J30" s="9">
        <f t="shared" si="0"/>
        <v>225909673885</v>
      </c>
      <c r="L30" s="9">
        <v>1191922552129</v>
      </c>
      <c r="N30" s="9">
        <v>0</v>
      </c>
      <c r="P30" s="9">
        <v>0</v>
      </c>
      <c r="R30" s="9">
        <v>0</v>
      </c>
      <c r="T30" s="9">
        <f t="shared" si="1"/>
        <v>1191922552129</v>
      </c>
    </row>
    <row r="31" spans="1:20" ht="21.75" customHeight="1">
      <c r="A31" s="56" t="s">
        <v>195</v>
      </c>
      <c r="B31" s="56"/>
      <c r="D31" s="9">
        <v>198362235712</v>
      </c>
      <c r="F31" s="9">
        <v>0</v>
      </c>
      <c r="H31" s="9">
        <v>0</v>
      </c>
      <c r="J31" s="9">
        <f t="shared" si="0"/>
        <v>198362235712</v>
      </c>
      <c r="L31" s="9">
        <v>972407574000</v>
      </c>
      <c r="N31" s="9">
        <v>0</v>
      </c>
      <c r="P31" s="9">
        <v>0</v>
      </c>
      <c r="R31" s="9">
        <v>0</v>
      </c>
      <c r="T31" s="9">
        <f t="shared" si="1"/>
        <v>972407574000</v>
      </c>
    </row>
    <row r="32" spans="1:20" ht="21.75" customHeight="1">
      <c r="A32" s="56" t="s">
        <v>113</v>
      </c>
      <c r="B32" s="56"/>
      <c r="D32" s="9">
        <v>26331594335</v>
      </c>
      <c r="F32" s="9">
        <v>184</v>
      </c>
      <c r="H32" s="9">
        <v>0</v>
      </c>
      <c r="J32" s="9">
        <f t="shared" si="0"/>
        <v>26331594519</v>
      </c>
      <c r="L32" s="9">
        <v>128616300943</v>
      </c>
      <c r="N32" s="9">
        <v>0</v>
      </c>
      <c r="P32" s="9">
        <v>0</v>
      </c>
      <c r="R32" s="9">
        <v>0</v>
      </c>
      <c r="T32" s="9">
        <f t="shared" si="1"/>
        <v>128616300943</v>
      </c>
    </row>
    <row r="33" spans="1:20" ht="21.75" customHeight="1">
      <c r="A33" s="56" t="s">
        <v>140</v>
      </c>
      <c r="B33" s="56"/>
      <c r="D33" s="9">
        <v>101000869</v>
      </c>
      <c r="F33" s="9">
        <v>136525032</v>
      </c>
      <c r="H33" s="9">
        <v>0</v>
      </c>
      <c r="J33" s="9">
        <f t="shared" si="0"/>
        <v>237525901</v>
      </c>
      <c r="L33" s="9">
        <v>480411714</v>
      </c>
      <c r="N33" s="9">
        <v>299436401</v>
      </c>
      <c r="P33" s="9">
        <v>0</v>
      </c>
      <c r="R33" s="9">
        <v>0</v>
      </c>
      <c r="T33" s="9">
        <f t="shared" si="1"/>
        <v>779848115</v>
      </c>
    </row>
    <row r="34" spans="1:20" ht="21.75" customHeight="1">
      <c r="A34" s="56" t="s">
        <v>116</v>
      </c>
      <c r="B34" s="56"/>
      <c r="D34" s="9">
        <v>140256828590</v>
      </c>
      <c r="F34" s="9">
        <v>0</v>
      </c>
      <c r="H34" s="9">
        <v>0</v>
      </c>
      <c r="J34" s="9">
        <f t="shared" si="0"/>
        <v>140256828590</v>
      </c>
      <c r="L34" s="9">
        <v>240591256750</v>
      </c>
      <c r="N34" s="9">
        <v>169531504434</v>
      </c>
      <c r="P34" s="9">
        <v>0</v>
      </c>
      <c r="R34" s="9">
        <v>0</v>
      </c>
      <c r="T34" s="9">
        <f t="shared" si="1"/>
        <v>410122761184</v>
      </c>
    </row>
    <row r="35" spans="1:20" ht="21.75" customHeight="1">
      <c r="A35" s="56" t="s">
        <v>186</v>
      </c>
      <c r="B35" s="56"/>
      <c r="D35" s="9">
        <v>16962711276</v>
      </c>
      <c r="F35" s="9">
        <v>0</v>
      </c>
      <c r="H35" s="9">
        <v>0</v>
      </c>
      <c r="J35" s="9">
        <f t="shared" si="0"/>
        <v>16962711276</v>
      </c>
      <c r="L35" s="9">
        <v>79994606866</v>
      </c>
      <c r="N35" s="9">
        <v>0</v>
      </c>
      <c r="P35" s="9">
        <v>0</v>
      </c>
      <c r="R35" s="9">
        <v>0</v>
      </c>
      <c r="T35" s="9">
        <f t="shared" si="1"/>
        <v>79994606866</v>
      </c>
    </row>
    <row r="36" spans="1:20" ht="21.75" customHeight="1">
      <c r="A36" s="56" t="s">
        <v>137</v>
      </c>
      <c r="B36" s="56"/>
      <c r="D36" s="9">
        <v>7326008016</v>
      </c>
      <c r="F36" s="9">
        <v>430000000</v>
      </c>
      <c r="H36" s="9">
        <v>0</v>
      </c>
      <c r="J36" s="9">
        <f t="shared" si="0"/>
        <v>7756008016</v>
      </c>
      <c r="L36" s="9">
        <v>27079065252</v>
      </c>
      <c r="N36" s="9">
        <v>7825530096</v>
      </c>
      <c r="P36" s="9">
        <v>0</v>
      </c>
      <c r="R36" s="9">
        <v>0</v>
      </c>
      <c r="T36" s="9">
        <f t="shared" si="1"/>
        <v>34904595348</v>
      </c>
    </row>
    <row r="37" spans="1:20" ht="21.75" customHeight="1">
      <c r="A37" s="56" t="s">
        <v>134</v>
      </c>
      <c r="B37" s="56"/>
      <c r="D37" s="9">
        <v>29208319583</v>
      </c>
      <c r="F37" s="9">
        <v>5150000000</v>
      </c>
      <c r="H37" s="9">
        <v>0</v>
      </c>
      <c r="J37" s="9">
        <f t="shared" si="0"/>
        <v>34358319583</v>
      </c>
      <c r="L37" s="9">
        <v>151851518769</v>
      </c>
      <c r="N37" s="9">
        <v>3571246914</v>
      </c>
      <c r="P37" s="9">
        <v>0</v>
      </c>
      <c r="R37" s="9">
        <v>0</v>
      </c>
      <c r="T37" s="9">
        <f t="shared" si="1"/>
        <v>155422765683</v>
      </c>
    </row>
    <row r="38" spans="1:20" ht="21.75" customHeight="1">
      <c r="A38" s="56" t="s">
        <v>125</v>
      </c>
      <c r="B38" s="56"/>
      <c r="D38" s="9">
        <v>90635685</v>
      </c>
      <c r="F38" s="9">
        <v>103202558</v>
      </c>
      <c r="H38" s="9">
        <v>0</v>
      </c>
      <c r="J38" s="9">
        <f t="shared" si="0"/>
        <v>193838243</v>
      </c>
      <c r="L38" s="9">
        <v>483085114</v>
      </c>
      <c r="N38" s="9">
        <v>269612024</v>
      </c>
      <c r="P38" s="9">
        <v>0</v>
      </c>
      <c r="R38" s="9">
        <v>0</v>
      </c>
      <c r="T38" s="9">
        <f t="shared" si="1"/>
        <v>752697138</v>
      </c>
    </row>
    <row r="39" spans="1:20" ht="21.75" customHeight="1">
      <c r="A39" s="56" t="s">
        <v>119</v>
      </c>
      <c r="B39" s="56"/>
      <c r="D39" s="9">
        <v>35207231760</v>
      </c>
      <c r="F39" s="9">
        <v>0</v>
      </c>
      <c r="H39" s="9">
        <v>0</v>
      </c>
      <c r="J39" s="9">
        <f t="shared" si="0"/>
        <v>35207231760</v>
      </c>
      <c r="L39" s="9">
        <v>60768896220</v>
      </c>
      <c r="N39" s="9">
        <v>-1074751050</v>
      </c>
      <c r="P39" s="9">
        <v>0</v>
      </c>
      <c r="R39" s="9">
        <v>0</v>
      </c>
      <c r="T39" s="9">
        <f t="shared" si="1"/>
        <v>59694145170</v>
      </c>
    </row>
    <row r="40" spans="1:20" ht="21.75" customHeight="1">
      <c r="A40" s="56" t="s">
        <v>128</v>
      </c>
      <c r="B40" s="56"/>
      <c r="D40" s="9">
        <v>3597878319</v>
      </c>
      <c r="F40" s="9">
        <v>510000000</v>
      </c>
      <c r="H40" s="9">
        <v>0</v>
      </c>
      <c r="J40" s="9">
        <f t="shared" si="0"/>
        <v>4107878319</v>
      </c>
      <c r="L40" s="9">
        <v>16420336721</v>
      </c>
      <c r="N40" s="9">
        <v>3793213781</v>
      </c>
      <c r="P40" s="9">
        <v>0</v>
      </c>
      <c r="R40" s="9">
        <v>0</v>
      </c>
      <c r="T40" s="9">
        <f t="shared" si="1"/>
        <v>20213550502</v>
      </c>
    </row>
    <row r="41" spans="1:20" ht="21.75" customHeight="1">
      <c r="A41" s="56" t="s">
        <v>122</v>
      </c>
      <c r="B41" s="56"/>
      <c r="D41" s="9">
        <v>0</v>
      </c>
      <c r="F41" s="9">
        <v>780549366</v>
      </c>
      <c r="H41" s="9">
        <v>0</v>
      </c>
      <c r="J41" s="9">
        <f t="shared" si="0"/>
        <v>780549366</v>
      </c>
      <c r="L41" s="9">
        <v>0</v>
      </c>
      <c r="N41" s="9">
        <v>5919629730</v>
      </c>
      <c r="P41" s="9">
        <v>0</v>
      </c>
      <c r="R41" s="9">
        <v>0</v>
      </c>
      <c r="T41" s="9">
        <f t="shared" si="1"/>
        <v>5919629730</v>
      </c>
    </row>
    <row r="42" spans="1:20" ht="21.75" customHeight="1">
      <c r="A42" s="56" t="s">
        <v>109</v>
      </c>
      <c r="B42" s="56"/>
      <c r="D42" s="9">
        <v>0</v>
      </c>
      <c r="F42" s="9">
        <v>60600673040</v>
      </c>
      <c r="H42" s="9">
        <v>0</v>
      </c>
      <c r="J42" s="9">
        <f t="shared" si="0"/>
        <v>60600673040</v>
      </c>
      <c r="L42" s="9">
        <v>84181596480</v>
      </c>
      <c r="N42" s="9">
        <v>303003365050</v>
      </c>
      <c r="P42" s="9">
        <v>0</v>
      </c>
      <c r="R42" s="9">
        <v>0</v>
      </c>
      <c r="T42" s="9">
        <f t="shared" si="1"/>
        <v>387184961530</v>
      </c>
    </row>
    <row r="43" spans="1:20" ht="21.75" customHeight="1">
      <c r="A43" s="56" t="s">
        <v>33</v>
      </c>
      <c r="B43" s="56"/>
      <c r="D43" s="9">
        <v>0</v>
      </c>
      <c r="F43" s="9">
        <v>-42052402600</v>
      </c>
      <c r="H43" s="9">
        <v>0</v>
      </c>
      <c r="J43" s="9">
        <f t="shared" si="0"/>
        <v>-42052402600</v>
      </c>
      <c r="L43" s="9">
        <v>0</v>
      </c>
      <c r="N43" s="65">
        <v>-10190612900</v>
      </c>
      <c r="O43" s="65"/>
      <c r="P43" s="9">
        <v>0</v>
      </c>
      <c r="Q43" s="9"/>
      <c r="R43" s="9">
        <v>0</v>
      </c>
      <c r="T43" s="9">
        <f t="shared" si="1"/>
        <v>-10190612900</v>
      </c>
    </row>
    <row r="44" spans="1:20" ht="21.75" customHeight="1">
      <c r="A44" s="56" t="s">
        <v>27</v>
      </c>
      <c r="B44" s="56"/>
      <c r="D44" s="9">
        <v>0</v>
      </c>
      <c r="F44" s="9">
        <v>10034680170</v>
      </c>
      <c r="H44" s="9">
        <v>0</v>
      </c>
      <c r="J44" s="9">
        <f t="shared" si="0"/>
        <v>10034680170</v>
      </c>
      <c r="L44" s="9">
        <v>0</v>
      </c>
      <c r="N44" s="9">
        <v>0</v>
      </c>
      <c r="P44" s="9">
        <v>0</v>
      </c>
      <c r="R44" s="9">
        <v>9437142761</v>
      </c>
      <c r="T44" s="9">
        <f t="shared" si="1"/>
        <v>9437142761</v>
      </c>
    </row>
    <row r="45" spans="1:20" ht="21.75" customHeight="1">
      <c r="A45" s="56" t="s">
        <v>28</v>
      </c>
      <c r="B45" s="56"/>
      <c r="D45" s="9">
        <v>0</v>
      </c>
      <c r="F45" s="9">
        <v>11252612234</v>
      </c>
      <c r="H45" s="9">
        <v>0</v>
      </c>
      <c r="J45" s="44">
        <f t="shared" si="0"/>
        <v>11252612234</v>
      </c>
      <c r="L45" s="9">
        <v>15992692045</v>
      </c>
      <c r="N45" s="9">
        <v>-19908467799</v>
      </c>
      <c r="P45" s="9">
        <v>0</v>
      </c>
      <c r="R45" s="9">
        <v>-4247</v>
      </c>
      <c r="T45" s="9">
        <f t="shared" si="1"/>
        <v>-3915780001</v>
      </c>
    </row>
    <row r="46" spans="1:20" ht="21.75" customHeight="1" thickBot="1">
      <c r="A46" s="58" t="s">
        <v>38</v>
      </c>
      <c r="B46" s="58"/>
      <c r="D46" s="16">
        <f>SUM(D9:D45)</f>
        <v>1948967071539</v>
      </c>
      <c r="F46" s="16">
        <f>SUM(F9:F45)</f>
        <v>-1222683625609</v>
      </c>
      <c r="H46" s="16">
        <f>SUM(H9:H45)</f>
        <v>54391550000</v>
      </c>
      <c r="J46" s="43">
        <f>SUM(J9:J45)</f>
        <v>780674995930</v>
      </c>
      <c r="L46" s="16">
        <f>SUM(L9:L45)</f>
        <v>8059608138041</v>
      </c>
      <c r="N46" s="16">
        <f>SUM(N9:N45)</f>
        <v>-1249220459273</v>
      </c>
      <c r="P46" s="16">
        <f>SUM(P9:P45)</f>
        <v>25000000000</v>
      </c>
      <c r="R46" s="16">
        <f>SUM(R9:R45)</f>
        <v>1032350960172</v>
      </c>
      <c r="T46" s="16">
        <f>SUM(T9:T45)</f>
        <v>7867738638940</v>
      </c>
    </row>
    <row r="47" spans="1:20" ht="13.5" thickTop="1"/>
    <row r="48" spans="1:20">
      <c r="D48" s="21"/>
      <c r="N48" s="21"/>
      <c r="P48" s="21"/>
      <c r="R48" s="21"/>
    </row>
    <row r="49" spans="1:25">
      <c r="L49" s="49"/>
      <c r="N49" s="21"/>
      <c r="R49" s="21"/>
    </row>
    <row r="50" spans="1:25" ht="21.75" customHeight="1">
      <c r="A50" s="56"/>
      <c r="B50" s="56"/>
      <c r="D50" s="9"/>
      <c r="F50" s="9"/>
      <c r="H50" s="9"/>
      <c r="J50" s="9"/>
      <c r="L50" s="50"/>
      <c r="N50" s="9"/>
      <c r="R50" s="65"/>
      <c r="S50" s="65"/>
      <c r="U50" s="9"/>
      <c r="W50" s="9"/>
      <c r="Y50" s="23"/>
    </row>
    <row r="51" spans="1:25" ht="21.75" customHeight="1">
      <c r="A51" s="56"/>
      <c r="B51" s="56"/>
      <c r="D51" s="9"/>
      <c r="F51" s="9"/>
      <c r="H51" s="9"/>
      <c r="J51" s="9"/>
      <c r="L51" s="50"/>
      <c r="N51" s="9"/>
      <c r="R51" s="65"/>
      <c r="S51" s="65"/>
      <c r="U51" s="9"/>
      <c r="W51" s="9"/>
      <c r="Y51" s="23"/>
    </row>
    <row r="52" spans="1:25" ht="21.75" customHeight="1">
      <c r="A52" s="56"/>
      <c r="B52" s="56"/>
      <c r="D52" s="9"/>
      <c r="F52" s="9"/>
      <c r="H52" s="9"/>
      <c r="J52" s="9"/>
      <c r="L52" s="50"/>
      <c r="N52" s="9"/>
      <c r="R52" s="65"/>
      <c r="S52" s="65"/>
      <c r="U52" s="9"/>
      <c r="W52" s="9"/>
      <c r="Y52" s="23"/>
    </row>
    <row r="53" spans="1:25">
      <c r="L53" s="32"/>
      <c r="R53" s="21"/>
    </row>
    <row r="54" spans="1:25">
      <c r="L54" s="32"/>
      <c r="N54" s="21"/>
    </row>
    <row r="55" spans="1:25">
      <c r="L55" s="32"/>
    </row>
    <row r="57" spans="1:25">
      <c r="L57" s="35"/>
      <c r="N57" s="21"/>
    </row>
    <row r="59" spans="1:25">
      <c r="N59" s="21"/>
    </row>
    <row r="60" spans="1:25">
      <c r="L60" s="35"/>
    </row>
  </sheetData>
  <mergeCells count="52">
    <mergeCell ref="N43:O43"/>
    <mergeCell ref="A50:B50"/>
    <mergeCell ref="R50:S50"/>
    <mergeCell ref="A51:B51"/>
    <mergeCell ref="R51:S51"/>
    <mergeCell ref="A52:B52"/>
    <mergeCell ref="R52:S52"/>
    <mergeCell ref="A1:T1"/>
    <mergeCell ref="A2:T2"/>
    <mergeCell ref="A3:T3"/>
    <mergeCell ref="B5:T5"/>
    <mergeCell ref="D6:J6"/>
    <mergeCell ref="L6:T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6:B46"/>
    <mergeCell ref="A38:B38"/>
    <mergeCell ref="A39:B39"/>
    <mergeCell ref="A40:B40"/>
    <mergeCell ref="A41:B41"/>
    <mergeCell ref="A42:B42"/>
    <mergeCell ref="A45:B45"/>
    <mergeCell ref="A44:B44"/>
    <mergeCell ref="A43:B43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7"/>
  <sheetViews>
    <sheetView rightToLeft="1" workbookViewId="0">
      <selection sqref="A1:Q1"/>
    </sheetView>
  </sheetViews>
  <sheetFormatPr defaultRowHeight="12.75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14.45" customHeight="1"/>
    <row r="5" spans="1:17" ht="14.45" customHeight="1">
      <c r="A5" s="1" t="s">
        <v>270</v>
      </c>
      <c r="B5" s="63" t="s">
        <v>271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7" ht="29.1" customHeight="1">
      <c r="M6" s="77" t="s">
        <v>272</v>
      </c>
      <c r="Q6" s="77" t="s">
        <v>273</v>
      </c>
    </row>
    <row r="7" spans="1:17" ht="14.45" customHeight="1">
      <c r="A7" s="59" t="s">
        <v>274</v>
      </c>
      <c r="B7" s="59"/>
      <c r="D7" s="2" t="s">
        <v>275</v>
      </c>
      <c r="F7" s="2" t="s">
        <v>276</v>
      </c>
      <c r="H7" s="2" t="s">
        <v>53</v>
      </c>
      <c r="J7" s="59" t="s">
        <v>277</v>
      </c>
      <c r="K7" s="59"/>
      <c r="M7" s="77"/>
      <c r="O7" s="2" t="s">
        <v>278</v>
      </c>
      <c r="Q7" s="77"/>
    </row>
    <row r="8" spans="1:17" ht="14.45" customHeight="1">
      <c r="A8" s="62" t="s">
        <v>279</v>
      </c>
      <c r="B8" s="73"/>
      <c r="D8" s="62" t="s">
        <v>280</v>
      </c>
      <c r="F8" s="4" t="s">
        <v>281</v>
      </c>
      <c r="H8" s="3"/>
      <c r="J8" s="3"/>
      <c r="K8" s="3"/>
      <c r="M8" s="3"/>
      <c r="O8" s="3"/>
      <c r="Q8" s="3"/>
    </row>
    <row r="9" spans="1:17" ht="14.45" customHeight="1">
      <c r="A9" s="59"/>
      <c r="B9" s="59"/>
      <c r="D9" s="59"/>
      <c r="F9" s="4" t="s">
        <v>282</v>
      </c>
    </row>
    <row r="10" spans="1:17" ht="14.45" customHeight="1">
      <c r="A10" s="62" t="s">
        <v>279</v>
      </c>
      <c r="B10" s="73"/>
      <c r="D10" s="62" t="s">
        <v>283</v>
      </c>
      <c r="F10" s="4" t="s">
        <v>281</v>
      </c>
    </row>
    <row r="11" spans="1:17" ht="14.45" customHeight="1">
      <c r="A11" s="59"/>
      <c r="B11" s="59"/>
      <c r="D11" s="59"/>
      <c r="F11" s="4" t="s">
        <v>284</v>
      </c>
    </row>
    <row r="12" spans="1:17" ht="65.45" customHeight="1">
      <c r="A12" s="74" t="s">
        <v>285</v>
      </c>
      <c r="B12" s="74"/>
      <c r="D12" s="18" t="s">
        <v>286</v>
      </c>
      <c r="F12" s="4" t="s">
        <v>287</v>
      </c>
    </row>
    <row r="13" spans="1:17" ht="14.45" customHeight="1">
      <c r="A13" s="74" t="s">
        <v>205</v>
      </c>
      <c r="B13" s="75"/>
      <c r="D13" s="74" t="s">
        <v>205</v>
      </c>
      <c r="F13" s="4" t="s">
        <v>288</v>
      </c>
    </row>
    <row r="14" spans="1:17" ht="14.45" customHeight="1">
      <c r="A14" s="76"/>
      <c r="B14" s="76"/>
      <c r="D14" s="76"/>
      <c r="F14" s="4" t="s">
        <v>289</v>
      </c>
    </row>
    <row r="15" spans="1:17" ht="14.45" customHeight="1">
      <c r="A15" s="76"/>
      <c r="B15" s="76"/>
      <c r="D15" s="76"/>
      <c r="F15" s="4" t="s">
        <v>290</v>
      </c>
    </row>
    <row r="16" spans="1:17" ht="14.45" customHeight="1">
      <c r="A16" s="77"/>
      <c r="B16" s="77"/>
      <c r="D16" s="77"/>
      <c r="F16" s="4" t="s">
        <v>291</v>
      </c>
    </row>
    <row r="17" spans="1:10" ht="14.45" customHeight="1">
      <c r="A17" s="3"/>
      <c r="B17" s="3"/>
      <c r="D17" s="3"/>
      <c r="F17" s="3"/>
    </row>
    <row r="18" spans="1:10" ht="14.45" customHeight="1">
      <c r="A18" s="59" t="s">
        <v>292</v>
      </c>
      <c r="B18" s="59"/>
      <c r="C18" s="59"/>
      <c r="D18" s="59"/>
      <c r="E18" s="59"/>
      <c r="F18" s="59"/>
      <c r="G18" s="59"/>
      <c r="H18" s="59"/>
      <c r="I18" s="59"/>
      <c r="J18" s="59"/>
    </row>
    <row r="19" spans="1:10" ht="14.45" customHeight="1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/>
    <row r="21" spans="1:10" ht="14.45" customHeight="1"/>
    <row r="22" spans="1:10" ht="14.45" customHeight="1"/>
    <row r="23" spans="1:10" ht="14.45" customHeight="1"/>
    <row r="24" spans="1:10" ht="14.45" customHeight="1"/>
    <row r="25" spans="1:10" ht="14.45" customHeight="1"/>
    <row r="26" spans="1:10" ht="14.45" customHeight="1"/>
    <row r="27" spans="1:10" ht="14.45" customHeight="1"/>
    <row r="28" spans="1:10" ht="14.45" customHeight="1"/>
    <row r="29" spans="1:10" ht="14.45" customHeight="1"/>
    <row r="30" spans="1:10" ht="14.45" customHeight="1"/>
    <row r="31" spans="1:10" ht="14.45" customHeight="1"/>
    <row r="32" spans="1:10" ht="14.45" customHeight="1"/>
    <row r="33" ht="14.45" customHeight="1"/>
    <row r="34" ht="14.45" customHeight="1"/>
    <row r="35" ht="14.45" customHeight="1"/>
    <row r="36" ht="14.45" customHeight="1"/>
    <row r="37" ht="14.45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rightToLeft="1" topLeftCell="A4" workbookViewId="0">
      <selection activeCell="B30" sqref="B30:C31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4.45" customHeight="1"/>
    <row r="5" spans="1:10" ht="14.45" customHeight="1">
      <c r="A5" s="1" t="s">
        <v>293</v>
      </c>
      <c r="B5" s="63" t="s">
        <v>294</v>
      </c>
      <c r="C5" s="63"/>
      <c r="D5" s="63"/>
      <c r="E5" s="63"/>
      <c r="F5" s="63"/>
      <c r="G5" s="63"/>
      <c r="H5" s="63"/>
      <c r="I5" s="63"/>
      <c r="J5" s="63"/>
    </row>
    <row r="6" spans="1:10" ht="14.45" customHeight="1">
      <c r="D6" s="59" t="s">
        <v>248</v>
      </c>
      <c r="E6" s="59"/>
      <c r="F6" s="59"/>
      <c r="H6" s="59" t="s">
        <v>249</v>
      </c>
      <c r="I6" s="59"/>
      <c r="J6" s="59"/>
    </row>
    <row r="7" spans="1:10" ht="36.4" customHeight="1">
      <c r="A7" s="59" t="s">
        <v>295</v>
      </c>
      <c r="B7" s="59"/>
      <c r="D7" s="18" t="s">
        <v>296</v>
      </c>
      <c r="E7" s="3"/>
      <c r="F7" s="18" t="s">
        <v>297</v>
      </c>
      <c r="H7" s="18" t="s">
        <v>296</v>
      </c>
      <c r="I7" s="3"/>
      <c r="J7" s="18" t="s">
        <v>297</v>
      </c>
    </row>
    <row r="8" spans="1:10" ht="21.75" customHeight="1">
      <c r="A8" s="60" t="s">
        <v>213</v>
      </c>
      <c r="B8" s="60"/>
      <c r="D8" s="6">
        <v>115570865929</v>
      </c>
      <c r="F8" s="7"/>
      <c r="H8" s="6">
        <v>1015741118230</v>
      </c>
      <c r="J8" s="7"/>
    </row>
    <row r="9" spans="1:10" ht="21.75" customHeight="1">
      <c r="A9" s="56" t="s">
        <v>215</v>
      </c>
      <c r="B9" s="56"/>
      <c r="D9" s="9">
        <v>477520295094</v>
      </c>
      <c r="F9" s="10"/>
      <c r="H9" s="9">
        <v>3038926886829</v>
      </c>
      <c r="J9" s="10"/>
    </row>
    <row r="10" spans="1:10" ht="21.75" customHeight="1">
      <c r="A10" s="56" t="s">
        <v>217</v>
      </c>
      <c r="B10" s="56"/>
      <c r="D10" s="9">
        <v>64309493475</v>
      </c>
      <c r="F10" s="10"/>
      <c r="H10" s="9">
        <v>835052767407</v>
      </c>
      <c r="J10" s="10"/>
    </row>
    <row r="11" spans="1:10" ht="21.75" customHeight="1">
      <c r="A11" s="56" t="s">
        <v>218</v>
      </c>
      <c r="B11" s="56"/>
      <c r="D11" s="9">
        <v>91762737</v>
      </c>
      <c r="F11" s="10"/>
      <c r="H11" s="9">
        <v>91957548</v>
      </c>
      <c r="J11" s="10"/>
    </row>
    <row r="12" spans="1:10" ht="21.75" customHeight="1">
      <c r="A12" s="56" t="s">
        <v>219</v>
      </c>
      <c r="B12" s="56"/>
      <c r="D12" s="9">
        <v>779791537529</v>
      </c>
      <c r="F12" s="10"/>
      <c r="H12" s="9">
        <v>3905633628542</v>
      </c>
      <c r="J12" s="10"/>
    </row>
    <row r="13" spans="1:10" ht="21.75" customHeight="1">
      <c r="A13" s="56" t="s">
        <v>220</v>
      </c>
      <c r="B13" s="56"/>
      <c r="D13" s="9">
        <v>2090</v>
      </c>
      <c r="F13" s="10"/>
      <c r="H13" s="9">
        <v>10234</v>
      </c>
      <c r="J13" s="10"/>
    </row>
    <row r="14" spans="1:10" ht="21.75" customHeight="1">
      <c r="A14" s="56" t="s">
        <v>221</v>
      </c>
      <c r="B14" s="56"/>
      <c r="D14" s="9">
        <v>1200880</v>
      </c>
      <c r="F14" s="10"/>
      <c r="H14" s="9">
        <v>5052525</v>
      </c>
      <c r="J14" s="10"/>
    </row>
    <row r="15" spans="1:10" ht="21.75" customHeight="1">
      <c r="A15" s="56" t="s">
        <v>223</v>
      </c>
      <c r="B15" s="56"/>
      <c r="D15" s="9">
        <v>673697397257</v>
      </c>
      <c r="F15" s="10"/>
      <c r="H15" s="9">
        <v>981560499401</v>
      </c>
      <c r="J15" s="10"/>
    </row>
    <row r="16" spans="1:10" ht="21.75" customHeight="1">
      <c r="A16" s="56" t="s">
        <v>225</v>
      </c>
      <c r="B16" s="56"/>
      <c r="D16" s="9">
        <v>13313</v>
      </c>
      <c r="F16" s="10"/>
      <c r="H16" s="9">
        <v>78012</v>
      </c>
      <c r="J16" s="10"/>
    </row>
    <row r="17" spans="1:10" ht="21.75" customHeight="1">
      <c r="A17" s="56" t="s">
        <v>226</v>
      </c>
      <c r="B17" s="56"/>
      <c r="D17" s="9">
        <v>486147285019</v>
      </c>
      <c r="F17" s="10"/>
      <c r="H17" s="9">
        <v>2112022142641</v>
      </c>
      <c r="J17" s="10"/>
    </row>
    <row r="18" spans="1:10" ht="21.75" customHeight="1">
      <c r="A18" s="56" t="s">
        <v>227</v>
      </c>
      <c r="B18" s="56"/>
      <c r="D18" s="9">
        <v>280554</v>
      </c>
      <c r="F18" s="10"/>
      <c r="H18" s="9">
        <v>46685787523</v>
      </c>
      <c r="J18" s="10"/>
    </row>
    <row r="19" spans="1:10" ht="21.75" customHeight="1">
      <c r="A19" s="56" t="s">
        <v>228</v>
      </c>
      <c r="B19" s="56"/>
      <c r="D19" s="9">
        <v>247338131173</v>
      </c>
      <c r="F19" s="10"/>
      <c r="H19" s="9">
        <v>249358188596</v>
      </c>
      <c r="J19" s="10"/>
    </row>
    <row r="20" spans="1:10" ht="21.75" customHeight="1" thickBot="1">
      <c r="A20" s="58" t="s">
        <v>38</v>
      </c>
      <c r="B20" s="58"/>
      <c r="D20" s="16">
        <f>SUM(D8:D19)</f>
        <v>2844468265050</v>
      </c>
      <c r="F20" s="16"/>
      <c r="H20" s="16">
        <f>SUM(H8:H19)</f>
        <v>12185078117488</v>
      </c>
      <c r="J20" s="16"/>
    </row>
    <row r="21" spans="1:10" ht="13.5" thickTop="1"/>
    <row r="26" spans="1:10">
      <c r="H26" s="21"/>
    </row>
    <row r="29" spans="1:10">
      <c r="H29" s="21"/>
    </row>
  </sheetData>
  <autoFilter ref="A7:J20" xr:uid="{00000000-0001-0000-0C00-000000000000}">
    <filterColumn colId="0" showButton="0"/>
  </autoFilter>
  <mergeCells count="20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4"/>
  <sheetViews>
    <sheetView rightToLeft="1" workbookViewId="0">
      <selection activeCell="F8" sqref="F8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54" t="s">
        <v>0</v>
      </c>
      <c r="B1" s="54"/>
      <c r="C1" s="54"/>
      <c r="D1" s="54"/>
      <c r="E1" s="54"/>
      <c r="F1" s="54"/>
    </row>
    <row r="2" spans="1:6" ht="21.75" customHeight="1">
      <c r="A2" s="54" t="s">
        <v>229</v>
      </c>
      <c r="B2" s="54"/>
      <c r="C2" s="54"/>
      <c r="D2" s="54"/>
      <c r="E2" s="54"/>
      <c r="F2" s="54"/>
    </row>
    <row r="3" spans="1:6" ht="21.75" customHeight="1">
      <c r="A3" s="54" t="s">
        <v>2</v>
      </c>
      <c r="B3" s="54"/>
      <c r="C3" s="54"/>
      <c r="D3" s="54"/>
      <c r="E3" s="54"/>
      <c r="F3" s="54"/>
    </row>
    <row r="4" spans="1:6" ht="14.45" customHeight="1"/>
    <row r="5" spans="1:6" ht="29.1" customHeight="1">
      <c r="A5" s="1" t="s">
        <v>298</v>
      </c>
      <c r="B5" s="63" t="s">
        <v>244</v>
      </c>
      <c r="C5" s="63"/>
      <c r="D5" s="63"/>
      <c r="E5" s="63"/>
      <c r="F5" s="63"/>
    </row>
    <row r="6" spans="1:6" ht="14.45" customHeight="1">
      <c r="D6" s="2" t="s">
        <v>248</v>
      </c>
      <c r="F6" s="2" t="s">
        <v>9</v>
      </c>
    </row>
    <row r="7" spans="1:6" ht="14.45" customHeight="1">
      <c r="A7" s="59" t="s">
        <v>244</v>
      </c>
      <c r="B7" s="59"/>
      <c r="D7" s="4" t="s">
        <v>210</v>
      </c>
      <c r="F7" s="4" t="s">
        <v>210</v>
      </c>
    </row>
    <row r="8" spans="1:6" ht="21.75" customHeight="1">
      <c r="A8" s="60" t="s">
        <v>244</v>
      </c>
      <c r="B8" s="60"/>
      <c r="D8" s="6">
        <v>9758003</v>
      </c>
      <c r="F8" s="6">
        <v>241858334</v>
      </c>
    </row>
    <row r="9" spans="1:6" ht="21.75" customHeight="1">
      <c r="A9" s="56" t="s">
        <v>299</v>
      </c>
      <c r="B9" s="56"/>
      <c r="D9" s="9">
        <v>0</v>
      </c>
      <c r="F9" s="9">
        <v>6510090137</v>
      </c>
    </row>
    <row r="10" spans="1:6" ht="21.75" customHeight="1">
      <c r="A10" s="57" t="s">
        <v>300</v>
      </c>
      <c r="B10" s="57"/>
      <c r="D10" s="13">
        <v>4859888406</v>
      </c>
      <c r="F10" s="13">
        <v>10712090299</v>
      </c>
    </row>
    <row r="11" spans="1:6" ht="21.75" customHeight="1">
      <c r="A11" s="58" t="s">
        <v>38</v>
      </c>
      <c r="B11" s="58"/>
      <c r="D11" s="16">
        <v>4869646409</v>
      </c>
      <c r="F11" s="16">
        <v>17464038770</v>
      </c>
    </row>
    <row r="14" spans="1:6">
      <c r="F14" s="21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1"/>
  <sheetViews>
    <sheetView rightToLeft="1" workbookViewId="0">
      <selection activeCell="L28" sqref="L28"/>
    </sheetView>
  </sheetViews>
  <sheetFormatPr defaultRowHeight="12.75"/>
  <cols>
    <col min="1" max="1" width="24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ht="14.45" customHeight="1"/>
    <row r="5" spans="1:19" ht="14.45" customHeight="1">
      <c r="A5" s="63" t="s">
        <v>251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14.45" customHeight="1">
      <c r="A6" s="59" t="s">
        <v>40</v>
      </c>
      <c r="C6" s="59" t="s">
        <v>301</v>
      </c>
      <c r="D6" s="59"/>
      <c r="E6" s="59"/>
      <c r="F6" s="59"/>
      <c r="G6" s="59"/>
      <c r="I6" s="59" t="s">
        <v>248</v>
      </c>
      <c r="J6" s="59"/>
      <c r="K6" s="59"/>
      <c r="L6" s="59"/>
      <c r="M6" s="59"/>
      <c r="O6" s="59" t="s">
        <v>249</v>
      </c>
      <c r="P6" s="59"/>
      <c r="Q6" s="59"/>
      <c r="R6" s="59"/>
      <c r="S6" s="59"/>
    </row>
    <row r="7" spans="1:19" ht="29.1" customHeight="1">
      <c r="A7" s="59"/>
      <c r="C7" s="18" t="s">
        <v>302</v>
      </c>
      <c r="D7" s="3"/>
      <c r="E7" s="18" t="s">
        <v>303</v>
      </c>
      <c r="F7" s="3"/>
      <c r="G7" s="18" t="s">
        <v>304</v>
      </c>
      <c r="I7" s="18" t="s">
        <v>305</v>
      </c>
      <c r="J7" s="3"/>
      <c r="K7" s="18" t="s">
        <v>306</v>
      </c>
      <c r="L7" s="3"/>
      <c r="M7" s="53" t="s">
        <v>307</v>
      </c>
      <c r="O7" s="18" t="s">
        <v>305</v>
      </c>
      <c r="P7" s="3"/>
      <c r="Q7" s="18" t="s">
        <v>306</v>
      </c>
      <c r="R7" s="3"/>
      <c r="S7" s="53" t="s">
        <v>307</v>
      </c>
    </row>
    <row r="8" spans="1:19" ht="21.75" customHeight="1">
      <c r="A8" s="5" t="s">
        <v>28</v>
      </c>
      <c r="C8" s="5" t="s">
        <v>308</v>
      </c>
      <c r="E8" s="6">
        <v>290776219</v>
      </c>
      <c r="G8" s="6">
        <v>55</v>
      </c>
      <c r="I8" s="6">
        <v>0</v>
      </c>
      <c r="K8" s="6">
        <v>0</v>
      </c>
      <c r="M8" s="9">
        <f>I8-K8</f>
        <v>0</v>
      </c>
      <c r="O8" s="6">
        <v>15992692045</v>
      </c>
      <c r="Q8" s="6">
        <v>590759073</v>
      </c>
      <c r="S8" s="9">
        <f>O8-Q8</f>
        <v>15401932972</v>
      </c>
    </row>
    <row r="9" spans="1:19" ht="21.75" customHeight="1">
      <c r="A9" s="8" t="s">
        <v>30</v>
      </c>
      <c r="C9" s="8" t="s">
        <v>309</v>
      </c>
      <c r="E9" s="9">
        <v>15500000</v>
      </c>
      <c r="G9" s="9">
        <v>1530</v>
      </c>
      <c r="I9" s="9">
        <f>'درآمد سرمایه گذاری در سهام'!D17</f>
        <v>23715000000</v>
      </c>
      <c r="K9" s="9">
        <v>1246537962</v>
      </c>
      <c r="M9" s="9">
        <f t="shared" ref="M9:M20" si="0">I9-K9</f>
        <v>22468462038</v>
      </c>
      <c r="O9" s="9">
        <f>'درآمد سرمایه گذاری در سهام'!N17</f>
        <v>23715000000</v>
      </c>
      <c r="Q9" s="9">
        <v>1246537962</v>
      </c>
      <c r="S9" s="9">
        <f t="shared" ref="S9:S20" si="1">O9-Q9</f>
        <v>22468462038</v>
      </c>
    </row>
    <row r="10" spans="1:19" ht="21.75" customHeight="1">
      <c r="A10" s="8" t="s">
        <v>22</v>
      </c>
      <c r="C10" s="8" t="s">
        <v>310</v>
      </c>
      <c r="E10" s="9">
        <v>10000000</v>
      </c>
      <c r="G10" s="9">
        <v>740</v>
      </c>
      <c r="I10" s="9">
        <v>0</v>
      </c>
      <c r="K10" s="9">
        <v>0</v>
      </c>
      <c r="M10" s="9">
        <f t="shared" si="0"/>
        <v>0</v>
      </c>
      <c r="O10" s="9">
        <f>'درآمد سرمایه گذاری در سهام'!N18</f>
        <v>7400000000</v>
      </c>
      <c r="Q10" s="9">
        <v>80216802</v>
      </c>
      <c r="S10" s="9">
        <f t="shared" si="1"/>
        <v>7319783198</v>
      </c>
    </row>
    <row r="11" spans="1:19" ht="21.75" customHeight="1">
      <c r="A11" s="8" t="s">
        <v>31</v>
      </c>
      <c r="C11" s="8" t="s">
        <v>311</v>
      </c>
      <c r="E11" s="9">
        <v>300000</v>
      </c>
      <c r="G11" s="9">
        <v>27400</v>
      </c>
      <c r="I11" s="9">
        <v>0</v>
      </c>
      <c r="K11" s="9">
        <v>0</v>
      </c>
      <c r="M11" s="9">
        <f t="shared" si="0"/>
        <v>0</v>
      </c>
      <c r="O11" s="9">
        <f>'درآمد سرمایه گذاری در سهام'!N19</f>
        <v>8220000000</v>
      </c>
      <c r="Q11" s="9">
        <v>0</v>
      </c>
      <c r="S11" s="9">
        <f t="shared" si="1"/>
        <v>8220000000</v>
      </c>
    </row>
    <row r="12" spans="1:19" ht="21.75" customHeight="1">
      <c r="A12" s="8" t="s">
        <v>20</v>
      </c>
      <c r="C12" s="8" t="s">
        <v>7</v>
      </c>
      <c r="E12" s="9">
        <v>71097005</v>
      </c>
      <c r="G12" s="9">
        <v>46</v>
      </c>
      <c r="I12" s="9">
        <f>'درآمد سرمایه گذاری در سهام'!D15</f>
        <v>3270462230</v>
      </c>
      <c r="K12" s="9">
        <v>0</v>
      </c>
      <c r="M12" s="9">
        <f t="shared" si="0"/>
        <v>3270462230</v>
      </c>
      <c r="O12" s="9">
        <f>'درآمد سرمایه گذاری در سهام'!N15</f>
        <v>3270462230</v>
      </c>
      <c r="Q12" s="9">
        <v>0</v>
      </c>
      <c r="S12" s="9">
        <f t="shared" si="1"/>
        <v>3270462230</v>
      </c>
    </row>
    <row r="13" spans="1:19" ht="21.75" customHeight="1">
      <c r="A13" s="8" t="s">
        <v>19</v>
      </c>
      <c r="C13" s="8" t="s">
        <v>7</v>
      </c>
      <c r="E13" s="9">
        <v>107463221</v>
      </c>
      <c r="G13" s="9">
        <v>9</v>
      </c>
      <c r="I13" s="9">
        <f>'درآمد سرمایه گذاری در سهام'!D20</f>
        <v>967168989</v>
      </c>
      <c r="K13" s="9">
        <v>0</v>
      </c>
      <c r="M13" s="9">
        <f t="shared" si="0"/>
        <v>967168989</v>
      </c>
      <c r="O13" s="9">
        <f>'درآمد سرمایه گذاری در سهام'!N20</f>
        <v>967168989</v>
      </c>
      <c r="Q13" s="9">
        <v>0</v>
      </c>
      <c r="S13" s="9">
        <f t="shared" si="1"/>
        <v>967168989</v>
      </c>
    </row>
    <row r="14" spans="1:19" ht="21.75" customHeight="1">
      <c r="A14" s="8" t="s">
        <v>23</v>
      </c>
      <c r="C14" s="8" t="s">
        <v>312</v>
      </c>
      <c r="E14" s="9">
        <v>20200000</v>
      </c>
      <c r="G14" s="9">
        <v>1189</v>
      </c>
      <c r="I14" s="9">
        <f>'درآمد سرمایه گذاری در سهام'!D21</f>
        <v>24017800000</v>
      </c>
      <c r="K14" s="9">
        <v>3268694675</v>
      </c>
      <c r="M14" s="9">
        <f t="shared" si="0"/>
        <v>20749105325</v>
      </c>
      <c r="O14" s="9">
        <f>'درآمد سرمایه گذاری در سهام'!N21</f>
        <v>24017800000</v>
      </c>
      <c r="Q14" s="9">
        <v>3268694675</v>
      </c>
      <c r="S14" s="9">
        <f t="shared" si="1"/>
        <v>20749105325</v>
      </c>
    </row>
    <row r="15" spans="1:19" ht="21.75" customHeight="1">
      <c r="A15" s="8" t="s">
        <v>25</v>
      </c>
      <c r="C15" s="8" t="s">
        <v>313</v>
      </c>
      <c r="E15" s="9">
        <v>50000</v>
      </c>
      <c r="G15" s="9">
        <v>5800</v>
      </c>
      <c r="I15" s="9">
        <v>0</v>
      </c>
      <c r="K15" s="9">
        <v>0</v>
      </c>
      <c r="M15" s="9">
        <f t="shared" si="0"/>
        <v>0</v>
      </c>
      <c r="O15" s="9">
        <f>'درآمد سرمایه گذاری در سهام'!N12</f>
        <v>290000000</v>
      </c>
      <c r="Q15" s="9">
        <v>12542595</v>
      </c>
      <c r="S15" s="9">
        <f t="shared" si="1"/>
        <v>277457405</v>
      </c>
    </row>
    <row r="16" spans="1:19" ht="21.75" customHeight="1">
      <c r="A16" s="8" t="s">
        <v>24</v>
      </c>
      <c r="C16" s="8" t="s">
        <v>314</v>
      </c>
      <c r="E16" s="9">
        <v>76000000</v>
      </c>
      <c r="G16" s="9">
        <v>480</v>
      </c>
      <c r="I16" s="9">
        <f>'درآمد سرمایه گذاری در سهام'!D13</f>
        <v>36480000000</v>
      </c>
      <c r="K16" s="9">
        <v>0</v>
      </c>
      <c r="M16" s="9">
        <f t="shared" si="0"/>
        <v>36480000000</v>
      </c>
      <c r="O16" s="9">
        <f>'درآمد سرمایه گذاری در سهام'!N13</f>
        <v>36480000000</v>
      </c>
      <c r="Q16" s="9">
        <v>0</v>
      </c>
      <c r="S16" s="9">
        <f t="shared" si="1"/>
        <v>36480000000</v>
      </c>
    </row>
    <row r="17" spans="1:19" ht="21.75" customHeight="1">
      <c r="A17" s="8" t="s">
        <v>21</v>
      </c>
      <c r="C17" s="8" t="s">
        <v>315</v>
      </c>
      <c r="E17" s="9">
        <v>10000000</v>
      </c>
      <c r="G17" s="9">
        <v>530</v>
      </c>
      <c r="I17" s="9">
        <v>0</v>
      </c>
      <c r="K17" s="9">
        <v>0</v>
      </c>
      <c r="M17" s="9">
        <f t="shared" si="0"/>
        <v>0</v>
      </c>
      <c r="O17" s="9">
        <f>'درآمد سرمایه گذاری در سهام'!N22</f>
        <v>5300000000</v>
      </c>
      <c r="Q17" s="9">
        <v>0</v>
      </c>
      <c r="S17" s="9">
        <f t="shared" si="1"/>
        <v>5300000000</v>
      </c>
    </row>
    <row r="18" spans="1:19" ht="21.75" customHeight="1">
      <c r="A18" s="8" t="s">
        <v>34</v>
      </c>
      <c r="C18" s="8" t="s">
        <v>310</v>
      </c>
      <c r="E18" s="9">
        <v>21041043</v>
      </c>
      <c r="G18" s="9">
        <v>425</v>
      </c>
      <c r="I18" s="9">
        <v>0</v>
      </c>
      <c r="K18" s="9">
        <v>0</v>
      </c>
      <c r="M18" s="9">
        <f t="shared" si="0"/>
        <v>0</v>
      </c>
      <c r="O18" s="9">
        <f>'درآمد سرمایه گذاری در سهام'!N23</f>
        <v>8942443275</v>
      </c>
      <c r="Q18" s="9">
        <v>519238642</v>
      </c>
      <c r="S18" s="9">
        <f t="shared" si="1"/>
        <v>8423204633</v>
      </c>
    </row>
    <row r="19" spans="1:19" ht="21.75" customHeight="1">
      <c r="A19" s="8" t="s">
        <v>26</v>
      </c>
      <c r="C19" s="8" t="s">
        <v>316</v>
      </c>
      <c r="E19" s="9">
        <v>3933785</v>
      </c>
      <c r="G19" s="9">
        <v>271</v>
      </c>
      <c r="I19" s="9">
        <v>0</v>
      </c>
      <c r="K19" s="9">
        <v>0</v>
      </c>
      <c r="M19" s="9">
        <f t="shared" si="0"/>
        <v>0</v>
      </c>
      <c r="O19" s="9">
        <f>'درآمد سرمایه گذاری در سهام'!N9</f>
        <v>1066055735</v>
      </c>
      <c r="Q19" s="9">
        <v>0</v>
      </c>
      <c r="S19" s="9">
        <f t="shared" si="1"/>
        <v>1066055735</v>
      </c>
    </row>
    <row r="20" spans="1:19" ht="21.75" customHeight="1">
      <c r="A20" s="11" t="s">
        <v>36</v>
      </c>
      <c r="C20" s="8" t="s">
        <v>310</v>
      </c>
      <c r="E20" s="9">
        <v>1707960</v>
      </c>
      <c r="G20" s="9">
        <v>500</v>
      </c>
      <c r="I20" s="13">
        <v>0</v>
      </c>
      <c r="K20" s="13">
        <v>0</v>
      </c>
      <c r="M20" s="44">
        <f t="shared" si="0"/>
        <v>0</v>
      </c>
      <c r="O20" s="13">
        <f>'درآمد سرمایه گذاری در سهام'!N10</f>
        <v>853980000</v>
      </c>
      <c r="Q20" s="13">
        <v>50104565</v>
      </c>
      <c r="S20" s="44">
        <f t="shared" si="1"/>
        <v>803875435</v>
      </c>
    </row>
    <row r="21" spans="1:19" ht="21.75" customHeight="1">
      <c r="A21" s="15" t="s">
        <v>38</v>
      </c>
      <c r="C21" s="9"/>
      <c r="E21" s="9"/>
      <c r="G21" s="9"/>
      <c r="I21" s="16">
        <f>SUM(I8:I20)</f>
        <v>88450431219</v>
      </c>
      <c r="K21" s="16">
        <f>SUM(K8:K20)</f>
        <v>4515232637</v>
      </c>
      <c r="M21" s="43">
        <f>SUM(M8:M20)</f>
        <v>83935198582</v>
      </c>
      <c r="O21" s="16">
        <f>SUM(O8:O20)</f>
        <v>136515602274</v>
      </c>
      <c r="Q21" s="16">
        <f>SUM(Q8:Q20)</f>
        <v>5768094314</v>
      </c>
      <c r="S21" s="43">
        <f>SUM(S8:S20)</f>
        <v>130747507960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7"/>
  <sheetViews>
    <sheetView rightToLeft="1" zoomScaleNormal="100" workbookViewId="0">
      <selection activeCell="J8" sqref="J8"/>
    </sheetView>
  </sheetViews>
  <sheetFormatPr defaultRowHeight="12.75"/>
  <cols>
    <col min="1" max="1" width="28.42578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7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7.85546875" bestFit="1" customWidth="1"/>
    <col min="15" max="15" width="1.28515625" customWidth="1"/>
    <col min="16" max="16" width="17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ht="14.45" customHeight="1"/>
    <row r="5" spans="1:20" ht="14.45" customHeight="1">
      <c r="A5" s="63" t="s">
        <v>317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ht="14.45" customHeight="1">
      <c r="A6" s="59" t="s">
        <v>232</v>
      </c>
      <c r="J6" s="59" t="s">
        <v>248</v>
      </c>
      <c r="K6" s="59"/>
      <c r="L6" s="59"/>
      <c r="M6" s="59"/>
      <c r="N6" s="59"/>
      <c r="P6" s="59" t="s">
        <v>249</v>
      </c>
      <c r="Q6" s="59"/>
      <c r="R6" s="59"/>
      <c r="S6" s="59"/>
      <c r="T6" s="59"/>
    </row>
    <row r="7" spans="1:20" ht="21">
      <c r="A7" s="59"/>
      <c r="C7" s="17" t="s">
        <v>318</v>
      </c>
      <c r="E7" s="77" t="s">
        <v>107</v>
      </c>
      <c r="F7" s="77"/>
      <c r="H7" s="17" t="s">
        <v>319</v>
      </c>
      <c r="J7" s="18" t="s">
        <v>320</v>
      </c>
      <c r="K7" s="3"/>
      <c r="L7" s="18" t="s">
        <v>306</v>
      </c>
      <c r="M7" s="3"/>
      <c r="N7" s="18" t="s">
        <v>321</v>
      </c>
      <c r="P7" s="18" t="s">
        <v>320</v>
      </c>
      <c r="Q7" s="3"/>
      <c r="R7" s="18" t="s">
        <v>306</v>
      </c>
      <c r="S7" s="3"/>
      <c r="T7" s="18" t="s">
        <v>321</v>
      </c>
    </row>
    <row r="8" spans="1:20" ht="21.75" customHeight="1">
      <c r="A8" s="5" t="s">
        <v>189</v>
      </c>
      <c r="C8" s="3"/>
      <c r="E8" s="5" t="s">
        <v>192</v>
      </c>
      <c r="F8" s="3"/>
      <c r="H8" s="7">
        <v>23</v>
      </c>
      <c r="J8" s="6">
        <v>161538056767</v>
      </c>
      <c r="L8" s="6">
        <v>0</v>
      </c>
      <c r="N8" s="6">
        <v>161538056767</v>
      </c>
      <c r="P8" s="6">
        <v>381482454516</v>
      </c>
      <c r="R8" s="6">
        <v>0</v>
      </c>
      <c r="T8" s="6">
        <v>381482454516</v>
      </c>
    </row>
    <row r="9" spans="1:20" ht="21.75" customHeight="1">
      <c r="A9" s="8" t="s">
        <v>180</v>
      </c>
      <c r="E9" s="8" t="s">
        <v>182</v>
      </c>
      <c r="H9" s="10">
        <v>23</v>
      </c>
      <c r="J9" s="9">
        <v>7837293676</v>
      </c>
      <c r="L9" s="9">
        <v>0</v>
      </c>
      <c r="N9" s="9">
        <v>7837293676</v>
      </c>
      <c r="P9" s="9">
        <v>35935965194</v>
      </c>
      <c r="R9" s="9">
        <v>0</v>
      </c>
      <c r="T9" s="9">
        <v>35935965194</v>
      </c>
    </row>
    <row r="10" spans="1:20" ht="21.75" customHeight="1">
      <c r="A10" s="8" t="s">
        <v>177</v>
      </c>
      <c r="E10" s="8" t="s">
        <v>179</v>
      </c>
      <c r="H10" s="10">
        <v>23</v>
      </c>
      <c r="J10" s="9">
        <v>213655874789</v>
      </c>
      <c r="L10" s="9">
        <v>0</v>
      </c>
      <c r="N10" s="9">
        <v>213655874789</v>
      </c>
      <c r="P10" s="9">
        <v>941126951078</v>
      </c>
      <c r="R10" s="9">
        <v>0</v>
      </c>
      <c r="T10" s="9">
        <v>941126951078</v>
      </c>
    </row>
    <row r="11" spans="1:20" ht="21.75" customHeight="1">
      <c r="A11" s="8" t="s">
        <v>175</v>
      </c>
      <c r="E11" s="8" t="s">
        <v>176</v>
      </c>
      <c r="H11" s="10">
        <v>23</v>
      </c>
      <c r="J11" s="9">
        <v>86039818281</v>
      </c>
      <c r="L11" s="9">
        <v>0</v>
      </c>
      <c r="N11" s="9">
        <v>86039818281</v>
      </c>
      <c r="P11" s="9">
        <v>378981397602</v>
      </c>
      <c r="R11" s="9">
        <v>0</v>
      </c>
      <c r="T11" s="9">
        <v>378981397602</v>
      </c>
    </row>
    <row r="12" spans="1:20" ht="21.75" customHeight="1">
      <c r="A12" s="8" t="s">
        <v>170</v>
      </c>
      <c r="E12" s="8" t="s">
        <v>172</v>
      </c>
      <c r="H12" s="10">
        <v>23</v>
      </c>
      <c r="J12" s="9">
        <v>120827506043</v>
      </c>
      <c r="L12" s="9">
        <v>0</v>
      </c>
      <c r="N12" s="9">
        <v>120827506043</v>
      </c>
      <c r="P12" s="9">
        <v>485609109457</v>
      </c>
      <c r="R12" s="9">
        <v>0</v>
      </c>
      <c r="T12" s="9">
        <v>485609109457</v>
      </c>
    </row>
    <row r="13" spans="1:20" ht="21.75" customHeight="1">
      <c r="A13" s="8" t="s">
        <v>173</v>
      </c>
      <c r="E13" s="8" t="s">
        <v>174</v>
      </c>
      <c r="H13" s="10">
        <v>23</v>
      </c>
      <c r="J13" s="9">
        <v>61413100706</v>
      </c>
      <c r="L13" s="9">
        <v>0</v>
      </c>
      <c r="N13" s="9">
        <v>61413100706</v>
      </c>
      <c r="P13" s="9">
        <v>281865510663</v>
      </c>
      <c r="R13" s="9">
        <v>0</v>
      </c>
      <c r="T13" s="9">
        <v>281865510663</v>
      </c>
    </row>
    <row r="14" spans="1:20" ht="21.75" customHeight="1">
      <c r="A14" s="8" t="s">
        <v>167</v>
      </c>
      <c r="E14" s="8" t="s">
        <v>169</v>
      </c>
      <c r="H14" s="10">
        <v>23</v>
      </c>
      <c r="J14" s="9">
        <v>49248120432</v>
      </c>
      <c r="L14" s="9">
        <v>0</v>
      </c>
      <c r="N14" s="9">
        <v>49248120432</v>
      </c>
      <c r="P14" s="9">
        <v>219241927016</v>
      </c>
      <c r="R14" s="9">
        <v>0</v>
      </c>
      <c r="T14" s="9">
        <v>219241927016</v>
      </c>
    </row>
    <row r="15" spans="1:20" ht="21.75" customHeight="1">
      <c r="A15" s="8" t="s">
        <v>183</v>
      </c>
      <c r="E15" s="8" t="s">
        <v>185</v>
      </c>
      <c r="H15" s="10">
        <v>23</v>
      </c>
      <c r="J15" s="9">
        <v>21729931190</v>
      </c>
      <c r="L15" s="9">
        <v>0</v>
      </c>
      <c r="N15" s="9">
        <v>21729931190</v>
      </c>
      <c r="P15" s="9">
        <v>37274701750</v>
      </c>
      <c r="R15" s="9">
        <v>0</v>
      </c>
      <c r="T15" s="9">
        <v>37274701750</v>
      </c>
    </row>
    <row r="16" spans="1:20" ht="21.75" customHeight="1">
      <c r="A16" s="8" t="s">
        <v>164</v>
      </c>
      <c r="E16" s="8" t="s">
        <v>166</v>
      </c>
      <c r="H16" s="10">
        <v>23</v>
      </c>
      <c r="J16" s="9">
        <v>4745573940</v>
      </c>
      <c r="L16" s="9">
        <v>0</v>
      </c>
      <c r="N16" s="9">
        <v>4745573940</v>
      </c>
      <c r="P16" s="9">
        <v>25532645693</v>
      </c>
      <c r="R16" s="9">
        <v>0</v>
      </c>
      <c r="T16" s="9">
        <v>25532645693</v>
      </c>
    </row>
    <row r="17" spans="1:20" ht="21.75" customHeight="1">
      <c r="A17" s="8" t="s">
        <v>161</v>
      </c>
      <c r="E17" s="8" t="s">
        <v>163</v>
      </c>
      <c r="H17" s="10">
        <v>23</v>
      </c>
      <c r="J17" s="9">
        <v>19760043652</v>
      </c>
      <c r="L17" s="9">
        <v>0</v>
      </c>
      <c r="N17" s="9">
        <v>19760043652</v>
      </c>
      <c r="P17" s="9">
        <v>107562959298</v>
      </c>
      <c r="R17" s="9">
        <v>0</v>
      </c>
      <c r="T17" s="9">
        <v>107562959298</v>
      </c>
    </row>
    <row r="18" spans="1:20" ht="21.75" customHeight="1">
      <c r="A18" s="8" t="s">
        <v>156</v>
      </c>
      <c r="E18" s="8" t="s">
        <v>158</v>
      </c>
      <c r="H18" s="10">
        <v>23</v>
      </c>
      <c r="J18" s="9">
        <v>28947591076</v>
      </c>
      <c r="L18" s="9">
        <v>0</v>
      </c>
      <c r="N18" s="9">
        <v>28947591076</v>
      </c>
      <c r="P18" s="9">
        <v>154299932987</v>
      </c>
      <c r="R18" s="9">
        <v>0</v>
      </c>
      <c r="T18" s="9">
        <v>154299932987</v>
      </c>
    </row>
    <row r="19" spans="1:20" ht="21.75" customHeight="1">
      <c r="A19" s="8" t="s">
        <v>159</v>
      </c>
      <c r="E19" s="8" t="s">
        <v>160</v>
      </c>
      <c r="H19" s="10">
        <v>23</v>
      </c>
      <c r="J19" s="9">
        <v>339957202992</v>
      </c>
      <c r="L19" s="9">
        <v>0</v>
      </c>
      <c r="N19" s="9">
        <v>339957202992</v>
      </c>
      <c r="P19" s="9">
        <v>1653623886803</v>
      </c>
      <c r="R19" s="9">
        <v>0</v>
      </c>
      <c r="T19" s="9">
        <v>1653623886803</v>
      </c>
    </row>
    <row r="20" spans="1:20" ht="21.75" customHeight="1">
      <c r="A20" s="8" t="s">
        <v>153</v>
      </c>
      <c r="E20" s="8" t="s">
        <v>155</v>
      </c>
      <c r="H20" s="10">
        <v>23</v>
      </c>
      <c r="J20" s="9">
        <v>46506391821</v>
      </c>
      <c r="L20" s="9">
        <v>0</v>
      </c>
      <c r="N20" s="9">
        <v>46506391821</v>
      </c>
      <c r="P20" s="9">
        <v>117746436503</v>
      </c>
      <c r="R20" s="9">
        <v>0</v>
      </c>
      <c r="T20" s="9">
        <v>117746436503</v>
      </c>
    </row>
    <row r="21" spans="1:20" ht="21.75" customHeight="1">
      <c r="A21" s="8" t="s">
        <v>149</v>
      </c>
      <c r="E21" s="8" t="s">
        <v>150</v>
      </c>
      <c r="H21" s="10">
        <v>23</v>
      </c>
      <c r="J21" s="9">
        <v>2099045857</v>
      </c>
      <c r="L21" s="9">
        <v>0</v>
      </c>
      <c r="N21" s="9">
        <v>2099045857</v>
      </c>
      <c r="P21" s="9">
        <v>10808503887</v>
      </c>
      <c r="R21" s="9">
        <v>0</v>
      </c>
      <c r="T21" s="9">
        <v>10808503887</v>
      </c>
    </row>
    <row r="22" spans="1:20" ht="21.75" customHeight="1">
      <c r="A22" s="8" t="s">
        <v>146</v>
      </c>
      <c r="E22" s="8" t="s">
        <v>148</v>
      </c>
      <c r="H22" s="10">
        <v>23</v>
      </c>
      <c r="J22" s="9">
        <v>2328543598</v>
      </c>
      <c r="L22" s="9">
        <v>0</v>
      </c>
      <c r="N22" s="9">
        <v>2328543598</v>
      </c>
      <c r="P22" s="9">
        <v>11999451035</v>
      </c>
      <c r="R22" s="9">
        <v>0</v>
      </c>
      <c r="T22" s="9">
        <v>11999451035</v>
      </c>
    </row>
    <row r="23" spans="1:20" ht="21.75" customHeight="1">
      <c r="A23" s="8" t="s">
        <v>151</v>
      </c>
      <c r="E23" s="8" t="s">
        <v>152</v>
      </c>
      <c r="H23" s="10">
        <v>23</v>
      </c>
      <c r="J23" s="9">
        <v>6765974353</v>
      </c>
      <c r="L23" s="9">
        <v>0</v>
      </c>
      <c r="N23" s="9">
        <v>6765974353</v>
      </c>
      <c r="P23" s="9">
        <v>34649180124</v>
      </c>
      <c r="R23" s="9">
        <v>0</v>
      </c>
      <c r="T23" s="9">
        <v>34649180124</v>
      </c>
    </row>
    <row r="24" spans="1:20" ht="21.75" customHeight="1">
      <c r="A24" s="8" t="s">
        <v>143</v>
      </c>
      <c r="E24" s="8" t="s">
        <v>145</v>
      </c>
      <c r="H24" s="10">
        <v>23</v>
      </c>
      <c r="J24" s="9">
        <v>12529320085</v>
      </c>
      <c r="L24" s="9">
        <v>0</v>
      </c>
      <c r="N24" s="9">
        <v>12529320085</v>
      </c>
      <c r="P24" s="9">
        <v>62486413681</v>
      </c>
      <c r="R24" s="9">
        <v>0</v>
      </c>
      <c r="T24" s="9">
        <v>62486413681</v>
      </c>
    </row>
    <row r="25" spans="1:20" ht="21.75" customHeight="1">
      <c r="A25" s="8" t="s">
        <v>189</v>
      </c>
      <c r="E25" s="8" t="s">
        <v>194</v>
      </c>
      <c r="H25" s="10">
        <v>23</v>
      </c>
      <c r="J25" s="9">
        <v>225909673885</v>
      </c>
      <c r="L25" s="9">
        <v>0</v>
      </c>
      <c r="N25" s="9">
        <v>225909673885</v>
      </c>
      <c r="P25" s="9">
        <v>1191922552129</v>
      </c>
      <c r="R25" s="9">
        <v>0</v>
      </c>
      <c r="T25" s="9">
        <v>1191922552129</v>
      </c>
    </row>
    <row r="26" spans="1:20" ht="21.75" customHeight="1">
      <c r="A26" s="8" t="s">
        <v>195</v>
      </c>
      <c r="E26" s="8" t="s">
        <v>194</v>
      </c>
      <c r="H26" s="10">
        <v>23</v>
      </c>
      <c r="J26" s="9">
        <v>198362235712</v>
      </c>
      <c r="L26" s="9">
        <v>0</v>
      </c>
      <c r="N26" s="9">
        <v>198362235712</v>
      </c>
      <c r="P26" s="9">
        <v>972407574000</v>
      </c>
      <c r="R26" s="9">
        <v>0</v>
      </c>
      <c r="T26" s="9">
        <v>972407574000</v>
      </c>
    </row>
    <row r="27" spans="1:20" ht="21.75" customHeight="1">
      <c r="A27" s="8" t="s">
        <v>113</v>
      </c>
      <c r="E27" s="8" t="s">
        <v>115</v>
      </c>
      <c r="H27" s="10">
        <v>23</v>
      </c>
      <c r="J27" s="9">
        <v>20217945300</v>
      </c>
      <c r="L27" s="9">
        <v>0</v>
      </c>
      <c r="N27" s="9">
        <v>20217945300</v>
      </c>
      <c r="P27" s="9">
        <v>98245270253</v>
      </c>
      <c r="R27" s="9">
        <v>0</v>
      </c>
      <c r="T27" s="9">
        <v>98245270253</v>
      </c>
    </row>
    <row r="28" spans="1:20" ht="21.75" customHeight="1">
      <c r="A28" s="8" t="s">
        <v>140</v>
      </c>
      <c r="E28" s="8" t="s">
        <v>142</v>
      </c>
      <c r="H28" s="10">
        <v>23</v>
      </c>
      <c r="J28" s="9">
        <v>101000869</v>
      </c>
      <c r="L28" s="9">
        <v>0</v>
      </c>
      <c r="N28" s="9">
        <v>101000869</v>
      </c>
      <c r="P28" s="9">
        <v>480411714</v>
      </c>
      <c r="R28" s="9">
        <v>0</v>
      </c>
      <c r="T28" s="9">
        <v>480411714</v>
      </c>
    </row>
    <row r="29" spans="1:20" ht="21.75" customHeight="1">
      <c r="A29" s="8" t="s">
        <v>116</v>
      </c>
      <c r="E29" s="8" t="s">
        <v>118</v>
      </c>
      <c r="H29" s="10">
        <v>23</v>
      </c>
      <c r="J29" s="9">
        <v>140256828590</v>
      </c>
      <c r="L29" s="9">
        <v>0</v>
      </c>
      <c r="N29" s="9">
        <v>140256828590</v>
      </c>
      <c r="P29" s="9">
        <v>240591256750</v>
      </c>
      <c r="R29" s="9">
        <v>0</v>
      </c>
      <c r="T29" s="9">
        <v>240591256750</v>
      </c>
    </row>
    <row r="30" spans="1:20" ht="21.75" customHeight="1">
      <c r="A30" s="8" t="s">
        <v>186</v>
      </c>
      <c r="E30" s="8" t="s">
        <v>188</v>
      </c>
      <c r="H30" s="10">
        <v>23</v>
      </c>
      <c r="J30" s="9">
        <v>16962711276</v>
      </c>
      <c r="L30" s="9">
        <v>0</v>
      </c>
      <c r="N30" s="9">
        <v>16962711276</v>
      </c>
      <c r="P30" s="9">
        <v>79994606866</v>
      </c>
      <c r="R30" s="9">
        <v>0</v>
      </c>
      <c r="T30" s="9">
        <v>79994606866</v>
      </c>
    </row>
    <row r="31" spans="1:20" ht="21.75" customHeight="1">
      <c r="A31" s="8" t="s">
        <v>137</v>
      </c>
      <c r="E31" s="8" t="s">
        <v>139</v>
      </c>
      <c r="H31" s="10">
        <v>23</v>
      </c>
      <c r="J31" s="9">
        <v>7326008016</v>
      </c>
      <c r="L31" s="9">
        <v>0</v>
      </c>
      <c r="N31" s="9">
        <v>7326008016</v>
      </c>
      <c r="P31" s="9">
        <v>27079065252</v>
      </c>
      <c r="R31" s="9">
        <v>0</v>
      </c>
      <c r="T31" s="9">
        <v>27079065252</v>
      </c>
    </row>
    <row r="32" spans="1:20" ht="21.75" customHeight="1">
      <c r="A32" s="8" t="s">
        <v>134</v>
      </c>
      <c r="E32" s="8" t="s">
        <v>136</v>
      </c>
      <c r="H32" s="10">
        <v>23</v>
      </c>
      <c r="J32" s="9">
        <v>29208319583</v>
      </c>
      <c r="L32" s="9">
        <v>0</v>
      </c>
      <c r="N32" s="9">
        <v>29208319583</v>
      </c>
      <c r="P32" s="9">
        <v>151851518769</v>
      </c>
      <c r="R32" s="9">
        <v>0</v>
      </c>
      <c r="T32" s="9">
        <v>151851518769</v>
      </c>
    </row>
    <row r="33" spans="1:20" ht="21.75" customHeight="1">
      <c r="A33" s="8" t="s">
        <v>125</v>
      </c>
      <c r="E33" s="8" t="s">
        <v>127</v>
      </c>
      <c r="H33" s="10">
        <v>23</v>
      </c>
      <c r="J33" s="9">
        <v>90635685</v>
      </c>
      <c r="L33" s="9">
        <v>0</v>
      </c>
      <c r="N33" s="9">
        <v>90635685</v>
      </c>
      <c r="P33" s="9">
        <v>483085114</v>
      </c>
      <c r="R33" s="9">
        <v>0</v>
      </c>
      <c r="T33" s="9">
        <v>483085114</v>
      </c>
    </row>
    <row r="34" spans="1:20" ht="21.75" customHeight="1">
      <c r="A34" s="8" t="s">
        <v>119</v>
      </c>
      <c r="E34" s="8" t="s">
        <v>121</v>
      </c>
      <c r="H34" s="10">
        <v>2</v>
      </c>
      <c r="J34" s="9">
        <v>35207231760</v>
      </c>
      <c r="L34" s="9">
        <v>0</v>
      </c>
      <c r="N34" s="9">
        <v>35207231760</v>
      </c>
      <c r="P34" s="9">
        <v>60768896220</v>
      </c>
      <c r="R34" s="9">
        <v>0</v>
      </c>
      <c r="T34" s="9">
        <v>60768896220</v>
      </c>
    </row>
    <row r="35" spans="1:20" ht="21.75" customHeight="1">
      <c r="A35" s="8" t="s">
        <v>131</v>
      </c>
      <c r="E35" s="8" t="s">
        <v>133</v>
      </c>
      <c r="H35" s="10">
        <v>20.5</v>
      </c>
      <c r="J35" s="9">
        <v>79683564251</v>
      </c>
      <c r="L35" s="9">
        <v>0</v>
      </c>
      <c r="N35" s="9">
        <v>79683564251</v>
      </c>
      <c r="P35" s="9">
        <v>148590817751</v>
      </c>
      <c r="R35" s="9">
        <v>0</v>
      </c>
      <c r="T35" s="9">
        <v>148590817751</v>
      </c>
    </row>
    <row r="36" spans="1:20" ht="21.75" customHeight="1">
      <c r="A36" s="11" t="s">
        <v>128</v>
      </c>
      <c r="E36" s="8" t="s">
        <v>130</v>
      </c>
      <c r="H36" s="10">
        <v>18</v>
      </c>
      <c r="J36" s="13">
        <v>3597878319</v>
      </c>
      <c r="L36" s="13">
        <v>0</v>
      </c>
      <c r="N36" s="13">
        <v>3597878319</v>
      </c>
      <c r="P36" s="13">
        <v>16420336721</v>
      </c>
      <c r="R36" s="13">
        <v>0</v>
      </c>
      <c r="T36" s="13">
        <v>16420336721</v>
      </c>
    </row>
    <row r="37" spans="1:20" ht="21.75" customHeight="1">
      <c r="A37" s="15" t="s">
        <v>38</v>
      </c>
      <c r="C37" s="9"/>
      <c r="E37" s="9"/>
      <c r="H37" s="9"/>
      <c r="J37" s="16">
        <f>SUM(J8:J36)</f>
        <v>1942853422504</v>
      </c>
      <c r="L37" s="16">
        <v>0</v>
      </c>
      <c r="N37" s="16">
        <f>SUM(N8:N36)</f>
        <v>1942853422504</v>
      </c>
      <c r="P37" s="16">
        <f>SUM(P8:P36)</f>
        <v>7929062818826</v>
      </c>
      <c r="R37" s="16">
        <v>0</v>
      </c>
      <c r="T37" s="16">
        <f>SUM(T8:T36)</f>
        <v>7929062818826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1"/>
  <sheetViews>
    <sheetView rightToLeft="1" workbookViewId="0">
      <selection activeCell="I18" sqref="I18"/>
    </sheetView>
  </sheetViews>
  <sheetFormatPr defaultRowHeight="12.75"/>
  <cols>
    <col min="1" max="1" width="39.7109375" bestFit="1" customWidth="1"/>
    <col min="2" max="2" width="1.28515625" customWidth="1"/>
    <col min="3" max="3" width="17.5703125" bestFit="1" customWidth="1"/>
    <col min="4" max="4" width="1.28515625" customWidth="1"/>
    <col min="5" max="5" width="13.7109375" bestFit="1" customWidth="1"/>
    <col min="6" max="6" width="1.28515625" customWidth="1"/>
    <col min="7" max="7" width="17.71093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18.85546875" bestFit="1" customWidth="1"/>
    <col min="14" max="14" width="0.28515625" customWidth="1"/>
  </cols>
  <sheetData>
    <row r="1" spans="1:13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4.45" customHeight="1"/>
    <row r="5" spans="1:13" ht="14.45" customHeight="1">
      <c r="A5" s="63" t="s">
        <v>322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ht="14.45" customHeight="1">
      <c r="A6" s="59" t="s">
        <v>232</v>
      </c>
      <c r="C6" s="59" t="s">
        <v>248</v>
      </c>
      <c r="D6" s="59"/>
      <c r="E6" s="59"/>
      <c r="F6" s="59"/>
      <c r="G6" s="59"/>
      <c r="I6" s="59" t="s">
        <v>249</v>
      </c>
      <c r="J6" s="59"/>
      <c r="K6" s="59"/>
      <c r="L6" s="59"/>
      <c r="M6" s="59"/>
    </row>
    <row r="7" spans="1:13" ht="29.1" customHeight="1">
      <c r="A7" s="59"/>
      <c r="C7" s="18" t="s">
        <v>320</v>
      </c>
      <c r="D7" s="3"/>
      <c r="E7" s="18" t="s">
        <v>306</v>
      </c>
      <c r="F7" s="3"/>
      <c r="G7" s="18" t="s">
        <v>321</v>
      </c>
      <c r="I7" s="18" t="s">
        <v>320</v>
      </c>
      <c r="J7" s="3"/>
      <c r="K7" s="18" t="s">
        <v>306</v>
      </c>
      <c r="L7" s="3"/>
      <c r="M7" s="18" t="s">
        <v>321</v>
      </c>
    </row>
    <row r="8" spans="1:13" ht="21.75" customHeight="1">
      <c r="A8" s="5" t="s">
        <v>213</v>
      </c>
      <c r="C8" s="6">
        <v>115570865929</v>
      </c>
      <c r="E8" s="6">
        <v>-30652597</v>
      </c>
      <c r="G8" s="6">
        <v>115601518526</v>
      </c>
      <c r="I8" s="6">
        <v>1015741118230</v>
      </c>
      <c r="K8" s="6">
        <v>627373882</v>
      </c>
      <c r="M8" s="6">
        <v>1015113744348</v>
      </c>
    </row>
    <row r="9" spans="1:13" ht="21.75" customHeight="1">
      <c r="A9" s="8" t="s">
        <v>215</v>
      </c>
      <c r="C9" s="9">
        <v>477520295094</v>
      </c>
      <c r="E9" s="9">
        <v>0</v>
      </c>
      <c r="G9" s="9">
        <v>477520295094</v>
      </c>
      <c r="I9" s="9">
        <v>3038926883665</v>
      </c>
      <c r="K9" s="9">
        <v>0</v>
      </c>
      <c r="M9" s="9">
        <v>3038926883665</v>
      </c>
    </row>
    <row r="10" spans="1:13" ht="21.75" customHeight="1">
      <c r="A10" s="8" t="s">
        <v>217</v>
      </c>
      <c r="C10" s="9">
        <v>64309493475</v>
      </c>
      <c r="E10" s="9">
        <v>0</v>
      </c>
      <c r="G10" s="9">
        <v>64309493475</v>
      </c>
      <c r="I10" s="9">
        <v>835052767407</v>
      </c>
      <c r="K10" s="9">
        <v>0</v>
      </c>
      <c r="M10" s="9">
        <v>835052767407</v>
      </c>
    </row>
    <row r="11" spans="1:13" ht="21.75" customHeight="1">
      <c r="A11" s="8" t="s">
        <v>218</v>
      </c>
      <c r="C11" s="9">
        <v>91762737</v>
      </c>
      <c r="E11" s="9">
        <v>0</v>
      </c>
      <c r="G11" s="9">
        <v>91762737</v>
      </c>
      <c r="I11" s="9">
        <v>91957548</v>
      </c>
      <c r="K11" s="9">
        <v>0</v>
      </c>
      <c r="M11" s="9">
        <v>91957548</v>
      </c>
    </row>
    <row r="12" spans="1:13" ht="21.75" customHeight="1">
      <c r="A12" s="8" t="s">
        <v>219</v>
      </c>
      <c r="C12" s="9">
        <v>779791537529</v>
      </c>
      <c r="E12" s="9">
        <v>635434194</v>
      </c>
      <c r="G12" s="9">
        <v>779156103335</v>
      </c>
      <c r="I12" s="9">
        <v>3905633628542</v>
      </c>
      <c r="K12" s="9">
        <v>3273045139</v>
      </c>
      <c r="M12" s="9">
        <v>3902360583403</v>
      </c>
    </row>
    <row r="13" spans="1:13" ht="21.75" customHeight="1">
      <c r="A13" s="8" t="s">
        <v>220</v>
      </c>
      <c r="C13" s="9">
        <v>2090</v>
      </c>
      <c r="E13" s="9">
        <v>0</v>
      </c>
      <c r="G13" s="9">
        <v>2090</v>
      </c>
      <c r="I13" s="9">
        <v>10234</v>
      </c>
      <c r="K13" s="9">
        <v>0</v>
      </c>
      <c r="M13" s="9">
        <v>10234</v>
      </c>
    </row>
    <row r="14" spans="1:13" ht="21.75" customHeight="1">
      <c r="A14" s="8" t="s">
        <v>221</v>
      </c>
      <c r="C14" s="9">
        <v>1200880</v>
      </c>
      <c r="E14" s="9">
        <v>0</v>
      </c>
      <c r="G14" s="9">
        <v>1200880</v>
      </c>
      <c r="I14" s="9">
        <v>5052525</v>
      </c>
      <c r="K14" s="9">
        <v>0</v>
      </c>
      <c r="M14" s="9">
        <v>5052525</v>
      </c>
    </row>
    <row r="15" spans="1:13" ht="21.75" customHeight="1">
      <c r="A15" s="8" t="s">
        <v>223</v>
      </c>
      <c r="C15" s="9">
        <v>673697397257</v>
      </c>
      <c r="E15" s="9">
        <v>-879723254</v>
      </c>
      <c r="G15" s="9">
        <v>674577120511</v>
      </c>
      <c r="I15" s="9">
        <v>981560499401</v>
      </c>
      <c r="K15" s="9">
        <v>18337024</v>
      </c>
      <c r="M15" s="9">
        <v>981542162377</v>
      </c>
    </row>
    <row r="16" spans="1:13" ht="21.75" customHeight="1">
      <c r="A16" s="8" t="s">
        <v>225</v>
      </c>
      <c r="C16" s="9">
        <v>13313</v>
      </c>
      <c r="E16" s="9">
        <v>0</v>
      </c>
      <c r="G16" s="9">
        <v>13313</v>
      </c>
      <c r="I16" s="9">
        <v>78012</v>
      </c>
      <c r="K16" s="9">
        <v>0</v>
      </c>
      <c r="M16" s="9">
        <v>78012</v>
      </c>
    </row>
    <row r="17" spans="1:13" ht="21.75" customHeight="1">
      <c r="A17" s="8" t="s">
        <v>226</v>
      </c>
      <c r="C17" s="9">
        <v>486147285019</v>
      </c>
      <c r="E17" s="9">
        <v>0</v>
      </c>
      <c r="G17" s="9">
        <v>486147285019</v>
      </c>
      <c r="I17" s="9">
        <v>2112022142641</v>
      </c>
      <c r="K17" s="9">
        <v>0</v>
      </c>
      <c r="M17" s="9">
        <v>2112022142641</v>
      </c>
    </row>
    <row r="18" spans="1:13" ht="21.75" customHeight="1">
      <c r="A18" s="8" t="s">
        <v>227</v>
      </c>
      <c r="C18" s="9">
        <v>280554</v>
      </c>
      <c r="E18" s="9">
        <v>0</v>
      </c>
      <c r="G18" s="9">
        <v>280554</v>
      </c>
      <c r="I18" s="9">
        <v>46685787523</v>
      </c>
      <c r="K18" s="9">
        <v>0</v>
      </c>
      <c r="M18" s="9">
        <v>46685787523</v>
      </c>
    </row>
    <row r="19" spans="1:13" ht="21.75" customHeight="1">
      <c r="A19" s="8" t="s">
        <v>228</v>
      </c>
      <c r="C19" s="9">
        <v>247338131173</v>
      </c>
      <c r="E19" s="9">
        <v>1643030510</v>
      </c>
      <c r="G19" s="9">
        <v>245695100663</v>
      </c>
      <c r="I19" s="9">
        <v>249358188596</v>
      </c>
      <c r="K19" s="9">
        <v>1644733442</v>
      </c>
      <c r="M19" s="9">
        <v>247713455154</v>
      </c>
    </row>
    <row r="20" spans="1:13" ht="21.75" customHeight="1" thickBot="1">
      <c r="A20" s="15" t="s">
        <v>38</v>
      </c>
      <c r="C20" s="16">
        <f>SUM(C8:C19)</f>
        <v>2844468265050</v>
      </c>
      <c r="E20" s="16">
        <f>SUM(E8:E19)</f>
        <v>1368088853</v>
      </c>
      <c r="G20" s="16">
        <f>SUM(G8:G19)</f>
        <v>2843100176197</v>
      </c>
      <c r="I20" s="16">
        <f>SUM(I8:I19)</f>
        <v>12185078114324</v>
      </c>
      <c r="K20" s="16">
        <f>SUM(K8:K19)</f>
        <v>5563489487</v>
      </c>
      <c r="M20" s="16">
        <f>SUM(M8:M19)</f>
        <v>12179514624837</v>
      </c>
    </row>
    <row r="21" spans="1:13" ht="13.5" thickTop="1"/>
  </sheetData>
  <autoFilter ref="A7:M20" xr:uid="{00000000-0001-0000-1100-000000000000}"/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topLeftCell="A16" workbookViewId="0">
      <selection activeCell="I8" sqref="I8"/>
    </sheetView>
  </sheetViews>
  <sheetFormatPr defaultRowHeight="12.75"/>
  <cols>
    <col min="1" max="1" width="28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7.7109375" customWidth="1"/>
    <col min="18" max="18" width="6.85546875" customWidth="1"/>
    <col min="19" max="19" width="0.28515625" customWidth="1"/>
  </cols>
  <sheetData>
    <row r="1" spans="1:18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8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ht="14.45" customHeight="1"/>
    <row r="5" spans="1:18" ht="14.45" customHeight="1">
      <c r="A5" s="63" t="s">
        <v>323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18" ht="14.45" customHeight="1">
      <c r="A6" s="59" t="s">
        <v>232</v>
      </c>
      <c r="C6" s="59" t="s">
        <v>248</v>
      </c>
      <c r="D6" s="59"/>
      <c r="E6" s="59"/>
      <c r="F6" s="59"/>
      <c r="G6" s="59"/>
      <c r="H6" s="59"/>
      <c r="I6" s="59"/>
      <c r="K6" s="59" t="s">
        <v>249</v>
      </c>
      <c r="L6" s="59"/>
      <c r="M6" s="59"/>
      <c r="N6" s="59"/>
      <c r="O6" s="59"/>
      <c r="P6" s="59"/>
      <c r="Q6" s="59"/>
      <c r="R6" s="59"/>
    </row>
    <row r="7" spans="1:18" ht="21">
      <c r="A7" s="59"/>
      <c r="C7" s="18" t="s">
        <v>13</v>
      </c>
      <c r="D7" s="3"/>
      <c r="E7" s="18" t="s">
        <v>324</v>
      </c>
      <c r="F7" s="3"/>
      <c r="G7" s="53" t="s">
        <v>325</v>
      </c>
      <c r="H7" s="3"/>
      <c r="I7" s="18" t="s">
        <v>326</v>
      </c>
      <c r="K7" s="18" t="s">
        <v>13</v>
      </c>
      <c r="L7" s="3"/>
      <c r="M7" s="18" t="s">
        <v>324</v>
      </c>
      <c r="N7" s="3"/>
      <c r="O7" s="53" t="s">
        <v>325</v>
      </c>
      <c r="P7" s="3"/>
      <c r="Q7" s="74" t="s">
        <v>326</v>
      </c>
      <c r="R7" s="74"/>
    </row>
    <row r="8" spans="1:18" ht="21.75" customHeight="1">
      <c r="A8" s="5" t="s">
        <v>27</v>
      </c>
      <c r="C8" s="6">
        <v>24427180</v>
      </c>
      <c r="E8" s="6">
        <v>38717080300</v>
      </c>
      <c r="G8" s="9">
        <f>E8-I8</f>
        <v>29279936341</v>
      </c>
      <c r="I8" s="6">
        <v>9437143959</v>
      </c>
      <c r="K8" s="6">
        <v>24427181</v>
      </c>
      <c r="M8" s="6">
        <v>38717080301</v>
      </c>
      <c r="O8" s="9">
        <f>M8-Q8</f>
        <v>29279937540</v>
      </c>
      <c r="Q8" s="64">
        <v>9437142761</v>
      </c>
      <c r="R8" s="64"/>
    </row>
    <row r="9" spans="1:18" ht="21.75" customHeight="1">
      <c r="A9" s="8" t="s">
        <v>26</v>
      </c>
      <c r="C9" s="9">
        <v>3933785</v>
      </c>
      <c r="E9" s="9">
        <v>57809011404</v>
      </c>
      <c r="G9" s="9">
        <f t="shared" ref="G9:G29" si="0">E9-I9</f>
        <v>27386091923</v>
      </c>
      <c r="I9" s="9">
        <v>30422919481</v>
      </c>
      <c r="K9" s="9">
        <v>3933785</v>
      </c>
      <c r="M9" s="9">
        <v>57809011404</v>
      </c>
      <c r="O9" s="9">
        <f t="shared" ref="O9:O29" si="1">M9-Q9</f>
        <v>27386091923</v>
      </c>
      <c r="Q9" s="65">
        <v>30422919481</v>
      </c>
      <c r="R9" s="65"/>
    </row>
    <row r="10" spans="1:18" ht="21.75" customHeight="1">
      <c r="A10" s="8" t="s">
        <v>36</v>
      </c>
      <c r="C10" s="9">
        <v>1707960</v>
      </c>
      <c r="E10" s="9">
        <v>20404880176</v>
      </c>
      <c r="G10" s="9">
        <f t="shared" si="0"/>
        <v>18794413406</v>
      </c>
      <c r="I10" s="9">
        <v>1610466770</v>
      </c>
      <c r="K10" s="9">
        <v>1707960</v>
      </c>
      <c r="M10" s="9">
        <v>20404880176</v>
      </c>
      <c r="O10" s="9">
        <f t="shared" si="1"/>
        <v>18794413406</v>
      </c>
      <c r="Q10" s="65">
        <v>1610466770</v>
      </c>
      <c r="R10" s="65"/>
    </row>
    <row r="11" spans="1:18" ht="21.75" customHeight="1">
      <c r="A11" s="8" t="s">
        <v>77</v>
      </c>
      <c r="C11" s="9">
        <v>75461033</v>
      </c>
      <c r="E11" s="9">
        <v>5148658272966</v>
      </c>
      <c r="G11" s="9">
        <f t="shared" si="0"/>
        <v>5132762179695</v>
      </c>
      <c r="I11" s="9">
        <v>15896093271</v>
      </c>
      <c r="K11" s="9">
        <v>161775346</v>
      </c>
      <c r="M11" s="9">
        <v>11371672360293</v>
      </c>
      <c r="O11" s="9">
        <f t="shared" si="1"/>
        <v>10848953432862</v>
      </c>
      <c r="Q11" s="65">
        <v>522718927431</v>
      </c>
      <c r="R11" s="65"/>
    </row>
    <row r="12" spans="1:18" ht="21.75" customHeight="1">
      <c r="A12" s="8" t="s">
        <v>29</v>
      </c>
      <c r="C12" s="9">
        <v>1400000</v>
      </c>
      <c r="E12" s="9">
        <v>105943082329</v>
      </c>
      <c r="G12" s="9">
        <f t="shared" si="0"/>
        <v>71491948360</v>
      </c>
      <c r="I12" s="9">
        <v>34451133969</v>
      </c>
      <c r="K12" s="9">
        <v>1400000</v>
      </c>
      <c r="M12" s="9">
        <v>105943082329</v>
      </c>
      <c r="O12" s="9">
        <f t="shared" si="1"/>
        <v>71491948360</v>
      </c>
      <c r="Q12" s="65">
        <v>34451133969</v>
      </c>
      <c r="R12" s="65"/>
    </row>
    <row r="13" spans="1:18" ht="21.75" customHeight="1">
      <c r="A13" s="8" t="s">
        <v>25</v>
      </c>
      <c r="C13" s="9">
        <v>213760</v>
      </c>
      <c r="E13" s="9">
        <v>2765883690</v>
      </c>
      <c r="G13" s="9">
        <f t="shared" si="0"/>
        <v>1749613770</v>
      </c>
      <c r="I13" s="9">
        <v>1016269920</v>
      </c>
      <c r="K13" s="9">
        <v>213760</v>
      </c>
      <c r="M13" s="9">
        <v>2765883690</v>
      </c>
      <c r="O13" s="9">
        <f t="shared" si="1"/>
        <v>1749613770</v>
      </c>
      <c r="Q13" s="65">
        <v>1016269920</v>
      </c>
      <c r="R13" s="65"/>
    </row>
    <row r="14" spans="1:18" ht="21.75" customHeight="1">
      <c r="A14" s="8" t="s">
        <v>92</v>
      </c>
      <c r="C14" s="9">
        <v>1000000</v>
      </c>
      <c r="E14" s="9">
        <v>24714071980</v>
      </c>
      <c r="G14" s="9">
        <f t="shared" si="0"/>
        <v>24243563104</v>
      </c>
      <c r="I14" s="9">
        <v>470508876</v>
      </c>
      <c r="K14" s="9">
        <v>1000000</v>
      </c>
      <c r="M14" s="9">
        <v>24714071980</v>
      </c>
      <c r="O14" s="9">
        <f t="shared" si="1"/>
        <v>24243563104</v>
      </c>
      <c r="Q14" s="65">
        <v>470508876</v>
      </c>
      <c r="R14" s="65"/>
    </row>
    <row r="15" spans="1:18" ht="21.75" customHeight="1">
      <c r="A15" s="8" t="s">
        <v>259</v>
      </c>
      <c r="C15" s="9">
        <v>0</v>
      </c>
      <c r="E15" s="9">
        <v>0</v>
      </c>
      <c r="G15" s="9">
        <f t="shared" si="0"/>
        <v>0</v>
      </c>
      <c r="I15" s="9">
        <v>0</v>
      </c>
      <c r="K15" s="9">
        <v>2000000</v>
      </c>
      <c r="M15" s="9">
        <v>24145803289</v>
      </c>
      <c r="O15" s="9">
        <f t="shared" si="1"/>
        <v>19845400000</v>
      </c>
      <c r="Q15" s="65">
        <v>4300403289</v>
      </c>
      <c r="R15" s="65"/>
    </row>
    <row r="16" spans="1:18" ht="21.75" customHeight="1">
      <c r="A16" s="8" t="s">
        <v>260</v>
      </c>
      <c r="C16" s="9">
        <v>0</v>
      </c>
      <c r="E16" s="9">
        <v>0</v>
      </c>
      <c r="G16" s="9">
        <f t="shared" si="0"/>
        <v>0</v>
      </c>
      <c r="I16" s="9">
        <v>0</v>
      </c>
      <c r="K16" s="9">
        <v>5000000</v>
      </c>
      <c r="M16" s="9">
        <v>54934000271</v>
      </c>
      <c r="O16" s="9">
        <f t="shared" si="1"/>
        <v>50133200000</v>
      </c>
      <c r="Q16" s="65">
        <v>4800800271</v>
      </c>
      <c r="R16" s="65"/>
    </row>
    <row r="17" spans="1:18" ht="21.75" customHeight="1">
      <c r="A17" s="8" t="s">
        <v>24</v>
      </c>
      <c r="C17" s="9">
        <v>0</v>
      </c>
      <c r="E17" s="9">
        <v>0</v>
      </c>
      <c r="G17" s="9">
        <f t="shared" si="0"/>
        <v>0</v>
      </c>
      <c r="I17" s="9">
        <v>0</v>
      </c>
      <c r="K17" s="9">
        <v>1</v>
      </c>
      <c r="M17" s="9">
        <v>1</v>
      </c>
      <c r="O17" s="9">
        <f t="shared" si="1"/>
        <v>3068</v>
      </c>
      <c r="Q17" s="65">
        <v>-3067</v>
      </c>
      <c r="R17" s="65"/>
    </row>
    <row r="18" spans="1:18" ht="21.75" customHeight="1">
      <c r="A18" s="8" t="s">
        <v>261</v>
      </c>
      <c r="C18" s="9">
        <v>0</v>
      </c>
      <c r="E18" s="9">
        <v>0</v>
      </c>
      <c r="G18" s="9">
        <f t="shared" si="0"/>
        <v>0</v>
      </c>
      <c r="I18" s="9">
        <v>0</v>
      </c>
      <c r="K18" s="9">
        <v>3240389</v>
      </c>
      <c r="M18" s="9">
        <v>203891581406</v>
      </c>
      <c r="O18" s="9">
        <f t="shared" si="1"/>
        <v>178057188935</v>
      </c>
      <c r="Q18" s="65">
        <v>25834392471</v>
      </c>
      <c r="R18" s="65"/>
    </row>
    <row r="19" spans="1:18" ht="21.75" customHeight="1">
      <c r="A19" s="8" t="s">
        <v>28</v>
      </c>
      <c r="C19" s="9">
        <v>0</v>
      </c>
      <c r="E19" s="9">
        <v>0</v>
      </c>
      <c r="G19" s="9">
        <f t="shared" si="0"/>
        <v>0</v>
      </c>
      <c r="I19" s="9">
        <v>0</v>
      </c>
      <c r="K19" s="9">
        <v>2</v>
      </c>
      <c r="M19" s="9">
        <v>2</v>
      </c>
      <c r="O19" s="9">
        <f t="shared" si="1"/>
        <v>4249</v>
      </c>
      <c r="Q19" s="65">
        <v>-4247</v>
      </c>
      <c r="R19" s="65"/>
    </row>
    <row r="20" spans="1:18" ht="21.75" customHeight="1">
      <c r="A20" s="8" t="s">
        <v>70</v>
      </c>
      <c r="C20" s="9">
        <v>0</v>
      </c>
      <c r="E20" s="9">
        <v>0</v>
      </c>
      <c r="G20" s="9">
        <f t="shared" si="0"/>
        <v>0</v>
      </c>
      <c r="I20" s="9">
        <v>0</v>
      </c>
      <c r="K20" s="9">
        <v>4088328</v>
      </c>
      <c r="M20" s="9">
        <v>154173172365</v>
      </c>
      <c r="O20" s="9">
        <f t="shared" si="1"/>
        <v>107602037455</v>
      </c>
      <c r="Q20" s="65">
        <v>46571134910</v>
      </c>
      <c r="R20" s="65"/>
    </row>
    <row r="21" spans="1:18" ht="21.75" customHeight="1">
      <c r="A21" s="8" t="s">
        <v>254</v>
      </c>
      <c r="C21" s="9">
        <v>0</v>
      </c>
      <c r="E21" s="9">
        <v>0</v>
      </c>
      <c r="G21" s="9">
        <f t="shared" si="0"/>
        <v>0</v>
      </c>
      <c r="I21" s="9">
        <v>0</v>
      </c>
      <c r="K21" s="9">
        <v>46400000</v>
      </c>
      <c r="M21" s="9">
        <v>146521790693</v>
      </c>
      <c r="O21" s="9">
        <f t="shared" si="1"/>
        <v>134164429792</v>
      </c>
      <c r="Q21" s="65">
        <v>12357360901</v>
      </c>
      <c r="R21" s="65"/>
    </row>
    <row r="22" spans="1:18" ht="21.75" customHeight="1">
      <c r="A22" s="8" t="s">
        <v>20</v>
      </c>
      <c r="C22" s="9">
        <v>0</v>
      </c>
      <c r="E22" s="9">
        <v>0</v>
      </c>
      <c r="G22" s="9">
        <f t="shared" si="0"/>
        <v>0</v>
      </c>
      <c r="I22" s="9">
        <v>0</v>
      </c>
      <c r="K22" s="9">
        <v>1</v>
      </c>
      <c r="M22" s="9">
        <v>1</v>
      </c>
      <c r="O22" s="9">
        <f t="shared" si="1"/>
        <v>867</v>
      </c>
      <c r="Q22" s="65">
        <v>-866</v>
      </c>
      <c r="R22" s="65"/>
    </row>
    <row r="23" spans="1:18" ht="21.75" customHeight="1">
      <c r="A23" s="8" t="s">
        <v>255</v>
      </c>
      <c r="C23" s="9">
        <v>0</v>
      </c>
      <c r="E23" s="9">
        <v>0</v>
      </c>
      <c r="G23" s="9">
        <f t="shared" si="0"/>
        <v>0</v>
      </c>
      <c r="I23" s="9">
        <v>0</v>
      </c>
      <c r="K23" s="9">
        <v>6000000</v>
      </c>
      <c r="M23" s="9">
        <v>97663156865</v>
      </c>
      <c r="O23" s="9">
        <f t="shared" si="1"/>
        <v>92162037600</v>
      </c>
      <c r="Q23" s="65">
        <v>5501119265</v>
      </c>
      <c r="R23" s="65"/>
    </row>
    <row r="24" spans="1:18" ht="21.75" customHeight="1">
      <c r="A24" s="8" t="s">
        <v>131</v>
      </c>
      <c r="C24" s="9">
        <v>5000000</v>
      </c>
      <c r="E24" s="9">
        <v>4153139323320</v>
      </c>
      <c r="G24" s="9">
        <f t="shared" si="0"/>
        <v>4099050000000</v>
      </c>
      <c r="I24" s="9">
        <v>54089323320</v>
      </c>
      <c r="K24" s="9">
        <v>5000000</v>
      </c>
      <c r="M24" s="9">
        <v>4153139323320</v>
      </c>
      <c r="O24" s="9">
        <f t="shared" si="1"/>
        <v>4099050000000</v>
      </c>
      <c r="Q24" s="65">
        <v>54089323320</v>
      </c>
      <c r="R24" s="65"/>
    </row>
    <row r="25" spans="1:18" ht="21.75" customHeight="1">
      <c r="A25" s="8" t="s">
        <v>177</v>
      </c>
      <c r="C25" s="9">
        <v>0</v>
      </c>
      <c r="E25" s="9">
        <v>0</v>
      </c>
      <c r="G25" s="9">
        <f t="shared" si="0"/>
        <v>0</v>
      </c>
      <c r="I25" s="9">
        <v>0</v>
      </c>
      <c r="K25" s="9">
        <v>9485000</v>
      </c>
      <c r="M25" s="9">
        <v>7482116825942</v>
      </c>
      <c r="O25" s="9">
        <f t="shared" si="1"/>
        <v>6582172221691</v>
      </c>
      <c r="Q25" s="65">
        <v>899944604251</v>
      </c>
      <c r="R25" s="65"/>
    </row>
    <row r="26" spans="1:18" ht="21.75" customHeight="1">
      <c r="A26" s="8" t="s">
        <v>159</v>
      </c>
      <c r="C26" s="9">
        <v>0</v>
      </c>
      <c r="E26" s="9">
        <v>0</v>
      </c>
      <c r="G26" s="9">
        <f t="shared" si="0"/>
        <v>0</v>
      </c>
      <c r="I26" s="9">
        <v>0</v>
      </c>
      <c r="K26" s="9">
        <v>6000000</v>
      </c>
      <c r="M26" s="9">
        <v>4668180000000</v>
      </c>
      <c r="O26" s="9">
        <f t="shared" si="1"/>
        <v>4636471619034</v>
      </c>
      <c r="Q26" s="65">
        <v>31708380966</v>
      </c>
      <c r="R26" s="65"/>
    </row>
    <row r="27" spans="1:18" ht="21.75" customHeight="1">
      <c r="A27" s="8" t="s">
        <v>267</v>
      </c>
      <c r="C27" s="9">
        <v>0</v>
      </c>
      <c r="E27" s="9">
        <v>0</v>
      </c>
      <c r="G27" s="9">
        <f t="shared" si="0"/>
        <v>0</v>
      </c>
      <c r="I27" s="9">
        <v>0</v>
      </c>
      <c r="K27" s="9">
        <v>90000</v>
      </c>
      <c r="M27" s="9">
        <v>90000000000</v>
      </c>
      <c r="O27" s="9">
        <f t="shared" si="1"/>
        <v>82449143887</v>
      </c>
      <c r="Q27" s="65">
        <v>7550856113</v>
      </c>
      <c r="R27" s="65"/>
    </row>
    <row r="28" spans="1:18" ht="21.75" customHeight="1">
      <c r="A28" s="8" t="s">
        <v>268</v>
      </c>
      <c r="C28" s="9">
        <v>0</v>
      </c>
      <c r="E28" s="9">
        <v>0</v>
      </c>
      <c r="G28" s="9">
        <f t="shared" si="0"/>
        <v>0</v>
      </c>
      <c r="I28" s="9">
        <v>0</v>
      </c>
      <c r="K28" s="9">
        <v>90000</v>
      </c>
      <c r="M28" s="9">
        <v>90000000000</v>
      </c>
      <c r="O28" s="9">
        <f t="shared" si="1"/>
        <v>84895812787</v>
      </c>
      <c r="Q28" s="65">
        <v>5104187213</v>
      </c>
      <c r="R28" s="65"/>
    </row>
    <row r="29" spans="1:18" ht="21.75" customHeight="1">
      <c r="A29" s="11" t="s">
        <v>269</v>
      </c>
      <c r="C29" s="13">
        <v>0</v>
      </c>
      <c r="E29" s="13">
        <v>0</v>
      </c>
      <c r="G29" s="44">
        <f t="shared" si="0"/>
        <v>0</v>
      </c>
      <c r="I29" s="13">
        <v>0</v>
      </c>
      <c r="K29" s="13">
        <v>90000</v>
      </c>
      <c r="M29" s="13">
        <v>90000000000</v>
      </c>
      <c r="O29" s="44">
        <f t="shared" si="1"/>
        <v>80083430943</v>
      </c>
      <c r="Q29" s="71">
        <v>9916569057</v>
      </c>
      <c r="R29" s="71"/>
    </row>
    <row r="30" spans="1:18" ht="21.75" customHeight="1">
      <c r="A30" s="15" t="s">
        <v>38</v>
      </c>
      <c r="C30" s="16">
        <f>SUM(C8:C29)</f>
        <v>113143718</v>
      </c>
      <c r="E30" s="16">
        <f>SUM(E8:E29)</f>
        <v>9552151606165</v>
      </c>
      <c r="G30" s="43">
        <f>SUM(G8:G29)</f>
        <v>9404757746599</v>
      </c>
      <c r="I30" s="16">
        <f>SUM(I8:I29)</f>
        <v>147393859566</v>
      </c>
      <c r="K30" s="16">
        <f>SUM(K8:K29)</f>
        <v>281941753</v>
      </c>
      <c r="M30" s="16">
        <f>SUM(M8:M29)</f>
        <v>28876792024328</v>
      </c>
      <c r="O30" s="43">
        <f>SUM(O8:O29)</f>
        <v>27168985531273</v>
      </c>
      <c r="Q30" s="70">
        <f>SUM(Q8:R29)</f>
        <v>1707806493055</v>
      </c>
      <c r="R30" s="70"/>
    </row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30:R30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2"/>
  <sheetViews>
    <sheetView rightToLeft="1" topLeftCell="A61" workbookViewId="0">
      <selection activeCell="M82" sqref="M82"/>
    </sheetView>
  </sheetViews>
  <sheetFormatPr defaultRowHeight="12.75"/>
  <cols>
    <col min="1" max="1" width="30.140625" bestFit="1" customWidth="1"/>
    <col min="2" max="2" width="1.28515625" customWidth="1"/>
    <col min="3" max="3" width="13.7109375" bestFit="1" customWidth="1"/>
    <col min="4" max="4" width="1.28515625" customWidth="1"/>
    <col min="5" max="5" width="19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8.85546875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9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8" ht="21.75" customHeight="1">
      <c r="A2" s="54" t="s">
        <v>229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ht="21.7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ht="14.45" customHeight="1"/>
    <row r="5" spans="1:18" ht="14.45" customHeight="1">
      <c r="A5" s="63" t="s">
        <v>327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18" ht="14.45" customHeight="1">
      <c r="A6" s="59" t="s">
        <v>232</v>
      </c>
      <c r="C6" s="59" t="s">
        <v>248</v>
      </c>
      <c r="D6" s="59"/>
      <c r="E6" s="59"/>
      <c r="F6" s="59"/>
      <c r="G6" s="59"/>
      <c r="H6" s="59"/>
      <c r="I6" s="59"/>
      <c r="K6" s="59" t="s">
        <v>249</v>
      </c>
      <c r="L6" s="59"/>
      <c r="M6" s="59"/>
      <c r="N6" s="59"/>
      <c r="O6" s="59"/>
      <c r="P6" s="59"/>
      <c r="Q6" s="59"/>
      <c r="R6" s="59"/>
    </row>
    <row r="7" spans="1:18" ht="41.25" customHeight="1">
      <c r="A7" s="59"/>
      <c r="C7" s="18" t="s">
        <v>13</v>
      </c>
      <c r="D7" s="3"/>
      <c r="E7" s="18" t="s">
        <v>15</v>
      </c>
      <c r="F7" s="3"/>
      <c r="G7" s="53" t="s">
        <v>325</v>
      </c>
      <c r="H7" s="3"/>
      <c r="I7" s="18" t="s">
        <v>328</v>
      </c>
      <c r="K7" s="18" t="s">
        <v>13</v>
      </c>
      <c r="L7" s="3"/>
      <c r="M7" s="18" t="s">
        <v>15</v>
      </c>
      <c r="N7" s="3"/>
      <c r="O7" s="53" t="s">
        <v>325</v>
      </c>
      <c r="P7" s="3"/>
      <c r="Q7" s="74" t="s">
        <v>328</v>
      </c>
      <c r="R7" s="74"/>
    </row>
    <row r="8" spans="1:18" ht="21.75" customHeight="1">
      <c r="A8" s="5" t="s">
        <v>28</v>
      </c>
      <c r="C8" s="6">
        <v>290776219</v>
      </c>
      <c r="E8" s="6">
        <v>597831091009</v>
      </c>
      <c r="G8" s="9">
        <f>E8-I8</f>
        <v>586578478775</v>
      </c>
      <c r="I8" s="6">
        <v>11252612234</v>
      </c>
      <c r="K8" s="6">
        <v>290776219</v>
      </c>
      <c r="M8" s="6">
        <v>597831091009</v>
      </c>
      <c r="O8" s="9">
        <f>M8-Q8</f>
        <v>617739558807</v>
      </c>
      <c r="Q8" s="64">
        <v>-19908467798</v>
      </c>
      <c r="R8" s="64"/>
    </row>
    <row r="9" spans="1:18" ht="21.75" customHeight="1">
      <c r="A9" s="8" t="s">
        <v>22</v>
      </c>
      <c r="C9" s="9">
        <v>10000000</v>
      </c>
      <c r="E9" s="9">
        <v>112126510000</v>
      </c>
      <c r="G9" s="9">
        <f t="shared" ref="G9:G72" si="0">E9-I9</f>
        <v>93471834000</v>
      </c>
      <c r="I9" s="9">
        <v>18654676000</v>
      </c>
      <c r="K9" s="9">
        <v>10000000</v>
      </c>
      <c r="M9" s="9">
        <v>112126510000</v>
      </c>
      <c r="O9" s="9">
        <f t="shared" ref="O9:O72" si="1">M9-Q9</f>
        <v>90776076715</v>
      </c>
      <c r="Q9" s="65">
        <v>21350433285</v>
      </c>
      <c r="R9" s="65"/>
    </row>
    <row r="10" spans="1:18" ht="21.75" customHeight="1">
      <c r="A10" s="8" t="s">
        <v>30</v>
      </c>
      <c r="C10" s="9">
        <v>15500000</v>
      </c>
      <c r="E10" s="9">
        <v>184100814450</v>
      </c>
      <c r="G10" s="9">
        <f t="shared" si="0"/>
        <v>182716597801</v>
      </c>
      <c r="I10" s="9">
        <v>1384216649</v>
      </c>
      <c r="K10" s="9">
        <v>15500000</v>
      </c>
      <c r="M10" s="9">
        <v>184100814450</v>
      </c>
      <c r="O10" s="9">
        <f t="shared" si="1"/>
        <v>122426272600</v>
      </c>
      <c r="Q10" s="65">
        <v>61674541850</v>
      </c>
      <c r="R10" s="65"/>
    </row>
    <row r="11" spans="1:18" ht="21.75" customHeight="1">
      <c r="A11" s="8" t="s">
        <v>33</v>
      </c>
      <c r="C11" s="9">
        <v>130000000</v>
      </c>
      <c r="E11" s="9">
        <v>554162949600</v>
      </c>
      <c r="G11" s="9">
        <f t="shared" si="0"/>
        <v>596215352200</v>
      </c>
      <c r="I11" s="9">
        <v>-42052402600</v>
      </c>
      <c r="K11" s="9">
        <v>130000000</v>
      </c>
      <c r="M11" s="9">
        <v>554162949600</v>
      </c>
      <c r="O11" s="9">
        <f t="shared" si="1"/>
        <v>564353562500</v>
      </c>
      <c r="Q11" s="65">
        <v>-10190612900</v>
      </c>
      <c r="R11" s="65"/>
    </row>
    <row r="12" spans="1:18" ht="21.75" customHeight="1">
      <c r="A12" s="8" t="s">
        <v>31</v>
      </c>
      <c r="C12" s="9">
        <v>300000</v>
      </c>
      <c r="E12" s="9">
        <v>47956409100</v>
      </c>
      <c r="G12" s="9">
        <f t="shared" si="0"/>
        <v>48938756400</v>
      </c>
      <c r="I12" s="9">
        <v>-982347300</v>
      </c>
      <c r="K12" s="9">
        <v>300000</v>
      </c>
      <c r="M12" s="9">
        <v>47956409100</v>
      </c>
      <c r="O12" s="9">
        <f t="shared" si="1"/>
        <v>37799533380</v>
      </c>
      <c r="Q12" s="65">
        <v>10156875720</v>
      </c>
      <c r="R12" s="65"/>
    </row>
    <row r="13" spans="1:18" ht="21.75" customHeight="1">
      <c r="A13" s="8" t="s">
        <v>20</v>
      </c>
      <c r="C13" s="9">
        <v>71097005</v>
      </c>
      <c r="E13" s="9">
        <v>96579425032</v>
      </c>
      <c r="G13" s="9">
        <f t="shared" si="0"/>
        <v>78872021319</v>
      </c>
      <c r="I13" s="9">
        <v>17707403713</v>
      </c>
      <c r="K13" s="9">
        <v>71097005</v>
      </c>
      <c r="M13" s="9">
        <v>96579425032</v>
      </c>
      <c r="O13" s="9">
        <f t="shared" si="1"/>
        <v>61587902156</v>
      </c>
      <c r="Q13" s="65">
        <v>34991522876</v>
      </c>
      <c r="R13" s="65"/>
    </row>
    <row r="14" spans="1:18" ht="21.75" customHeight="1">
      <c r="A14" s="8" t="s">
        <v>23</v>
      </c>
      <c r="C14" s="9">
        <v>20200000</v>
      </c>
      <c r="E14" s="9">
        <v>241528440700</v>
      </c>
      <c r="G14" s="9">
        <f t="shared" si="0"/>
        <v>222085902321</v>
      </c>
      <c r="I14" s="9">
        <v>19442538379</v>
      </c>
      <c r="K14" s="9">
        <v>20200000</v>
      </c>
      <c r="M14" s="9">
        <v>241528440700</v>
      </c>
      <c r="O14" s="9">
        <f t="shared" si="1"/>
        <v>139104346760</v>
      </c>
      <c r="Q14" s="65">
        <v>102424093940</v>
      </c>
      <c r="R14" s="65"/>
    </row>
    <row r="15" spans="1:18" ht="21.75" customHeight="1">
      <c r="A15" s="8" t="s">
        <v>19</v>
      </c>
      <c r="C15" s="9">
        <v>107463221</v>
      </c>
      <c r="E15" s="9">
        <v>90637650756</v>
      </c>
      <c r="G15" s="9">
        <f t="shared" si="0"/>
        <v>56301975999</v>
      </c>
      <c r="I15" s="9">
        <v>34335674757</v>
      </c>
      <c r="K15" s="9">
        <v>107463221</v>
      </c>
      <c r="M15" s="9">
        <v>90637650756</v>
      </c>
      <c r="O15" s="9">
        <f t="shared" si="1"/>
        <v>40087708000</v>
      </c>
      <c r="Q15" s="65">
        <v>50549942756</v>
      </c>
      <c r="R15" s="65"/>
    </row>
    <row r="16" spans="1:18" ht="21.75" customHeight="1">
      <c r="A16" s="8" t="s">
        <v>32</v>
      </c>
      <c r="C16" s="9">
        <v>43750000</v>
      </c>
      <c r="E16" s="9">
        <v>416319281875</v>
      </c>
      <c r="G16" s="9">
        <f t="shared" si="0"/>
        <v>361186280001</v>
      </c>
      <c r="I16" s="9">
        <v>55133001874</v>
      </c>
      <c r="K16" s="9">
        <v>43750000</v>
      </c>
      <c r="M16" s="9">
        <v>416319281875</v>
      </c>
      <c r="O16" s="9">
        <f t="shared" si="1"/>
        <v>449543836058</v>
      </c>
      <c r="Q16" s="65">
        <v>-33224554183</v>
      </c>
      <c r="R16" s="65"/>
    </row>
    <row r="17" spans="1:18" ht="21.75" customHeight="1">
      <c r="A17" s="8" t="s">
        <v>88</v>
      </c>
      <c r="C17" s="9">
        <v>15185000</v>
      </c>
      <c r="E17" s="9">
        <v>459850211298</v>
      </c>
      <c r="G17" s="9">
        <f t="shared" si="0"/>
        <v>352830085030</v>
      </c>
      <c r="I17" s="9">
        <v>107020126268</v>
      </c>
      <c r="K17" s="9">
        <v>15185000</v>
      </c>
      <c r="M17" s="9">
        <v>459850211298</v>
      </c>
      <c r="O17" s="9">
        <f t="shared" si="1"/>
        <v>300865329495</v>
      </c>
      <c r="Q17" s="65">
        <v>158984881803</v>
      </c>
      <c r="R17" s="65"/>
    </row>
    <row r="18" spans="1:18" ht="21.75" customHeight="1">
      <c r="A18" s="8" t="s">
        <v>37</v>
      </c>
      <c r="C18" s="9">
        <v>14808332</v>
      </c>
      <c r="E18" s="9">
        <v>59363208918</v>
      </c>
      <c r="G18" s="9">
        <f t="shared" si="0"/>
        <v>57906051773</v>
      </c>
      <c r="I18" s="9">
        <v>1457157145</v>
      </c>
      <c r="K18" s="9">
        <v>14808332</v>
      </c>
      <c r="M18" s="9">
        <v>59363208918</v>
      </c>
      <c r="O18" s="9">
        <f t="shared" si="1"/>
        <v>57906051773</v>
      </c>
      <c r="Q18" s="65">
        <v>1457157145</v>
      </c>
      <c r="R18" s="65"/>
    </row>
    <row r="19" spans="1:18" ht="21.75" customHeight="1">
      <c r="A19" s="8" t="s">
        <v>94</v>
      </c>
      <c r="C19" s="9">
        <v>4123020</v>
      </c>
      <c r="E19" s="9">
        <v>178856591107</v>
      </c>
      <c r="G19" s="9">
        <f t="shared" si="0"/>
        <v>172255771670</v>
      </c>
      <c r="I19" s="9">
        <v>6600819437</v>
      </c>
      <c r="K19" s="9">
        <v>4123020</v>
      </c>
      <c r="M19" s="9">
        <v>178856591107</v>
      </c>
      <c r="O19" s="9">
        <f t="shared" si="1"/>
        <v>172255771670</v>
      </c>
      <c r="Q19" s="65">
        <v>6600819437</v>
      </c>
      <c r="R19" s="65"/>
    </row>
    <row r="20" spans="1:18" ht="21.75" customHeight="1">
      <c r="A20" s="8" t="s">
        <v>71</v>
      </c>
      <c r="C20" s="9">
        <v>400700</v>
      </c>
      <c r="E20" s="9">
        <v>201724177810</v>
      </c>
      <c r="G20" s="9">
        <f t="shared" si="0"/>
        <v>166907477825</v>
      </c>
      <c r="I20" s="9">
        <v>34816699985</v>
      </c>
      <c r="K20" s="9">
        <v>400700</v>
      </c>
      <c r="M20" s="9">
        <v>201724177810</v>
      </c>
      <c r="O20" s="9">
        <f t="shared" si="1"/>
        <v>122071931608</v>
      </c>
      <c r="Q20" s="65">
        <v>79652246202</v>
      </c>
      <c r="R20" s="65"/>
    </row>
    <row r="21" spans="1:18" ht="21.75" customHeight="1">
      <c r="A21" s="8" t="s">
        <v>24</v>
      </c>
      <c r="C21" s="9">
        <v>76000000</v>
      </c>
      <c r="E21" s="9">
        <v>412506484400</v>
      </c>
      <c r="G21" s="9">
        <f t="shared" si="0"/>
        <v>359110705869</v>
      </c>
      <c r="I21" s="9">
        <v>53395778531</v>
      </c>
      <c r="K21" s="9">
        <v>76000000</v>
      </c>
      <c r="M21" s="9">
        <v>412506484400</v>
      </c>
      <c r="O21" s="9">
        <f t="shared" si="1"/>
        <v>274359205707</v>
      </c>
      <c r="Q21" s="65">
        <v>138147278693</v>
      </c>
      <c r="R21" s="65"/>
    </row>
    <row r="22" spans="1:18" ht="21.75" customHeight="1">
      <c r="A22" s="8" t="s">
        <v>89</v>
      </c>
      <c r="C22" s="9">
        <v>130571</v>
      </c>
      <c r="E22" s="9">
        <v>277891778451</v>
      </c>
      <c r="G22" s="9">
        <f t="shared" si="0"/>
        <v>227575962459</v>
      </c>
      <c r="I22" s="9">
        <v>50315815992</v>
      </c>
      <c r="K22" s="9">
        <v>130571</v>
      </c>
      <c r="M22" s="9">
        <v>277891778451</v>
      </c>
      <c r="O22" s="9">
        <f t="shared" si="1"/>
        <v>162439313399</v>
      </c>
      <c r="Q22" s="65">
        <v>115452465052</v>
      </c>
      <c r="R22" s="65"/>
    </row>
    <row r="23" spans="1:18" ht="21.75" customHeight="1">
      <c r="A23" s="8" t="s">
        <v>35</v>
      </c>
      <c r="C23" s="9">
        <v>100000000</v>
      </c>
      <c r="E23" s="9">
        <v>220780075000</v>
      </c>
      <c r="G23" s="9">
        <f t="shared" si="0"/>
        <v>175234882000</v>
      </c>
      <c r="I23" s="9">
        <v>45545193000</v>
      </c>
      <c r="K23" s="9">
        <v>100000000</v>
      </c>
      <c r="M23" s="9">
        <v>220780075000</v>
      </c>
      <c r="O23" s="9">
        <f t="shared" si="1"/>
        <v>169346571492</v>
      </c>
      <c r="Q23" s="65">
        <v>51433503508</v>
      </c>
      <c r="R23" s="65"/>
    </row>
    <row r="24" spans="1:18" ht="21.75" customHeight="1">
      <c r="A24" s="8" t="s">
        <v>21</v>
      </c>
      <c r="C24" s="9">
        <v>21379311</v>
      </c>
      <c r="E24" s="9">
        <v>195593531097</v>
      </c>
      <c r="G24" s="9">
        <f t="shared" si="0"/>
        <v>174803763149</v>
      </c>
      <c r="I24" s="9">
        <v>20789767948</v>
      </c>
      <c r="K24" s="9">
        <v>21379311</v>
      </c>
      <c r="M24" s="9">
        <v>195593531097</v>
      </c>
      <c r="O24" s="9">
        <f t="shared" si="1"/>
        <v>89800435000</v>
      </c>
      <c r="Q24" s="65">
        <v>105793096097</v>
      </c>
      <c r="R24" s="65"/>
    </row>
    <row r="25" spans="1:18" ht="21.75" customHeight="1">
      <c r="A25" s="8" t="s">
        <v>86</v>
      </c>
      <c r="C25" s="9">
        <v>9100000</v>
      </c>
      <c r="E25" s="9">
        <v>636244700000</v>
      </c>
      <c r="G25" s="9">
        <f t="shared" si="0"/>
        <v>492337300000</v>
      </c>
      <c r="I25" s="9">
        <v>143907400000</v>
      </c>
      <c r="K25" s="9">
        <v>9100000</v>
      </c>
      <c r="M25" s="9">
        <v>636244700000</v>
      </c>
      <c r="O25" s="9">
        <f t="shared" si="1"/>
        <v>325470600000</v>
      </c>
      <c r="Q25" s="65">
        <v>310774100000</v>
      </c>
      <c r="R25" s="65"/>
    </row>
    <row r="26" spans="1:18" ht="21.75" customHeight="1">
      <c r="A26" s="8" t="s">
        <v>70</v>
      </c>
      <c r="C26" s="9">
        <v>19375024</v>
      </c>
      <c r="E26" s="9">
        <v>954151576915</v>
      </c>
      <c r="G26" s="9">
        <f t="shared" si="0"/>
        <v>779964788836</v>
      </c>
      <c r="I26" s="9">
        <v>174186788079</v>
      </c>
      <c r="K26" s="9">
        <v>19375024</v>
      </c>
      <c r="M26" s="9">
        <v>954151576915</v>
      </c>
      <c r="O26" s="9">
        <f t="shared" si="1"/>
        <v>629938111749</v>
      </c>
      <c r="Q26" s="65">
        <v>324213465166</v>
      </c>
      <c r="R26" s="65"/>
    </row>
    <row r="27" spans="1:18" ht="21.75" customHeight="1">
      <c r="A27" s="8" t="s">
        <v>76</v>
      </c>
      <c r="C27" s="9">
        <v>7882000</v>
      </c>
      <c r="E27" s="9">
        <v>1593418164923</v>
      </c>
      <c r="G27" s="9">
        <f t="shared" si="0"/>
        <v>1413129089741</v>
      </c>
      <c r="I27" s="9">
        <v>180289075182</v>
      </c>
      <c r="K27" s="9">
        <v>7882000</v>
      </c>
      <c r="M27" s="9">
        <v>1593418164923</v>
      </c>
      <c r="O27" s="9">
        <f t="shared" si="1"/>
        <v>1501744533110</v>
      </c>
      <c r="Q27" s="65">
        <v>91673631813</v>
      </c>
      <c r="R27" s="65"/>
    </row>
    <row r="28" spans="1:18" ht="21.75" customHeight="1">
      <c r="A28" s="8" t="s">
        <v>34</v>
      </c>
      <c r="C28" s="9">
        <v>21041043</v>
      </c>
      <c r="E28" s="9">
        <v>76414928399</v>
      </c>
      <c r="G28" s="9">
        <f t="shared" si="0"/>
        <v>53219030735</v>
      </c>
      <c r="I28" s="9">
        <v>23195897664</v>
      </c>
      <c r="K28" s="9">
        <v>21041043</v>
      </c>
      <c r="M28" s="9">
        <v>76414928399</v>
      </c>
      <c r="O28" s="9">
        <f t="shared" si="1"/>
        <v>68123504230</v>
      </c>
      <c r="Q28" s="65">
        <v>8291424169</v>
      </c>
      <c r="R28" s="65"/>
    </row>
    <row r="29" spans="1:18" ht="21.75" customHeight="1">
      <c r="A29" s="8" t="s">
        <v>91</v>
      </c>
      <c r="C29" s="9">
        <v>1500000</v>
      </c>
      <c r="E29" s="9">
        <v>51556147500</v>
      </c>
      <c r="G29" s="9">
        <f t="shared" si="0"/>
        <v>51941347124</v>
      </c>
      <c r="I29" s="9">
        <v>-385199624</v>
      </c>
      <c r="K29" s="9">
        <v>1500000</v>
      </c>
      <c r="M29" s="9">
        <v>51556147500</v>
      </c>
      <c r="O29" s="9">
        <f t="shared" si="1"/>
        <v>51941347124</v>
      </c>
      <c r="Q29" s="65">
        <v>-385199624</v>
      </c>
      <c r="R29" s="65"/>
    </row>
    <row r="30" spans="1:18" ht="21.75" customHeight="1">
      <c r="A30" s="8" t="s">
        <v>80</v>
      </c>
      <c r="C30" s="9">
        <v>4784000</v>
      </c>
      <c r="E30" s="9">
        <v>133653456393</v>
      </c>
      <c r="G30" s="9">
        <f t="shared" si="0"/>
        <v>109750288419</v>
      </c>
      <c r="I30" s="9">
        <v>23903167974</v>
      </c>
      <c r="K30" s="9">
        <v>4784000</v>
      </c>
      <c r="M30" s="9">
        <v>133653456393</v>
      </c>
      <c r="O30" s="9">
        <f t="shared" si="1"/>
        <v>80334309140</v>
      </c>
      <c r="Q30" s="65">
        <v>53319147253</v>
      </c>
      <c r="R30" s="65"/>
    </row>
    <row r="31" spans="1:18" ht="21.75" customHeight="1">
      <c r="A31" s="8" t="s">
        <v>77</v>
      </c>
      <c r="C31" s="9">
        <v>41995922</v>
      </c>
      <c r="E31" s="9">
        <v>3283789463919</v>
      </c>
      <c r="G31" s="9">
        <f t="shared" si="0"/>
        <v>3146453905233</v>
      </c>
      <c r="I31" s="9">
        <v>137335558686</v>
      </c>
      <c r="K31" s="9">
        <v>41995922</v>
      </c>
      <c r="M31" s="9">
        <v>3283789463919</v>
      </c>
      <c r="O31" s="9">
        <f t="shared" si="1"/>
        <v>3121199341618</v>
      </c>
      <c r="Q31" s="65">
        <v>162590122301</v>
      </c>
      <c r="R31" s="65"/>
    </row>
    <row r="32" spans="1:18" ht="21.75" customHeight="1">
      <c r="A32" s="8" t="s">
        <v>262</v>
      </c>
      <c r="C32" s="9">
        <v>10000</v>
      </c>
      <c r="E32" s="9">
        <v>32576080000</v>
      </c>
      <c r="G32" s="9">
        <f t="shared" si="0"/>
        <v>27099590000</v>
      </c>
      <c r="I32" s="9">
        <v>5476490000</v>
      </c>
      <c r="K32" s="9">
        <v>10000</v>
      </c>
      <c r="M32" s="9">
        <v>32576080000</v>
      </c>
      <c r="O32" s="9">
        <f t="shared" si="1"/>
        <v>17969110000</v>
      </c>
      <c r="Q32" s="65">
        <v>14606970000</v>
      </c>
      <c r="R32" s="65"/>
    </row>
    <row r="33" spans="1:18" ht="21.75" customHeight="1">
      <c r="A33" s="8" t="s">
        <v>87</v>
      </c>
      <c r="C33" s="9">
        <v>71194</v>
      </c>
      <c r="E33" s="9">
        <v>444823600506</v>
      </c>
      <c r="G33" s="9">
        <f t="shared" si="0"/>
        <v>366057529054</v>
      </c>
      <c r="I33" s="9">
        <v>78766071452</v>
      </c>
      <c r="K33" s="9">
        <v>71194</v>
      </c>
      <c r="M33" s="9">
        <v>444823600506</v>
      </c>
      <c r="O33" s="9">
        <f t="shared" si="1"/>
        <v>272476017592</v>
      </c>
      <c r="Q33" s="65">
        <v>172347582914</v>
      </c>
      <c r="R33" s="65"/>
    </row>
    <row r="34" spans="1:18" ht="21.75" customHeight="1">
      <c r="A34" s="8" t="s">
        <v>69</v>
      </c>
      <c r="C34" s="9">
        <v>6900000</v>
      </c>
      <c r="E34" s="9">
        <v>228374128620</v>
      </c>
      <c r="G34" s="9">
        <f t="shared" si="0"/>
        <v>171848537190</v>
      </c>
      <c r="I34" s="9">
        <v>56525591430</v>
      </c>
      <c r="K34" s="9">
        <v>6900000</v>
      </c>
      <c r="M34" s="9">
        <v>228374128620</v>
      </c>
      <c r="O34" s="9">
        <f t="shared" si="1"/>
        <v>79649384100</v>
      </c>
      <c r="Q34" s="65">
        <v>148724744520</v>
      </c>
      <c r="R34" s="65"/>
    </row>
    <row r="35" spans="1:18" ht="21.75" customHeight="1">
      <c r="A35" s="8" t="s">
        <v>92</v>
      </c>
      <c r="C35" s="9">
        <v>22037700</v>
      </c>
      <c r="E35" s="9">
        <v>561614280466</v>
      </c>
      <c r="G35" s="9">
        <f t="shared" si="0"/>
        <v>541004869032</v>
      </c>
      <c r="I35" s="9">
        <v>20609411434</v>
      </c>
      <c r="K35" s="9">
        <v>22037700</v>
      </c>
      <c r="M35" s="9">
        <v>561614280466</v>
      </c>
      <c r="O35" s="9">
        <f t="shared" si="1"/>
        <v>541004869032</v>
      </c>
      <c r="Q35" s="65">
        <v>20609411434</v>
      </c>
      <c r="R35" s="65"/>
    </row>
    <row r="36" spans="1:18" ht="21.75" customHeight="1">
      <c r="A36" s="8" t="s">
        <v>74</v>
      </c>
      <c r="C36" s="9">
        <v>1310000</v>
      </c>
      <c r="E36" s="9">
        <v>33920233611</v>
      </c>
      <c r="G36" s="9">
        <f t="shared" si="0"/>
        <v>26354085868</v>
      </c>
      <c r="I36" s="9">
        <v>7566147743</v>
      </c>
      <c r="K36" s="9">
        <v>1310000</v>
      </c>
      <c r="M36" s="9">
        <v>33920233611</v>
      </c>
      <c r="O36" s="9">
        <f t="shared" si="1"/>
        <v>22597805230</v>
      </c>
      <c r="Q36" s="65">
        <v>11322428381</v>
      </c>
      <c r="R36" s="65"/>
    </row>
    <row r="37" spans="1:18" ht="21.75" customHeight="1">
      <c r="A37" s="8" t="s">
        <v>97</v>
      </c>
      <c r="C37" s="9">
        <v>16450000</v>
      </c>
      <c r="E37" s="9">
        <v>383355350070</v>
      </c>
      <c r="G37" s="9">
        <f t="shared" si="0"/>
        <v>317225736531</v>
      </c>
      <c r="I37" s="9">
        <v>66129613539</v>
      </c>
      <c r="K37" s="9">
        <v>16450000</v>
      </c>
      <c r="M37" s="9">
        <v>383355350070</v>
      </c>
      <c r="O37" s="9">
        <f t="shared" si="1"/>
        <v>317225736531</v>
      </c>
      <c r="Q37" s="65">
        <v>66129613539</v>
      </c>
      <c r="R37" s="65"/>
    </row>
    <row r="38" spans="1:18" ht="21.75" customHeight="1">
      <c r="A38" s="8" t="s">
        <v>78</v>
      </c>
      <c r="C38" s="9">
        <v>45219000</v>
      </c>
      <c r="E38" s="9">
        <v>1910016736188</v>
      </c>
      <c r="G38" s="9">
        <f t="shared" si="0"/>
        <v>1694129292372</v>
      </c>
      <c r="I38" s="9">
        <v>215887443816</v>
      </c>
      <c r="K38" s="9">
        <v>45219000</v>
      </c>
      <c r="M38" s="9">
        <v>1910016736188</v>
      </c>
      <c r="O38" s="9">
        <f t="shared" si="1"/>
        <v>1902176846467</v>
      </c>
      <c r="Q38" s="65">
        <v>7839889721</v>
      </c>
      <c r="R38" s="65"/>
    </row>
    <row r="39" spans="1:18" ht="21.75" customHeight="1">
      <c r="A39" s="8" t="s">
        <v>75</v>
      </c>
      <c r="C39" s="9">
        <v>6775714</v>
      </c>
      <c r="E39" s="9">
        <v>195705759383</v>
      </c>
      <c r="G39" s="9">
        <f t="shared" si="0"/>
        <v>167238852552</v>
      </c>
      <c r="I39" s="9">
        <v>28466906831</v>
      </c>
      <c r="K39" s="9">
        <v>6775714</v>
      </c>
      <c r="M39" s="9">
        <v>195705759383</v>
      </c>
      <c r="O39" s="9">
        <f t="shared" si="1"/>
        <v>150002195045</v>
      </c>
      <c r="Q39" s="65">
        <v>45703564338</v>
      </c>
      <c r="R39" s="65"/>
    </row>
    <row r="40" spans="1:18" ht="21.75" customHeight="1">
      <c r="A40" s="8" t="s">
        <v>83</v>
      </c>
      <c r="C40" s="9">
        <v>10000000</v>
      </c>
      <c r="E40" s="9">
        <v>272372100000</v>
      </c>
      <c r="G40" s="9">
        <f t="shared" si="0"/>
        <v>218895380000</v>
      </c>
      <c r="I40" s="9">
        <v>53476720000</v>
      </c>
      <c r="K40" s="9">
        <v>10000000</v>
      </c>
      <c r="M40" s="9">
        <v>272372100000</v>
      </c>
      <c r="O40" s="9">
        <f t="shared" si="1"/>
        <v>162625100000</v>
      </c>
      <c r="Q40" s="65">
        <v>109747000000</v>
      </c>
      <c r="R40" s="65"/>
    </row>
    <row r="41" spans="1:18" ht="21.75" customHeight="1">
      <c r="A41" s="8" t="s">
        <v>79</v>
      </c>
      <c r="C41" s="9">
        <v>5000000</v>
      </c>
      <c r="E41" s="9">
        <v>79317150000</v>
      </c>
      <c r="G41" s="9">
        <f t="shared" si="0"/>
        <v>60610275000</v>
      </c>
      <c r="I41" s="9">
        <v>18706875000</v>
      </c>
      <c r="K41" s="9">
        <v>5000000</v>
      </c>
      <c r="M41" s="9">
        <v>79317150000</v>
      </c>
      <c r="O41" s="9">
        <f t="shared" si="1"/>
        <v>48438335000</v>
      </c>
      <c r="Q41" s="65">
        <v>30878815000</v>
      </c>
      <c r="R41" s="65"/>
    </row>
    <row r="42" spans="1:18" ht="21.75" customHeight="1">
      <c r="A42" s="8" t="s">
        <v>81</v>
      </c>
      <c r="C42" s="9">
        <v>5000000</v>
      </c>
      <c r="E42" s="9">
        <v>78314461500</v>
      </c>
      <c r="G42" s="9">
        <f t="shared" si="0"/>
        <v>60360850000</v>
      </c>
      <c r="I42" s="9">
        <v>17953611500</v>
      </c>
      <c r="K42" s="9">
        <v>5000000</v>
      </c>
      <c r="M42" s="9">
        <v>78314461500</v>
      </c>
      <c r="O42" s="9">
        <f t="shared" si="1"/>
        <v>46383073000</v>
      </c>
      <c r="Q42" s="65">
        <v>31931388500</v>
      </c>
      <c r="R42" s="65"/>
    </row>
    <row r="43" spans="1:18" ht="21.75" customHeight="1">
      <c r="A43" s="8" t="s">
        <v>82</v>
      </c>
      <c r="C43" s="9">
        <v>5250000</v>
      </c>
      <c r="E43" s="9">
        <v>250418197378</v>
      </c>
      <c r="G43" s="9">
        <f t="shared" si="0"/>
        <v>243371105578</v>
      </c>
      <c r="I43" s="9">
        <v>7047091800</v>
      </c>
      <c r="K43" s="9">
        <v>5250000</v>
      </c>
      <c r="M43" s="9">
        <v>250418197378</v>
      </c>
      <c r="O43" s="9">
        <f t="shared" si="1"/>
        <v>212529592209</v>
      </c>
      <c r="Q43" s="65">
        <v>37888605169</v>
      </c>
      <c r="R43" s="65"/>
    </row>
    <row r="44" spans="1:18" ht="21.75" customHeight="1">
      <c r="A44" s="8" t="s">
        <v>84</v>
      </c>
      <c r="C44" s="9">
        <v>3000000</v>
      </c>
      <c r="E44" s="9">
        <v>47290980000</v>
      </c>
      <c r="G44" s="9">
        <f t="shared" si="0"/>
        <v>34636153200</v>
      </c>
      <c r="I44" s="9">
        <v>12654826800</v>
      </c>
      <c r="K44" s="9">
        <v>3000000</v>
      </c>
      <c r="M44" s="9">
        <v>47290980000</v>
      </c>
      <c r="O44" s="9">
        <f t="shared" si="1"/>
        <v>28138133100</v>
      </c>
      <c r="Q44" s="65">
        <v>19152846900</v>
      </c>
      <c r="R44" s="65"/>
    </row>
    <row r="45" spans="1:18" ht="21.75" customHeight="1">
      <c r="A45" s="8" t="s">
        <v>72</v>
      </c>
      <c r="C45" s="9">
        <v>5000000</v>
      </c>
      <c r="E45" s="9">
        <v>79816000000</v>
      </c>
      <c r="G45" s="9">
        <f t="shared" si="0"/>
        <v>63852800000</v>
      </c>
      <c r="I45" s="9">
        <v>15963200000</v>
      </c>
      <c r="K45" s="9">
        <v>5000000</v>
      </c>
      <c r="M45" s="9">
        <v>79816000000</v>
      </c>
      <c r="O45" s="9">
        <f t="shared" si="1"/>
        <v>49750310500</v>
      </c>
      <c r="Q45" s="65">
        <v>30065689500</v>
      </c>
      <c r="R45" s="65"/>
    </row>
    <row r="46" spans="1:18" ht="21.75" customHeight="1">
      <c r="A46" s="8" t="s">
        <v>98</v>
      </c>
      <c r="C46" s="9">
        <v>1000000</v>
      </c>
      <c r="E46" s="9">
        <v>15025362000</v>
      </c>
      <c r="G46" s="9">
        <f t="shared" si="0"/>
        <v>12475945760</v>
      </c>
      <c r="I46" s="9">
        <v>2549416240</v>
      </c>
      <c r="K46" s="9">
        <v>1000000</v>
      </c>
      <c r="M46" s="9">
        <v>15025362000</v>
      </c>
      <c r="O46" s="9">
        <f t="shared" si="1"/>
        <v>12475945760</v>
      </c>
      <c r="Q46" s="65">
        <v>2549416240</v>
      </c>
      <c r="R46" s="65"/>
    </row>
    <row r="47" spans="1:18" ht="21.75" customHeight="1">
      <c r="A47" s="8" t="s">
        <v>85</v>
      </c>
      <c r="C47" s="9">
        <v>2000000</v>
      </c>
      <c r="E47" s="9">
        <v>26120617600</v>
      </c>
      <c r="G47" s="9">
        <f t="shared" si="0"/>
        <v>23004361600</v>
      </c>
      <c r="I47" s="9">
        <v>3116256000</v>
      </c>
      <c r="K47" s="9">
        <v>2000000</v>
      </c>
      <c r="M47" s="9">
        <v>26120617600</v>
      </c>
      <c r="O47" s="9">
        <f t="shared" si="1"/>
        <v>20024000000</v>
      </c>
      <c r="Q47" s="65">
        <v>6096617600</v>
      </c>
      <c r="R47" s="65"/>
    </row>
    <row r="48" spans="1:18" ht="21.75" customHeight="1">
      <c r="A48" s="8" t="s">
        <v>73</v>
      </c>
      <c r="C48" s="9">
        <v>18000000</v>
      </c>
      <c r="E48" s="9">
        <v>241363584000</v>
      </c>
      <c r="G48" s="9">
        <f t="shared" si="0"/>
        <v>207421830000</v>
      </c>
      <c r="I48" s="9">
        <v>33941754000</v>
      </c>
      <c r="K48" s="9">
        <v>18000000</v>
      </c>
      <c r="M48" s="9">
        <v>241363584000</v>
      </c>
      <c r="O48" s="9">
        <f t="shared" si="1"/>
        <v>200321470650</v>
      </c>
      <c r="Q48" s="65">
        <v>41042113350</v>
      </c>
      <c r="R48" s="65"/>
    </row>
    <row r="49" spans="1:18" ht="21.75" customHeight="1">
      <c r="A49" s="8" t="s">
        <v>96</v>
      </c>
      <c r="C49" s="9">
        <v>5000000</v>
      </c>
      <c r="E49" s="9">
        <v>49885000000</v>
      </c>
      <c r="G49" s="9">
        <f t="shared" si="0"/>
        <v>50112249999</v>
      </c>
      <c r="I49" s="9">
        <v>-227249999</v>
      </c>
      <c r="K49" s="9">
        <v>5000000</v>
      </c>
      <c r="M49" s="9">
        <v>49885000000</v>
      </c>
      <c r="O49" s="9">
        <f t="shared" si="1"/>
        <v>50112249999</v>
      </c>
      <c r="Q49" s="65">
        <v>-227249999</v>
      </c>
      <c r="R49" s="65"/>
    </row>
    <row r="50" spans="1:18" ht="21.75" customHeight="1">
      <c r="A50" s="8" t="s">
        <v>99</v>
      </c>
      <c r="C50" s="9">
        <v>2000000</v>
      </c>
      <c r="E50" s="9">
        <v>19954000000</v>
      </c>
      <c r="G50" s="9">
        <f t="shared" si="0"/>
        <v>20044899999</v>
      </c>
      <c r="I50" s="9">
        <v>-90899999</v>
      </c>
      <c r="K50" s="9">
        <v>2000000</v>
      </c>
      <c r="M50" s="9">
        <v>19954000000</v>
      </c>
      <c r="O50" s="9">
        <f t="shared" si="1"/>
        <v>20044899999</v>
      </c>
      <c r="Q50" s="65">
        <v>-90899999</v>
      </c>
      <c r="R50" s="65"/>
    </row>
    <row r="51" spans="1:18" ht="21.75" customHeight="1">
      <c r="A51" s="8" t="s">
        <v>95</v>
      </c>
      <c r="C51" s="9">
        <v>5000000</v>
      </c>
      <c r="E51" s="9">
        <v>49885000000</v>
      </c>
      <c r="G51" s="9">
        <f t="shared" si="0"/>
        <v>50112249999</v>
      </c>
      <c r="I51" s="9">
        <v>-227249999</v>
      </c>
      <c r="K51" s="9">
        <v>5000000</v>
      </c>
      <c r="M51" s="9">
        <v>49885000000</v>
      </c>
      <c r="O51" s="9">
        <f t="shared" si="1"/>
        <v>50112249999</v>
      </c>
      <c r="Q51" s="65">
        <v>-227249999</v>
      </c>
      <c r="R51" s="65"/>
    </row>
    <row r="52" spans="1:18" ht="21.75" customHeight="1">
      <c r="A52" s="8" t="s">
        <v>93</v>
      </c>
      <c r="C52" s="9">
        <v>5000000</v>
      </c>
      <c r="E52" s="9">
        <v>49885000000</v>
      </c>
      <c r="G52" s="9">
        <f t="shared" si="0"/>
        <v>50112249999</v>
      </c>
      <c r="I52" s="9">
        <v>-227249999</v>
      </c>
      <c r="K52" s="9">
        <v>5000000</v>
      </c>
      <c r="M52" s="9">
        <v>49885000000</v>
      </c>
      <c r="O52" s="9">
        <f t="shared" si="1"/>
        <v>50112249999</v>
      </c>
      <c r="Q52" s="65">
        <v>-227249999</v>
      </c>
      <c r="R52" s="65"/>
    </row>
    <row r="53" spans="1:18" ht="21.75" customHeight="1">
      <c r="A53" s="8" t="s">
        <v>128</v>
      </c>
      <c r="C53" s="9">
        <v>225000</v>
      </c>
      <c r="E53" s="9">
        <v>184734745832</v>
      </c>
      <c r="G53" s="9">
        <f t="shared" si="0"/>
        <v>184734745832</v>
      </c>
      <c r="I53" s="9">
        <v>0</v>
      </c>
      <c r="K53" s="9">
        <v>225000</v>
      </c>
      <c r="M53" s="9">
        <v>184734745832</v>
      </c>
      <c r="O53" s="9">
        <f t="shared" si="1"/>
        <v>181451532051</v>
      </c>
      <c r="Q53" s="65">
        <v>3283213781</v>
      </c>
      <c r="R53" s="65"/>
    </row>
    <row r="54" spans="1:18" ht="21.75" customHeight="1">
      <c r="A54" s="8" t="s">
        <v>122</v>
      </c>
      <c r="C54" s="9">
        <v>50614</v>
      </c>
      <c r="E54" s="9">
        <v>43601497667</v>
      </c>
      <c r="G54" s="9">
        <f t="shared" si="0"/>
        <v>42820948301</v>
      </c>
      <c r="I54" s="9">
        <v>780549366</v>
      </c>
      <c r="K54" s="9">
        <v>50614</v>
      </c>
      <c r="M54" s="9">
        <v>43601497667</v>
      </c>
      <c r="O54" s="9">
        <f t="shared" si="1"/>
        <v>37681867937</v>
      </c>
      <c r="Q54" s="65">
        <v>5919629730</v>
      </c>
      <c r="R54" s="65"/>
    </row>
    <row r="55" spans="1:18" ht="21.75" customHeight="1">
      <c r="A55" s="8" t="s">
        <v>125</v>
      </c>
      <c r="C55" s="9">
        <v>5000</v>
      </c>
      <c r="E55" s="9">
        <v>4746167867</v>
      </c>
      <c r="G55" s="9">
        <f t="shared" si="0"/>
        <v>4658965309</v>
      </c>
      <c r="I55" s="9">
        <v>87202558</v>
      </c>
      <c r="K55" s="9">
        <v>5000</v>
      </c>
      <c r="M55" s="9">
        <v>4746167867</v>
      </c>
      <c r="O55" s="9">
        <f t="shared" si="1"/>
        <v>4492555843</v>
      </c>
      <c r="Q55" s="65">
        <v>253612024</v>
      </c>
      <c r="R55" s="65"/>
    </row>
    <row r="56" spans="1:18" ht="21.75" customHeight="1">
      <c r="A56" s="8" t="s">
        <v>134</v>
      </c>
      <c r="C56" s="9">
        <v>1579612</v>
      </c>
      <c r="E56" s="9">
        <v>1405563872443</v>
      </c>
      <c r="G56" s="9">
        <f t="shared" si="0"/>
        <v>1405563872443</v>
      </c>
      <c r="I56" s="9">
        <v>0</v>
      </c>
      <c r="K56" s="9">
        <v>1579612</v>
      </c>
      <c r="M56" s="9">
        <v>1405563872443</v>
      </c>
      <c r="O56" s="9">
        <f t="shared" si="1"/>
        <v>1407142625528</v>
      </c>
      <c r="Q56" s="65">
        <v>-1578753085</v>
      </c>
      <c r="R56" s="65"/>
    </row>
    <row r="57" spans="1:18" ht="21.75" customHeight="1">
      <c r="A57" s="8" t="s">
        <v>119</v>
      </c>
      <c r="C57" s="9">
        <v>1800000</v>
      </c>
      <c r="E57" s="9">
        <v>1754909248950</v>
      </c>
      <c r="G57" s="9">
        <f t="shared" si="0"/>
        <v>1754909248950</v>
      </c>
      <c r="I57" s="9">
        <v>0</v>
      </c>
      <c r="K57" s="9">
        <v>1800000</v>
      </c>
      <c r="M57" s="9">
        <v>1754909248950</v>
      </c>
      <c r="O57" s="9">
        <f t="shared" si="1"/>
        <v>1755983999999</v>
      </c>
      <c r="Q57" s="65">
        <v>-1074751049</v>
      </c>
      <c r="R57" s="65"/>
    </row>
    <row r="58" spans="1:18" ht="21.75" customHeight="1">
      <c r="A58" s="8" t="s">
        <v>137</v>
      </c>
      <c r="C58" s="9">
        <v>347720</v>
      </c>
      <c r="E58" s="9">
        <v>325619102286</v>
      </c>
      <c r="G58" s="9">
        <f t="shared" si="0"/>
        <v>325619102286</v>
      </c>
      <c r="I58" s="9">
        <v>0</v>
      </c>
      <c r="K58" s="9">
        <v>347720</v>
      </c>
      <c r="M58" s="9">
        <v>325619102286</v>
      </c>
      <c r="O58" s="9">
        <f t="shared" si="1"/>
        <v>318223572190</v>
      </c>
      <c r="Q58" s="65">
        <v>7395530096</v>
      </c>
      <c r="R58" s="65"/>
    </row>
    <row r="59" spans="1:18" ht="21.75" customHeight="1">
      <c r="A59" s="8" t="s">
        <v>109</v>
      </c>
      <c r="C59" s="9">
        <v>766100</v>
      </c>
      <c r="E59" s="9">
        <v>3923079028054</v>
      </c>
      <c r="G59" s="9">
        <f t="shared" si="0"/>
        <v>3862478355014</v>
      </c>
      <c r="I59" s="9">
        <v>60600673040</v>
      </c>
      <c r="K59" s="9">
        <v>766100</v>
      </c>
      <c r="M59" s="9">
        <v>3923079028054</v>
      </c>
      <c r="O59" s="9">
        <f t="shared" si="1"/>
        <v>3620075663004</v>
      </c>
      <c r="Q59" s="65">
        <v>303003365050</v>
      </c>
      <c r="R59" s="65"/>
    </row>
    <row r="60" spans="1:18" ht="21.75" customHeight="1">
      <c r="A60" s="8" t="s">
        <v>186</v>
      </c>
      <c r="C60" s="9">
        <v>595000</v>
      </c>
      <c r="E60" s="9">
        <v>594676468750</v>
      </c>
      <c r="G60" s="9">
        <f t="shared" si="0"/>
        <v>594676468750</v>
      </c>
      <c r="I60" s="9">
        <v>0</v>
      </c>
      <c r="K60" s="9">
        <v>595000</v>
      </c>
      <c r="M60" s="9">
        <v>594676468750</v>
      </c>
      <c r="O60" s="9">
        <f t="shared" si="1"/>
        <v>594676468750</v>
      </c>
      <c r="Q60" s="65">
        <v>0</v>
      </c>
      <c r="R60" s="65"/>
    </row>
    <row r="61" spans="1:18" ht="21.75" customHeight="1">
      <c r="A61" s="8" t="s">
        <v>116</v>
      </c>
      <c r="C61" s="9">
        <v>7100000</v>
      </c>
      <c r="E61" s="9">
        <v>7096139375000</v>
      </c>
      <c r="G61" s="9">
        <f t="shared" si="0"/>
        <v>7096139375000</v>
      </c>
      <c r="I61" s="9">
        <v>0</v>
      </c>
      <c r="K61" s="9">
        <v>7100000</v>
      </c>
      <c r="M61" s="9">
        <v>7096139375000</v>
      </c>
      <c r="O61" s="9">
        <f t="shared" si="1"/>
        <v>6926607870750</v>
      </c>
      <c r="Q61" s="65">
        <v>169531504250</v>
      </c>
      <c r="R61" s="65"/>
    </row>
    <row r="62" spans="1:18" ht="21.75" customHeight="1">
      <c r="A62" s="8" t="s">
        <v>140</v>
      </c>
      <c r="C62" s="9">
        <v>5000</v>
      </c>
      <c r="E62" s="9">
        <v>4204412606</v>
      </c>
      <c r="G62" s="9">
        <f t="shared" si="0"/>
        <v>4077781500</v>
      </c>
      <c r="I62" s="9">
        <v>126631106</v>
      </c>
      <c r="K62" s="9">
        <v>5000</v>
      </c>
      <c r="M62" s="9">
        <v>4204412606</v>
      </c>
      <c r="O62" s="9">
        <f t="shared" si="1"/>
        <v>3914870131</v>
      </c>
      <c r="Q62" s="65">
        <v>289542475</v>
      </c>
      <c r="R62" s="65"/>
    </row>
    <row r="63" spans="1:18" ht="21.75" customHeight="1">
      <c r="A63" s="8" t="s">
        <v>113</v>
      </c>
      <c r="C63" s="9">
        <v>1000000</v>
      </c>
      <c r="E63" s="9">
        <v>999456250000</v>
      </c>
      <c r="G63" s="9">
        <f t="shared" si="0"/>
        <v>999456250000</v>
      </c>
      <c r="I63" s="9">
        <v>0</v>
      </c>
      <c r="K63" s="9">
        <v>1000000</v>
      </c>
      <c r="M63" s="9">
        <v>999456250000</v>
      </c>
      <c r="O63" s="9">
        <f t="shared" si="1"/>
        <v>999456250000</v>
      </c>
      <c r="Q63" s="65">
        <v>0</v>
      </c>
      <c r="R63" s="65"/>
    </row>
    <row r="64" spans="1:18" ht="21.75" customHeight="1">
      <c r="A64" s="8" t="s">
        <v>143</v>
      </c>
      <c r="C64" s="9">
        <v>583960</v>
      </c>
      <c r="E64" s="9">
        <v>497479333645</v>
      </c>
      <c r="G64" s="9">
        <f t="shared" si="0"/>
        <v>486932914181</v>
      </c>
      <c r="I64" s="9">
        <v>10546419464</v>
      </c>
      <c r="K64" s="9">
        <v>583960</v>
      </c>
      <c r="M64" s="9">
        <v>497479333645</v>
      </c>
      <c r="O64" s="9">
        <f t="shared" si="1"/>
        <v>468431447826</v>
      </c>
      <c r="Q64" s="65">
        <v>29047885819</v>
      </c>
      <c r="R64" s="65"/>
    </row>
    <row r="65" spans="1:18" ht="21.75" customHeight="1">
      <c r="A65" s="8" t="s">
        <v>149</v>
      </c>
      <c r="C65" s="9">
        <v>108332</v>
      </c>
      <c r="E65" s="9">
        <v>86081441031</v>
      </c>
      <c r="G65" s="9">
        <f t="shared" si="0"/>
        <v>86081441031</v>
      </c>
      <c r="I65" s="9">
        <v>0</v>
      </c>
      <c r="K65" s="9">
        <v>108332</v>
      </c>
      <c r="M65" s="9">
        <v>86081441031</v>
      </c>
      <c r="O65" s="9">
        <f t="shared" si="1"/>
        <v>86371612923</v>
      </c>
      <c r="Q65" s="65">
        <v>-290171892</v>
      </c>
      <c r="R65" s="65"/>
    </row>
    <row r="66" spans="1:18" ht="21.75" customHeight="1">
      <c r="A66" s="8" t="s">
        <v>146</v>
      </c>
      <c r="C66" s="9">
        <v>123150</v>
      </c>
      <c r="E66" s="9">
        <v>113013613915</v>
      </c>
      <c r="G66" s="9">
        <f t="shared" si="0"/>
        <v>103425445318</v>
      </c>
      <c r="I66" s="9">
        <v>9588168597</v>
      </c>
      <c r="K66" s="9">
        <v>123150</v>
      </c>
      <c r="M66" s="9">
        <v>113013613915</v>
      </c>
      <c r="O66" s="9">
        <f t="shared" si="1"/>
        <v>97752548134</v>
      </c>
      <c r="Q66" s="65">
        <v>15261065781</v>
      </c>
      <c r="R66" s="65"/>
    </row>
    <row r="67" spans="1:18" ht="21.75" customHeight="1">
      <c r="A67" s="8" t="s">
        <v>151</v>
      </c>
      <c r="C67" s="9">
        <v>357833</v>
      </c>
      <c r="E67" s="9">
        <v>292029658633</v>
      </c>
      <c r="G67" s="9">
        <f t="shared" si="0"/>
        <v>280352763949</v>
      </c>
      <c r="I67" s="9">
        <v>11676894684</v>
      </c>
      <c r="K67" s="9">
        <v>357833</v>
      </c>
      <c r="M67" s="9">
        <v>292029658633</v>
      </c>
      <c r="O67" s="9">
        <f t="shared" si="1"/>
        <v>273307286911</v>
      </c>
      <c r="Q67" s="65">
        <v>18722371722</v>
      </c>
      <c r="R67" s="65"/>
    </row>
    <row r="68" spans="1:18" ht="21.75" customHeight="1">
      <c r="A68" s="8" t="s">
        <v>153</v>
      </c>
      <c r="C68" s="9">
        <v>862970</v>
      </c>
      <c r="E68" s="9">
        <v>713719378951</v>
      </c>
      <c r="G68" s="9">
        <f t="shared" si="0"/>
        <v>729796393118</v>
      </c>
      <c r="I68" s="9">
        <v>-16077014167</v>
      </c>
      <c r="K68" s="9">
        <v>862970</v>
      </c>
      <c r="M68" s="9">
        <v>713719378951</v>
      </c>
      <c r="O68" s="9">
        <f t="shared" si="1"/>
        <v>693933611515</v>
      </c>
      <c r="Q68" s="65">
        <v>19785767436</v>
      </c>
      <c r="R68" s="65"/>
    </row>
    <row r="69" spans="1:18" ht="21.75" customHeight="1">
      <c r="A69" s="8" t="s">
        <v>159</v>
      </c>
      <c r="C69" s="9">
        <v>18502081</v>
      </c>
      <c r="E69" s="9">
        <v>13174455080357</v>
      </c>
      <c r="G69" s="9">
        <f t="shared" si="0"/>
        <v>13563804571846</v>
      </c>
      <c r="I69" s="9">
        <v>-389349491489</v>
      </c>
      <c r="K69" s="9">
        <v>18502081</v>
      </c>
      <c r="M69" s="9">
        <v>13174455080357</v>
      </c>
      <c r="O69" s="9">
        <f t="shared" si="1"/>
        <v>14316538197378</v>
      </c>
      <c r="Q69" s="65">
        <v>-1142083117021</v>
      </c>
      <c r="R69" s="65"/>
    </row>
    <row r="70" spans="1:18" ht="21.75" customHeight="1">
      <c r="A70" s="8" t="s">
        <v>156</v>
      </c>
      <c r="C70" s="9">
        <v>1575465</v>
      </c>
      <c r="E70" s="9">
        <v>1314955425490</v>
      </c>
      <c r="G70" s="9">
        <f t="shared" si="0"/>
        <v>1314955425490</v>
      </c>
      <c r="I70" s="9">
        <v>0</v>
      </c>
      <c r="K70" s="9">
        <v>1575465</v>
      </c>
      <c r="M70" s="9">
        <v>1314955425490</v>
      </c>
      <c r="O70" s="9">
        <f t="shared" si="1"/>
        <v>1277794668645</v>
      </c>
      <c r="Q70" s="65">
        <v>37160756845</v>
      </c>
      <c r="R70" s="65"/>
    </row>
    <row r="71" spans="1:18" ht="21.75" customHeight="1">
      <c r="A71" s="8" t="s">
        <v>161</v>
      </c>
      <c r="C71" s="9">
        <v>1002556</v>
      </c>
      <c r="E71" s="9">
        <v>800045551198</v>
      </c>
      <c r="G71" s="9">
        <f t="shared" si="0"/>
        <v>821238080889</v>
      </c>
      <c r="I71" s="9">
        <v>-21192529691</v>
      </c>
      <c r="K71" s="9">
        <v>1002556</v>
      </c>
      <c r="M71" s="9">
        <v>800045551198</v>
      </c>
      <c r="O71" s="9">
        <f t="shared" si="1"/>
        <v>811628796740</v>
      </c>
      <c r="Q71" s="65">
        <v>-11583245542</v>
      </c>
      <c r="R71" s="65"/>
    </row>
    <row r="72" spans="1:18" ht="21.75" customHeight="1">
      <c r="A72" s="8" t="s">
        <v>164</v>
      </c>
      <c r="C72" s="9">
        <v>256590</v>
      </c>
      <c r="E72" s="9">
        <v>220803862580</v>
      </c>
      <c r="G72" s="9">
        <f t="shared" si="0"/>
        <v>214392600600</v>
      </c>
      <c r="I72" s="9">
        <v>6411261980</v>
      </c>
      <c r="K72" s="9">
        <v>256590</v>
      </c>
      <c r="M72" s="9">
        <v>220803862580</v>
      </c>
      <c r="O72" s="9">
        <f t="shared" si="1"/>
        <v>204544902199</v>
      </c>
      <c r="Q72" s="65">
        <v>16258960381</v>
      </c>
      <c r="R72" s="65"/>
    </row>
    <row r="73" spans="1:18" ht="21.75" customHeight="1">
      <c r="A73" s="8" t="s">
        <v>167</v>
      </c>
      <c r="C73" s="9">
        <v>2418000</v>
      </c>
      <c r="E73" s="9">
        <v>1917398047597</v>
      </c>
      <c r="G73" s="9">
        <f t="shared" ref="G73:G81" si="2">E73-I73</f>
        <v>1911839671608</v>
      </c>
      <c r="I73" s="9">
        <v>5558375989</v>
      </c>
      <c r="K73" s="9">
        <v>2418000</v>
      </c>
      <c r="M73" s="9">
        <v>1917398047597</v>
      </c>
      <c r="O73" s="9">
        <f t="shared" ref="O73:O81" si="3">M73-Q73</f>
        <v>1968097561774</v>
      </c>
      <c r="Q73" s="65">
        <v>-50699514177</v>
      </c>
      <c r="R73" s="65"/>
    </row>
    <row r="74" spans="1:18" ht="21.75" customHeight="1">
      <c r="A74" s="8" t="s">
        <v>175</v>
      </c>
      <c r="C74" s="9">
        <v>4078762</v>
      </c>
      <c r="E74" s="9">
        <v>3280260570186</v>
      </c>
      <c r="G74" s="9">
        <f t="shared" si="2"/>
        <v>3203185349504</v>
      </c>
      <c r="I74" s="9">
        <v>77075220682</v>
      </c>
      <c r="K74" s="9">
        <v>4078762</v>
      </c>
      <c r="M74" s="9">
        <v>3280260570186</v>
      </c>
      <c r="O74" s="9">
        <f t="shared" si="3"/>
        <v>3098949805679</v>
      </c>
      <c r="Q74" s="65">
        <v>181310764507</v>
      </c>
      <c r="R74" s="65"/>
    </row>
    <row r="75" spans="1:18" ht="21.75" customHeight="1">
      <c r="A75" s="8" t="s">
        <v>170</v>
      </c>
      <c r="C75" s="9">
        <v>4783460</v>
      </c>
      <c r="E75" s="9">
        <v>3528273937295</v>
      </c>
      <c r="G75" s="9">
        <f t="shared" si="2"/>
        <v>3864894219035</v>
      </c>
      <c r="I75" s="9">
        <v>-336620281740</v>
      </c>
      <c r="K75" s="9">
        <v>4783460</v>
      </c>
      <c r="M75" s="9">
        <v>3528273937295</v>
      </c>
      <c r="O75" s="9">
        <f t="shared" si="3"/>
        <v>3728830972076</v>
      </c>
      <c r="Q75" s="65">
        <v>-200557034781</v>
      </c>
      <c r="R75" s="65"/>
    </row>
    <row r="76" spans="1:18" ht="21.75" customHeight="1">
      <c r="A76" s="8" t="s">
        <v>173</v>
      </c>
      <c r="C76" s="9">
        <v>2800627</v>
      </c>
      <c r="E76" s="9">
        <v>2255993979084</v>
      </c>
      <c r="G76" s="9">
        <f t="shared" si="2"/>
        <v>2190299004471</v>
      </c>
      <c r="I76" s="9">
        <v>65694974613</v>
      </c>
      <c r="K76" s="9">
        <v>2800627</v>
      </c>
      <c r="M76" s="9">
        <v>2255993979084</v>
      </c>
      <c r="O76" s="9">
        <f t="shared" si="3"/>
        <v>2123120504653</v>
      </c>
      <c r="Q76" s="65">
        <v>132873474431</v>
      </c>
      <c r="R76" s="65"/>
    </row>
    <row r="77" spans="1:18" ht="21.75" customHeight="1">
      <c r="A77" s="8" t="s">
        <v>177</v>
      </c>
      <c r="C77" s="9">
        <v>9489800</v>
      </c>
      <c r="E77" s="9">
        <v>6752115159937</v>
      </c>
      <c r="G77" s="9">
        <f t="shared" si="2"/>
        <v>7492865537786</v>
      </c>
      <c r="I77" s="9">
        <v>-740750377849</v>
      </c>
      <c r="K77" s="9">
        <v>9489800</v>
      </c>
      <c r="M77" s="9">
        <v>6752115159937</v>
      </c>
      <c r="O77" s="9">
        <f t="shared" si="3"/>
        <v>7495756175429</v>
      </c>
      <c r="Q77" s="65">
        <v>-743641015492</v>
      </c>
      <c r="R77" s="65"/>
    </row>
    <row r="78" spans="1:18" ht="21.75" customHeight="1">
      <c r="A78" s="8" t="s">
        <v>180</v>
      </c>
      <c r="C78" s="9">
        <v>302187</v>
      </c>
      <c r="E78" s="9">
        <v>244375615776</v>
      </c>
      <c r="G78" s="9">
        <f t="shared" si="2"/>
        <v>243605457927</v>
      </c>
      <c r="I78" s="9">
        <v>770157849</v>
      </c>
      <c r="K78" s="9">
        <v>302187</v>
      </c>
      <c r="M78" s="9">
        <v>244375615776</v>
      </c>
      <c r="O78" s="9">
        <f t="shared" si="3"/>
        <v>302022685817</v>
      </c>
      <c r="Q78" s="65">
        <v>-57647070041</v>
      </c>
      <c r="R78" s="65"/>
    </row>
    <row r="79" spans="1:18" ht="21.75" customHeight="1">
      <c r="A79" s="8" t="s">
        <v>183</v>
      </c>
      <c r="C79" s="9">
        <v>1100000</v>
      </c>
      <c r="E79" s="9">
        <v>1046311758456</v>
      </c>
      <c r="G79" s="9">
        <f t="shared" si="2"/>
        <v>1072444541024</v>
      </c>
      <c r="I79" s="9">
        <v>-26132782568</v>
      </c>
      <c r="K79" s="9">
        <v>1100000</v>
      </c>
      <c r="M79" s="9">
        <v>1046311758456</v>
      </c>
      <c r="O79" s="9">
        <f t="shared" si="3"/>
        <v>1073134645124</v>
      </c>
      <c r="Q79" s="65">
        <v>-26822886668</v>
      </c>
      <c r="R79" s="65"/>
    </row>
    <row r="80" spans="1:18" ht="21.75" customHeight="1">
      <c r="A80" s="8" t="s">
        <v>329</v>
      </c>
      <c r="C80" s="9">
        <v>145932569</v>
      </c>
      <c r="E80" s="9">
        <v>145822025</v>
      </c>
      <c r="G80" s="9">
        <f t="shared" si="2"/>
        <v>145822025</v>
      </c>
      <c r="I80" s="9">
        <v>0</v>
      </c>
      <c r="K80" s="9">
        <v>145932569</v>
      </c>
      <c r="M80" s="9">
        <v>145822025</v>
      </c>
      <c r="O80" s="9">
        <f t="shared" si="3"/>
        <v>145822025</v>
      </c>
      <c r="Q80" s="65">
        <v>0</v>
      </c>
      <c r="R80" s="65"/>
    </row>
    <row r="81" spans="1:18" ht="21.75" customHeight="1">
      <c r="A81" s="11" t="s">
        <v>330</v>
      </c>
      <c r="C81" s="13">
        <v>290776221</v>
      </c>
      <c r="E81" s="13">
        <v>290555958</v>
      </c>
      <c r="G81" s="44">
        <f t="shared" si="2"/>
        <v>290555958</v>
      </c>
      <c r="I81" s="13">
        <v>0</v>
      </c>
      <c r="K81" s="13">
        <v>290776221</v>
      </c>
      <c r="M81" s="13">
        <v>290555958</v>
      </c>
      <c r="O81" s="44">
        <f t="shared" si="3"/>
        <v>290555958</v>
      </c>
      <c r="Q81" s="71">
        <v>0</v>
      </c>
      <c r="R81" s="71"/>
    </row>
    <row r="82" spans="1:18" ht="21.75" customHeight="1">
      <c r="A82" s="15" t="s">
        <v>38</v>
      </c>
      <c r="C82" s="16">
        <f>SUM(C8:C81)</f>
        <v>1695343585</v>
      </c>
      <c r="E82" s="16">
        <f>SUM(E8:E81)</f>
        <v>68701549651543</v>
      </c>
      <c r="G82" s="43">
        <f>SUM(G8:G81)</f>
        <v>68221441401557</v>
      </c>
      <c r="I82" s="16">
        <f>SUM(I8:I81)</f>
        <v>480108249986</v>
      </c>
      <c r="K82" s="16">
        <f>SUM(K8:K81)</f>
        <v>1695343585</v>
      </c>
      <c r="M82" s="16">
        <f>SUM(M8:M81)</f>
        <v>68701549651543</v>
      </c>
      <c r="O82" s="43">
        <f>SUM(O8:O81)</f>
        <v>67375743805292</v>
      </c>
      <c r="Q82" s="70">
        <f>SUM(Q8:R81)</f>
        <v>1325805846251</v>
      </c>
      <c r="R82" s="70"/>
    </row>
  </sheetData>
  <mergeCells count="8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Parham Minaei</dc:creator>
  <dc:description/>
  <cp:lastModifiedBy>Parham Minaei</cp:lastModifiedBy>
  <dcterms:created xsi:type="dcterms:W3CDTF">2026-08-25T12:42:09Z</dcterms:created>
  <dcterms:modified xsi:type="dcterms:W3CDTF">2026-08-31T11:46:57Z</dcterms:modified>
</cp:coreProperties>
</file>