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minaei\Desktop\"/>
    </mc:Choice>
  </mc:AlternateContent>
  <xr:revisionPtr revIDLastSave="0" documentId="13_ncr:1_{DC63BCE1-125E-4BBC-BD34-9EF47C5610D9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سود اوراق بهادار" sheetId="17" r:id="rId16"/>
    <sheet name="سود سپرده بانکی" sheetId="18" r:id="rId17"/>
    <sheet name="درآمد ناشی از فروش" sheetId="19" r:id="rId18"/>
    <sheet name="درآمد ناشی از تغییر قیمت اوراق" sheetId="21" r:id="rId19"/>
  </sheets>
  <externalReferences>
    <externalReference r:id="rId20"/>
  </externalReferences>
  <definedNames>
    <definedName name="_xlnm._FilterDatabase" localSheetId="4" hidden="1">اوراق!$A$8:$B$44</definedName>
    <definedName name="_xlnm._FilterDatabase" localSheetId="12" hidden="1">'درآمد سپرده بانکی'!$A$7:$G$20</definedName>
    <definedName name="_xlnm._FilterDatabase" localSheetId="6" hidden="1">سپرده!$J$8:$J$28</definedName>
    <definedName name="_xlnm._FilterDatabase" localSheetId="16" hidden="1">'سود سپرده بانکی'!$A$7:$M$20</definedName>
    <definedName name="_xlnm.Print_Area" localSheetId="4">اوراق!$A$1:$AM$44</definedName>
    <definedName name="_xlnm.Print_Area" localSheetId="2">'اوراق مشتقه'!$A$1:$AX$32</definedName>
    <definedName name="_xlnm.Print_Area" localSheetId="5">'تعدیل قیمت'!$A$1:$N$34</definedName>
    <definedName name="_xlnm.Print_Area" localSheetId="7">درآمد!$A$1:$K$13</definedName>
    <definedName name="_xlnm.Print_Area" localSheetId="12">'درآمد سپرده بانکی'!$A$1:$H$20</definedName>
    <definedName name="_xlnm.Print_Area" localSheetId="10">'درآمد سرمایه گذاری در اوراق به'!$A$1:$W$48</definedName>
    <definedName name="_xlnm.Print_Area" localSheetId="8">'درآمد سرمایه گذاری در سهام'!$A$1:$X$27</definedName>
    <definedName name="_xlnm.Print_Area" localSheetId="9">'درآمد سرمایه گذاری در صندوق'!$A$1:$X$47</definedName>
    <definedName name="_xlnm.Print_Area" localSheetId="14">'درآمد سود سهام'!$A$1:$T$23</definedName>
    <definedName name="_xlnm.Print_Area" localSheetId="18">'درآمد ناشی از تغییر قیمت اوراق'!$A$1:$S$80</definedName>
    <definedName name="_xlnm.Print_Area" localSheetId="17">'درآمد ناشی از فروش'!$A$1:$S$37</definedName>
    <definedName name="_xlnm.Print_Area" localSheetId="13">'سایر درآمدها'!$A$1:$G$11</definedName>
    <definedName name="_xlnm.Print_Area" localSheetId="6">سپرده!$A$1:$M$28</definedName>
    <definedName name="_xlnm.Print_Area" localSheetId="1">سهام!$A$1:$AC$21</definedName>
    <definedName name="_xlnm.Print_Area" localSheetId="15">'سود اوراق بهادار'!$A$1:$U$37</definedName>
    <definedName name="_xlnm.Print_Area" localSheetId="16">'سود سپرده بانکی'!$A$1:$N$20</definedName>
    <definedName name="_xlnm.Print_Area" localSheetId="0">'صورت وضعیت'!$A$1:$A$25</definedName>
    <definedName name="_xlnm.Print_Area" localSheetId="11">'مبالغ تخصیصی اوراق'!$A$1:$R$32</definedName>
    <definedName name="_xlnm.Print_Area" localSheetId="3">'واحدهای صندوق'!$A$1:$AB$44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7" l="1"/>
  <c r="J23" i="7"/>
  <c r="H23" i="7"/>
  <c r="F23" i="7"/>
  <c r="D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AL10" i="5"/>
  <c r="AL11" i="5"/>
  <c r="AL12" i="5"/>
  <c r="AL13" i="5"/>
  <c r="AL14" i="5"/>
  <c r="AL15" i="5"/>
  <c r="AL16" i="5"/>
  <c r="AL17" i="5"/>
  <c r="AL18" i="5"/>
  <c r="AL19" i="5"/>
  <c r="AL20" i="5"/>
  <c r="AL21" i="5"/>
  <c r="AL22" i="5"/>
  <c r="AL23" i="5"/>
  <c r="AL24" i="5"/>
  <c r="AL25" i="5"/>
  <c r="AL26" i="5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43" i="5"/>
  <c r="AL9" i="5"/>
  <c r="AA44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9" i="4"/>
  <c r="AB10" i="2"/>
  <c r="AB11" i="2"/>
  <c r="AB12" i="2"/>
  <c r="AB13" i="2"/>
  <c r="AB14" i="2"/>
  <c r="AB15" i="2"/>
  <c r="AB16" i="2"/>
  <c r="AB17" i="2"/>
  <c r="AB18" i="2"/>
  <c r="AB19" i="2"/>
  <c r="AB20" i="2"/>
  <c r="AB9" i="2"/>
  <c r="Q37" i="19"/>
  <c r="M37" i="19"/>
  <c r="O37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3" i="19"/>
  <c r="O34" i="19"/>
  <c r="O35" i="19"/>
  <c r="O36" i="19"/>
  <c r="O8" i="19"/>
  <c r="G9" i="19"/>
  <c r="G10" i="19"/>
  <c r="G11" i="19"/>
  <c r="G12" i="19"/>
  <c r="G37" i="19" s="1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3" i="19"/>
  <c r="G34" i="19"/>
  <c r="G35" i="19"/>
  <c r="G36" i="19"/>
  <c r="G8" i="19"/>
  <c r="O9" i="21"/>
  <c r="O10" i="21"/>
  <c r="O11" i="21"/>
  <c r="O12" i="21"/>
  <c r="O13" i="21"/>
  <c r="O14" i="21"/>
  <c r="O15" i="21"/>
  <c r="O16" i="21"/>
  <c r="O17" i="21"/>
  <c r="O18" i="21"/>
  <c r="O19" i="21"/>
  <c r="O20" i="21"/>
  <c r="O21" i="21"/>
  <c r="O22" i="21"/>
  <c r="O23" i="21"/>
  <c r="O24" i="21"/>
  <c r="O25" i="21"/>
  <c r="O26" i="21"/>
  <c r="O27" i="21"/>
  <c r="O28" i="21"/>
  <c r="O29" i="21"/>
  <c r="O30" i="21"/>
  <c r="O31" i="21"/>
  <c r="O32" i="21"/>
  <c r="O33" i="21"/>
  <c r="O34" i="21"/>
  <c r="O35" i="21"/>
  <c r="O36" i="21"/>
  <c r="O37" i="21"/>
  <c r="O38" i="21"/>
  <c r="O39" i="21"/>
  <c r="O40" i="21"/>
  <c r="O41" i="21"/>
  <c r="O42" i="21"/>
  <c r="O43" i="21"/>
  <c r="O44" i="21"/>
  <c r="O45" i="21"/>
  <c r="O46" i="21"/>
  <c r="O47" i="21"/>
  <c r="O48" i="21"/>
  <c r="O49" i="21"/>
  <c r="O50" i="21"/>
  <c r="O51" i="21"/>
  <c r="O52" i="21"/>
  <c r="O53" i="21"/>
  <c r="O54" i="21"/>
  <c r="O55" i="21"/>
  <c r="O56" i="21"/>
  <c r="O57" i="21"/>
  <c r="O58" i="21"/>
  <c r="O59" i="21"/>
  <c r="O60" i="21"/>
  <c r="O61" i="21"/>
  <c r="O62" i="21"/>
  <c r="O63" i="21"/>
  <c r="O64" i="21"/>
  <c r="O65" i="21"/>
  <c r="O66" i="21"/>
  <c r="O67" i="21"/>
  <c r="O68" i="21"/>
  <c r="O69" i="21"/>
  <c r="O70" i="21"/>
  <c r="O71" i="21"/>
  <c r="O72" i="21"/>
  <c r="O73" i="21"/>
  <c r="O74" i="21"/>
  <c r="O75" i="21"/>
  <c r="O76" i="21"/>
  <c r="O77" i="21"/>
  <c r="O78" i="21"/>
  <c r="O79" i="21"/>
  <c r="O8" i="21"/>
  <c r="O80" i="21" s="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" i="21"/>
  <c r="G80" i="21" s="1"/>
  <c r="Q80" i="21"/>
  <c r="M80" i="21"/>
  <c r="K80" i="21"/>
  <c r="I80" i="21"/>
  <c r="E80" i="21"/>
  <c r="C80" i="21"/>
  <c r="K37" i="19"/>
  <c r="I37" i="19"/>
  <c r="E37" i="19"/>
  <c r="C37" i="19"/>
  <c r="M20" i="18"/>
  <c r="K20" i="18"/>
  <c r="I20" i="18"/>
  <c r="G20" i="18"/>
  <c r="E20" i="18"/>
  <c r="C20" i="18"/>
  <c r="P37" i="17"/>
  <c r="P36" i="17"/>
  <c r="T36" i="17" s="1"/>
  <c r="P35" i="17"/>
  <c r="T35" i="17" s="1"/>
  <c r="P34" i="17"/>
  <c r="T34" i="17" s="1"/>
  <c r="P33" i="17"/>
  <c r="T33" i="17" s="1"/>
  <c r="P32" i="17"/>
  <c r="T32" i="17" s="1"/>
  <c r="P31" i="17"/>
  <c r="T31" i="17" s="1"/>
  <c r="P30" i="17"/>
  <c r="P29" i="17"/>
  <c r="T29" i="17" s="1"/>
  <c r="P28" i="17"/>
  <c r="T28" i="17" s="1"/>
  <c r="P27" i="17"/>
  <c r="T27" i="17" s="1"/>
  <c r="P26" i="17"/>
  <c r="T26" i="17" s="1"/>
  <c r="P25" i="17"/>
  <c r="P24" i="17"/>
  <c r="T24" i="17" s="1"/>
  <c r="P23" i="17"/>
  <c r="T23" i="17" s="1"/>
  <c r="P22" i="17"/>
  <c r="T22" i="17" s="1"/>
  <c r="P21" i="17"/>
  <c r="P20" i="17"/>
  <c r="T20" i="17" s="1"/>
  <c r="P19" i="17"/>
  <c r="T19" i="17" s="1"/>
  <c r="P18" i="17"/>
  <c r="T18" i="17" s="1"/>
  <c r="P17" i="17"/>
  <c r="T17" i="17" s="1"/>
  <c r="P16" i="17"/>
  <c r="P15" i="17"/>
  <c r="T15" i="17" s="1"/>
  <c r="P14" i="17"/>
  <c r="P13" i="17"/>
  <c r="T13" i="17" s="1"/>
  <c r="P12" i="17"/>
  <c r="T12" i="17" s="1"/>
  <c r="P10" i="17"/>
  <c r="T10" i="17" s="1"/>
  <c r="P11" i="17"/>
  <c r="T11" i="17" s="1"/>
  <c r="P9" i="17"/>
  <c r="T9" i="17" s="1"/>
  <c r="P8" i="17"/>
  <c r="T8" i="17" s="1"/>
  <c r="J37" i="17"/>
  <c r="J36" i="17"/>
  <c r="N36" i="17" s="1"/>
  <c r="J35" i="17"/>
  <c r="N35" i="17" s="1"/>
  <c r="J34" i="17"/>
  <c r="N34" i="17" s="1"/>
  <c r="J33" i="17"/>
  <c r="N33" i="17" s="1"/>
  <c r="J32" i="17"/>
  <c r="J31" i="17"/>
  <c r="N31" i="17" s="1"/>
  <c r="J30" i="17"/>
  <c r="N30" i="17" s="1"/>
  <c r="J29" i="17"/>
  <c r="J28" i="17"/>
  <c r="N28" i="17" s="1"/>
  <c r="J27" i="17"/>
  <c r="N27" i="17" s="1"/>
  <c r="J26" i="17"/>
  <c r="N26" i="17" s="1"/>
  <c r="J25" i="17"/>
  <c r="N25" i="17" s="1"/>
  <c r="J24" i="17"/>
  <c r="J23" i="17"/>
  <c r="J22" i="17"/>
  <c r="N22" i="17" s="1"/>
  <c r="J21" i="17"/>
  <c r="N21" i="17" s="1"/>
  <c r="J20" i="17"/>
  <c r="N20" i="17" s="1"/>
  <c r="J19" i="17"/>
  <c r="N19" i="17" s="1"/>
  <c r="J18" i="17"/>
  <c r="N18" i="17" s="1"/>
  <c r="J17" i="17"/>
  <c r="N17" i="17" s="1"/>
  <c r="J16" i="17"/>
  <c r="N16" i="17" s="1"/>
  <c r="J15" i="17"/>
  <c r="J14" i="17"/>
  <c r="N14" i="17" s="1"/>
  <c r="J13" i="17"/>
  <c r="N13" i="17" s="1"/>
  <c r="J12" i="17"/>
  <c r="N12" i="17" s="1"/>
  <c r="J11" i="17"/>
  <c r="J10" i="17"/>
  <c r="N10" i="17" s="1"/>
  <c r="J9" i="17"/>
  <c r="N9" i="17" s="1"/>
  <c r="J8" i="17"/>
  <c r="N8" i="17" s="1"/>
  <c r="N48" i="11"/>
  <c r="T14" i="17"/>
  <c r="T16" i="17"/>
  <c r="T21" i="17"/>
  <c r="T25" i="17"/>
  <c r="T30" i="17"/>
  <c r="N11" i="17"/>
  <c r="N15" i="17"/>
  <c r="N23" i="17"/>
  <c r="N24" i="17"/>
  <c r="N29" i="17"/>
  <c r="N32" i="17"/>
  <c r="J13" i="8"/>
  <c r="H13" i="8"/>
  <c r="F13" i="8"/>
  <c r="T48" i="11"/>
  <c r="V13" i="11"/>
  <c r="V9" i="11"/>
  <c r="V10" i="11"/>
  <c r="V11" i="11"/>
  <c r="V12" i="11"/>
  <c r="V14" i="11"/>
  <c r="V15" i="11"/>
  <c r="V16" i="11"/>
  <c r="V17" i="11"/>
  <c r="V18" i="11"/>
  <c r="V19" i="11"/>
  <c r="V20" i="11"/>
  <c r="V21" i="11"/>
  <c r="V22" i="11"/>
  <c r="V23" i="11"/>
  <c r="V24" i="11"/>
  <c r="V25" i="11"/>
  <c r="V26" i="11"/>
  <c r="V27" i="11"/>
  <c r="V28" i="11"/>
  <c r="V29" i="11"/>
  <c r="V30" i="11"/>
  <c r="V31" i="11"/>
  <c r="V32" i="11"/>
  <c r="V33" i="11"/>
  <c r="V34" i="11"/>
  <c r="V35" i="11"/>
  <c r="V36" i="11"/>
  <c r="V37" i="11"/>
  <c r="V38" i="11"/>
  <c r="V39" i="11"/>
  <c r="V40" i="11"/>
  <c r="V41" i="11"/>
  <c r="V42" i="11"/>
  <c r="V43" i="11"/>
  <c r="V44" i="11"/>
  <c r="V45" i="11"/>
  <c r="V46" i="11"/>
  <c r="V47" i="11"/>
  <c r="P48" i="11"/>
  <c r="U26" i="9"/>
  <c r="S27" i="9"/>
  <c r="D20" i="13"/>
  <c r="F20" i="13"/>
  <c r="F11" i="8" s="1"/>
  <c r="F11" i="14"/>
  <c r="F12" i="8" s="1"/>
  <c r="D11" i="14"/>
  <c r="F9" i="8"/>
  <c r="R48" i="11"/>
  <c r="H48" i="11"/>
  <c r="T37" i="17" l="1"/>
  <c r="N37" i="17"/>
  <c r="F48" i="11"/>
  <c r="U47" i="10"/>
  <c r="F27" i="9"/>
  <c r="J48" i="11"/>
  <c r="U10" i="10" l="1"/>
  <c r="U11" i="10"/>
  <c r="U12" i="10"/>
  <c r="U13" i="10"/>
  <c r="U14" i="10"/>
  <c r="U15" i="10"/>
  <c r="U16" i="10"/>
  <c r="U17" i="10"/>
  <c r="U18" i="10"/>
  <c r="U19" i="10"/>
  <c r="U20" i="10"/>
  <c r="U21" i="10"/>
  <c r="U22" i="10"/>
  <c r="U23" i="10"/>
  <c r="U24" i="10"/>
  <c r="U25" i="10"/>
  <c r="U26" i="10"/>
  <c r="U27" i="10"/>
  <c r="U28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9" i="10"/>
  <c r="L47" i="10"/>
  <c r="F47" i="10"/>
  <c r="H47" i="10"/>
  <c r="J47" i="10"/>
  <c r="N47" i="10"/>
  <c r="Q47" i="10"/>
  <c r="S47" i="10"/>
  <c r="D48" i="11" l="1"/>
  <c r="L48" i="11"/>
  <c r="J10" i="9" l="1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9" i="9"/>
  <c r="L27" i="9"/>
  <c r="U9" i="9"/>
  <c r="V48" i="11"/>
  <c r="F10" i="8" s="1"/>
  <c r="J10" i="8" s="1"/>
  <c r="J9" i="8"/>
  <c r="J11" i="8"/>
  <c r="J12" i="8"/>
  <c r="U10" i="9"/>
  <c r="U11" i="9"/>
  <c r="U12" i="9"/>
  <c r="U13" i="9"/>
  <c r="U14" i="9"/>
  <c r="U15" i="9"/>
  <c r="U16" i="9"/>
  <c r="U17" i="9"/>
  <c r="U18" i="9"/>
  <c r="U19" i="9"/>
  <c r="U20" i="9"/>
  <c r="U21" i="9"/>
  <c r="U22" i="9"/>
  <c r="U23" i="9"/>
  <c r="U24" i="9"/>
  <c r="U25" i="9"/>
  <c r="D27" i="9"/>
  <c r="Q27" i="9"/>
  <c r="N27" i="9"/>
  <c r="H27" i="9"/>
  <c r="C34" i="6"/>
  <c r="K34" i="6"/>
  <c r="AJ44" i="5"/>
  <c r="AH44" i="5"/>
  <c r="Y44" i="4"/>
  <c r="W44" i="4"/>
  <c r="S44" i="4"/>
  <c r="Q44" i="4"/>
  <c r="O44" i="4"/>
  <c r="M44" i="4"/>
  <c r="K44" i="4"/>
  <c r="I44" i="4"/>
  <c r="G44" i="4"/>
  <c r="D44" i="4"/>
  <c r="AB21" i="2"/>
  <c r="Z21" i="2"/>
  <c r="X21" i="2"/>
  <c r="T21" i="2"/>
  <c r="R21" i="2"/>
  <c r="P21" i="2"/>
  <c r="N21" i="2"/>
  <c r="L21" i="2"/>
  <c r="J21" i="2"/>
  <c r="H21" i="2"/>
  <c r="E21" i="2"/>
  <c r="G21" i="2"/>
  <c r="AL44" i="5"/>
  <c r="AD44" i="5"/>
  <c r="AB44" i="5"/>
  <c r="Z44" i="5"/>
  <c r="X44" i="5"/>
  <c r="V44" i="5"/>
  <c r="T44" i="5"/>
  <c r="R44" i="5"/>
  <c r="P44" i="5"/>
  <c r="J27" i="9" l="1"/>
  <c r="U27" i="9"/>
  <c r="F8" i="8" s="1"/>
  <c r="J8" i="8" l="1"/>
  <c r="H8" i="8" l="1"/>
  <c r="H11" i="8"/>
  <c r="W25" i="9"/>
  <c r="H10" i="8"/>
  <c r="W16" i="9"/>
  <c r="W18" i="9"/>
  <c r="H12" i="8"/>
  <c r="W11" i="9"/>
  <c r="W23" i="10"/>
  <c r="W39" i="10"/>
  <c r="W45" i="10"/>
  <c r="W38" i="10"/>
  <c r="W20" i="10"/>
  <c r="W36" i="10"/>
  <c r="W21" i="10"/>
  <c r="W37" i="10"/>
  <c r="W26" i="10"/>
  <c r="W22" i="9"/>
  <c r="W15" i="9"/>
  <c r="W19" i="10"/>
  <c r="W30" i="10"/>
  <c r="W17" i="10"/>
  <c r="H9" i="8"/>
  <c r="W21" i="9"/>
  <c r="W9" i="9"/>
  <c r="W12" i="9"/>
  <c r="W14" i="9"/>
  <c r="W23" i="9"/>
  <c r="W11" i="10"/>
  <c r="W27" i="10"/>
  <c r="W43" i="10"/>
  <c r="W10" i="10"/>
  <c r="W42" i="10"/>
  <c r="W24" i="10"/>
  <c r="W44" i="10"/>
  <c r="W25" i="10"/>
  <c r="W41" i="10"/>
  <c r="W34" i="10"/>
  <c r="W40" i="10"/>
  <c r="W32" i="10"/>
  <c r="W18" i="10"/>
  <c r="W17" i="9"/>
  <c r="W24" i="9"/>
  <c r="W26" i="9"/>
  <c r="W19" i="9"/>
  <c r="W15" i="10"/>
  <c r="W31" i="10"/>
  <c r="W9" i="10"/>
  <c r="W22" i="10"/>
  <c r="W12" i="10"/>
  <c r="W28" i="10"/>
  <c r="W13" i="10"/>
  <c r="W29" i="10"/>
  <c r="W14" i="10"/>
  <c r="W46" i="10"/>
  <c r="W10" i="9"/>
  <c r="W13" i="9"/>
  <c r="W20" i="9"/>
  <c r="W35" i="10"/>
  <c r="W16" i="10"/>
  <c r="W33" i="10"/>
  <c r="W47" i="10" l="1"/>
  <c r="W27" i="9"/>
</calcChain>
</file>

<file path=xl/sharedStrings.xml><?xml version="1.0" encoding="utf-8"?>
<sst xmlns="http://schemas.openxmlformats.org/spreadsheetml/2006/main" count="1061" uniqueCount="356">
  <si>
    <t>صندوق سرمایه گذاری آوای فردای زاگرس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</si>
  <si>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</si>
  <si>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</si>
  <si>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</si>
  <si>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</si>
  <si>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</si>
  <si>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</si>
  <si>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</si>
  <si>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</si>
  <si>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</si>
  <si>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</si>
  <si>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</si>
  <si>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</si>
  <si>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</si>
  <si>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</si>
  <si>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</si>
  <si>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</si>
  <si>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</si>
  <si>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</si>
  <si>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</si>
  <si>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</si>
  <si>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بورس کالای ایران</t>
  </si>
  <si>
    <t>پالایش نفت اصفهان</t>
  </si>
  <si>
    <t>پالایش نفت بندرعباس</t>
  </si>
  <si>
    <t>پالایش نفت تهران</t>
  </si>
  <si>
    <t>زامیاد</t>
  </si>
  <si>
    <t>سیمان‌ تهران‌</t>
  </si>
  <si>
    <t>سیمان‌ صوفیان‌</t>
  </si>
  <si>
    <t>صنایع پتروشیمی خلیج فارس</t>
  </si>
  <si>
    <t>گسترش‌سرمایه‌گذاری‌ایران‌خودرو</t>
  </si>
  <si>
    <t>نیان الکترونیک</t>
  </si>
  <si>
    <t>کشت و صنعت شهداب ناب خراسان</t>
  </si>
  <si>
    <t>کشت‌ و صنعت‌ چین‌ چین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</si>
  <si>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</si>
  <si>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</si>
  <si>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</si>
  <si>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</si>
  <si>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</si>
  <si>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</si>
  <si>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</si>
  <si>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اختیارف ت خگستر-4304-05/06/03</t>
  </si>
  <si>
    <t>1405/06/03</t>
  </si>
  <si>
    <t>اختیارف ت خزامیا-2136-05/06/07</t>
  </si>
  <si>
    <t>1405/06/07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</si>
  <si>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</si>
  <si>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</si>
  <si>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</si>
  <si>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</si>
  <si>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</si>
  <si>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ت خگستر-4315-05/06/08</t>
  </si>
  <si>
    <t>اختیار خرید</t>
  </si>
  <si>
    <t>موقعیت فروش</t>
  </si>
  <si>
    <t>-</t>
  </si>
  <si>
    <t>1405/06/08</t>
  </si>
  <si>
    <t>اختیارخ ت خزامیا-2141-05/06/11</t>
  </si>
  <si>
    <t>1405/06/11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</si>
  <si>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</si>
  <si>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</si>
  <si>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</si>
  <si>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</si>
  <si>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</si>
  <si>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</si>
  <si>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</si>
  <si>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</si>
  <si>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آرمان آتی- بخشی</t>
  </si>
  <si>
    <t>صندوق س آوای تاراز زاگرس-سهام</t>
  </si>
  <si>
    <t>صندوق س صنایع پاسارگاد1-بخشی</t>
  </si>
  <si>
    <t>صندوق س صنایع پیشرفت صبا1-بخشی</t>
  </si>
  <si>
    <t>صندوق س صنایع کارآمد1-بخشی</t>
  </si>
  <si>
    <t>صندوق س. ثروت آفرین پارسیان-س</t>
  </si>
  <si>
    <t>صندوق س. جام سبز سهند-س</t>
  </si>
  <si>
    <t>صندوق س. سهام ثروت هامون-س</t>
  </si>
  <si>
    <t>صندوق س. سهامی اکسیژن-س</t>
  </si>
  <si>
    <t>صندوق س.امتیاز اول-س</t>
  </si>
  <si>
    <t>صندوق س.امین تدبیرگران فردا-س</t>
  </si>
  <si>
    <t>صندوق س.بخشی زمرد نو ویرا1-ب</t>
  </si>
  <si>
    <t>صندوق س.بخشی شایسته فردا-ب</t>
  </si>
  <si>
    <t>صندوق س.بخشی صنایع سورنا2-ب</t>
  </si>
  <si>
    <t>صندوق س.بخشی کیان3-ب</t>
  </si>
  <si>
    <t>صندوق س.پشتوانه سکه طلا کهربا</t>
  </si>
  <si>
    <t>صندوق س.پشتوانه طلا دنای زاگرس</t>
  </si>
  <si>
    <t>صندوق س.پشتوانه طلازروان ویستا</t>
  </si>
  <si>
    <t>صندوق س.دی سهام-سهام</t>
  </si>
  <si>
    <t>صندوق س.سرزمین بزرگ بازار-س</t>
  </si>
  <si>
    <t>صندوق س.سهامی تیام-س</t>
  </si>
  <si>
    <t>صندوق س.سهم نگر جام جم-س</t>
  </si>
  <si>
    <t>صندوق س.مختلط کاریزما-م</t>
  </si>
  <si>
    <t>صندوق س.مشترک سبحان-سهام</t>
  </si>
  <si>
    <t>صندوق س.موج گستر ثروت-س</t>
  </si>
  <si>
    <t>صندوق س.کالای سینا</t>
  </si>
  <si>
    <t>صندوق سرمایه‌گذاری فیروزه موفقیت</t>
  </si>
  <si>
    <t>صندوق سهامی ذوب آهن نوویرا</t>
  </si>
  <si>
    <t>صندوق شاخص30 شرکت فیروزه- سهام</t>
  </si>
  <si>
    <t>صندوق صبا</t>
  </si>
  <si>
    <t>طلوع بامداد مهرگان</t>
  </si>
  <si>
    <t>صندوق س.سهامی پرتو آمال-س</t>
  </si>
  <si>
    <t>صندوق س رویش همراه سرمایه-سهام</t>
  </si>
  <si>
    <t>صندوق س.بخشی داریوش5-ب</t>
  </si>
  <si>
    <t>صندوق س راه نو ره سود-سهام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</si>
  <si>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</si>
  <si>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</si>
  <si>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</si>
  <si>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</si>
  <si>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</si>
  <si>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</si>
  <si>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</si>
  <si>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</si>
  <si>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</si>
  <si>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موازی هیدروکربن آفتاب061</t>
  </si>
  <si>
    <t>بله</t>
  </si>
  <si>
    <t>1404/02/03</t>
  </si>
  <si>
    <t>1406/02/03</t>
  </si>
  <si>
    <t>اجاره تابان فردا زاگرس14070603</t>
  </si>
  <si>
    <t>1404/06/03</t>
  </si>
  <si>
    <t>1407/06/03</t>
  </si>
  <si>
    <t>اجاره تابان فردادماوند14080220</t>
  </si>
  <si>
    <t>1404/02/20</t>
  </si>
  <si>
    <t>1408/02/20</t>
  </si>
  <si>
    <t>اجاره توان آفرین ساز 14070216</t>
  </si>
  <si>
    <t>1403/02/16</t>
  </si>
  <si>
    <t>1407/02/16</t>
  </si>
  <si>
    <t>اسنادخزانه-م10بودجه02-051112</t>
  </si>
  <si>
    <t>1402/12/21</t>
  </si>
  <si>
    <t>1405/11/12</t>
  </si>
  <si>
    <t>مرابحه عام دولت 165-ش.خ051212</t>
  </si>
  <si>
    <t>1403/04/12</t>
  </si>
  <si>
    <t>1405/12/12</t>
  </si>
  <si>
    <t>مرابحه عام دولت116-ش.خ060630</t>
  </si>
  <si>
    <t>1401/06/30</t>
  </si>
  <si>
    <t>1406/06/30</t>
  </si>
  <si>
    <t>مرابحه عام دولت191-ش.خ060328</t>
  </si>
  <si>
    <t>1403/09/28</t>
  </si>
  <si>
    <t>1406/03/28</t>
  </si>
  <si>
    <t>مرابحه عام دولت206-ش.خ051114</t>
  </si>
  <si>
    <t>1403/12/14</t>
  </si>
  <si>
    <t>1405/11/14</t>
  </si>
  <si>
    <t>مرابحه عام دولت228-ش.خ070521</t>
  </si>
  <si>
    <t>1404/05/21</t>
  </si>
  <si>
    <t>1407/05/21</t>
  </si>
  <si>
    <t>مرابحه عام دولت250-ش.خ070205</t>
  </si>
  <si>
    <t>1404/09/05</t>
  </si>
  <si>
    <t>1407/02/05</t>
  </si>
  <si>
    <t>مرابحه عام دولت253-ش.خ070311</t>
  </si>
  <si>
    <t>1404/09/11</t>
  </si>
  <si>
    <t>1407/03/11</t>
  </si>
  <si>
    <t>مرابحه عام دولت254-ش.خ070911</t>
  </si>
  <si>
    <t>1407/09/11</t>
  </si>
  <si>
    <t>مرابحه عام دولت255-ش.خ071011</t>
  </si>
  <si>
    <t>1407/10/11</t>
  </si>
  <si>
    <t>مرابحه عام دولت256-ش.خ070318</t>
  </si>
  <si>
    <t>1404/09/18</t>
  </si>
  <si>
    <t>1407/03/18</t>
  </si>
  <si>
    <t>مرابحه عام دولت258-ش.خ070302</t>
  </si>
  <si>
    <t>1404/10/02</t>
  </si>
  <si>
    <t>1407/03/02</t>
  </si>
  <si>
    <t>مرابحه عام دولت260-ش.خ071002</t>
  </si>
  <si>
    <t>1407/10/02</t>
  </si>
  <si>
    <t>مرابحه عام دولت262-ش.خ070716</t>
  </si>
  <si>
    <t>1404/10/16</t>
  </si>
  <si>
    <t>1407/07/16</t>
  </si>
  <si>
    <t>مرابحه عام دولت265-ش.خ070430</t>
  </si>
  <si>
    <t>1404/10/30</t>
  </si>
  <si>
    <t>1407/04/30</t>
  </si>
  <si>
    <t>مرابحه عام دولت270-ش.خ071121</t>
  </si>
  <si>
    <t>1404/11/21</t>
  </si>
  <si>
    <t>1407/11/21</t>
  </si>
  <si>
    <t>مرابحه عام دولت271-ش.خ070628</t>
  </si>
  <si>
    <t>1404/11/28</t>
  </si>
  <si>
    <t>1407/06/28</t>
  </si>
  <si>
    <t>مرابحه عام دولت272-ش.خ071028</t>
  </si>
  <si>
    <t>1407/10/28</t>
  </si>
  <si>
    <t>مرابحه عام دولت273-ش.خ071128</t>
  </si>
  <si>
    <t>1407/11/28</t>
  </si>
  <si>
    <t>مرابحه عام دولت274-ش.خ071105</t>
  </si>
  <si>
    <t>1404/12/05</t>
  </si>
  <si>
    <t>1407/11/05</t>
  </si>
  <si>
    <t>مرابحه عام دولت277-ش.خ071118</t>
  </si>
  <si>
    <t>1404/12/18</t>
  </si>
  <si>
    <t>1407/11/18</t>
  </si>
  <si>
    <t>مرابحه غدیرایرانیان14081120</t>
  </si>
  <si>
    <t>1404/11/20</t>
  </si>
  <si>
    <t>1408/11/20</t>
  </si>
  <si>
    <t>مرابحه کلور-آوای زاگرس14080208</t>
  </si>
  <si>
    <t>1404/02/08</t>
  </si>
  <si>
    <t>1408/02/08</t>
  </si>
  <si>
    <t>مشارکت ش مشهد072-3ماهه23%</t>
  </si>
  <si>
    <t>1403/12/28</t>
  </si>
  <si>
    <t>1407/12/28</t>
  </si>
  <si>
    <t>مشارکت ش مشهد0720-3ماهه23%</t>
  </si>
  <si>
    <t>سلف موازی متانول سبلان061</t>
  </si>
  <si>
    <t>1405/05/12</t>
  </si>
  <si>
    <t>1406/05/12</t>
  </si>
  <si>
    <t xml:space="preserve"> شهرداری مشهد</t>
  </si>
  <si>
    <t>خیر</t>
  </si>
  <si>
    <t>1405/02/29</t>
  </si>
  <si>
    <t>1409/02/29</t>
  </si>
  <si>
    <t>شهرداری مشهد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</si>
  <si>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</si>
  <si>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</si>
  <si>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</si>
  <si>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</si>
  <si>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</si>
  <si>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</si>
  <si>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</si>
  <si>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</si>
  <si>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</si>
  <si>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سایر</t>
  </si>
  <si>
    <t>0.00%</t>
  </si>
  <si>
    <t>-3.45%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</si>
  <si>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</si>
  <si>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</si>
  <si>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</si>
  <si>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</si>
  <si>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</si>
  <si>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</si>
  <si>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جهان کودک</t>
  </si>
  <si>
    <t>حساب جاری بانک آینده بلوار دریا</t>
  </si>
  <si>
    <t>سپرده کوتاه مدت بانک دی فرشته</t>
  </si>
  <si>
    <t>سپرده کوتاه مدت بانک گردشگری میدان سرو</t>
  </si>
  <si>
    <t>سپرده کوتاه مدت موسسه اعتباری ملل جنت آباد</t>
  </si>
  <si>
    <t>سپرده کوتاه مدت بانک اقتصاد نوین غدیر</t>
  </si>
  <si>
    <t>سپرده کوتاه مدت بانک گردشگری قیطریه</t>
  </si>
  <si>
    <t>سپرده کوتاه مدت بانک سامان جام جم</t>
  </si>
  <si>
    <t>سپرده کوتاه مدت بانک خاورمیانه بخارست</t>
  </si>
  <si>
    <t>قرض الحسنه بانک تجارت نفت شمالی</t>
  </si>
  <si>
    <t>سپرده کوتاه مدت بانک صادرات مستقل فردوسی</t>
  </si>
  <si>
    <t>سپرده کوتاه مدت بانک مسکن مستقل مرکزی</t>
  </si>
  <si>
    <t>سپرده کوتاه مدت بانک ملت ولیعصر بهشتی</t>
  </si>
  <si>
    <t>سپرده کوتاه مدت بانک شهر میدان شهدای مشهد</t>
  </si>
  <si>
    <t>سپرده کوتاه مدت بانک رفاه مرکزی اصفهان</t>
  </si>
  <si>
    <t>سپرده بلند مدت بانک تجارت اله وردی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</si>
  <si>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</si>
  <si>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</si>
  <si>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</si>
  <si>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</si>
  <si>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</si>
  <si>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</si>
  <si>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</si>
  <si>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</si>
  <si>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</si>
  <si>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</si>
  <si>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</si>
  <si>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</si>
  <si>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</si>
  <si>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</si>
  <si>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</si>
  <si>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</si>
  <si>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</si>
  <si>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</si>
  <si>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</si>
  <si>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</si>
  <si>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</si>
  <si>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</si>
  <si>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</si>
  <si>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</si>
  <si>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</si>
  <si>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نیان باتری خاوران</t>
  </si>
  <si>
    <t>کشت و صنعت شیفته آرای شرق</t>
  </si>
  <si>
    <t>پاکدیس</t>
  </si>
  <si>
    <t>تولیدی کوچین</t>
  </si>
  <si>
    <t>سرمایه گذاری کشاورزی کوثر</t>
  </si>
  <si>
    <t>ح . سرمایه‌گذاری‌ایران‌خودرو</t>
  </si>
  <si>
    <t>گروه مالی نماد غدیر(سهامی عام)</t>
  </si>
  <si>
    <t>-2-2</t>
  </si>
  <si>
    <t>درآمد حاصل از سرمایه­گذاری در واحدهای صندوق</t>
  </si>
  <si>
    <t>درآمد سود صندوق</t>
  </si>
  <si>
    <t>صندوق س.اعتبارسهام-سهام</t>
  </si>
  <si>
    <t>صندوق س.کالای نوویرا1</t>
  </si>
  <si>
    <t>صندوق س.کالای کوروش</t>
  </si>
  <si>
    <t>طلوع بامداد مهرگان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</si>
  <si>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</si>
  <si>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</si>
  <si>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</si>
  <si>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</si>
  <si>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گواهی اعتبارمولد ملی14050331</t>
  </si>
  <si>
    <t>گواهی اعتبارمولد ملی14050231</t>
  </si>
  <si>
    <t>گواهی اعتبارمولد ملی14050431</t>
  </si>
  <si>
    <t>مرابحه عام دولت137-ش.خ061229</t>
  </si>
  <si>
    <t>-1-3-2</t>
  </si>
  <si>
    <t>مبالغ تخصیص یافته بابت خرید و نگهداری اوراق بهادار با درآمد ثابت (نرخ سود ترجیحی)</t>
  </si>
  <si>
    <t>نام ورقه بهادار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</si>
  <si>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</si>
  <si>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</si>
  <si>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</si>
  <si>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</si>
  <si>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</si>
  <si>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</si>
  <si>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</si>
  <si>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</si>
  <si>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</si>
  <si>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</si>
  <si>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</si>
  <si>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</si>
  <si>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</si>
  <si>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</si>
  <si>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1405/04/27</t>
  </si>
  <si>
    <t>1405/05/11</t>
  </si>
  <si>
    <t>1405/04/30</t>
  </si>
  <si>
    <t>1405/03/19</t>
  </si>
  <si>
    <t>1405/04/31</t>
  </si>
  <si>
    <t>1405/05/18</t>
  </si>
  <si>
    <t>1405/06/25</t>
  </si>
  <si>
    <t>1405/04/10</t>
  </si>
  <si>
    <t>1405/05/06</t>
  </si>
  <si>
    <t>1405/06/05</t>
  </si>
  <si>
    <t>1405/03/12</t>
  </si>
  <si>
    <t>1405/02/10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</si>
  <si>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</si>
  <si>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</si>
  <si>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</si>
  <si>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</si>
  <si>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</si>
  <si>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1406/06/29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</si>
  <si>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</si>
  <si>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</si>
  <si>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</si>
  <si>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</si>
  <si>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</si>
  <si>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</si>
  <si>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</si>
  <si>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نماد</t>
  </si>
  <si>
    <t>بهای تمام شده  ریال</t>
  </si>
  <si>
    <t>سود ترجیحی</t>
  </si>
  <si>
    <t>سود اوراق تبعی</t>
  </si>
  <si>
    <t>درآمد تعهد پذیره نویسی</t>
  </si>
  <si>
    <t>جمع  درآمد  شناسایی شده</t>
  </si>
  <si>
    <t xml:space="preserve">نرخ اسمی </t>
  </si>
  <si>
    <t>میانگین بازدهی تا سررسید</t>
  </si>
  <si>
    <t>ریال</t>
  </si>
  <si>
    <t>درصد</t>
  </si>
  <si>
    <t>اوراق اجاره شرکت گروه پتروشیمی تابان فردا زاکرس</t>
  </si>
  <si>
    <t>تابان25</t>
  </si>
  <si>
    <t>اوراق مرابحه شرکت کلور ایرانیان شرق</t>
  </si>
  <si>
    <t>کلور083</t>
  </si>
  <si>
    <t>اوراق مشارکت شهرداری مشهد (تامین مالی قطار شهری فاز7 خط2) - تعهد پذیره نویسی مبلغ 70 میلیارد ریال می باشد  که در تاریخ 1404/11/01 شناسایی و دریافت خواهد شد</t>
  </si>
  <si>
    <t>اوراق مشارکت شهرداری مشهد (تامین مالی قطار شهری فاز7 خط2)</t>
  </si>
  <si>
    <t>اوراق مشارکت شهرداری مشهد (تامین مالی قطار شهری فاز3 خط3)- تعهد پذیره نویسی مبلغ 80 میلیارد ریال می باشد  که در تاریخ 1404/11/01 شناسایی و دریافت خواهد شد</t>
  </si>
  <si>
    <t>اوراق مشارکت شهرداری مشهد (تامین مالی قطار شهری فاز3 خط3)</t>
  </si>
  <si>
    <t>اوراق مشارکت شهرداری مشهد (تامین مالی قطار شهری فاز10 خط2)- تعهد پذیره نویسی مبلغ 25 میلیارد ریال</t>
  </si>
  <si>
    <t>اوراق مشارکت شهرداری مشهد (تامین مالی قطار شهری فاز10 خط2)</t>
  </si>
  <si>
    <t>مرابحه عام دولت</t>
  </si>
  <si>
    <t>اراد206</t>
  </si>
  <si>
    <t>سهیدرو0611</t>
  </si>
  <si>
    <t>اراد250</t>
  </si>
  <si>
    <t>اراد254</t>
  </si>
  <si>
    <t>اراد277</t>
  </si>
  <si>
    <t>اراد274</t>
  </si>
  <si>
    <t>اراد273</t>
  </si>
  <si>
    <t>اراد270</t>
  </si>
  <si>
    <t>اراد271</t>
  </si>
  <si>
    <t>اراد272</t>
  </si>
  <si>
    <t>اراد262</t>
  </si>
  <si>
    <t>تابان201</t>
  </si>
  <si>
    <t>وامین071</t>
  </si>
  <si>
    <t>غدیر081</t>
  </si>
  <si>
    <t>سمتا0611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</si>
</sst>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2"/>
      <name val="B Nazanin"/>
      <charset val="178"/>
    </font>
    <font>
      <sz val="10"/>
      <name val="Arial"/>
      <family val="2"/>
    </font>
    <font>
      <sz val="10"/>
      <color rgb="FF8E8E93"/>
      <name val="IRANSans"/>
    </font>
    <font>
      <b/>
      <sz val="16"/>
      <color rgb="FF000000"/>
      <name val="B Zar"/>
      <charset val="178"/>
    </font>
    <font>
      <sz val="16"/>
      <color rgb="FF000000"/>
      <name val="B Zar"/>
      <charset val="178"/>
    </font>
    <font>
      <b/>
      <sz val="16"/>
      <color rgb="FF1E90FF"/>
      <name val="B Zar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9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0" fillId="0" borderId="0" xfId="0" applyNumberFormat="1" applyAlignment="1">
      <alignment horizontal="left"/>
    </xf>
    <xf numFmtId="10" fontId="0" fillId="0" borderId="0" xfId="2" applyNumberFormat="1" applyFont="1" applyAlignment="1">
      <alignment horizontal="left"/>
    </xf>
    <xf numFmtId="10" fontId="0" fillId="0" borderId="0" xfId="0" applyNumberFormat="1" applyAlignment="1">
      <alignment horizontal="left"/>
    </xf>
    <xf numFmtId="4" fontId="5" fillId="0" borderId="2" xfId="0" applyNumberFormat="1" applyFont="1" applyBorder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10" fontId="5" fillId="0" borderId="0" xfId="2" applyNumberFormat="1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top"/>
    </xf>
    <xf numFmtId="3" fontId="5" fillId="0" borderId="7" xfId="0" applyNumberFormat="1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10" fontId="5" fillId="0" borderId="0" xfId="2" applyNumberFormat="1" applyFont="1" applyBorder="1" applyAlignment="1">
      <alignment horizontal="right" vertical="top"/>
    </xf>
    <xf numFmtId="10" fontId="5" fillId="0" borderId="7" xfId="2" applyNumberFormat="1" applyFont="1" applyBorder="1" applyAlignment="1">
      <alignment horizontal="right" vertical="top"/>
    </xf>
    <xf numFmtId="10" fontId="5" fillId="0" borderId="8" xfId="2" applyNumberFormat="1" applyFont="1" applyBorder="1" applyAlignment="1">
      <alignment horizontal="right" vertical="top"/>
    </xf>
    <xf numFmtId="9" fontId="5" fillId="0" borderId="8" xfId="2" applyFont="1" applyBorder="1" applyAlignment="1">
      <alignment horizontal="right" vertical="top"/>
    </xf>
    <xf numFmtId="10" fontId="5" fillId="0" borderId="7" xfId="2" applyNumberFormat="1" applyFont="1" applyBorder="1" applyAlignment="1">
      <alignment horizontal="center" vertical="top"/>
    </xf>
    <xf numFmtId="3" fontId="9" fillId="0" borderId="0" xfId="0" applyNumberFormat="1" applyFont="1" applyAlignment="1">
      <alignment horizontal="left"/>
    </xf>
    <xf numFmtId="3" fontId="5" fillId="0" borderId="6" xfId="0" applyNumberFormat="1" applyFont="1" applyBorder="1" applyAlignment="1">
      <alignment horizontal="right" vertical="top"/>
    </xf>
    <xf numFmtId="3" fontId="7" fillId="0" borderId="0" xfId="0" applyNumberFormat="1" applyFont="1" applyAlignment="1">
      <alignment horizontal="center" vertical="top"/>
    </xf>
    <xf numFmtId="3" fontId="5" fillId="0" borderId="8" xfId="0" applyNumberFormat="1" applyFont="1" applyBorder="1" applyAlignment="1">
      <alignment horizontal="right" vertical="top"/>
    </xf>
    <xf numFmtId="3" fontId="5" fillId="0" borderId="7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164" fontId="11" fillId="0" borderId="0" xfId="1" applyNumberFormat="1" applyFont="1" applyAlignment="1">
      <alignment horizontal="left"/>
    </xf>
    <xf numFmtId="0" fontId="12" fillId="0" borderId="0" xfId="0" applyFont="1" applyAlignment="1">
      <alignment vertical="center"/>
    </xf>
    <xf numFmtId="0" fontId="11" fillId="0" borderId="0" xfId="0" applyFont="1" applyAlignment="1">
      <alignment wrapText="1"/>
    </xf>
    <xf numFmtId="164" fontId="11" fillId="0" borderId="0" xfId="1" applyNumberFormat="1" applyFont="1" applyAlignment="1"/>
    <xf numFmtId="0" fontId="11" fillId="0" borderId="0" xfId="0" applyFont="1"/>
    <xf numFmtId="0" fontId="11" fillId="0" borderId="7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164" fontId="11" fillId="0" borderId="7" xfId="1" applyNumberFormat="1" applyFont="1" applyBorder="1" applyAlignment="1">
      <alignment wrapText="1"/>
    </xf>
    <xf numFmtId="164" fontId="11" fillId="0" borderId="10" xfId="1" applyNumberFormat="1" applyFont="1" applyBorder="1" applyAlignment="1"/>
    <xf numFmtId="0" fontId="11" fillId="0" borderId="10" xfId="0" applyFont="1" applyBorder="1"/>
    <xf numFmtId="3" fontId="7" fillId="0" borderId="2" xfId="0" applyNumberFormat="1" applyFont="1" applyBorder="1" applyAlignment="1">
      <alignment horizontal="center" vertical="top"/>
    </xf>
    <xf numFmtId="3" fontId="7" fillId="0" borderId="4" xfId="0" applyNumberFormat="1" applyFont="1" applyBorder="1" applyAlignment="1">
      <alignment horizontal="center" vertical="top"/>
    </xf>
    <xf numFmtId="164" fontId="5" fillId="0" borderId="0" xfId="1" applyNumberFormat="1" applyFont="1" applyFill="1" applyAlignment="1">
      <alignment horizontal="right" vertical="top"/>
    </xf>
    <xf numFmtId="164" fontId="5" fillId="0" borderId="0" xfId="1" applyNumberFormat="1" applyFont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164" fontId="5" fillId="0" borderId="2" xfId="1" applyNumberFormat="1" applyFont="1" applyFill="1" applyBorder="1" applyAlignment="1">
      <alignment horizontal="right" vertical="top"/>
    </xf>
    <xf numFmtId="164" fontId="0" fillId="0" borderId="0" xfId="1" applyNumberFormat="1" applyFont="1" applyFill="1" applyAlignment="1">
      <alignment horizontal="left"/>
    </xf>
    <xf numFmtId="4" fontId="5" fillId="0" borderId="5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right" vertical="top"/>
    </xf>
    <xf numFmtId="10" fontId="5" fillId="0" borderId="8" xfId="2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10" fontId="5" fillId="0" borderId="6" xfId="2" applyNumberFormat="1" applyFont="1" applyBorder="1" applyAlignment="1">
      <alignment horizontal="right" vertical="top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6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right" vertical="top"/>
    </xf>
    <xf numFmtId="4" fontId="7" fillId="0" borderId="2" xfId="0" applyNumberFormat="1" applyFont="1" applyBorder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3" fontId="7" fillId="0" borderId="2" xfId="0" applyNumberFormat="1" applyFont="1" applyBorder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top"/>
    </xf>
    <xf numFmtId="164" fontId="5" fillId="0" borderId="0" xfId="1" applyNumberFormat="1" applyFont="1" applyAlignment="1">
      <alignment horizontal="center" vertical="top"/>
    </xf>
    <xf numFmtId="0" fontId="5" fillId="0" borderId="7" xfId="0" applyFont="1" applyBorder="1" applyAlignment="1">
      <alignment horizontal="right" vertical="top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10" fontId="5" fillId="0" borderId="0" xfId="2" applyNumberFormat="1" applyFont="1" applyAlignment="1">
      <alignment horizontal="righ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67235</xdr:colOff>
      <xdr:row>46</xdr:row>
      <xdr:rowOff>139054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1D4DA2-33EC-492F-E61E-795C0B31F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882765" y="0"/>
          <a:ext cx="7941235" cy="105848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MonthlyPortfolioDisclosureReport%20(8).xlsx" TargetMode="External"/><Relationship Id="rId2" Type="http://schemas.openxmlformats.org/officeDocument/2006/relationships/externalLinkPath" Target="file:///C:\Users\p.minaei\Downloads\MonthlyPortfolioDisclosureReport%20(8).xlsx" TargetMode="External"/><Relationship Id="rId1" Type="http://schemas.openxmlformats.org/officeDocument/2006/relationships/externalLinkPath" Target="/Users/p.minaei/Downloads/MonthlyPortfolioDisclosureReport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صورت وضعیت"/>
      <sheetName val="سهام"/>
      <sheetName val="اوراق مشتقه"/>
      <sheetName val="واحدهای صندوق"/>
      <sheetName val="اوراق"/>
      <sheetName val="تعدیل قیمت"/>
      <sheetName val="سپرده"/>
      <sheetName val="درآمد"/>
      <sheetName val="درآمد سرمایه گذاری در سهام"/>
      <sheetName val="درآمد سرمایه گذاری در صندوق"/>
      <sheetName val="درآمد سرمایه گذاری در اوراق به"/>
      <sheetName val="مبالغ تخصیصی اوراق"/>
      <sheetName val="درآمد سپرده بانکی"/>
      <sheetName val="سایر درآمدها"/>
      <sheetName val="درآمد سود سهام"/>
      <sheetName val="درآمد سود صندوق"/>
      <sheetName val="سود اوراق بهادار"/>
      <sheetName val="سود سپرده بانکی"/>
      <sheetName val="درآمد ناشی از فروش"/>
      <sheetName val="درآمد اعمال اختیار"/>
      <sheetName val="درآمد ناشی از تغییر قیمت اوراق"/>
    </sheetNames>
    <sheetDataSet>
      <sheetData sheetId="0"/>
      <sheetData sheetId="1">
        <row r="6">
          <cell r="AF6">
            <v>212471794135568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zoomScale="55" zoomScaleNormal="55" workbookViewId="0">
      <selection activeCell="C21" sqref="C21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86" t="s">
        <v>0</v>
      </c>
      <c r="B1" s="86"/>
      <c r="C1" s="86"/>
    </row>
    <row r="2" spans="1:3" ht="21.75" customHeight="1">
      <c r="A2" s="86" t="s">
        <v>1</v>
      </c>
      <c r="B2" s="86"/>
      <c r="C2" s="86"/>
    </row>
    <row r="3" spans="1:3" ht="21.75" customHeight="1">
      <c r="A3" s="86" t="s">
        <v>2</v>
      </c>
      <c r="B3" s="86"/>
      <c r="C3" s="86"/>
    </row>
    <row r="4" spans="1:3" ht="7.35" customHeight="1"/>
    <row r="5" spans="1:3" ht="123.6" customHeight="1">
      <c r="B5" s="87"/>
    </row>
    <row r="6" spans="1:3" ht="123.6" customHeight="1">
      <c r="B6" s="87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8"/>
  <sheetViews>
    <sheetView rightToLeft="1" topLeftCell="I1" workbookViewId="0">
      <selection activeCell="AB14" sqref="AB14"/>
    </sheetView>
  </sheetViews>
  <sheetFormatPr defaultRowHeight="12.75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85546875" bestFit="1" customWidth="1"/>
    <col min="9" max="9" width="1.28515625" customWidth="1"/>
    <col min="10" max="10" width="20.28515625" bestFit="1" customWidth="1"/>
    <col min="11" max="11" width="1.28515625" customWidth="1"/>
    <col min="12" max="12" width="9.5703125" bestFit="1" customWidth="1"/>
    <col min="13" max="13" width="1.28515625" customWidth="1"/>
    <col min="14" max="14" width="14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71093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  <col min="32" max="32" width="1.42578125" customWidth="1"/>
  </cols>
  <sheetData>
    <row r="1" spans="1:32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</row>
    <row r="2" spans="1:32" ht="21.75" customHeight="1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</row>
    <row r="3" spans="1:32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</row>
    <row r="4" spans="1:32" ht="14.45" customHeight="1">
      <c r="A4" s="1" t="s">
        <v>3</v>
      </c>
      <c r="B4" s="88" t="s">
        <v>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</row>
    <row r="5" spans="1:32" ht="14.45" customHeight="1">
      <c r="A5" s="88" t="s">
        <v>5</v>
      </c>
      <c r="B5" s="88"/>
      <c r="C5" s="88" t="s">
        <v>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</row>
    <row r="6" spans="1:32" ht="14.45" customHeight="1">
      <c r="F6" s="89" t="s">
        <v>7</v>
      </c>
      <c r="G6" s="89"/>
      <c r="H6" s="89"/>
      <c r="I6" s="89"/>
      <c r="J6" s="89"/>
      <c r="L6" s="89" t="s">
        <v>8</v>
      </c>
      <c r="M6" s="89"/>
      <c r="N6" s="89"/>
      <c r="O6" s="89"/>
      <c r="P6" s="89"/>
      <c r="Q6" s="89"/>
      <c r="R6" s="89"/>
      <c r="T6" s="89" t="s">
        <v>9</v>
      </c>
      <c r="U6" s="89"/>
      <c r="V6" s="89"/>
      <c r="W6" s="89"/>
      <c r="X6" s="89"/>
      <c r="Y6" s="89"/>
      <c r="Z6" s="89"/>
      <c r="AA6" s="89"/>
      <c r="AB6" s="89"/>
    </row>
    <row r="7" spans="1:32" ht="14.45" customHeight="1">
      <c r="F7" s="3"/>
      <c r="G7" s="3"/>
      <c r="H7" s="3"/>
      <c r="I7" s="3"/>
      <c r="J7" s="3"/>
      <c r="L7" s="90" t="s">
        <v>10</v>
      </c>
      <c r="M7" s="90"/>
      <c r="N7" s="90"/>
      <c r="O7" s="3"/>
      <c r="P7" s="90" t="s">
        <v>11</v>
      </c>
      <c r="Q7" s="90"/>
      <c r="R7" s="90"/>
      <c r="T7" s="3"/>
      <c r="U7" s="3"/>
      <c r="V7" s="3"/>
      <c r="W7" s="3"/>
      <c r="X7" s="3"/>
      <c r="Y7" s="3"/>
      <c r="Z7" s="3"/>
      <c r="AA7" s="3"/>
      <c r="AB7" s="3"/>
    </row>
    <row r="8" spans="1:32" ht="14.45" customHeight="1">
      <c r="A8" s="89" t="s">
        <v>12</v>
      </c>
      <c r="B8" s="89"/>
      <c r="C8" s="89"/>
      <c r="E8" s="89" t="s">
        <v>13</v>
      </c>
      <c r="F8" s="89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43" t="s">
        <v>18</v>
      </c>
    </row>
    <row r="9" spans="1:32" ht="21.75" customHeight="1">
      <c r="A9" s="91" t="s">
        <v>19</v>
      </c>
      <c r="B9" s="91"/>
      <c r="C9" s="91"/>
      <c r="E9" s="92">
        <v>107463221</v>
      </c>
      <c r="F9" s="92"/>
      <c r="H9" s="6">
        <v>61363035002</v>
      </c>
      <c r="J9" s="6">
        <v>90637650756.419495</v>
      </c>
      <c r="L9" s="6">
        <v>0</v>
      </c>
      <c r="N9" s="6">
        <v>0</v>
      </c>
      <c r="P9" s="6">
        <v>0</v>
      </c>
      <c r="R9" s="6">
        <v>0</v>
      </c>
      <c r="T9" s="6">
        <v>107463221</v>
      </c>
      <c r="V9" s="6">
        <v>866</v>
      </c>
      <c r="X9" s="6">
        <v>61363035002</v>
      </c>
      <c r="Z9" s="6">
        <v>92343771241.246201</v>
      </c>
      <c r="AB9" s="42">
        <f>Z9/$AF$9</f>
        <v>4.3461661166341022E-4</v>
      </c>
      <c r="AD9" s="19"/>
      <c r="AF9" s="18">
        <v>212471794135568</v>
      </c>
    </row>
    <row r="10" spans="1:32" ht="21.75" customHeight="1">
      <c r="A10" s="93" t="s">
        <v>20</v>
      </c>
      <c r="B10" s="93"/>
      <c r="C10" s="93"/>
      <c r="E10" s="94">
        <v>71097005</v>
      </c>
      <c r="F10" s="94"/>
      <c r="H10" s="9">
        <v>79561386387</v>
      </c>
      <c r="J10" s="9">
        <v>96579425032.198196</v>
      </c>
      <c r="L10" s="9">
        <v>0</v>
      </c>
      <c r="N10" s="9">
        <v>0</v>
      </c>
      <c r="P10" s="9">
        <v>0</v>
      </c>
      <c r="R10" s="9">
        <v>0</v>
      </c>
      <c r="T10" s="9">
        <v>71097005</v>
      </c>
      <c r="V10" s="9">
        <v>1439</v>
      </c>
      <c r="X10" s="9">
        <v>79561386387</v>
      </c>
      <c r="Z10" s="9">
        <v>101517744792.793</v>
      </c>
      <c r="AB10" s="42">
        <f t="shared" ref="AB10:AB20" si="0">Z10/$AF$9</f>
        <v>4.7779398298872282E-4</v>
      </c>
      <c r="AD10" s="19"/>
    </row>
    <row r="11" spans="1:32" ht="21.75" customHeight="1">
      <c r="A11" s="93" t="s">
        <v>21</v>
      </c>
      <c r="B11" s="93"/>
      <c r="C11" s="93"/>
      <c r="E11" s="94">
        <v>21379311</v>
      </c>
      <c r="F11" s="94"/>
      <c r="H11" s="9">
        <v>107084514465</v>
      </c>
      <c r="J11" s="9">
        <v>195593531097.44299</v>
      </c>
      <c r="L11" s="9">
        <v>0</v>
      </c>
      <c r="N11" s="9">
        <v>0</v>
      </c>
      <c r="P11" s="9">
        <v>0</v>
      </c>
      <c r="R11" s="9">
        <v>0</v>
      </c>
      <c r="T11" s="9">
        <v>21379311</v>
      </c>
      <c r="V11" s="9">
        <v>10850</v>
      </c>
      <c r="X11" s="9">
        <v>107084514465</v>
      </c>
      <c r="Z11" s="9">
        <v>230172430844</v>
      </c>
      <c r="AB11" s="42">
        <f t="shared" si="0"/>
        <v>1.0833081717055491E-3</v>
      </c>
      <c r="AD11" s="19"/>
    </row>
    <row r="12" spans="1:32" ht="21.75" customHeight="1">
      <c r="A12" s="93" t="s">
        <v>22</v>
      </c>
      <c r="B12" s="93"/>
      <c r="C12" s="93"/>
      <c r="E12" s="94">
        <v>10000000</v>
      </c>
      <c r="F12" s="94"/>
      <c r="H12" s="9">
        <v>90776076715</v>
      </c>
      <c r="J12" s="9">
        <v>112126510000</v>
      </c>
      <c r="L12" s="9">
        <v>0</v>
      </c>
      <c r="N12" s="9">
        <v>0</v>
      </c>
      <c r="P12" s="9">
        <v>-10000000</v>
      </c>
      <c r="R12" s="9">
        <v>136437125679</v>
      </c>
      <c r="T12" s="9">
        <v>0</v>
      </c>
      <c r="V12" s="9">
        <v>0</v>
      </c>
      <c r="X12" s="9">
        <v>0</v>
      </c>
      <c r="Z12" s="9">
        <v>0</v>
      </c>
      <c r="AB12" s="42">
        <f t="shared" si="0"/>
        <v>0</v>
      </c>
      <c r="AD12" s="19"/>
    </row>
    <row r="13" spans="1:32" ht="21.75" customHeight="1">
      <c r="A13" s="93" t="s">
        <v>23</v>
      </c>
      <c r="B13" s="93"/>
      <c r="C13" s="93"/>
      <c r="E13" s="94">
        <v>20200000</v>
      </c>
      <c r="F13" s="94"/>
      <c r="H13" s="9">
        <v>157012355739</v>
      </c>
      <c r="J13" s="9">
        <v>241528440700</v>
      </c>
      <c r="L13" s="9">
        <v>0</v>
      </c>
      <c r="N13" s="9">
        <v>0</v>
      </c>
      <c r="P13" s="9">
        <v>0</v>
      </c>
      <c r="R13" s="9">
        <v>0</v>
      </c>
      <c r="T13" s="9">
        <v>20200000</v>
      </c>
      <c r="V13" s="9">
        <v>14690</v>
      </c>
      <c r="X13" s="9">
        <v>157012355739</v>
      </c>
      <c r="Z13" s="9">
        <v>294444215260</v>
      </c>
      <c r="AB13" s="42">
        <f t="shared" si="0"/>
        <v>1.3858037790753974E-3</v>
      </c>
      <c r="AD13" s="19"/>
    </row>
    <row r="14" spans="1:32" ht="21.75" customHeight="1">
      <c r="A14" s="93" t="s">
        <v>24</v>
      </c>
      <c r="B14" s="93"/>
      <c r="C14" s="93"/>
      <c r="E14" s="94">
        <v>76000000</v>
      </c>
      <c r="F14" s="94"/>
      <c r="H14" s="9">
        <v>292218524217</v>
      </c>
      <c r="J14" s="9">
        <v>412506484400</v>
      </c>
      <c r="L14" s="9">
        <v>0</v>
      </c>
      <c r="N14" s="9">
        <v>0</v>
      </c>
      <c r="P14" s="9">
        <v>0</v>
      </c>
      <c r="R14" s="9">
        <v>0</v>
      </c>
      <c r="T14" s="9">
        <v>76000000</v>
      </c>
      <c r="V14" s="9">
        <v>6370</v>
      </c>
      <c r="X14" s="9">
        <v>292218524217</v>
      </c>
      <c r="Z14" s="9">
        <v>480377752400</v>
      </c>
      <c r="AB14" s="42">
        <f t="shared" si="0"/>
        <v>2.2609012850594848E-3</v>
      </c>
      <c r="AD14" s="19"/>
    </row>
    <row r="15" spans="1:32" ht="21.75" customHeight="1">
      <c r="A15" s="93" t="s">
        <v>26</v>
      </c>
      <c r="B15" s="93"/>
      <c r="C15" s="93"/>
      <c r="E15" s="94">
        <v>15500000</v>
      </c>
      <c r="F15" s="94"/>
      <c r="H15" s="9">
        <v>167973754896</v>
      </c>
      <c r="J15" s="9">
        <v>184100814450</v>
      </c>
      <c r="L15" s="9">
        <v>0</v>
      </c>
      <c r="N15" s="9">
        <v>0</v>
      </c>
      <c r="P15" s="9">
        <v>0</v>
      </c>
      <c r="R15" s="9">
        <v>0</v>
      </c>
      <c r="T15" s="9">
        <v>15500000</v>
      </c>
      <c r="V15" s="9">
        <v>13140</v>
      </c>
      <c r="X15" s="9">
        <v>167973754896</v>
      </c>
      <c r="Z15" s="9">
        <v>202095630900</v>
      </c>
      <c r="AB15" s="42">
        <f t="shared" si="0"/>
        <v>9.5116451443457253E-4</v>
      </c>
      <c r="AD15" s="19"/>
    </row>
    <row r="16" spans="1:32" ht="21.75" customHeight="1">
      <c r="A16" s="93" t="s">
        <v>27</v>
      </c>
      <c r="B16" s="93"/>
      <c r="C16" s="93"/>
      <c r="E16" s="94">
        <v>300000</v>
      </c>
      <c r="F16" s="94"/>
      <c r="H16" s="9">
        <v>37535888558</v>
      </c>
      <c r="J16" s="9">
        <v>47956409100</v>
      </c>
      <c r="L16" s="9">
        <v>0</v>
      </c>
      <c r="N16" s="9">
        <v>0</v>
      </c>
      <c r="P16" s="9">
        <v>0</v>
      </c>
      <c r="R16" s="9">
        <v>0</v>
      </c>
      <c r="T16" s="9">
        <v>300000</v>
      </c>
      <c r="V16" s="9">
        <v>160900</v>
      </c>
      <c r="X16" s="9">
        <v>37535888558</v>
      </c>
      <c r="Z16" s="9">
        <v>47896872900</v>
      </c>
      <c r="AB16" s="42">
        <f t="shared" si="0"/>
        <v>2.2542697064740423E-4</v>
      </c>
      <c r="AD16" s="19"/>
    </row>
    <row r="17" spans="1:30" ht="21.75" customHeight="1">
      <c r="A17" s="93" t="s">
        <v>28</v>
      </c>
      <c r="B17" s="93"/>
      <c r="C17" s="93"/>
      <c r="E17" s="94">
        <v>43750000</v>
      </c>
      <c r="F17" s="94"/>
      <c r="H17" s="9">
        <v>449543836058</v>
      </c>
      <c r="J17" s="9">
        <v>416319281875</v>
      </c>
      <c r="L17" s="9">
        <v>0</v>
      </c>
      <c r="N17" s="9">
        <v>0</v>
      </c>
      <c r="P17" s="9">
        <v>0</v>
      </c>
      <c r="R17" s="9">
        <v>0</v>
      </c>
      <c r="T17" s="9">
        <v>43750000</v>
      </c>
      <c r="V17" s="9">
        <v>12440</v>
      </c>
      <c r="X17" s="9">
        <v>449543836058</v>
      </c>
      <c r="Z17" s="9">
        <v>540042947500</v>
      </c>
      <c r="AB17" s="42">
        <f t="shared" si="0"/>
        <v>2.5417159472726279E-3</v>
      </c>
      <c r="AD17" s="19"/>
    </row>
    <row r="18" spans="1:30" ht="21.75" customHeight="1">
      <c r="A18" s="93" t="s">
        <v>30</v>
      </c>
      <c r="B18" s="93"/>
      <c r="C18" s="93"/>
      <c r="E18" s="94">
        <v>21041043</v>
      </c>
      <c r="F18" s="94"/>
      <c r="H18" s="9">
        <v>68123504230</v>
      </c>
      <c r="J18" s="9">
        <v>76414928399.652603</v>
      </c>
      <c r="L18" s="9">
        <v>0</v>
      </c>
      <c r="N18" s="9">
        <v>0</v>
      </c>
      <c r="P18" s="9">
        <v>-21041043</v>
      </c>
      <c r="R18" s="9">
        <v>78061911811</v>
      </c>
      <c r="T18" s="9">
        <v>0</v>
      </c>
      <c r="V18" s="9">
        <v>0</v>
      </c>
      <c r="X18" s="9">
        <v>0</v>
      </c>
      <c r="Z18" s="9">
        <v>0</v>
      </c>
      <c r="AB18" s="42">
        <f t="shared" si="0"/>
        <v>0</v>
      </c>
      <c r="AD18" s="19"/>
    </row>
    <row r="19" spans="1:30" ht="21.75" customHeight="1">
      <c r="A19" s="93" t="s">
        <v>31</v>
      </c>
      <c r="B19" s="93"/>
      <c r="C19" s="93"/>
      <c r="E19" s="94">
        <v>100000000</v>
      </c>
      <c r="F19" s="94"/>
      <c r="H19" s="9">
        <v>169346571492</v>
      </c>
      <c r="J19" s="9">
        <v>220780075000</v>
      </c>
      <c r="L19" s="9">
        <v>0</v>
      </c>
      <c r="N19" s="9">
        <v>0</v>
      </c>
      <c r="P19" s="9">
        <v>0</v>
      </c>
      <c r="R19" s="9">
        <v>0</v>
      </c>
      <c r="T19" s="9">
        <v>100000000</v>
      </c>
      <c r="V19" s="9">
        <v>2376</v>
      </c>
      <c r="X19" s="9">
        <v>169346571492</v>
      </c>
      <c r="Z19" s="9">
        <v>235763352000</v>
      </c>
      <c r="AB19" s="42">
        <f t="shared" si="0"/>
        <v>1.1096218816205353E-3</v>
      </c>
      <c r="AD19" s="19"/>
    </row>
    <row r="20" spans="1:30" ht="21.75" customHeight="1">
      <c r="A20" s="96" t="s">
        <v>32</v>
      </c>
      <c r="B20" s="96"/>
      <c r="C20" s="96"/>
      <c r="E20" s="94">
        <v>14808332</v>
      </c>
      <c r="F20" s="94"/>
      <c r="H20" s="12">
        <v>57906051773</v>
      </c>
      <c r="J20" s="12">
        <v>59363208918.305603</v>
      </c>
      <c r="L20" s="12">
        <v>2926406</v>
      </c>
      <c r="N20" s="12">
        <v>12176937991</v>
      </c>
      <c r="P20" s="12">
        <v>0</v>
      </c>
      <c r="R20" s="12">
        <v>0</v>
      </c>
      <c r="T20" s="12">
        <v>17734738</v>
      </c>
      <c r="V20" s="9">
        <v>4540</v>
      </c>
      <c r="X20" s="12">
        <v>70082989764</v>
      </c>
      <c r="Z20" s="12">
        <v>79893324077.680405</v>
      </c>
      <c r="AB20" s="53">
        <f t="shared" si="0"/>
        <v>3.7601849413811762E-4</v>
      </c>
      <c r="AD20" s="19"/>
    </row>
    <row r="21" spans="1:30" ht="21.75" customHeight="1" thickBot="1">
      <c r="A21" s="28" t="s">
        <v>33</v>
      </c>
      <c r="B21" s="28"/>
      <c r="C21" s="28"/>
      <c r="D21" s="29"/>
      <c r="E21" s="95">
        <f>SUM(E9:F20)</f>
        <v>501538912</v>
      </c>
      <c r="F21" s="95"/>
      <c r="G21" s="9">
        <f t="shared" ref="G21" si="1">SUM(G9:G20)</f>
        <v>0</v>
      </c>
      <c r="H21" s="15">
        <f>SUM(H9:H20)</f>
        <v>1738445499532</v>
      </c>
      <c r="J21" s="15">
        <f>SUM(J9:J20)</f>
        <v>2153906759729.0188</v>
      </c>
      <c r="L21" s="15">
        <f>SUM(L9:L20)</f>
        <v>2926406</v>
      </c>
      <c r="N21" s="15">
        <f>SUM(N9:N20)</f>
        <v>12176937991</v>
      </c>
      <c r="P21" s="15">
        <f>SUM(P9:P20)</f>
        <v>-31041043</v>
      </c>
      <c r="R21" s="15">
        <f>SUM(R9:R20)</f>
        <v>214499037490</v>
      </c>
      <c r="T21" s="15">
        <f>SUM(T9:T20)</f>
        <v>473424275</v>
      </c>
      <c r="V21" s="9"/>
      <c r="X21" s="15">
        <f>SUM(X9:X20)</f>
        <v>1591722856578</v>
      </c>
      <c r="Z21" s="15">
        <f>SUM(Z9:Z20)</f>
        <v>2304548041915.7192</v>
      </c>
      <c r="AB21" s="82">
        <f>SUM(AB9:AB20)</f>
        <v>1.0846371638605821E-2</v>
      </c>
      <c r="AD21" s="20"/>
    </row>
    <row r="22" spans="1:30" ht="13.5" thickTop="1">
      <c r="J22" s="24"/>
      <c r="Z22" s="18"/>
    </row>
    <row r="23" spans="1:30">
      <c r="Z23" s="18"/>
    </row>
    <row r="28" spans="1:30">
      <c r="AB28" s="18"/>
    </row>
  </sheetData>
  <mergeCells count="38">
    <mergeCell ref="E21:F21"/>
    <mergeCell ref="A18:C18"/>
    <mergeCell ref="E18:F18"/>
    <mergeCell ref="A19:C19"/>
    <mergeCell ref="E19:F19"/>
    <mergeCell ref="A20:C20"/>
    <mergeCell ref="E20:F20"/>
    <mergeCell ref="A16:C16"/>
    <mergeCell ref="E16:F16"/>
    <mergeCell ref="A17:C17"/>
    <mergeCell ref="E17:F17"/>
    <mergeCell ref="A14:C14"/>
    <mergeCell ref="E14:F14"/>
    <mergeCell ref="A15:C15"/>
    <mergeCell ref="E15:F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2"/>
  <sheetViews>
    <sheetView rightToLeft="1" workbookViewId="0">
      <selection activeCell="E28" sqref="E28"/>
    </sheetView>
  </sheetViews>
  <sheetFormatPr defaultRowHeight="12.75"/>
  <cols>
    <col min="1" max="1" width="28.4257812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</row>
    <row r="2" spans="1:49" ht="21.75" customHeight="1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</row>
    <row r="3" spans="1:49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</row>
    <row r="4" spans="1:49" ht="14.45" customHeight="1"/>
    <row r="5" spans="1:49" ht="14.45" customHeight="1">
      <c r="A5" s="88" t="s">
        <v>34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</row>
    <row r="6" spans="1:49" ht="14.45" customHeight="1">
      <c r="I6" s="89" t="s">
        <v>7</v>
      </c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C6" s="89" t="s">
        <v>9</v>
      </c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</row>
    <row r="7" spans="1:49" ht="14.45" customHeight="1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>
      <c r="A8" s="89" t="s">
        <v>35</v>
      </c>
      <c r="B8" s="89"/>
      <c r="C8" s="89"/>
      <c r="D8" s="89"/>
      <c r="E8" s="89"/>
      <c r="F8" s="89"/>
      <c r="G8" s="89"/>
      <c r="I8" s="89" t="s">
        <v>36</v>
      </c>
      <c r="J8" s="89"/>
      <c r="K8" s="89"/>
      <c r="M8" s="89" t="s">
        <v>37</v>
      </c>
      <c r="N8" s="89"/>
      <c r="O8" s="89"/>
      <c r="Q8" s="89" t="s">
        <v>38</v>
      </c>
      <c r="R8" s="89"/>
      <c r="S8" s="89"/>
      <c r="T8" s="89"/>
      <c r="U8" s="89"/>
      <c r="W8" s="89" t="s">
        <v>39</v>
      </c>
      <c r="X8" s="89"/>
      <c r="Y8" s="89"/>
      <c r="Z8" s="89"/>
      <c r="AA8" s="89"/>
      <c r="AC8" s="89" t="s">
        <v>36</v>
      </c>
      <c r="AD8" s="89"/>
      <c r="AE8" s="89"/>
      <c r="AF8" s="89"/>
      <c r="AG8" s="89"/>
      <c r="AI8" s="89" t="s">
        <v>37</v>
      </c>
      <c r="AJ8" s="89"/>
      <c r="AK8" s="89"/>
      <c r="AM8" s="89" t="s">
        <v>38</v>
      </c>
      <c r="AN8" s="89"/>
      <c r="AO8" s="89"/>
      <c r="AQ8" s="89" t="s">
        <v>39</v>
      </c>
      <c r="AR8" s="89"/>
      <c r="AS8" s="89"/>
    </row>
    <row r="9" spans="1:49" ht="21.75" customHeight="1">
      <c r="A9" s="98" t="s">
        <v>40</v>
      </c>
      <c r="B9" s="98"/>
      <c r="C9" s="98"/>
      <c r="D9" s="98"/>
      <c r="E9" s="98"/>
      <c r="F9" s="98"/>
      <c r="G9" s="98"/>
      <c r="H9" s="47"/>
      <c r="I9" s="99">
        <v>130000000</v>
      </c>
      <c r="J9" s="99"/>
      <c r="K9" s="99"/>
      <c r="L9" s="47"/>
      <c r="M9" s="99">
        <v>4304</v>
      </c>
      <c r="N9" s="99"/>
      <c r="O9" s="99"/>
      <c r="P9" s="47"/>
      <c r="Q9" s="98" t="s">
        <v>41</v>
      </c>
      <c r="R9" s="98"/>
      <c r="S9" s="98"/>
      <c r="T9" s="98"/>
      <c r="U9" s="98"/>
      <c r="V9" s="47"/>
      <c r="W9" s="97">
        <v>0.25390961802046003</v>
      </c>
      <c r="X9" s="97"/>
      <c r="Y9" s="97"/>
      <c r="Z9" s="97"/>
      <c r="AA9" s="97"/>
      <c r="AB9" s="47"/>
      <c r="AC9" s="99">
        <v>0</v>
      </c>
      <c r="AD9" s="99"/>
      <c r="AE9" s="99"/>
      <c r="AF9" s="99"/>
      <c r="AG9" s="99"/>
      <c r="AH9" s="47"/>
      <c r="AI9" s="99">
        <v>0</v>
      </c>
      <c r="AJ9" s="99"/>
      <c r="AK9" s="99"/>
      <c r="AL9" s="47"/>
      <c r="AM9" s="48"/>
      <c r="AN9" s="48"/>
      <c r="AO9" s="48"/>
      <c r="AP9" s="47"/>
      <c r="AQ9" s="97">
        <v>0</v>
      </c>
      <c r="AR9" s="97"/>
      <c r="AS9" s="97"/>
      <c r="AT9" s="47"/>
      <c r="AU9" s="47"/>
      <c r="AV9" s="47"/>
    </row>
    <row r="10" spans="1:49" ht="21.75" customHeight="1">
      <c r="A10" s="102" t="s">
        <v>42</v>
      </c>
      <c r="B10" s="102"/>
      <c r="C10" s="102"/>
      <c r="D10" s="102"/>
      <c r="E10" s="102"/>
      <c r="F10" s="102"/>
      <c r="G10" s="102"/>
      <c r="H10" s="47"/>
      <c r="I10" s="100">
        <v>290776219</v>
      </c>
      <c r="J10" s="100"/>
      <c r="K10" s="100"/>
      <c r="L10" s="47"/>
      <c r="M10" s="100">
        <v>2136</v>
      </c>
      <c r="N10" s="100"/>
      <c r="O10" s="100"/>
      <c r="P10" s="47"/>
      <c r="Q10" s="102" t="s">
        <v>43</v>
      </c>
      <c r="R10" s="102"/>
      <c r="S10" s="102"/>
      <c r="T10" s="102"/>
      <c r="U10" s="102"/>
      <c r="V10" s="47"/>
      <c r="W10" s="101">
        <v>0.25094279998333502</v>
      </c>
      <c r="X10" s="101"/>
      <c r="Y10" s="101"/>
      <c r="Z10" s="101"/>
      <c r="AA10" s="101"/>
      <c r="AB10" s="47"/>
      <c r="AC10" s="100">
        <v>0</v>
      </c>
      <c r="AD10" s="100"/>
      <c r="AE10" s="100"/>
      <c r="AF10" s="100"/>
      <c r="AG10" s="100"/>
      <c r="AH10" s="47"/>
      <c r="AI10" s="100">
        <v>0</v>
      </c>
      <c r="AJ10" s="100"/>
      <c r="AK10" s="100"/>
      <c r="AL10" s="47"/>
      <c r="AM10" s="47"/>
      <c r="AN10" s="47"/>
      <c r="AO10" s="47"/>
      <c r="AP10" s="47"/>
      <c r="AQ10" s="101">
        <v>0</v>
      </c>
      <c r="AR10" s="101"/>
      <c r="AS10" s="101"/>
      <c r="AT10" s="47"/>
      <c r="AU10" s="47"/>
      <c r="AV10" s="47"/>
    </row>
    <row r="11" spans="1:49" ht="14.45" customHeight="1">
      <c r="A11" s="88" t="s">
        <v>44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</row>
    <row r="12" spans="1:49" ht="14.45" customHeight="1">
      <c r="C12" s="89" t="s">
        <v>7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Y12" s="89" t="s">
        <v>9</v>
      </c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</row>
    <row r="13" spans="1:49" ht="14.45" customHeight="1">
      <c r="A13" s="2" t="s">
        <v>35</v>
      </c>
      <c r="C13" s="4" t="s">
        <v>45</v>
      </c>
      <c r="D13" s="3"/>
      <c r="E13" s="4" t="s">
        <v>46</v>
      </c>
      <c r="F13" s="3"/>
      <c r="G13" s="90" t="s">
        <v>47</v>
      </c>
      <c r="H13" s="90"/>
      <c r="I13" s="90"/>
      <c r="J13" s="3"/>
      <c r="K13" s="90" t="s">
        <v>48</v>
      </c>
      <c r="L13" s="90"/>
      <c r="M13" s="90"/>
      <c r="N13" s="3"/>
      <c r="O13" s="90" t="s">
        <v>37</v>
      </c>
      <c r="P13" s="90"/>
      <c r="Q13" s="90"/>
      <c r="R13" s="3"/>
      <c r="S13" s="90" t="s">
        <v>38</v>
      </c>
      <c r="T13" s="90"/>
      <c r="U13" s="90"/>
      <c r="V13" s="90"/>
      <c r="W13" s="90"/>
      <c r="Y13" s="90" t="s">
        <v>45</v>
      </c>
      <c r="Z13" s="90"/>
      <c r="AA13" s="90"/>
      <c r="AB13" s="90"/>
      <c r="AC13" s="90"/>
      <c r="AD13" s="3"/>
      <c r="AE13" s="90" t="s">
        <v>46</v>
      </c>
      <c r="AF13" s="90"/>
      <c r="AG13" s="90"/>
      <c r="AH13" s="90"/>
      <c r="AI13" s="90"/>
      <c r="AJ13" s="3"/>
      <c r="AK13" s="90" t="s">
        <v>47</v>
      </c>
      <c r="AL13" s="90"/>
      <c r="AM13" s="90"/>
      <c r="AN13" s="3"/>
      <c r="AO13" s="90" t="s">
        <v>48</v>
      </c>
      <c r="AP13" s="90"/>
      <c r="AQ13" s="90"/>
      <c r="AR13" s="3"/>
      <c r="AS13" s="90" t="s">
        <v>37</v>
      </c>
      <c r="AT13" s="90"/>
      <c r="AU13" s="3"/>
      <c r="AV13" s="4" t="s">
        <v>38</v>
      </c>
    </row>
    <row r="14" spans="1:49" ht="21.75" customHeight="1">
      <c r="A14" s="5" t="s">
        <v>49</v>
      </c>
      <c r="C14" s="5" t="s">
        <v>50</v>
      </c>
      <c r="E14" s="5" t="s">
        <v>51</v>
      </c>
      <c r="G14" s="91" t="s">
        <v>52</v>
      </c>
      <c r="H14" s="91"/>
      <c r="I14" s="91"/>
      <c r="K14" s="92">
        <v>145932569</v>
      </c>
      <c r="L14" s="92"/>
      <c r="M14" s="92"/>
      <c r="O14" s="92">
        <v>4315</v>
      </c>
      <c r="P14" s="92"/>
      <c r="Q14" s="92"/>
      <c r="S14" s="91" t="s">
        <v>53</v>
      </c>
      <c r="T14" s="91"/>
      <c r="U14" s="91"/>
      <c r="V14" s="91"/>
      <c r="W14" s="91"/>
      <c r="Y14" s="91" t="s">
        <v>50</v>
      </c>
      <c r="Z14" s="91"/>
      <c r="AA14" s="91"/>
      <c r="AB14" s="91"/>
      <c r="AC14" s="91"/>
      <c r="AE14" s="91" t="s">
        <v>52</v>
      </c>
      <c r="AF14" s="91"/>
      <c r="AG14" s="91"/>
      <c r="AH14" s="91"/>
      <c r="AI14" s="91"/>
      <c r="AK14" s="91" t="s">
        <v>52</v>
      </c>
      <c r="AL14" s="91"/>
      <c r="AM14" s="91"/>
      <c r="AO14" s="92">
        <v>0</v>
      </c>
      <c r="AP14" s="92"/>
      <c r="AQ14" s="92"/>
      <c r="AS14" s="92">
        <v>0</v>
      </c>
      <c r="AT14" s="92"/>
      <c r="AV14" s="5" t="s">
        <v>52</v>
      </c>
    </row>
    <row r="15" spans="1:49" ht="21.75" customHeight="1">
      <c r="A15" s="8" t="s">
        <v>54</v>
      </c>
      <c r="C15" s="8" t="s">
        <v>50</v>
      </c>
      <c r="E15" s="8" t="s">
        <v>51</v>
      </c>
      <c r="G15" s="93" t="s">
        <v>52</v>
      </c>
      <c r="H15" s="93"/>
      <c r="I15" s="93"/>
      <c r="K15" s="94">
        <v>290776221</v>
      </c>
      <c r="L15" s="94"/>
      <c r="M15" s="94"/>
      <c r="O15" s="94">
        <v>2086</v>
      </c>
      <c r="P15" s="94"/>
      <c r="Q15" s="94"/>
      <c r="S15" s="93" t="s">
        <v>55</v>
      </c>
      <c r="T15" s="93"/>
      <c r="U15" s="93"/>
      <c r="V15" s="93"/>
      <c r="W15" s="93"/>
      <c r="Y15" s="93" t="s">
        <v>50</v>
      </c>
      <c r="Z15" s="93"/>
      <c r="AA15" s="93"/>
      <c r="AB15" s="93"/>
      <c r="AC15" s="93"/>
      <c r="AE15" s="93" t="s">
        <v>52</v>
      </c>
      <c r="AF15" s="93"/>
      <c r="AG15" s="93"/>
      <c r="AH15" s="93"/>
      <c r="AI15" s="93"/>
      <c r="AK15" s="93" t="s">
        <v>52</v>
      </c>
      <c r="AL15" s="93"/>
      <c r="AM15" s="93"/>
      <c r="AO15" s="94">
        <v>0</v>
      </c>
      <c r="AP15" s="94"/>
      <c r="AQ15" s="94"/>
      <c r="AS15" s="94">
        <v>0</v>
      </c>
      <c r="AT15" s="94"/>
      <c r="AV15" s="8" t="s">
        <v>52</v>
      </c>
    </row>
    <row r="16" spans="1:49" ht="14.45" customHeight="1">
      <c r="A16" s="88" t="s">
        <v>56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</row>
    <row r="17" spans="1:35" ht="14.45" customHeight="1">
      <c r="C17" s="89" t="s">
        <v>7</v>
      </c>
      <c r="D17" s="89"/>
      <c r="E17" s="89"/>
      <c r="F17" s="89"/>
      <c r="G17" s="89"/>
      <c r="H17" s="89"/>
      <c r="I17" s="89"/>
      <c r="J17" s="89"/>
      <c r="K17" s="89"/>
      <c r="L17" s="89"/>
      <c r="M17" s="89"/>
      <c r="O17" s="89" t="s">
        <v>9</v>
      </c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</row>
    <row r="18" spans="1:35" ht="14.45" customHeight="1">
      <c r="A18" s="2" t="s">
        <v>35</v>
      </c>
      <c r="C18" s="4" t="s">
        <v>46</v>
      </c>
      <c r="D18" s="3"/>
      <c r="E18" s="4" t="s">
        <v>48</v>
      </c>
      <c r="F18" s="3"/>
      <c r="G18" s="90" t="s">
        <v>37</v>
      </c>
      <c r="H18" s="90"/>
      <c r="I18" s="90"/>
      <c r="J18" s="3"/>
      <c r="K18" s="90" t="s">
        <v>38</v>
      </c>
      <c r="L18" s="90"/>
      <c r="M18" s="90"/>
      <c r="O18" s="90" t="s">
        <v>46</v>
      </c>
      <c r="P18" s="90"/>
      <c r="Q18" s="90"/>
      <c r="R18" s="90"/>
      <c r="S18" s="90"/>
      <c r="T18" s="3"/>
      <c r="U18" s="90" t="s">
        <v>48</v>
      </c>
      <c r="V18" s="90"/>
      <c r="W18" s="90"/>
      <c r="X18" s="90"/>
      <c r="Y18" s="90"/>
      <c r="Z18" s="3"/>
      <c r="AA18" s="90" t="s">
        <v>37</v>
      </c>
      <c r="AB18" s="90"/>
      <c r="AC18" s="90"/>
      <c r="AD18" s="90"/>
      <c r="AE18" s="90"/>
      <c r="AF18" s="3"/>
      <c r="AG18" s="90" t="s">
        <v>38</v>
      </c>
      <c r="AH18" s="90"/>
      <c r="AI18" s="90"/>
    </row>
    <row r="19" spans="1:35" ht="21.75" customHeight="1">
      <c r="A19" s="3"/>
      <c r="C19" s="3"/>
      <c r="E19" s="3"/>
      <c r="G19" s="3"/>
      <c r="H19" s="3"/>
      <c r="I19" s="3"/>
      <c r="K19" s="3"/>
      <c r="L19" s="3"/>
      <c r="M19" s="3"/>
      <c r="O19" s="3"/>
      <c r="P19" s="3"/>
      <c r="Q19" s="3"/>
      <c r="R19" s="3"/>
      <c r="S19" s="3"/>
      <c r="U19" s="3"/>
      <c r="V19" s="3"/>
      <c r="W19" s="3"/>
      <c r="X19" s="3"/>
      <c r="Y19" s="3"/>
      <c r="AA19" s="3"/>
      <c r="AB19" s="3"/>
      <c r="AC19" s="3"/>
      <c r="AD19" s="3"/>
      <c r="AE19" s="3"/>
      <c r="AG19" s="3"/>
      <c r="AH19" s="3"/>
      <c r="AI19" s="3"/>
    </row>
    <row r="20" spans="1:35" ht="21.75" customHeight="1"/>
    <row r="21" spans="1:35" ht="21.75" customHeight="1"/>
    <row r="22" spans="1:35" ht="21.75" customHeight="1"/>
    <row r="23" spans="1:35" ht="21.75" customHeight="1"/>
    <row r="24" spans="1:35" ht="21.75" customHeight="1"/>
    <row r="25" spans="1:35" ht="21.75" customHeight="1"/>
    <row r="26" spans="1:35" ht="21.75" customHeight="1"/>
    <row r="27" spans="1:35" ht="21.75" customHeight="1"/>
    <row r="28" spans="1:35" ht="21.75" customHeight="1"/>
    <row r="29" spans="1:35" ht="21.75" customHeight="1"/>
    <row r="30" spans="1:35" ht="21.75" customHeight="1"/>
    <row r="31" spans="1:35" ht="21.75" customHeight="1"/>
    <row r="32" spans="1:35" ht="21.75" customHeight="1"/>
  </sheetData>
  <mergeCells count="70">
    <mergeCell ref="C17:M17"/>
    <mergeCell ref="O17:AI17"/>
    <mergeCell ref="G18:I18"/>
    <mergeCell ref="K18:M18"/>
    <mergeCell ref="O18:S18"/>
    <mergeCell ref="U18:Y18"/>
    <mergeCell ref="AA18:AE18"/>
    <mergeCell ref="AG18:AI18"/>
    <mergeCell ref="AE15:AI15"/>
    <mergeCell ref="AK15:AM15"/>
    <mergeCell ref="AO15:AQ15"/>
    <mergeCell ref="AS15:AT15"/>
    <mergeCell ref="A16:AW16"/>
    <mergeCell ref="G15:I15"/>
    <mergeCell ref="K15:M15"/>
    <mergeCell ref="O15:Q15"/>
    <mergeCell ref="S15:W15"/>
    <mergeCell ref="Y15:AC15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G14:I14"/>
    <mergeCell ref="K14:M14"/>
    <mergeCell ref="O14:Q14"/>
    <mergeCell ref="S14:W14"/>
    <mergeCell ref="Y14:AC14"/>
    <mergeCell ref="AO13:AQ13"/>
    <mergeCell ref="AC9:AG9"/>
    <mergeCell ref="AI9:AK9"/>
    <mergeCell ref="AQ9:AS9"/>
    <mergeCell ref="AC10:AG10"/>
    <mergeCell ref="AI10:AK10"/>
    <mergeCell ref="AQ10:AS10"/>
    <mergeCell ref="A11:AW11"/>
    <mergeCell ref="C12:W12"/>
    <mergeCell ref="Y12:AV12"/>
    <mergeCell ref="A10:G10"/>
    <mergeCell ref="I10:K10"/>
    <mergeCell ref="M10:O10"/>
    <mergeCell ref="Q10:U10"/>
    <mergeCell ref="W10:AA10"/>
    <mergeCell ref="AS13:AT13"/>
    <mergeCell ref="A9:G9"/>
    <mergeCell ref="I9:K9"/>
    <mergeCell ref="M9:O9"/>
    <mergeCell ref="Q9:U9"/>
    <mergeCell ref="AK13:AM13"/>
    <mergeCell ref="W9:AA9"/>
    <mergeCell ref="W8:AA8"/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8:G8"/>
    <mergeCell ref="I8:K8"/>
    <mergeCell ref="M8:O8"/>
    <mergeCell ref="Q8:U8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6"/>
  <sheetViews>
    <sheetView rightToLeft="1" workbookViewId="0">
      <selection activeCell="O16" sqref="O16"/>
    </sheetView>
  </sheetViews>
  <sheetFormatPr defaultRowHeight="12.75"/>
  <cols>
    <col min="1" max="1" width="5.140625" customWidth="1"/>
    <col min="2" max="2" width="29.42578125" customWidth="1"/>
    <col min="3" max="3" width="1.28515625" customWidth="1"/>
    <col min="4" max="4" width="2.5703125" customWidth="1"/>
    <col min="5" max="5" width="10.42578125" style="30" customWidth="1"/>
    <col min="6" max="6" width="1.28515625" style="30" customWidth="1"/>
    <col min="7" max="7" width="18.7109375" style="30" bestFit="1" customWidth="1"/>
    <col min="8" max="8" width="1.28515625" style="30" customWidth="1"/>
    <col min="9" max="9" width="21.42578125" style="30" bestFit="1" customWidth="1"/>
    <col min="10" max="10" width="1.28515625" customWidth="1"/>
    <col min="11" max="11" width="11" style="30" bestFit="1" customWidth="1"/>
    <col min="12" max="12" width="1.28515625" customWidth="1"/>
    <col min="13" max="13" width="17.85546875" style="30" bestFit="1" customWidth="1"/>
    <col min="14" max="14" width="1.28515625" customWidth="1"/>
    <col min="15" max="15" width="11.85546875" style="30" bestFit="1" customWidth="1"/>
    <col min="16" max="16" width="1.28515625" customWidth="1"/>
    <col min="17" max="17" width="17.7109375" style="30" bestFit="1" customWidth="1"/>
    <col min="18" max="18" width="1.28515625" customWidth="1"/>
    <col min="19" max="19" width="15.5703125" customWidth="1"/>
    <col min="20" max="20" width="1.28515625" customWidth="1"/>
    <col min="21" max="21" width="22.28515625" style="30" bestFit="1" customWidth="1"/>
    <col min="22" max="22" width="1.28515625" customWidth="1"/>
    <col min="23" max="23" width="18.7109375" style="30" bestFit="1" customWidth="1"/>
    <col min="24" max="24" width="1.28515625" customWidth="1"/>
    <col min="25" max="25" width="18.42578125" style="30" bestFit="1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</row>
    <row r="2" spans="1:27" ht="21.75" customHeight="1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</row>
    <row r="4" spans="1:27" ht="14.45" customHeight="1"/>
    <row r="5" spans="1:27" ht="14.45" customHeight="1">
      <c r="A5" s="1" t="s">
        <v>57</v>
      </c>
      <c r="B5" s="88" t="s">
        <v>58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</row>
    <row r="6" spans="1:27" ht="14.45" customHeight="1">
      <c r="E6" s="89" t="s">
        <v>7</v>
      </c>
      <c r="F6" s="89"/>
      <c r="G6" s="89"/>
      <c r="H6" s="89"/>
      <c r="I6" s="89"/>
      <c r="K6" s="89" t="s">
        <v>8</v>
      </c>
      <c r="L6" s="89"/>
      <c r="M6" s="89"/>
      <c r="N6" s="89"/>
      <c r="O6" s="89"/>
      <c r="P6" s="89"/>
      <c r="Q6" s="89"/>
      <c r="S6" s="89" t="s">
        <v>9</v>
      </c>
      <c r="T6" s="89"/>
      <c r="U6" s="89"/>
      <c r="V6" s="89"/>
      <c r="W6" s="89"/>
      <c r="X6" s="89"/>
      <c r="Y6" s="89"/>
      <c r="Z6" s="89"/>
      <c r="AA6" s="89"/>
    </row>
    <row r="7" spans="1:27" ht="14.45" customHeight="1">
      <c r="D7" s="106"/>
      <c r="E7" s="106"/>
      <c r="F7" s="35"/>
      <c r="G7" s="35"/>
      <c r="H7" s="35"/>
      <c r="I7" s="35"/>
      <c r="K7" s="90" t="s">
        <v>59</v>
      </c>
      <c r="L7" s="90"/>
      <c r="M7" s="90"/>
      <c r="N7" s="3"/>
      <c r="O7" s="90" t="s">
        <v>60</v>
      </c>
      <c r="P7" s="90"/>
      <c r="Q7" s="90"/>
      <c r="S7" s="3"/>
      <c r="T7" s="3"/>
      <c r="U7" s="35"/>
      <c r="V7" s="3"/>
      <c r="W7" s="35"/>
      <c r="X7" s="3"/>
      <c r="Y7" s="35"/>
      <c r="Z7" s="3"/>
      <c r="AA7" s="3"/>
    </row>
    <row r="8" spans="1:27" ht="14.45" customHeight="1">
      <c r="A8" s="89" t="s">
        <v>61</v>
      </c>
      <c r="B8" s="89"/>
      <c r="D8" s="89" t="s">
        <v>62</v>
      </c>
      <c r="E8" s="89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63</v>
      </c>
      <c r="W8" s="2" t="s">
        <v>14</v>
      </c>
      <c r="Y8" s="2" t="s">
        <v>15</v>
      </c>
      <c r="AA8" s="43" t="s">
        <v>18</v>
      </c>
    </row>
    <row r="9" spans="1:27" ht="21.75" customHeight="1">
      <c r="A9" s="91" t="s">
        <v>64</v>
      </c>
      <c r="B9" s="91"/>
      <c r="D9" s="92">
        <v>6900000</v>
      </c>
      <c r="E9" s="92"/>
      <c r="G9" s="31">
        <v>70106907597</v>
      </c>
      <c r="I9" s="31">
        <v>228374128620</v>
      </c>
      <c r="K9" s="31">
        <v>0</v>
      </c>
      <c r="M9" s="31">
        <v>0</v>
      </c>
      <c r="O9" s="31">
        <v>0</v>
      </c>
      <c r="Q9" s="31">
        <v>0</v>
      </c>
      <c r="S9" s="6">
        <v>6900000</v>
      </c>
      <c r="U9" s="31">
        <v>31986</v>
      </c>
      <c r="W9" s="31">
        <v>70106907597</v>
      </c>
      <c r="Y9" s="31">
        <v>220195782180</v>
      </c>
      <c r="AA9" s="49">
        <f>Y9/سهام!$AF$9</f>
        <v>1.0363530042933778E-3</v>
      </c>
    </row>
    <row r="10" spans="1:27" ht="21.75" customHeight="1">
      <c r="A10" s="93" t="s">
        <v>65</v>
      </c>
      <c r="B10" s="93"/>
      <c r="D10" s="94">
        <v>19375024</v>
      </c>
      <c r="E10" s="94"/>
      <c r="G10" s="32">
        <v>654242977501</v>
      </c>
      <c r="I10" s="32">
        <v>954151576915.328</v>
      </c>
      <c r="K10" s="32">
        <v>0</v>
      </c>
      <c r="M10" s="32">
        <v>0</v>
      </c>
      <c r="O10" s="32">
        <v>0</v>
      </c>
      <c r="Q10" s="32">
        <v>0</v>
      </c>
      <c r="S10" s="9">
        <v>19375024</v>
      </c>
      <c r="U10" s="32">
        <v>54570</v>
      </c>
      <c r="W10" s="32">
        <v>654242977501</v>
      </c>
      <c r="Y10" s="32">
        <v>1054863281042.74</v>
      </c>
      <c r="AA10" s="49">
        <f>Y10/سهام!$AF$9</f>
        <v>4.9647214837828437E-3</v>
      </c>
    </row>
    <row r="11" spans="1:27" ht="21.75" customHeight="1">
      <c r="A11" s="93" t="s">
        <v>66</v>
      </c>
      <c r="B11" s="93"/>
      <c r="D11" s="94">
        <v>5000000</v>
      </c>
      <c r="E11" s="94"/>
      <c r="G11" s="32">
        <v>50112250000</v>
      </c>
      <c r="I11" s="32">
        <v>49885000000</v>
      </c>
      <c r="K11" s="32">
        <v>0</v>
      </c>
      <c r="M11" s="32">
        <v>0</v>
      </c>
      <c r="O11" s="32">
        <v>0</v>
      </c>
      <c r="Q11" s="32">
        <v>0</v>
      </c>
      <c r="S11" s="9">
        <v>5000000</v>
      </c>
      <c r="U11" s="32">
        <v>10160</v>
      </c>
      <c r="W11" s="32">
        <v>50112250000</v>
      </c>
      <c r="Y11" s="32">
        <v>50683160000</v>
      </c>
      <c r="AA11" s="49">
        <f>Y11/سهام!$AF$9</f>
        <v>2.3854065056588887E-4</v>
      </c>
    </row>
    <row r="12" spans="1:27" ht="21.75" customHeight="1">
      <c r="A12" s="93" t="s">
        <v>67</v>
      </c>
      <c r="B12" s="93"/>
      <c r="D12" s="94">
        <v>5000000</v>
      </c>
      <c r="E12" s="94"/>
      <c r="G12" s="32">
        <v>50112250000</v>
      </c>
      <c r="I12" s="32">
        <v>49885000000</v>
      </c>
      <c r="K12" s="32">
        <v>0</v>
      </c>
      <c r="M12" s="32">
        <v>0</v>
      </c>
      <c r="O12" s="32">
        <v>0</v>
      </c>
      <c r="Q12" s="32">
        <v>0</v>
      </c>
      <c r="S12" s="9">
        <v>5000000</v>
      </c>
      <c r="U12" s="32">
        <v>9620</v>
      </c>
      <c r="W12" s="32">
        <v>50112250000</v>
      </c>
      <c r="Y12" s="32">
        <v>47989370000</v>
      </c>
      <c r="AA12" s="49">
        <f>Y12/سهام!$AF$9</f>
        <v>2.2586230890195383E-4</v>
      </c>
    </row>
    <row r="13" spans="1:27" ht="21.75" customHeight="1">
      <c r="A13" s="93" t="s">
        <v>68</v>
      </c>
      <c r="B13" s="93"/>
      <c r="D13" s="94">
        <v>2000000</v>
      </c>
      <c r="E13" s="94"/>
      <c r="G13" s="32">
        <v>20044900000</v>
      </c>
      <c r="I13" s="32">
        <v>19954000000</v>
      </c>
      <c r="K13" s="32">
        <v>0</v>
      </c>
      <c r="M13" s="32">
        <v>0</v>
      </c>
      <c r="O13" s="32">
        <v>-2000000</v>
      </c>
      <c r="Q13" s="32">
        <v>20682235245</v>
      </c>
      <c r="S13" s="9">
        <v>0</v>
      </c>
      <c r="U13" s="32">
        <v>0</v>
      </c>
      <c r="W13" s="32">
        <v>0</v>
      </c>
      <c r="Y13" s="32">
        <v>0</v>
      </c>
      <c r="AA13" s="49">
        <f>Y13/سهام!$AF$9</f>
        <v>0</v>
      </c>
    </row>
    <row r="14" spans="1:27" ht="21.75" customHeight="1">
      <c r="A14" s="93" t="s">
        <v>69</v>
      </c>
      <c r="B14" s="93"/>
      <c r="D14" s="94">
        <v>400700</v>
      </c>
      <c r="E14" s="94"/>
      <c r="G14" s="32">
        <v>121564190291</v>
      </c>
      <c r="I14" s="32">
        <v>201724177810.10001</v>
      </c>
      <c r="K14" s="32">
        <v>0</v>
      </c>
      <c r="M14" s="32">
        <v>0</v>
      </c>
      <c r="O14" s="32">
        <v>0</v>
      </c>
      <c r="Q14" s="32">
        <v>0</v>
      </c>
      <c r="S14" s="9">
        <v>400700</v>
      </c>
      <c r="U14" s="32">
        <v>585000</v>
      </c>
      <c r="W14" s="32">
        <v>121564190291</v>
      </c>
      <c r="Y14" s="32">
        <v>233870358150</v>
      </c>
      <c r="AA14" s="49">
        <f>Y14/سهام!$AF$9</f>
        <v>1.1007124926934002E-3</v>
      </c>
    </row>
    <row r="15" spans="1:27" ht="21.75" customHeight="1">
      <c r="A15" s="93" t="s">
        <v>70</v>
      </c>
      <c r="B15" s="93"/>
      <c r="D15" s="94">
        <v>1000000</v>
      </c>
      <c r="E15" s="94"/>
      <c r="G15" s="32">
        <v>12475945760</v>
      </c>
      <c r="I15" s="32">
        <v>15025362000</v>
      </c>
      <c r="K15" s="32">
        <v>0</v>
      </c>
      <c r="M15" s="32">
        <v>0</v>
      </c>
      <c r="O15" s="32">
        <v>-1000000</v>
      </c>
      <c r="Q15" s="32">
        <v>15026290320</v>
      </c>
      <c r="S15" s="9">
        <v>0</v>
      </c>
      <c r="U15" s="32">
        <v>0</v>
      </c>
      <c r="W15" s="32">
        <v>0</v>
      </c>
      <c r="Y15" s="32">
        <v>0</v>
      </c>
      <c r="AA15" s="49">
        <f>Y15/سهام!$AF$9</f>
        <v>0</v>
      </c>
    </row>
    <row r="16" spans="1:27" ht="21.75" customHeight="1">
      <c r="A16" s="93" t="s">
        <v>71</v>
      </c>
      <c r="B16" s="93"/>
      <c r="D16" s="94">
        <v>22037700</v>
      </c>
      <c r="E16" s="94"/>
      <c r="G16" s="32">
        <v>541004869032</v>
      </c>
      <c r="I16" s="32">
        <v>561614280466.46997</v>
      </c>
      <c r="K16" s="32">
        <v>13950000</v>
      </c>
      <c r="M16" s="32">
        <v>401187084959</v>
      </c>
      <c r="O16" s="32">
        <v>0</v>
      </c>
      <c r="Q16" s="32">
        <v>0</v>
      </c>
      <c r="S16" s="9">
        <v>35987700</v>
      </c>
      <c r="U16" s="32">
        <v>29100</v>
      </c>
      <c r="W16" s="32">
        <v>942191953991</v>
      </c>
      <c r="Y16" s="32">
        <v>1044833413239</v>
      </c>
      <c r="AA16" s="49">
        <f>Y16/سهام!$AF$9</f>
        <v>4.9175158401135455E-3</v>
      </c>
    </row>
    <row r="17" spans="1:27" ht="21.75" customHeight="1">
      <c r="A17" s="93" t="s">
        <v>72</v>
      </c>
      <c r="B17" s="93"/>
      <c r="D17" s="94">
        <v>1500000</v>
      </c>
      <c r="E17" s="94"/>
      <c r="G17" s="32">
        <v>51941347125</v>
      </c>
      <c r="I17" s="32">
        <v>51556147500</v>
      </c>
      <c r="K17" s="32">
        <v>0</v>
      </c>
      <c r="M17" s="32">
        <v>0</v>
      </c>
      <c r="O17" s="32">
        <v>0</v>
      </c>
      <c r="Q17" s="32">
        <v>0</v>
      </c>
      <c r="S17" s="9">
        <v>1500000</v>
      </c>
      <c r="U17" s="32">
        <v>39600</v>
      </c>
      <c r="W17" s="32">
        <v>51941347125</v>
      </c>
      <c r="Y17" s="32">
        <v>59263380000</v>
      </c>
      <c r="AA17" s="49">
        <f>Y17/سهام!$AF$9</f>
        <v>2.7892351660657082E-4</v>
      </c>
    </row>
    <row r="18" spans="1:27" ht="21.75" customHeight="1">
      <c r="A18" s="93" t="s">
        <v>73</v>
      </c>
      <c r="B18" s="93"/>
      <c r="D18" s="94">
        <v>5000000</v>
      </c>
      <c r="E18" s="94"/>
      <c r="G18" s="32">
        <v>50112250000</v>
      </c>
      <c r="I18" s="32">
        <v>79816000000</v>
      </c>
      <c r="K18" s="32">
        <v>0</v>
      </c>
      <c r="M18" s="32">
        <v>0</v>
      </c>
      <c r="O18" s="32">
        <v>0</v>
      </c>
      <c r="Q18" s="32">
        <v>0</v>
      </c>
      <c r="S18" s="9">
        <v>5000000</v>
      </c>
      <c r="U18" s="32">
        <v>19770</v>
      </c>
      <c r="W18" s="32">
        <v>50112250000</v>
      </c>
      <c r="Y18" s="32">
        <v>98622645000</v>
      </c>
      <c r="AA18" s="49">
        <f>Y18/سهام!$AF$9</f>
        <v>4.64168175362955E-4</v>
      </c>
    </row>
    <row r="19" spans="1:27" ht="21.75" customHeight="1">
      <c r="A19" s="93" t="s">
        <v>74</v>
      </c>
      <c r="B19" s="93"/>
      <c r="D19" s="94">
        <v>4123020</v>
      </c>
      <c r="E19" s="94"/>
      <c r="G19" s="32">
        <v>172255771670</v>
      </c>
      <c r="I19" s="32">
        <v>178856591107.92001</v>
      </c>
      <c r="K19" s="32">
        <v>0</v>
      </c>
      <c r="M19" s="32">
        <v>0</v>
      </c>
      <c r="O19" s="32">
        <v>0</v>
      </c>
      <c r="Q19" s="32">
        <v>0</v>
      </c>
      <c r="S19" s="9">
        <v>4123020</v>
      </c>
      <c r="U19" s="32">
        <v>48291</v>
      </c>
      <c r="W19" s="32">
        <v>172255771670</v>
      </c>
      <c r="Y19" s="32">
        <v>198646817874.71399</v>
      </c>
      <c r="AA19" s="49">
        <f>Y19/سهام!$AF$9</f>
        <v>9.3493265156864558E-4</v>
      </c>
    </row>
    <row r="20" spans="1:27" ht="21.75" customHeight="1">
      <c r="A20" s="93" t="s">
        <v>75</v>
      </c>
      <c r="B20" s="93"/>
      <c r="D20" s="94">
        <v>18000000</v>
      </c>
      <c r="E20" s="94"/>
      <c r="G20" s="32">
        <v>200321470650</v>
      </c>
      <c r="I20" s="32">
        <v>241363584000</v>
      </c>
      <c r="K20" s="32">
        <v>0</v>
      </c>
      <c r="M20" s="32">
        <v>0</v>
      </c>
      <c r="O20" s="32">
        <v>0</v>
      </c>
      <c r="Q20" s="32">
        <v>0</v>
      </c>
      <c r="S20" s="9">
        <v>18000000</v>
      </c>
      <c r="U20" s="32">
        <v>16199</v>
      </c>
      <c r="W20" s="32">
        <v>200321470650</v>
      </c>
      <c r="Y20" s="32">
        <v>290911361400</v>
      </c>
      <c r="AA20" s="49">
        <f>Y20/سهام!$AF$9</f>
        <v>1.3691763774272246E-3</v>
      </c>
    </row>
    <row r="21" spans="1:27" ht="21.75" customHeight="1">
      <c r="A21" s="93" t="s">
        <v>76</v>
      </c>
      <c r="B21" s="93"/>
      <c r="D21" s="94">
        <v>1310000</v>
      </c>
      <c r="E21" s="94"/>
      <c r="G21" s="32">
        <v>19921982723</v>
      </c>
      <c r="I21" s="32">
        <v>33920233611</v>
      </c>
      <c r="K21" s="32">
        <v>0</v>
      </c>
      <c r="M21" s="32">
        <v>0</v>
      </c>
      <c r="O21" s="32">
        <v>0</v>
      </c>
      <c r="Q21" s="32">
        <v>0</v>
      </c>
      <c r="S21" s="9">
        <v>1310000</v>
      </c>
      <c r="U21" s="32">
        <v>31765</v>
      </c>
      <c r="W21" s="32">
        <v>19921982723</v>
      </c>
      <c r="Y21" s="32">
        <v>41516442055</v>
      </c>
      <c r="AA21" s="49">
        <f>Y21/سهام!$AF$9</f>
        <v>1.9539742780404237E-4</v>
      </c>
    </row>
    <row r="22" spans="1:27" ht="21.75" customHeight="1">
      <c r="A22" s="93" t="s">
        <v>77</v>
      </c>
      <c r="B22" s="93"/>
      <c r="D22" s="94">
        <v>6775714</v>
      </c>
      <c r="E22" s="94"/>
      <c r="G22" s="32">
        <v>150002195045</v>
      </c>
      <c r="I22" s="32">
        <v>195705759383.31</v>
      </c>
      <c r="K22" s="32">
        <v>0</v>
      </c>
      <c r="M22" s="32">
        <v>0</v>
      </c>
      <c r="O22" s="32">
        <v>0</v>
      </c>
      <c r="Q22" s="32">
        <v>0</v>
      </c>
      <c r="S22" s="9">
        <v>6775714</v>
      </c>
      <c r="U22" s="32">
        <v>31630</v>
      </c>
      <c r="W22" s="32">
        <v>150002195045</v>
      </c>
      <c r="Y22" s="32">
        <v>213822907402.21399</v>
      </c>
      <c r="AA22" s="49">
        <f>Y22/سهام!$AF$9</f>
        <v>1.0063590241337348E-3</v>
      </c>
    </row>
    <row r="23" spans="1:27" ht="21.75" customHeight="1">
      <c r="A23" s="93" t="s">
        <v>78</v>
      </c>
      <c r="B23" s="93"/>
      <c r="D23" s="94">
        <v>5000000</v>
      </c>
      <c r="E23" s="94"/>
      <c r="G23" s="32">
        <v>50112250000</v>
      </c>
      <c r="I23" s="32">
        <v>49885000000</v>
      </c>
      <c r="K23" s="32">
        <v>0</v>
      </c>
      <c r="M23" s="32">
        <v>0</v>
      </c>
      <c r="O23" s="32">
        <v>0</v>
      </c>
      <c r="Q23" s="32">
        <v>0</v>
      </c>
      <c r="S23" s="9">
        <v>5000000</v>
      </c>
      <c r="U23" s="32">
        <v>10120</v>
      </c>
      <c r="W23" s="32">
        <v>50112250000</v>
      </c>
      <c r="Y23" s="32">
        <v>50483620000</v>
      </c>
      <c r="AA23" s="49">
        <f>Y23/سهام!$AF$9</f>
        <v>2.3760151414633812E-4</v>
      </c>
    </row>
    <row r="24" spans="1:27" ht="21.75" customHeight="1">
      <c r="A24" s="93" t="s">
        <v>79</v>
      </c>
      <c r="B24" s="93"/>
      <c r="D24" s="94">
        <v>7882000</v>
      </c>
      <c r="E24" s="94"/>
      <c r="G24" s="32">
        <v>1501744533110</v>
      </c>
      <c r="I24" s="32">
        <v>1593418164923.2</v>
      </c>
      <c r="K24" s="32">
        <v>0</v>
      </c>
      <c r="M24" s="32">
        <v>0</v>
      </c>
      <c r="O24" s="32">
        <v>0</v>
      </c>
      <c r="Q24" s="32">
        <v>0</v>
      </c>
      <c r="S24" s="9">
        <v>7882000</v>
      </c>
      <c r="U24" s="32">
        <v>227540</v>
      </c>
      <c r="W24" s="32">
        <v>1501744533110</v>
      </c>
      <c r="Y24" s="32">
        <v>1791318115664</v>
      </c>
      <c r="AA24" s="49">
        <f>Y24/سهام!$AF$9</f>
        <v>8.4308513652454325E-3</v>
      </c>
    </row>
    <row r="25" spans="1:27" ht="21.75" customHeight="1">
      <c r="A25" s="93" t="s">
        <v>80</v>
      </c>
      <c r="B25" s="93"/>
      <c r="D25" s="94">
        <v>41995922</v>
      </c>
      <c r="E25" s="94"/>
      <c r="G25" s="32">
        <v>3118582433239</v>
      </c>
      <c r="I25" s="32">
        <v>3283789463919.2598</v>
      </c>
      <c r="K25" s="32">
        <v>36990293</v>
      </c>
      <c r="M25" s="32">
        <v>3133664000375</v>
      </c>
      <c r="O25" s="32">
        <v>-21224410</v>
      </c>
      <c r="Q25" s="32">
        <v>1830896045140</v>
      </c>
      <c r="S25" s="9">
        <v>57761805</v>
      </c>
      <c r="U25" s="32">
        <v>87975</v>
      </c>
      <c r="W25" s="32">
        <v>4587462451896</v>
      </c>
      <c r="Y25" s="32">
        <v>5075496881121.1504</v>
      </c>
      <c r="AA25" s="49">
        <f>Y25/سهام!$AF$9</f>
        <v>2.3887861924311332E-2</v>
      </c>
    </row>
    <row r="26" spans="1:27" ht="21.75" customHeight="1">
      <c r="A26" s="93" t="s">
        <v>81</v>
      </c>
      <c r="B26" s="93"/>
      <c r="D26" s="94">
        <v>45219000</v>
      </c>
      <c r="E26" s="94"/>
      <c r="G26" s="32">
        <v>1902176846467</v>
      </c>
      <c r="I26" s="32">
        <v>1910016736188</v>
      </c>
      <c r="K26" s="32">
        <v>0</v>
      </c>
      <c r="M26" s="32">
        <v>0</v>
      </c>
      <c r="O26" s="32">
        <v>0</v>
      </c>
      <c r="Q26" s="32">
        <v>0</v>
      </c>
      <c r="S26" s="9">
        <v>45219000</v>
      </c>
      <c r="U26" s="32">
        <v>47700</v>
      </c>
      <c r="W26" s="32">
        <v>1902176846467</v>
      </c>
      <c r="Y26" s="32">
        <v>2154357964440</v>
      </c>
      <c r="AA26" s="49">
        <f>Y26/سهام!$AF$9</f>
        <v>1.0139500978023502E-2</v>
      </c>
    </row>
    <row r="27" spans="1:27" ht="21.75" customHeight="1">
      <c r="A27" s="93" t="s">
        <v>82</v>
      </c>
      <c r="B27" s="93"/>
      <c r="D27" s="94">
        <v>16450000</v>
      </c>
      <c r="E27" s="94"/>
      <c r="G27" s="32">
        <v>317225736531</v>
      </c>
      <c r="I27" s="32">
        <v>383355350070</v>
      </c>
      <c r="K27" s="32">
        <v>0</v>
      </c>
      <c r="M27" s="32">
        <v>0</v>
      </c>
      <c r="O27" s="32">
        <v>0</v>
      </c>
      <c r="Q27" s="32">
        <v>0</v>
      </c>
      <c r="S27" s="9">
        <v>16450000</v>
      </c>
      <c r="U27" s="32">
        <v>27469</v>
      </c>
      <c r="W27" s="32">
        <v>317225736531</v>
      </c>
      <c r="Y27" s="32">
        <v>450825760385</v>
      </c>
      <c r="AA27" s="49">
        <f>Y27/سهام!$AF$9</f>
        <v>2.1218146258855887E-3</v>
      </c>
    </row>
    <row r="28" spans="1:27" ht="21.75" customHeight="1">
      <c r="A28" s="93" t="s">
        <v>83</v>
      </c>
      <c r="B28" s="93"/>
      <c r="D28" s="94">
        <v>5000000</v>
      </c>
      <c r="E28" s="94"/>
      <c r="G28" s="32">
        <v>50058000000</v>
      </c>
      <c r="I28" s="32">
        <v>79317150000</v>
      </c>
      <c r="K28" s="32">
        <v>0</v>
      </c>
      <c r="M28" s="32">
        <v>0</v>
      </c>
      <c r="O28" s="32">
        <v>0</v>
      </c>
      <c r="Q28" s="32">
        <v>0</v>
      </c>
      <c r="S28" s="9">
        <v>5000000</v>
      </c>
      <c r="U28" s="32">
        <v>18969</v>
      </c>
      <c r="W28" s="32">
        <v>50058000000</v>
      </c>
      <c r="Y28" s="32">
        <v>94626856500</v>
      </c>
      <c r="AA28" s="49">
        <f>Y28/سهام!$AF$9</f>
        <v>4.4536196856145133E-4</v>
      </c>
    </row>
    <row r="29" spans="1:27" ht="21.75" customHeight="1">
      <c r="A29" s="93" t="s">
        <v>84</v>
      </c>
      <c r="B29" s="93"/>
      <c r="D29" s="94">
        <v>4784000</v>
      </c>
      <c r="E29" s="94"/>
      <c r="G29" s="32">
        <v>68913256305</v>
      </c>
      <c r="I29" s="32">
        <v>133653456393.60001</v>
      </c>
      <c r="K29" s="32">
        <v>0</v>
      </c>
      <c r="M29" s="32">
        <v>0</v>
      </c>
      <c r="O29" s="32">
        <v>0</v>
      </c>
      <c r="Q29" s="32">
        <v>0</v>
      </c>
      <c r="S29" s="9">
        <v>4784000</v>
      </c>
      <c r="U29" s="32">
        <v>31986</v>
      </c>
      <c r="W29" s="32">
        <v>68913256305</v>
      </c>
      <c r="Y29" s="32">
        <v>152669075644.79999</v>
      </c>
      <c r="AA29" s="49">
        <f>Y29/سهام!$AF$9</f>
        <v>7.1853808297674192E-4</v>
      </c>
    </row>
    <row r="30" spans="1:27" ht="21.75" customHeight="1">
      <c r="A30" s="93" t="s">
        <v>85</v>
      </c>
      <c r="B30" s="93"/>
      <c r="D30" s="94">
        <v>5000000</v>
      </c>
      <c r="E30" s="94"/>
      <c r="G30" s="32">
        <v>50112250000</v>
      </c>
      <c r="I30" s="32">
        <v>78314461500</v>
      </c>
      <c r="K30" s="32">
        <v>0</v>
      </c>
      <c r="M30" s="32">
        <v>0</v>
      </c>
      <c r="O30" s="32">
        <v>0</v>
      </c>
      <c r="Q30" s="32">
        <v>0</v>
      </c>
      <c r="S30" s="9">
        <v>5000000</v>
      </c>
      <c r="U30" s="32">
        <v>18000</v>
      </c>
      <c r="W30" s="32">
        <v>50112250000</v>
      </c>
      <c r="Y30" s="32">
        <v>89793000000</v>
      </c>
      <c r="AA30" s="49">
        <f>Y30/سهام!$AF$9</f>
        <v>4.2261138879783457E-4</v>
      </c>
    </row>
    <row r="31" spans="1:27" ht="21.75" customHeight="1">
      <c r="A31" s="93" t="s">
        <v>86</v>
      </c>
      <c r="B31" s="93"/>
      <c r="D31" s="94">
        <v>5250000</v>
      </c>
      <c r="E31" s="94"/>
      <c r="G31" s="32">
        <v>200260029375</v>
      </c>
      <c r="I31" s="32">
        <v>250418197378.125</v>
      </c>
      <c r="K31" s="32">
        <v>0</v>
      </c>
      <c r="M31" s="32">
        <v>0</v>
      </c>
      <c r="O31" s="32">
        <v>0</v>
      </c>
      <c r="Q31" s="32">
        <v>0</v>
      </c>
      <c r="S31" s="9">
        <v>5250000</v>
      </c>
      <c r="U31" s="32">
        <v>49118</v>
      </c>
      <c r="W31" s="32">
        <v>200260029375</v>
      </c>
      <c r="Y31" s="32">
        <v>257543939756.25</v>
      </c>
      <c r="AA31" s="49">
        <f>Y31/سهام!$AF$9</f>
        <v>1.2121323717534179E-3</v>
      </c>
    </row>
    <row r="32" spans="1:27" ht="21.75" customHeight="1">
      <c r="A32" s="93" t="s">
        <v>87</v>
      </c>
      <c r="B32" s="93"/>
      <c r="D32" s="94">
        <v>10000000</v>
      </c>
      <c r="E32" s="94"/>
      <c r="G32" s="32">
        <v>129000000000</v>
      </c>
      <c r="I32" s="32">
        <v>272372100000</v>
      </c>
      <c r="K32" s="32">
        <v>0</v>
      </c>
      <c r="M32" s="32">
        <v>0</v>
      </c>
      <c r="O32" s="32">
        <v>0</v>
      </c>
      <c r="Q32" s="32">
        <v>0</v>
      </c>
      <c r="S32" s="9">
        <v>10000000</v>
      </c>
      <c r="U32" s="32">
        <v>30201</v>
      </c>
      <c r="W32" s="32">
        <v>129000000000</v>
      </c>
      <c r="Y32" s="32">
        <v>301315377000</v>
      </c>
      <c r="AA32" s="49">
        <f>Y32/سهام!$AF$9</f>
        <v>1.4181429503426002E-3</v>
      </c>
    </row>
    <row r="33" spans="1:27" ht="21.75" customHeight="1">
      <c r="A33" s="93" t="s">
        <v>88</v>
      </c>
      <c r="B33" s="93"/>
      <c r="D33" s="94">
        <v>3000000</v>
      </c>
      <c r="E33" s="94"/>
      <c r="G33" s="32">
        <v>30067350000</v>
      </c>
      <c r="I33" s="32">
        <v>47290980000</v>
      </c>
      <c r="K33" s="32">
        <v>2005862</v>
      </c>
      <c r="M33" s="32">
        <v>36508223903</v>
      </c>
      <c r="O33" s="32">
        <v>-3000000</v>
      </c>
      <c r="Q33" s="32">
        <v>51038559187</v>
      </c>
      <c r="S33" s="9">
        <v>2005862</v>
      </c>
      <c r="U33" s="32">
        <v>18656</v>
      </c>
      <c r="W33" s="32">
        <v>36508223903</v>
      </c>
      <c r="Y33" s="32">
        <v>37335292340.614403</v>
      </c>
      <c r="AA33" s="49">
        <f>Y33/سهام!$AF$9</f>
        <v>1.7571881713764113E-4</v>
      </c>
    </row>
    <row r="34" spans="1:27" ht="21.75" customHeight="1">
      <c r="A34" s="93" t="s">
        <v>89</v>
      </c>
      <c r="B34" s="93"/>
      <c r="D34" s="94">
        <v>2000000</v>
      </c>
      <c r="E34" s="94"/>
      <c r="G34" s="32">
        <v>20024000000</v>
      </c>
      <c r="I34" s="32">
        <v>26120617600</v>
      </c>
      <c r="K34" s="32">
        <v>0</v>
      </c>
      <c r="M34" s="32">
        <v>0</v>
      </c>
      <c r="O34" s="32">
        <v>-2000000</v>
      </c>
      <c r="Q34" s="32">
        <v>27801470919</v>
      </c>
      <c r="S34" s="9">
        <v>0</v>
      </c>
      <c r="U34" s="32">
        <v>0</v>
      </c>
      <c r="W34" s="32">
        <v>0</v>
      </c>
      <c r="Y34" s="32">
        <v>0</v>
      </c>
      <c r="AA34" s="49">
        <f>Y34/سهام!$AF$9</f>
        <v>0</v>
      </c>
    </row>
    <row r="35" spans="1:27" ht="21.75" customHeight="1">
      <c r="A35" s="93" t="s">
        <v>90</v>
      </c>
      <c r="B35" s="93"/>
      <c r="D35" s="94">
        <v>9100000</v>
      </c>
      <c r="E35" s="94"/>
      <c r="G35" s="32">
        <v>247466907682</v>
      </c>
      <c r="I35" s="32">
        <v>636244700000</v>
      </c>
      <c r="K35" s="32">
        <v>0</v>
      </c>
      <c r="M35" s="32">
        <v>0</v>
      </c>
      <c r="O35" s="32">
        <v>0</v>
      </c>
      <c r="Q35" s="32">
        <v>0</v>
      </c>
      <c r="S35" s="9">
        <v>9100000</v>
      </c>
      <c r="U35" s="32">
        <v>80563</v>
      </c>
      <c r="W35" s="32">
        <v>247466907682</v>
      </c>
      <c r="Y35" s="32">
        <v>733123300000</v>
      </c>
      <c r="AA35" s="49">
        <f>Y35/سهام!$AF$9</f>
        <v>3.4504499902336654E-3</v>
      </c>
    </row>
    <row r="36" spans="1:27" ht="21.75" customHeight="1">
      <c r="A36" s="93" t="s">
        <v>91</v>
      </c>
      <c r="B36" s="93"/>
      <c r="D36" s="94">
        <v>71194</v>
      </c>
      <c r="E36" s="94"/>
      <c r="G36" s="32">
        <v>210732242570</v>
      </c>
      <c r="I36" s="32">
        <v>444823580506</v>
      </c>
      <c r="K36" s="32">
        <v>0</v>
      </c>
      <c r="M36" s="32">
        <v>0</v>
      </c>
      <c r="O36" s="32">
        <v>0</v>
      </c>
      <c r="Q36" s="32">
        <v>0</v>
      </c>
      <c r="S36" s="9">
        <v>71194</v>
      </c>
      <c r="U36" s="32">
        <v>7028581</v>
      </c>
      <c r="W36" s="32">
        <v>210732242570</v>
      </c>
      <c r="Y36" s="32">
        <v>500392775710</v>
      </c>
      <c r="AA36" s="49">
        <f>Y36/سهام!$AF$9</f>
        <v>2.3551021336541429E-3</v>
      </c>
    </row>
    <row r="37" spans="1:27" ht="21.75" customHeight="1">
      <c r="A37" s="93" t="s">
        <v>92</v>
      </c>
      <c r="B37" s="93"/>
      <c r="D37" s="94">
        <v>15185000</v>
      </c>
      <c r="E37" s="94"/>
      <c r="G37" s="32">
        <v>228468586928</v>
      </c>
      <c r="I37" s="32">
        <v>459850211298.5</v>
      </c>
      <c r="K37" s="32">
        <v>0</v>
      </c>
      <c r="M37" s="32">
        <v>0</v>
      </c>
      <c r="O37" s="32">
        <v>0</v>
      </c>
      <c r="Q37" s="32">
        <v>0</v>
      </c>
      <c r="S37" s="9">
        <v>15185000</v>
      </c>
      <c r="U37" s="32">
        <v>37427</v>
      </c>
      <c r="W37" s="32">
        <v>228468586928</v>
      </c>
      <c r="Y37" s="32">
        <v>567021838311.5</v>
      </c>
      <c r="AA37" s="49">
        <f>Y37/سهام!$AF$9</f>
        <v>2.6686922874558624E-3</v>
      </c>
    </row>
    <row r="38" spans="1:27" ht="21.75" customHeight="1">
      <c r="A38" s="93" t="s">
        <v>93</v>
      </c>
      <c r="B38" s="93"/>
      <c r="D38" s="94">
        <v>130571</v>
      </c>
      <c r="E38" s="94"/>
      <c r="G38" s="32">
        <v>99999758915</v>
      </c>
      <c r="I38" s="32">
        <v>277891758451</v>
      </c>
      <c r="K38" s="32">
        <v>0</v>
      </c>
      <c r="M38" s="32">
        <v>0</v>
      </c>
      <c r="O38" s="32">
        <v>0</v>
      </c>
      <c r="Q38" s="32">
        <v>0</v>
      </c>
      <c r="S38" s="9">
        <v>130571</v>
      </c>
      <c r="U38" s="32">
        <v>2419940</v>
      </c>
      <c r="W38" s="32">
        <v>99999758915</v>
      </c>
      <c r="Y38" s="32">
        <v>315973965740</v>
      </c>
      <c r="AA38" s="49">
        <f>Y38/سهام!$AF$9</f>
        <v>1.4871337017956945E-3</v>
      </c>
    </row>
    <row r="39" spans="1:27" ht="21.75" customHeight="1">
      <c r="A39" s="93" t="s">
        <v>94</v>
      </c>
      <c r="B39" s="93"/>
      <c r="D39" s="94">
        <v>10000</v>
      </c>
      <c r="E39" s="94"/>
      <c r="G39" s="32">
        <v>10000000000</v>
      </c>
      <c r="I39" s="32">
        <v>32576080000</v>
      </c>
      <c r="K39" s="32">
        <v>0</v>
      </c>
      <c r="M39" s="32">
        <v>0</v>
      </c>
      <c r="O39" s="32">
        <v>0</v>
      </c>
      <c r="Q39" s="32">
        <v>0</v>
      </c>
      <c r="S39" s="9">
        <v>10000</v>
      </c>
      <c r="U39" s="32">
        <v>3697364</v>
      </c>
      <c r="W39" s="32">
        <v>10000000000</v>
      </c>
      <c r="Y39" s="32">
        <v>36973640000</v>
      </c>
      <c r="AA39" s="49">
        <f>Y39/سهام!$AF$9</f>
        <v>1.7401669784182698E-4</v>
      </c>
    </row>
    <row r="40" spans="1:27" ht="21.75" customHeight="1">
      <c r="A40" s="93" t="s">
        <v>95</v>
      </c>
      <c r="B40" s="93"/>
      <c r="D40" s="94">
        <v>0</v>
      </c>
      <c r="E40" s="94"/>
      <c r="G40" s="32">
        <v>0</v>
      </c>
      <c r="I40" s="32">
        <v>0</v>
      </c>
      <c r="K40" s="32">
        <v>18000000</v>
      </c>
      <c r="M40" s="32">
        <v>494307234000</v>
      </c>
      <c r="O40" s="32">
        <v>0</v>
      </c>
      <c r="Q40" s="32">
        <v>0</v>
      </c>
      <c r="S40" s="9">
        <v>18000000</v>
      </c>
      <c r="U40" s="32">
        <v>27380</v>
      </c>
      <c r="W40" s="32">
        <v>494307234000</v>
      </c>
      <c r="Y40" s="32">
        <v>491706468000</v>
      </c>
      <c r="AA40" s="49">
        <f>Y40/سهام!$AF$9</f>
        <v>2.3142199650569421E-3</v>
      </c>
    </row>
    <row r="41" spans="1:27" ht="21.75" customHeight="1">
      <c r="A41" s="93" t="s">
        <v>96</v>
      </c>
      <c r="B41" s="93"/>
      <c r="D41" s="94">
        <v>0</v>
      </c>
      <c r="E41" s="94"/>
      <c r="G41" s="32">
        <v>0</v>
      </c>
      <c r="I41" s="32">
        <v>0</v>
      </c>
      <c r="K41" s="32">
        <v>6000000</v>
      </c>
      <c r="M41" s="32">
        <v>178703910347</v>
      </c>
      <c r="O41" s="32">
        <v>0</v>
      </c>
      <c r="Q41" s="32">
        <v>0</v>
      </c>
      <c r="S41" s="9">
        <v>6000000</v>
      </c>
      <c r="U41" s="32">
        <v>29400</v>
      </c>
      <c r="W41" s="32">
        <v>178703910347</v>
      </c>
      <c r="Y41" s="32">
        <v>175994280000</v>
      </c>
      <c r="AA41" s="49">
        <f>Y41/سهام!$AF$9</f>
        <v>8.2831832204375579E-4</v>
      </c>
    </row>
    <row r="42" spans="1:27" ht="21.75" customHeight="1">
      <c r="A42" s="93" t="s">
        <v>97</v>
      </c>
      <c r="B42" s="93"/>
      <c r="D42" s="94">
        <v>0</v>
      </c>
      <c r="E42" s="94"/>
      <c r="G42" s="32">
        <v>0</v>
      </c>
      <c r="I42" s="32">
        <v>0</v>
      </c>
      <c r="K42" s="32">
        <v>5000000</v>
      </c>
      <c r="M42" s="32">
        <v>50112250000</v>
      </c>
      <c r="O42" s="32">
        <v>0</v>
      </c>
      <c r="Q42" s="32">
        <v>0</v>
      </c>
      <c r="S42" s="9">
        <v>5000000</v>
      </c>
      <c r="U42" s="32">
        <v>10000</v>
      </c>
      <c r="W42" s="32">
        <v>50112250000</v>
      </c>
      <c r="Y42" s="32">
        <v>49885000000</v>
      </c>
      <c r="AA42" s="49">
        <f>Y42/سهام!$AF$9</f>
        <v>2.3478410488768589E-4</v>
      </c>
    </row>
    <row r="43" spans="1:27" ht="21.75" customHeight="1">
      <c r="A43" s="96" t="s">
        <v>98</v>
      </c>
      <c r="B43" s="96"/>
      <c r="D43" s="103">
        <v>0</v>
      </c>
      <c r="E43" s="103"/>
      <c r="G43" s="33">
        <v>0</v>
      </c>
      <c r="I43" s="33">
        <v>0</v>
      </c>
      <c r="K43" s="33">
        <v>10000000</v>
      </c>
      <c r="M43" s="33">
        <v>100224500000</v>
      </c>
      <c r="O43" s="33">
        <v>0</v>
      </c>
      <c r="Q43" s="33">
        <v>0</v>
      </c>
      <c r="S43" s="12">
        <v>10000000</v>
      </c>
      <c r="U43" s="33">
        <v>10000</v>
      </c>
      <c r="W43" s="33">
        <v>100224500000</v>
      </c>
      <c r="Y43" s="33">
        <v>99770000000</v>
      </c>
      <c r="AA43" s="50">
        <f>Y43/سهام!$AF$9</f>
        <v>4.6956820977537178E-4</v>
      </c>
    </row>
    <row r="44" spans="1:27" ht="21.75" customHeight="1" thickBot="1">
      <c r="A44" s="104" t="s">
        <v>33</v>
      </c>
      <c r="B44" s="104"/>
      <c r="D44" s="105">
        <f>SUM(D9:E43)</f>
        <v>274499845</v>
      </c>
      <c r="E44" s="105"/>
      <c r="G44" s="34">
        <f>SUM(G9:G43)</f>
        <v>10399163488516</v>
      </c>
      <c r="I44" s="34">
        <f>SUM(I9:I43)</f>
        <v>12821169849641.813</v>
      </c>
      <c r="K44" s="34">
        <f>SUM(K9:K43)</f>
        <v>91946155</v>
      </c>
      <c r="M44" s="34">
        <f>SUM(M9:M43)</f>
        <v>4394707203584</v>
      </c>
      <c r="O44" s="34">
        <f>SUM(O9:O43)</f>
        <v>-29224410</v>
      </c>
      <c r="Q44" s="34">
        <f>SUM(Q9:Q43)</f>
        <v>1945444600811</v>
      </c>
      <c r="S44" s="15">
        <f>SUM(S9:S43)</f>
        <v>337221590</v>
      </c>
      <c r="U44" s="34"/>
      <c r="W44" s="34">
        <f>SUM(W9:W43)</f>
        <v>13046474514622</v>
      </c>
      <c r="Y44" s="34">
        <f>SUM(Y9:Y43)</f>
        <v>16981826068956.984</v>
      </c>
      <c r="AA44" s="84">
        <f>SUM(AA9:AA43)</f>
        <v>7.9925084353181006E-2</v>
      </c>
    </row>
    <row r="45" spans="1:27" ht="13.5" thickTop="1">
      <c r="I45" s="37"/>
      <c r="Y45" s="36"/>
    </row>
    <row r="46" spans="1:27">
      <c r="I46" s="38"/>
      <c r="Y46" s="36"/>
    </row>
  </sheetData>
  <mergeCells count="84">
    <mergeCell ref="A43:B43"/>
    <mergeCell ref="D43:E43"/>
    <mergeCell ref="A44:B44"/>
    <mergeCell ref="D44:E44"/>
    <mergeCell ref="D7:E7"/>
    <mergeCell ref="A40:B40"/>
    <mergeCell ref="D40:E40"/>
    <mergeCell ref="A41:B41"/>
    <mergeCell ref="D41:E41"/>
    <mergeCell ref="A42:B42"/>
    <mergeCell ref="D42:E42"/>
    <mergeCell ref="A37:B37"/>
    <mergeCell ref="D37:E37"/>
    <mergeCell ref="A38:B38"/>
    <mergeCell ref="D38:E38"/>
    <mergeCell ref="A39:B39"/>
    <mergeCell ref="D39:E39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A19:B19"/>
    <mergeCell ref="D19:E19"/>
    <mergeCell ref="A20:B20"/>
    <mergeCell ref="D20:E20"/>
    <mergeCell ref="A21:B21"/>
    <mergeCell ref="D21:E21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50"/>
  <sheetViews>
    <sheetView rightToLeft="1" topLeftCell="G1" zoomScale="85" zoomScaleNormal="85" workbookViewId="0">
      <selection activeCell="X49" sqref="X49"/>
    </sheetView>
  </sheetViews>
  <sheetFormatPr defaultRowHeight="12.75"/>
  <cols>
    <col min="1" max="1" width="12.5703125" bestFit="1" customWidth="1"/>
    <col min="2" max="2" width="39.42578125" customWidth="1"/>
    <col min="3" max="3" width="1.28515625" customWidth="1"/>
    <col min="4" max="4" width="18.5703125" bestFit="1" customWidth="1"/>
    <col min="5" max="5" width="1.28515625" customWidth="1"/>
    <col min="6" max="6" width="28.7109375" bestFit="1" customWidth="1"/>
    <col min="7" max="7" width="1.28515625" customWidth="1"/>
    <col min="8" max="8" width="16" bestFit="1" customWidth="1"/>
    <col min="9" max="9" width="1.28515625" customWidth="1"/>
    <col min="10" max="10" width="12.85546875" bestFit="1" customWidth="1"/>
    <col min="11" max="11" width="1.28515625" customWidth="1"/>
    <col min="12" max="12" width="13.140625" bestFit="1" customWidth="1"/>
    <col min="13" max="13" width="1.28515625" customWidth="1"/>
    <col min="14" max="14" width="12.140625" bestFit="1" customWidth="1"/>
    <col min="15" max="15" width="1.28515625" customWidth="1"/>
    <col min="16" max="16" width="12.7109375" bestFit="1" customWidth="1"/>
    <col min="17" max="17" width="1.28515625" customWidth="1"/>
    <col min="18" max="18" width="19.5703125" bestFit="1" customWidth="1"/>
    <col min="19" max="19" width="1.28515625" customWidth="1"/>
    <col min="20" max="20" width="20" bestFit="1" customWidth="1"/>
    <col min="21" max="21" width="1.28515625" customWidth="1"/>
    <col min="22" max="22" width="11.5703125" bestFit="1" customWidth="1"/>
    <col min="23" max="23" width="1.28515625" customWidth="1"/>
    <col min="24" max="24" width="20" bestFit="1" customWidth="1"/>
    <col min="25" max="25" width="1.28515625" customWidth="1"/>
    <col min="26" max="26" width="11.5703125" bestFit="1" customWidth="1"/>
    <col min="27" max="27" width="1.28515625" customWidth="1"/>
    <col min="28" max="28" width="20" bestFit="1" customWidth="1"/>
    <col min="29" max="29" width="1.28515625" customWidth="1"/>
    <col min="30" max="30" width="11.5703125" bestFit="1" customWidth="1"/>
    <col min="31" max="31" width="1.28515625" customWidth="1"/>
    <col min="32" max="32" width="16.42578125" bestFit="1" customWidth="1"/>
    <col min="33" max="33" width="1.28515625" customWidth="1"/>
    <col min="34" max="34" width="19.42578125" bestFit="1" customWidth="1"/>
    <col min="35" max="35" width="1.28515625" customWidth="1"/>
    <col min="36" max="36" width="19.85546875" bestFit="1" customWidth="1"/>
    <col min="37" max="37" width="1.28515625" customWidth="1"/>
    <col min="38" max="38" width="19.140625" bestFit="1" customWidth="1"/>
    <col min="39" max="39" width="0.28515625" customWidth="1"/>
    <col min="41" max="41" width="17.5703125" bestFit="1" customWidth="1"/>
  </cols>
  <sheetData>
    <row r="1" spans="1:38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</row>
    <row r="2" spans="1:38" ht="21.75" customHeight="1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</row>
    <row r="3" spans="1:38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</row>
    <row r="4" spans="1:38" ht="14.45" customHeight="1"/>
    <row r="5" spans="1:38" ht="14.45" customHeight="1">
      <c r="A5" s="1" t="s">
        <v>99</v>
      </c>
      <c r="B5" s="88" t="s">
        <v>100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</row>
    <row r="6" spans="1:38" ht="14.45" customHeight="1">
      <c r="A6" s="89" t="s">
        <v>101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 t="s">
        <v>7</v>
      </c>
      <c r="Q6" s="89"/>
      <c r="R6" s="89"/>
      <c r="S6" s="89"/>
      <c r="T6" s="89"/>
      <c r="V6" s="89" t="s">
        <v>8</v>
      </c>
      <c r="W6" s="89"/>
      <c r="X6" s="89"/>
      <c r="Y6" s="89"/>
      <c r="Z6" s="89"/>
      <c r="AA6" s="89"/>
      <c r="AB6" s="89"/>
      <c r="AD6" s="89" t="s">
        <v>9</v>
      </c>
      <c r="AE6" s="89"/>
      <c r="AF6" s="89"/>
      <c r="AG6" s="89"/>
      <c r="AH6" s="89"/>
      <c r="AI6" s="89"/>
      <c r="AJ6" s="89"/>
      <c r="AK6" s="89"/>
      <c r="AL6" s="89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90" t="s">
        <v>10</v>
      </c>
      <c r="W7" s="90"/>
      <c r="X7" s="90"/>
      <c r="Y7" s="3"/>
      <c r="Z7" s="90" t="s">
        <v>11</v>
      </c>
      <c r="AA7" s="90"/>
      <c r="AB7" s="90"/>
      <c r="AD7" s="3"/>
      <c r="AE7" s="3"/>
      <c r="AF7" s="3"/>
      <c r="AG7" s="3"/>
      <c r="AH7" s="3"/>
      <c r="AI7" s="3"/>
      <c r="AJ7" s="3"/>
      <c r="AK7" s="3"/>
      <c r="AL7" s="3"/>
    </row>
    <row r="8" spans="1:38" s="26" customFormat="1" ht="39" customHeight="1">
      <c r="A8" s="107" t="s">
        <v>102</v>
      </c>
      <c r="B8" s="107"/>
      <c r="D8" s="16" t="s">
        <v>103</v>
      </c>
      <c r="F8" s="16" t="s">
        <v>104</v>
      </c>
      <c r="H8" s="16" t="s">
        <v>105</v>
      </c>
      <c r="J8" s="16" t="s">
        <v>106</v>
      </c>
      <c r="L8" s="16" t="s">
        <v>107</v>
      </c>
      <c r="N8" s="16" t="s">
        <v>39</v>
      </c>
      <c r="P8" s="16" t="s">
        <v>13</v>
      </c>
      <c r="R8" s="16" t="s">
        <v>14</v>
      </c>
      <c r="T8" s="16" t="s">
        <v>15</v>
      </c>
      <c r="V8" s="17" t="s">
        <v>13</v>
      </c>
      <c r="W8" s="27"/>
      <c r="X8" s="17" t="s">
        <v>14</v>
      </c>
      <c r="Z8" s="17" t="s">
        <v>13</v>
      </c>
      <c r="AA8" s="27"/>
      <c r="AB8" s="17" t="s">
        <v>16</v>
      </c>
      <c r="AD8" s="16" t="s">
        <v>13</v>
      </c>
      <c r="AF8" s="16" t="s">
        <v>17</v>
      </c>
      <c r="AH8" s="16" t="s">
        <v>14</v>
      </c>
      <c r="AJ8" s="16" t="s">
        <v>15</v>
      </c>
      <c r="AL8" s="85" t="s">
        <v>18</v>
      </c>
    </row>
    <row r="9" spans="1:38" ht="21.75" customHeight="1">
      <c r="A9" s="91" t="s">
        <v>108</v>
      </c>
      <c r="B9" s="91"/>
      <c r="D9" s="5" t="s">
        <v>109</v>
      </c>
      <c r="F9" s="5" t="s">
        <v>109</v>
      </c>
      <c r="H9" s="5" t="s">
        <v>110</v>
      </c>
      <c r="J9" s="5" t="s">
        <v>111</v>
      </c>
      <c r="L9" s="7">
        <v>24.16</v>
      </c>
      <c r="N9" s="7">
        <v>24.16</v>
      </c>
      <c r="P9" s="6">
        <v>766100</v>
      </c>
      <c r="R9" s="6">
        <v>3001257612300</v>
      </c>
      <c r="T9" s="6">
        <v>3923079028054</v>
      </c>
      <c r="V9" s="6">
        <v>0</v>
      </c>
      <c r="X9" s="6">
        <v>0</v>
      </c>
      <c r="Z9" s="6">
        <v>0</v>
      </c>
      <c r="AB9" s="6">
        <v>0</v>
      </c>
      <c r="AD9" s="6">
        <v>766100</v>
      </c>
      <c r="AF9" s="6">
        <v>5203720</v>
      </c>
      <c r="AH9" s="6">
        <v>3001257612300</v>
      </c>
      <c r="AJ9" s="6">
        <v>3983679628828</v>
      </c>
      <c r="AL9" s="49">
        <f>AJ9/سهام!$AF$9</f>
        <v>1.8749216313795544E-2</v>
      </c>
    </row>
    <row r="10" spans="1:38" ht="21.75" customHeight="1">
      <c r="A10" s="93" t="s">
        <v>112</v>
      </c>
      <c r="B10" s="93"/>
      <c r="D10" s="8" t="s">
        <v>109</v>
      </c>
      <c r="F10" s="8" t="s">
        <v>109</v>
      </c>
      <c r="H10" s="8" t="s">
        <v>113</v>
      </c>
      <c r="J10" s="8" t="s">
        <v>114</v>
      </c>
      <c r="L10" s="10">
        <v>23</v>
      </c>
      <c r="N10" s="10">
        <v>23</v>
      </c>
      <c r="P10" s="9">
        <v>1000000</v>
      </c>
      <c r="R10" s="9">
        <v>1000000000000</v>
      </c>
      <c r="T10" s="9">
        <v>999456250000</v>
      </c>
      <c r="V10" s="9">
        <v>0</v>
      </c>
      <c r="X10" s="9">
        <v>0</v>
      </c>
      <c r="Z10" s="9">
        <v>0</v>
      </c>
      <c r="AB10" s="9">
        <v>0</v>
      </c>
      <c r="AD10" s="9">
        <v>1000000</v>
      </c>
      <c r="AF10" s="9">
        <v>900000</v>
      </c>
      <c r="AH10" s="9">
        <v>1000000000000</v>
      </c>
      <c r="AJ10" s="9">
        <v>899510625000</v>
      </c>
      <c r="AL10" s="49">
        <f>AJ10/سهام!$AF$9</f>
        <v>4.2335531107063826E-3</v>
      </c>
    </row>
    <row r="11" spans="1:38" ht="21.75" customHeight="1">
      <c r="A11" s="93" t="s">
        <v>115</v>
      </c>
      <c r="B11" s="93"/>
      <c r="D11" s="8" t="s">
        <v>109</v>
      </c>
      <c r="F11" s="8" t="s">
        <v>109</v>
      </c>
      <c r="H11" s="8" t="s">
        <v>116</v>
      </c>
      <c r="J11" s="8" t="s">
        <v>117</v>
      </c>
      <c r="L11" s="10">
        <v>23</v>
      </c>
      <c r="N11" s="10">
        <v>23</v>
      </c>
      <c r="P11" s="9">
        <v>7100000</v>
      </c>
      <c r="R11" s="9">
        <v>6926607870750</v>
      </c>
      <c r="T11" s="9">
        <v>7096139375000</v>
      </c>
      <c r="V11" s="9">
        <v>0</v>
      </c>
      <c r="X11" s="9">
        <v>0</v>
      </c>
      <c r="Z11" s="9">
        <v>0</v>
      </c>
      <c r="AB11" s="9">
        <v>0</v>
      </c>
      <c r="AD11" s="9">
        <v>7100000</v>
      </c>
      <c r="AF11" s="9">
        <v>900000</v>
      </c>
      <c r="AH11" s="9">
        <v>6926607870750</v>
      </c>
      <c r="AJ11" s="9">
        <v>6386525437500</v>
      </c>
      <c r="AL11" s="49">
        <f>AJ11/سهام!$AF$9</f>
        <v>3.0058227086015316E-2</v>
      </c>
    </row>
    <row r="12" spans="1:38" ht="21.75" customHeight="1">
      <c r="A12" s="93" t="s">
        <v>118</v>
      </c>
      <c r="B12" s="93"/>
      <c r="D12" s="8" t="s">
        <v>109</v>
      </c>
      <c r="F12" s="8" t="s">
        <v>109</v>
      </c>
      <c r="H12" s="8" t="s">
        <v>119</v>
      </c>
      <c r="J12" s="8" t="s">
        <v>120</v>
      </c>
      <c r="L12" s="10">
        <v>2</v>
      </c>
      <c r="N12" s="10">
        <v>2</v>
      </c>
      <c r="P12" s="9">
        <v>1800000</v>
      </c>
      <c r="R12" s="9">
        <v>1755984000000</v>
      </c>
      <c r="T12" s="9">
        <v>1754909248950</v>
      </c>
      <c r="V12" s="9">
        <v>0</v>
      </c>
      <c r="X12" s="9">
        <v>0</v>
      </c>
      <c r="Z12" s="9">
        <v>0</v>
      </c>
      <c r="AB12" s="9">
        <v>0</v>
      </c>
      <c r="AD12" s="9">
        <v>1800000</v>
      </c>
      <c r="AF12" s="9">
        <v>1000000</v>
      </c>
      <c r="AH12" s="9">
        <v>1755984000000</v>
      </c>
      <c r="AJ12" s="9">
        <v>1799021250000</v>
      </c>
      <c r="AL12" s="49">
        <f>AJ12/سهام!$AF$9</f>
        <v>8.4671062214127651E-3</v>
      </c>
    </row>
    <row r="13" spans="1:38" ht="21.75" customHeight="1">
      <c r="A13" s="93" t="s">
        <v>121</v>
      </c>
      <c r="B13" s="93"/>
      <c r="D13" s="8" t="s">
        <v>109</v>
      </c>
      <c r="F13" s="8" t="s">
        <v>109</v>
      </c>
      <c r="H13" s="8" t="s">
        <v>122</v>
      </c>
      <c r="J13" s="8" t="s">
        <v>123</v>
      </c>
      <c r="L13" s="10">
        <v>0</v>
      </c>
      <c r="N13" s="10">
        <v>0</v>
      </c>
      <c r="P13" s="9">
        <v>50614</v>
      </c>
      <c r="R13" s="9">
        <v>27267185070</v>
      </c>
      <c r="T13" s="9">
        <v>43601497667</v>
      </c>
      <c r="V13" s="9">
        <v>0</v>
      </c>
      <c r="X13" s="9">
        <v>0</v>
      </c>
      <c r="Z13" s="9">
        <v>0</v>
      </c>
      <c r="AB13" s="9">
        <v>0</v>
      </c>
      <c r="AD13" s="9">
        <v>50614</v>
      </c>
      <c r="AF13" s="9">
        <v>794934</v>
      </c>
      <c r="AH13" s="9">
        <v>27267185070</v>
      </c>
      <c r="AJ13" s="9">
        <v>40212911809</v>
      </c>
      <c r="AL13" s="49">
        <f>AJ13/سهام!$AF$9</f>
        <v>1.8926235349310452E-4</v>
      </c>
    </row>
    <row r="14" spans="1:38" ht="21.75" customHeight="1">
      <c r="A14" s="93" t="s">
        <v>124</v>
      </c>
      <c r="B14" s="93"/>
      <c r="D14" s="8" t="s">
        <v>109</v>
      </c>
      <c r="F14" s="8" t="s">
        <v>109</v>
      </c>
      <c r="H14" s="8" t="s">
        <v>125</v>
      </c>
      <c r="J14" s="8" t="s">
        <v>126</v>
      </c>
      <c r="L14" s="10">
        <v>23</v>
      </c>
      <c r="N14" s="10">
        <v>23</v>
      </c>
      <c r="P14" s="9">
        <v>5000</v>
      </c>
      <c r="R14" s="9">
        <v>4500815625</v>
      </c>
      <c r="T14" s="9">
        <v>4746167867</v>
      </c>
      <c r="V14" s="9">
        <v>0</v>
      </c>
      <c r="X14" s="9">
        <v>0</v>
      </c>
      <c r="Z14" s="9">
        <v>0</v>
      </c>
      <c r="AB14" s="9">
        <v>0</v>
      </c>
      <c r="AD14" s="9">
        <v>5000</v>
      </c>
      <c r="AF14" s="9">
        <v>854775</v>
      </c>
      <c r="AH14" s="9">
        <v>4500815625</v>
      </c>
      <c r="AJ14" s="9">
        <v>4271551080</v>
      </c>
      <c r="AL14" s="49">
        <f>AJ14/سهام!$AF$9</f>
        <v>2.0104085332260757E-5</v>
      </c>
    </row>
    <row r="15" spans="1:38" ht="21.75" customHeight="1">
      <c r="A15" s="93" t="s">
        <v>127</v>
      </c>
      <c r="B15" s="93"/>
      <c r="D15" s="8" t="s">
        <v>109</v>
      </c>
      <c r="F15" s="8" t="s">
        <v>109</v>
      </c>
      <c r="H15" s="8" t="s">
        <v>128</v>
      </c>
      <c r="J15" s="8" t="s">
        <v>129</v>
      </c>
      <c r="L15" s="10">
        <v>18</v>
      </c>
      <c r="N15" s="10">
        <v>18</v>
      </c>
      <c r="P15" s="9">
        <v>225000</v>
      </c>
      <c r="R15" s="9">
        <v>169126661999</v>
      </c>
      <c r="T15" s="9">
        <v>184734745832</v>
      </c>
      <c r="V15" s="9">
        <v>0</v>
      </c>
      <c r="X15" s="9">
        <v>0</v>
      </c>
      <c r="Z15" s="9">
        <v>0</v>
      </c>
      <c r="AB15" s="9">
        <v>0</v>
      </c>
      <c r="AD15" s="9">
        <v>225000</v>
      </c>
      <c r="AF15" s="9">
        <v>761517</v>
      </c>
      <c r="AH15" s="9">
        <v>169126661999</v>
      </c>
      <c r="AJ15" s="9">
        <v>171248158154</v>
      </c>
      <c r="AL15" s="49">
        <f>AJ15/سهام!$AF$9</f>
        <v>8.0598066604894774E-4</v>
      </c>
    </row>
    <row r="16" spans="1:38" ht="21.75" customHeight="1">
      <c r="A16" s="93" t="s">
        <v>130</v>
      </c>
      <c r="B16" s="93"/>
      <c r="D16" s="8" t="s">
        <v>109</v>
      </c>
      <c r="F16" s="8" t="s">
        <v>109</v>
      </c>
      <c r="H16" s="8" t="s">
        <v>131</v>
      </c>
      <c r="J16" s="8" t="s">
        <v>132</v>
      </c>
      <c r="L16" s="10">
        <v>23</v>
      </c>
      <c r="N16" s="10">
        <v>23</v>
      </c>
      <c r="P16" s="9">
        <v>1579612</v>
      </c>
      <c r="R16" s="9">
        <v>1499999555200</v>
      </c>
      <c r="T16" s="9">
        <v>1405563872443</v>
      </c>
      <c r="V16" s="9">
        <v>0</v>
      </c>
      <c r="X16" s="9">
        <v>0</v>
      </c>
      <c r="Z16" s="9">
        <v>0</v>
      </c>
      <c r="AB16" s="9">
        <v>0</v>
      </c>
      <c r="AD16" s="9">
        <v>1579612</v>
      </c>
      <c r="AF16" s="9">
        <v>825084</v>
      </c>
      <c r="AH16" s="9">
        <v>1499999555200</v>
      </c>
      <c r="AJ16" s="9">
        <v>1302603911188</v>
      </c>
      <c r="AL16" s="49">
        <f>AJ16/سهام!$AF$9</f>
        <v>6.1307145096015491E-3</v>
      </c>
    </row>
    <row r="17" spans="1:38" ht="21.75" customHeight="1">
      <c r="A17" s="93" t="s">
        <v>133</v>
      </c>
      <c r="B17" s="93"/>
      <c r="D17" s="8" t="s">
        <v>109</v>
      </c>
      <c r="F17" s="8" t="s">
        <v>109</v>
      </c>
      <c r="H17" s="8" t="s">
        <v>134</v>
      </c>
      <c r="J17" s="8" t="s">
        <v>135</v>
      </c>
      <c r="L17" s="10">
        <v>23</v>
      </c>
      <c r="N17" s="10">
        <v>23</v>
      </c>
      <c r="P17" s="9">
        <v>347720</v>
      </c>
      <c r="R17" s="9">
        <v>318223572190</v>
      </c>
      <c r="T17" s="9">
        <v>325619102286</v>
      </c>
      <c r="V17" s="9">
        <v>0</v>
      </c>
      <c r="X17" s="9">
        <v>0</v>
      </c>
      <c r="Z17" s="9">
        <v>0</v>
      </c>
      <c r="AB17" s="9">
        <v>0</v>
      </c>
      <c r="AD17" s="9">
        <v>347720</v>
      </c>
      <c r="AF17" s="9">
        <v>864585</v>
      </c>
      <c r="AH17" s="9">
        <v>318223572190</v>
      </c>
      <c r="AJ17" s="9">
        <v>300470026736</v>
      </c>
      <c r="AL17" s="49">
        <f>AJ17/سهام!$AF$9</f>
        <v>1.4141643033535292E-3</v>
      </c>
    </row>
    <row r="18" spans="1:38" ht="21.75" customHeight="1">
      <c r="A18" s="93" t="s">
        <v>136</v>
      </c>
      <c r="B18" s="93"/>
      <c r="D18" s="8" t="s">
        <v>109</v>
      </c>
      <c r="F18" s="8" t="s">
        <v>109</v>
      </c>
      <c r="H18" s="8" t="s">
        <v>137</v>
      </c>
      <c r="J18" s="8" t="s">
        <v>138</v>
      </c>
      <c r="L18" s="10">
        <v>23</v>
      </c>
      <c r="N18" s="10">
        <v>23</v>
      </c>
      <c r="P18" s="9">
        <v>5000</v>
      </c>
      <c r="R18" s="9">
        <v>4221597081</v>
      </c>
      <c r="T18" s="9">
        <v>4204412606</v>
      </c>
      <c r="V18" s="9">
        <v>0</v>
      </c>
      <c r="X18" s="9">
        <v>0</v>
      </c>
      <c r="Z18" s="9">
        <v>0</v>
      </c>
      <c r="AB18" s="9">
        <v>0</v>
      </c>
      <c r="AD18" s="9">
        <v>5000</v>
      </c>
      <c r="AF18" s="9">
        <v>734463</v>
      </c>
      <c r="AH18" s="9">
        <v>4221597081</v>
      </c>
      <c r="AJ18" s="9">
        <v>3670318178</v>
      </c>
      <c r="AL18" s="49">
        <f>AJ18/سهام!$AF$9</f>
        <v>1.7274378431887987E-5</v>
      </c>
    </row>
    <row r="19" spans="1:38" ht="21.75" customHeight="1">
      <c r="A19" s="93" t="s">
        <v>139</v>
      </c>
      <c r="B19" s="93"/>
      <c r="D19" s="8" t="s">
        <v>109</v>
      </c>
      <c r="F19" s="8" t="s">
        <v>109</v>
      </c>
      <c r="H19" s="8" t="s">
        <v>140</v>
      </c>
      <c r="J19" s="8" t="s">
        <v>141</v>
      </c>
      <c r="L19" s="10">
        <v>23</v>
      </c>
      <c r="N19" s="10">
        <v>23</v>
      </c>
      <c r="P19" s="9">
        <v>583960</v>
      </c>
      <c r="R19" s="9">
        <v>553010120000</v>
      </c>
      <c r="T19" s="9">
        <v>497479333645</v>
      </c>
      <c r="V19" s="9">
        <v>0</v>
      </c>
      <c r="X19" s="9">
        <v>0</v>
      </c>
      <c r="Z19" s="9">
        <v>0</v>
      </c>
      <c r="AB19" s="9">
        <v>0</v>
      </c>
      <c r="AD19" s="9">
        <v>583960</v>
      </c>
      <c r="AF19" s="9">
        <v>754740</v>
      </c>
      <c r="AH19" s="9">
        <v>553010120000</v>
      </c>
      <c r="AJ19" s="9">
        <v>440498319128</v>
      </c>
      <c r="AL19" s="49">
        <f>AJ19/سهام!$AF$9</f>
        <v>2.0732084506564635E-3</v>
      </c>
    </row>
    <row r="20" spans="1:38" ht="21.75" customHeight="1">
      <c r="A20" s="93" t="s">
        <v>142</v>
      </c>
      <c r="B20" s="93"/>
      <c r="D20" s="8" t="s">
        <v>109</v>
      </c>
      <c r="F20" s="8" t="s">
        <v>109</v>
      </c>
      <c r="H20" s="8" t="s">
        <v>143</v>
      </c>
      <c r="J20" s="8" t="s">
        <v>144</v>
      </c>
      <c r="L20" s="10">
        <v>23</v>
      </c>
      <c r="N20" s="10">
        <v>23</v>
      </c>
      <c r="P20" s="9">
        <v>123150</v>
      </c>
      <c r="R20" s="9">
        <v>117004815000</v>
      </c>
      <c r="T20" s="9">
        <v>113013613915</v>
      </c>
      <c r="V20" s="9">
        <v>0</v>
      </c>
      <c r="X20" s="9">
        <v>0</v>
      </c>
      <c r="Z20" s="9">
        <v>0</v>
      </c>
      <c r="AB20" s="9">
        <v>0</v>
      </c>
      <c r="AD20" s="9">
        <v>123150</v>
      </c>
      <c r="AF20" s="9">
        <v>801585</v>
      </c>
      <c r="AH20" s="9">
        <v>117004815000</v>
      </c>
      <c r="AJ20" s="9">
        <v>98661516363</v>
      </c>
      <c r="AL20" s="49">
        <f>AJ20/سهام!$AF$9</f>
        <v>4.6435112370750182E-4</v>
      </c>
    </row>
    <row r="21" spans="1:38" ht="21.75" customHeight="1">
      <c r="A21" s="93" t="s">
        <v>145</v>
      </c>
      <c r="B21" s="93"/>
      <c r="D21" s="8" t="s">
        <v>109</v>
      </c>
      <c r="F21" s="8" t="s">
        <v>109</v>
      </c>
      <c r="H21" s="8" t="s">
        <v>143</v>
      </c>
      <c r="J21" s="8" t="s">
        <v>146</v>
      </c>
      <c r="L21" s="10">
        <v>23</v>
      </c>
      <c r="N21" s="10">
        <v>23</v>
      </c>
      <c r="P21" s="9">
        <v>108332</v>
      </c>
      <c r="R21" s="9">
        <v>100000185880</v>
      </c>
      <c r="T21" s="9">
        <v>86081441031</v>
      </c>
      <c r="V21" s="9">
        <v>0</v>
      </c>
      <c r="X21" s="9">
        <v>0</v>
      </c>
      <c r="Z21" s="9">
        <v>0</v>
      </c>
      <c r="AB21" s="9">
        <v>0</v>
      </c>
      <c r="AD21" s="9">
        <v>108332</v>
      </c>
      <c r="AF21" s="9">
        <v>703710</v>
      </c>
      <c r="AH21" s="9">
        <v>100000185880</v>
      </c>
      <c r="AJ21" s="9">
        <v>76192859313</v>
      </c>
      <c r="AL21" s="49">
        <f>AJ21/سهام!$AF$9</f>
        <v>3.5860223058306275E-4</v>
      </c>
    </row>
    <row r="22" spans="1:38" ht="21.75" customHeight="1">
      <c r="A22" s="93" t="s">
        <v>147</v>
      </c>
      <c r="B22" s="93"/>
      <c r="D22" s="8" t="s">
        <v>109</v>
      </c>
      <c r="F22" s="8" t="s">
        <v>109</v>
      </c>
      <c r="H22" s="8" t="s">
        <v>143</v>
      </c>
      <c r="J22" s="8" t="s">
        <v>148</v>
      </c>
      <c r="L22" s="10">
        <v>23</v>
      </c>
      <c r="N22" s="10">
        <v>23</v>
      </c>
      <c r="P22" s="9">
        <v>357833</v>
      </c>
      <c r="R22" s="9">
        <v>276769512180</v>
      </c>
      <c r="T22" s="9">
        <v>292029658633</v>
      </c>
      <c r="V22" s="9">
        <v>0</v>
      </c>
      <c r="X22" s="9">
        <v>0</v>
      </c>
      <c r="Z22" s="9">
        <v>0</v>
      </c>
      <c r="AB22" s="9">
        <v>0</v>
      </c>
      <c r="AD22" s="9">
        <v>357833</v>
      </c>
      <c r="AF22" s="9">
        <v>734895</v>
      </c>
      <c r="AH22" s="9">
        <v>276769512180</v>
      </c>
      <c r="AJ22" s="9">
        <v>262826692770</v>
      </c>
      <c r="AL22" s="49">
        <f>AJ22/سهام!$AF$9</f>
        <v>1.2369956861300044E-3</v>
      </c>
    </row>
    <row r="23" spans="1:38" ht="21.75" customHeight="1">
      <c r="A23" s="93" t="s">
        <v>149</v>
      </c>
      <c r="B23" s="93"/>
      <c r="D23" s="8" t="s">
        <v>109</v>
      </c>
      <c r="F23" s="8" t="s">
        <v>109</v>
      </c>
      <c r="H23" s="8" t="s">
        <v>150</v>
      </c>
      <c r="J23" s="8" t="s">
        <v>151</v>
      </c>
      <c r="L23" s="10">
        <v>23</v>
      </c>
      <c r="N23" s="10">
        <v>23</v>
      </c>
      <c r="P23" s="9">
        <v>862970</v>
      </c>
      <c r="R23" s="9">
        <v>820061497495</v>
      </c>
      <c r="T23" s="9">
        <v>713719378951</v>
      </c>
      <c r="V23" s="9">
        <v>0</v>
      </c>
      <c r="X23" s="9">
        <v>0</v>
      </c>
      <c r="Z23" s="9">
        <v>0</v>
      </c>
      <c r="AB23" s="9">
        <v>0</v>
      </c>
      <c r="AD23" s="9">
        <v>862970</v>
      </c>
      <c r="AF23" s="9">
        <v>746100</v>
      </c>
      <c r="AH23" s="9">
        <v>820061497495</v>
      </c>
      <c r="AJ23" s="9">
        <v>643511817082</v>
      </c>
      <c r="AL23" s="49">
        <f>AJ23/سهام!$AF$9</f>
        <v>3.0286929128645009E-3</v>
      </c>
    </row>
    <row r="24" spans="1:38" ht="21.75" customHeight="1">
      <c r="A24" s="93" t="s">
        <v>152</v>
      </c>
      <c r="B24" s="93"/>
      <c r="D24" s="8" t="s">
        <v>109</v>
      </c>
      <c r="F24" s="8" t="s">
        <v>109</v>
      </c>
      <c r="H24" s="8" t="s">
        <v>153</v>
      </c>
      <c r="J24" s="8" t="s">
        <v>154</v>
      </c>
      <c r="L24" s="10">
        <v>23</v>
      </c>
      <c r="N24" s="10">
        <v>23</v>
      </c>
      <c r="P24" s="9">
        <v>1575465</v>
      </c>
      <c r="R24" s="9">
        <v>1500000226500</v>
      </c>
      <c r="T24" s="9">
        <v>1314955425490</v>
      </c>
      <c r="V24" s="9">
        <v>0</v>
      </c>
      <c r="X24" s="9">
        <v>0</v>
      </c>
      <c r="Z24" s="9">
        <v>0</v>
      </c>
      <c r="AB24" s="9">
        <v>0</v>
      </c>
      <c r="AD24" s="9">
        <v>1575465</v>
      </c>
      <c r="AF24" s="9">
        <v>769356</v>
      </c>
      <c r="AH24" s="9">
        <v>1500000226500</v>
      </c>
      <c r="AJ24" s="9">
        <v>1211434374726</v>
      </c>
      <c r="AL24" s="49">
        <f>AJ24/سهام!$AF$9</f>
        <v>5.7016244422214563E-3</v>
      </c>
    </row>
    <row r="25" spans="1:38" ht="21.75" customHeight="1">
      <c r="A25" s="93" t="s">
        <v>155</v>
      </c>
      <c r="B25" s="93"/>
      <c r="D25" s="8" t="s">
        <v>109</v>
      </c>
      <c r="F25" s="8" t="s">
        <v>109</v>
      </c>
      <c r="H25" s="8" t="s">
        <v>153</v>
      </c>
      <c r="J25" s="8" t="s">
        <v>156</v>
      </c>
      <c r="L25" s="10">
        <v>23</v>
      </c>
      <c r="N25" s="10">
        <v>23</v>
      </c>
      <c r="P25" s="9">
        <v>18502081</v>
      </c>
      <c r="R25" s="9">
        <v>15922076169922</v>
      </c>
      <c r="T25" s="9">
        <v>13174455080357</v>
      </c>
      <c r="V25" s="9">
        <v>0</v>
      </c>
      <c r="X25" s="9">
        <v>0</v>
      </c>
      <c r="Z25" s="9">
        <v>9000000</v>
      </c>
      <c r="AB25" s="9">
        <v>7273260000000</v>
      </c>
      <c r="AD25" s="9">
        <v>9502081</v>
      </c>
      <c r="AF25" s="9">
        <v>712800</v>
      </c>
      <c r="AH25" s="9">
        <v>8177072484697</v>
      </c>
      <c r="AJ25" s="9">
        <v>6769400472735</v>
      </c>
      <c r="AL25" s="49">
        <f>AJ25/سهام!$AF$9</f>
        <v>3.1860231143978443E-2</v>
      </c>
    </row>
    <row r="26" spans="1:38" ht="21.75" customHeight="1">
      <c r="A26" s="93" t="s">
        <v>157</v>
      </c>
      <c r="B26" s="93"/>
      <c r="D26" s="8" t="s">
        <v>109</v>
      </c>
      <c r="F26" s="8" t="s">
        <v>109</v>
      </c>
      <c r="H26" s="8" t="s">
        <v>158</v>
      </c>
      <c r="J26" s="8" t="s">
        <v>159</v>
      </c>
      <c r="L26" s="10">
        <v>23</v>
      </c>
      <c r="N26" s="10">
        <v>23</v>
      </c>
      <c r="P26" s="9">
        <v>1002556</v>
      </c>
      <c r="R26" s="9">
        <v>933951092920</v>
      </c>
      <c r="T26" s="9">
        <v>800045551198</v>
      </c>
      <c r="V26" s="9">
        <v>0</v>
      </c>
      <c r="X26" s="9">
        <v>0</v>
      </c>
      <c r="Z26" s="9">
        <v>0</v>
      </c>
      <c r="AB26" s="9">
        <v>0</v>
      </c>
      <c r="AD26" s="9">
        <v>1002556</v>
      </c>
      <c r="AF26" s="9">
        <v>740052</v>
      </c>
      <c r="AH26" s="9">
        <v>933951092920</v>
      </c>
      <c r="AJ26" s="9">
        <v>741540141094</v>
      </c>
      <c r="AL26" s="49">
        <f>AJ26/سهام!$AF$9</f>
        <v>3.4900639122991497E-3</v>
      </c>
    </row>
    <row r="27" spans="1:38" ht="21.75" customHeight="1">
      <c r="A27" s="93" t="s">
        <v>160</v>
      </c>
      <c r="B27" s="93"/>
      <c r="D27" s="8" t="s">
        <v>109</v>
      </c>
      <c r="F27" s="8" t="s">
        <v>109</v>
      </c>
      <c r="H27" s="8" t="s">
        <v>161</v>
      </c>
      <c r="J27" s="8" t="s">
        <v>162</v>
      </c>
      <c r="L27" s="10">
        <v>23</v>
      </c>
      <c r="N27" s="10">
        <v>23</v>
      </c>
      <c r="P27" s="9">
        <v>256590</v>
      </c>
      <c r="R27" s="9">
        <v>240001456500</v>
      </c>
      <c r="T27" s="9">
        <v>220803862580</v>
      </c>
      <c r="V27" s="9">
        <v>0</v>
      </c>
      <c r="X27" s="9">
        <v>0</v>
      </c>
      <c r="Z27" s="9">
        <v>0</v>
      </c>
      <c r="AB27" s="9">
        <v>0</v>
      </c>
      <c r="AD27" s="9">
        <v>256590</v>
      </c>
      <c r="AF27" s="9">
        <v>733230</v>
      </c>
      <c r="AH27" s="9">
        <v>240001456500</v>
      </c>
      <c r="AJ27" s="9">
        <v>188037184854</v>
      </c>
      <c r="AL27" s="49">
        <f>AJ27/سهام!$AF$9</f>
        <v>8.8499833881019779E-4</v>
      </c>
    </row>
    <row r="28" spans="1:38" ht="21.75" customHeight="1">
      <c r="A28" s="93" t="s">
        <v>163</v>
      </c>
      <c r="B28" s="93"/>
      <c r="D28" s="8" t="s">
        <v>109</v>
      </c>
      <c r="F28" s="8" t="s">
        <v>109</v>
      </c>
      <c r="H28" s="8" t="s">
        <v>164</v>
      </c>
      <c r="J28" s="8" t="s">
        <v>165</v>
      </c>
      <c r="L28" s="10">
        <v>23</v>
      </c>
      <c r="N28" s="10">
        <v>23</v>
      </c>
      <c r="P28" s="9">
        <v>2418000</v>
      </c>
      <c r="R28" s="9">
        <v>2064738161605</v>
      </c>
      <c r="T28" s="9">
        <v>1917398047597</v>
      </c>
      <c r="V28" s="9">
        <v>0</v>
      </c>
      <c r="X28" s="9">
        <v>0</v>
      </c>
      <c r="Z28" s="9">
        <v>0</v>
      </c>
      <c r="AB28" s="9">
        <v>0</v>
      </c>
      <c r="AD28" s="9">
        <v>2418000</v>
      </c>
      <c r="AF28" s="9">
        <v>692640</v>
      </c>
      <c r="AH28" s="9">
        <v>2064738161605</v>
      </c>
      <c r="AJ28" s="9">
        <v>1673892845586</v>
      </c>
      <c r="AL28" s="49">
        <f>AJ28/سهام!$AF$9</f>
        <v>7.8781885021311105E-3</v>
      </c>
    </row>
    <row r="29" spans="1:38" ht="21.75" customHeight="1">
      <c r="A29" s="93" t="s">
        <v>166</v>
      </c>
      <c r="B29" s="93"/>
      <c r="D29" s="8" t="s">
        <v>109</v>
      </c>
      <c r="F29" s="8" t="s">
        <v>109</v>
      </c>
      <c r="H29" s="8" t="s">
        <v>167</v>
      </c>
      <c r="J29" s="8" t="s">
        <v>168</v>
      </c>
      <c r="L29" s="10">
        <v>23</v>
      </c>
      <c r="N29" s="10">
        <v>23</v>
      </c>
      <c r="P29" s="9">
        <v>4783460</v>
      </c>
      <c r="R29" s="9">
        <v>4372928360000</v>
      </c>
      <c r="T29" s="9">
        <v>3528273937295</v>
      </c>
      <c r="V29" s="9">
        <v>0</v>
      </c>
      <c r="X29" s="9">
        <v>0</v>
      </c>
      <c r="Z29" s="9">
        <v>0</v>
      </c>
      <c r="AB29" s="9">
        <v>0</v>
      </c>
      <c r="AD29" s="9">
        <v>4783460</v>
      </c>
      <c r="AF29" s="9">
        <v>739827</v>
      </c>
      <c r="AH29" s="9">
        <v>4372928360000</v>
      </c>
      <c r="AJ29" s="9">
        <v>3537008566676</v>
      </c>
      <c r="AL29" s="49">
        <f>AJ29/سهام!$AF$9</f>
        <v>1.6646955804492363E-2</v>
      </c>
    </row>
    <row r="30" spans="1:38" ht="21.75" customHeight="1">
      <c r="A30" s="93" t="s">
        <v>169</v>
      </c>
      <c r="B30" s="93"/>
      <c r="D30" s="8" t="s">
        <v>109</v>
      </c>
      <c r="F30" s="8" t="s">
        <v>109</v>
      </c>
      <c r="H30" s="8" t="s">
        <v>167</v>
      </c>
      <c r="J30" s="8" t="s">
        <v>170</v>
      </c>
      <c r="L30" s="10">
        <v>23</v>
      </c>
      <c r="N30" s="10">
        <v>23</v>
      </c>
      <c r="P30" s="9">
        <v>2800627</v>
      </c>
      <c r="R30" s="9">
        <v>2446981861201</v>
      </c>
      <c r="T30" s="9">
        <v>2255993979084</v>
      </c>
      <c r="V30" s="9">
        <v>0</v>
      </c>
      <c r="X30" s="9">
        <v>0</v>
      </c>
      <c r="Z30" s="9">
        <v>0</v>
      </c>
      <c r="AB30" s="9">
        <v>0</v>
      </c>
      <c r="AD30" s="9">
        <v>2800627</v>
      </c>
      <c r="AF30" s="9">
        <v>703620</v>
      </c>
      <c r="AH30" s="9">
        <v>2446981861201</v>
      </c>
      <c r="AJ30" s="9">
        <v>1969505668403</v>
      </c>
      <c r="AL30" s="49">
        <f>AJ30/سهام!$AF$9</f>
        <v>9.2694923409285725E-3</v>
      </c>
    </row>
    <row r="31" spans="1:38" ht="21.75" customHeight="1">
      <c r="A31" s="93" t="s">
        <v>171</v>
      </c>
      <c r="B31" s="93"/>
      <c r="D31" s="8" t="s">
        <v>109</v>
      </c>
      <c r="F31" s="8" t="s">
        <v>109</v>
      </c>
      <c r="H31" s="8" t="s">
        <v>167</v>
      </c>
      <c r="J31" s="8" t="s">
        <v>172</v>
      </c>
      <c r="L31" s="10">
        <v>23</v>
      </c>
      <c r="N31" s="10">
        <v>23</v>
      </c>
      <c r="P31" s="9">
        <v>4078762</v>
      </c>
      <c r="R31" s="9">
        <v>3400737665293</v>
      </c>
      <c r="T31" s="9">
        <v>3280260570186</v>
      </c>
      <c r="V31" s="9">
        <v>0</v>
      </c>
      <c r="X31" s="9">
        <v>0</v>
      </c>
      <c r="Z31" s="9">
        <v>3800000</v>
      </c>
      <c r="AB31" s="9">
        <v>3036720000000</v>
      </c>
      <c r="AD31" s="9">
        <v>278762</v>
      </c>
      <c r="AF31" s="9">
        <v>719244</v>
      </c>
      <c r="AH31" s="9">
        <v>232422591231</v>
      </c>
      <c r="AJ31" s="9">
        <v>200388875197</v>
      </c>
      <c r="AL31" s="49">
        <f>AJ31/سهام!$AF$9</f>
        <v>9.4313165666187922E-4</v>
      </c>
    </row>
    <row r="32" spans="1:38" ht="21.75" customHeight="1">
      <c r="A32" s="93" t="s">
        <v>173</v>
      </c>
      <c r="B32" s="93"/>
      <c r="D32" s="8" t="s">
        <v>109</v>
      </c>
      <c r="F32" s="8" t="s">
        <v>109</v>
      </c>
      <c r="H32" s="8" t="s">
        <v>174</v>
      </c>
      <c r="J32" s="8" t="s">
        <v>175</v>
      </c>
      <c r="L32" s="10">
        <v>23</v>
      </c>
      <c r="N32" s="10">
        <v>23</v>
      </c>
      <c r="P32" s="9">
        <v>9489800</v>
      </c>
      <c r="R32" s="9">
        <v>7496545248426</v>
      </c>
      <c r="T32" s="9">
        <v>6752115159937</v>
      </c>
      <c r="V32" s="9">
        <v>0</v>
      </c>
      <c r="X32" s="9">
        <v>0</v>
      </c>
      <c r="Z32" s="9">
        <v>0</v>
      </c>
      <c r="AB32" s="9">
        <v>0</v>
      </c>
      <c r="AD32" s="9">
        <v>9489800</v>
      </c>
      <c r="AF32" s="9">
        <v>699300</v>
      </c>
      <c r="AH32" s="9">
        <v>7496545248426</v>
      </c>
      <c r="AJ32" s="9">
        <v>6632608696930</v>
      </c>
      <c r="AL32" s="49">
        <f>AJ32/سهام!$AF$9</f>
        <v>3.121641968485498E-2</v>
      </c>
    </row>
    <row r="33" spans="1:41" ht="21.75" customHeight="1">
      <c r="A33" s="93" t="s">
        <v>176</v>
      </c>
      <c r="B33" s="93"/>
      <c r="D33" s="8" t="s">
        <v>109</v>
      </c>
      <c r="F33" s="8" t="s">
        <v>109</v>
      </c>
      <c r="H33" s="8" t="s">
        <v>177</v>
      </c>
      <c r="J33" s="8" t="s">
        <v>178</v>
      </c>
      <c r="L33" s="10">
        <v>23</v>
      </c>
      <c r="N33" s="10">
        <v>23</v>
      </c>
      <c r="P33" s="9">
        <v>302187</v>
      </c>
      <c r="R33" s="9">
        <v>270001062630</v>
      </c>
      <c r="T33" s="9">
        <v>244375615776</v>
      </c>
      <c r="V33" s="9">
        <v>0</v>
      </c>
      <c r="X33" s="9">
        <v>0</v>
      </c>
      <c r="Z33" s="9">
        <v>0</v>
      </c>
      <c r="AB33" s="9">
        <v>0</v>
      </c>
      <c r="AD33" s="9">
        <v>302187</v>
      </c>
      <c r="AF33" s="9">
        <v>715455</v>
      </c>
      <c r="AH33" s="9">
        <v>270001062630</v>
      </c>
      <c r="AJ33" s="9">
        <v>216083640682</v>
      </c>
      <c r="AL33" s="49">
        <f>AJ33/سهام!$AF$9</f>
        <v>1.0169991812848695E-3</v>
      </c>
    </row>
    <row r="34" spans="1:41" ht="21.75" customHeight="1">
      <c r="A34" s="93" t="s">
        <v>179</v>
      </c>
      <c r="B34" s="93"/>
      <c r="D34" s="8" t="s">
        <v>109</v>
      </c>
      <c r="F34" s="8" t="s">
        <v>109</v>
      </c>
      <c r="H34" s="8" t="s">
        <v>180</v>
      </c>
      <c r="J34" s="8" t="s">
        <v>181</v>
      </c>
      <c r="L34" s="10">
        <v>23</v>
      </c>
      <c r="N34" s="10">
        <v>23</v>
      </c>
      <c r="P34" s="9">
        <v>1100000</v>
      </c>
      <c r="R34" s="9">
        <v>1073134645125</v>
      </c>
      <c r="T34" s="9">
        <v>1046311758456</v>
      </c>
      <c r="V34" s="9">
        <v>0</v>
      </c>
      <c r="X34" s="9">
        <v>0</v>
      </c>
      <c r="Z34" s="9">
        <v>0</v>
      </c>
      <c r="AB34" s="9">
        <v>0</v>
      </c>
      <c r="AD34" s="9">
        <v>1100000</v>
      </c>
      <c r="AF34" s="9">
        <v>1000960</v>
      </c>
      <c r="AH34" s="9">
        <v>1073134645125</v>
      </c>
      <c r="AJ34" s="9">
        <v>1100457300800</v>
      </c>
      <c r="AL34" s="49">
        <f>AJ34/سهام!$AF$9</f>
        <v>5.1793100598465855E-3</v>
      </c>
    </row>
    <row r="35" spans="1:41" ht="21.75" customHeight="1">
      <c r="A35" s="93" t="s">
        <v>182</v>
      </c>
      <c r="B35" s="93"/>
      <c r="D35" s="8" t="s">
        <v>109</v>
      </c>
      <c r="F35" s="8" t="s">
        <v>109</v>
      </c>
      <c r="H35" s="8" t="s">
        <v>183</v>
      </c>
      <c r="J35" s="8" t="s">
        <v>184</v>
      </c>
      <c r="L35" s="10">
        <v>23</v>
      </c>
      <c r="N35" s="10">
        <v>23</v>
      </c>
      <c r="P35" s="9">
        <v>595000</v>
      </c>
      <c r="R35" s="9">
        <v>595000000000</v>
      </c>
      <c r="T35" s="9">
        <v>594676468750</v>
      </c>
      <c r="V35" s="9">
        <v>0</v>
      </c>
      <c r="X35" s="9">
        <v>0</v>
      </c>
      <c r="Z35" s="9">
        <v>0</v>
      </c>
      <c r="AB35" s="9">
        <v>0</v>
      </c>
      <c r="AD35" s="9">
        <v>595000</v>
      </c>
      <c r="AF35" s="9">
        <v>1000000</v>
      </c>
      <c r="AH35" s="9">
        <v>595000000000</v>
      </c>
      <c r="AJ35" s="9">
        <v>594676468750</v>
      </c>
      <c r="AL35" s="49">
        <f>AJ35/سهام!$AF$9</f>
        <v>2.7988490009669973E-3</v>
      </c>
    </row>
    <row r="36" spans="1:41" ht="21.75" customHeight="1">
      <c r="A36" s="93" t="s">
        <v>185</v>
      </c>
      <c r="B36" s="93"/>
      <c r="D36" s="8" t="s">
        <v>109</v>
      </c>
      <c r="F36" s="8" t="s">
        <v>109</v>
      </c>
      <c r="H36" s="8" t="s">
        <v>186</v>
      </c>
      <c r="J36" s="8" t="s">
        <v>187</v>
      </c>
      <c r="L36" s="10">
        <v>23</v>
      </c>
      <c r="N36" s="10">
        <v>23</v>
      </c>
      <c r="P36" s="9">
        <v>0</v>
      </c>
      <c r="R36" s="9">
        <v>0</v>
      </c>
      <c r="T36" s="9">
        <v>0</v>
      </c>
      <c r="V36" s="9">
        <v>7000000</v>
      </c>
      <c r="X36" s="9">
        <v>7000000000000</v>
      </c>
      <c r="Z36" s="9">
        <v>0</v>
      </c>
      <c r="AB36" s="9">
        <v>0</v>
      </c>
      <c r="AD36" s="9">
        <v>7000000</v>
      </c>
      <c r="AF36" s="9">
        <v>1000000</v>
      </c>
      <c r="AH36" s="9">
        <v>7000000000000</v>
      </c>
      <c r="AJ36" s="9">
        <v>6996193750000</v>
      </c>
      <c r="AL36" s="49">
        <f>AJ36/سهام!$AF$9</f>
        <v>3.2927635305494085E-2</v>
      </c>
    </row>
    <row r="37" spans="1:41" ht="21.75" customHeight="1">
      <c r="A37" s="93" t="s">
        <v>188</v>
      </c>
      <c r="B37" s="93"/>
      <c r="D37" s="8" t="s">
        <v>109</v>
      </c>
      <c r="F37" s="8" t="s">
        <v>109</v>
      </c>
      <c r="H37" s="8" t="s">
        <v>186</v>
      </c>
      <c r="J37" s="8" t="s">
        <v>187</v>
      </c>
      <c r="L37" s="10">
        <v>23</v>
      </c>
      <c r="N37" s="10">
        <v>23</v>
      </c>
      <c r="P37" s="9">
        <v>0</v>
      </c>
      <c r="R37" s="9">
        <v>0</v>
      </c>
      <c r="T37" s="9">
        <v>0</v>
      </c>
      <c r="V37" s="9">
        <v>8000000</v>
      </c>
      <c r="X37" s="9">
        <v>8000000000000</v>
      </c>
      <c r="Z37" s="9">
        <v>0</v>
      </c>
      <c r="AB37" s="9">
        <v>0</v>
      </c>
      <c r="AD37" s="9">
        <v>8000000</v>
      </c>
      <c r="AF37" s="9">
        <v>1000000</v>
      </c>
      <c r="AH37" s="9">
        <v>8000000000000</v>
      </c>
      <c r="AJ37" s="9">
        <v>7995650000000</v>
      </c>
      <c r="AL37" s="49">
        <f>AJ37/سهام!$AF$9</f>
        <v>3.7631583206278955E-2</v>
      </c>
    </row>
    <row r="38" spans="1:41" ht="21.75" customHeight="1">
      <c r="A38" s="93" t="s">
        <v>189</v>
      </c>
      <c r="B38" s="93"/>
      <c r="D38" s="8" t="s">
        <v>109</v>
      </c>
      <c r="F38" s="8" t="s">
        <v>109</v>
      </c>
      <c r="H38" s="8" t="s">
        <v>190</v>
      </c>
      <c r="J38" s="8" t="s">
        <v>191</v>
      </c>
      <c r="L38" s="10">
        <v>23</v>
      </c>
      <c r="N38" s="10">
        <v>23</v>
      </c>
      <c r="P38" s="9">
        <v>0</v>
      </c>
      <c r="R38" s="9">
        <v>0</v>
      </c>
      <c r="T38" s="9">
        <v>0</v>
      </c>
      <c r="V38" s="9">
        <v>2000000</v>
      </c>
      <c r="X38" s="9">
        <v>9718594172400</v>
      </c>
      <c r="Z38" s="9">
        <v>0</v>
      </c>
      <c r="AB38" s="9">
        <v>0</v>
      </c>
      <c r="AD38" s="9">
        <v>2000000</v>
      </c>
      <c r="AF38" s="9">
        <v>4853429</v>
      </c>
      <c r="AH38" s="9">
        <v>9718594172400</v>
      </c>
      <c r="AJ38" s="9">
        <v>9699820527950</v>
      </c>
      <c r="AL38" s="49">
        <f>AJ38/سهام!$AF$9</f>
        <v>4.5652273834337807E-2</v>
      </c>
    </row>
    <row r="39" spans="1:41" ht="21.75" customHeight="1">
      <c r="A39" s="93" t="s">
        <v>192</v>
      </c>
      <c r="B39" s="93"/>
      <c r="D39" s="8" t="s">
        <v>193</v>
      </c>
      <c r="F39" s="8" t="s">
        <v>193</v>
      </c>
      <c r="H39" s="8" t="s">
        <v>194</v>
      </c>
      <c r="J39" s="8" t="s">
        <v>195</v>
      </c>
      <c r="L39" s="10">
        <v>23</v>
      </c>
      <c r="N39" s="10">
        <v>23</v>
      </c>
      <c r="P39" s="9">
        <v>5000000</v>
      </c>
      <c r="R39" s="9">
        <v>5000000000000</v>
      </c>
      <c r="T39" s="9">
        <v>5000000000000</v>
      </c>
      <c r="V39" s="9">
        <v>0</v>
      </c>
      <c r="X39" s="9">
        <v>0</v>
      </c>
      <c r="Z39" s="9">
        <v>0</v>
      </c>
      <c r="AB39" s="9">
        <v>0</v>
      </c>
      <c r="AD39" s="9">
        <v>5000000</v>
      </c>
      <c r="AF39" s="9">
        <v>1000000</v>
      </c>
      <c r="AH39" s="9">
        <v>5000000000000</v>
      </c>
      <c r="AJ39" s="9">
        <v>5000000000000</v>
      </c>
      <c r="AL39" s="49">
        <f>AJ39/سهام!$AF$9</f>
        <v>2.3532535320004599E-2</v>
      </c>
    </row>
    <row r="40" spans="1:41" ht="21.75" customHeight="1">
      <c r="A40" s="8" t="s">
        <v>192</v>
      </c>
      <c r="B40" s="8"/>
      <c r="D40" s="8" t="s">
        <v>193</v>
      </c>
      <c r="F40" s="8" t="s">
        <v>193</v>
      </c>
      <c r="H40" s="8" t="s">
        <v>186</v>
      </c>
      <c r="J40" s="8" t="s">
        <v>187</v>
      </c>
      <c r="L40" s="10">
        <v>23</v>
      </c>
      <c r="N40" s="10">
        <v>23</v>
      </c>
      <c r="P40" s="9">
        <v>8000000</v>
      </c>
      <c r="R40" s="9">
        <v>8000000000000</v>
      </c>
      <c r="T40" s="9">
        <v>8000000000000</v>
      </c>
      <c r="V40" s="9">
        <v>0</v>
      </c>
      <c r="X40" s="9">
        <v>0</v>
      </c>
      <c r="Z40" s="9">
        <v>8000000</v>
      </c>
      <c r="AB40" s="9">
        <v>8000000000000</v>
      </c>
      <c r="AD40" s="9">
        <v>0</v>
      </c>
      <c r="AF40" s="9">
        <v>1000000</v>
      </c>
      <c r="AH40" s="9">
        <v>0</v>
      </c>
      <c r="AJ40" s="9">
        <v>0</v>
      </c>
      <c r="AL40" s="49">
        <f>AJ40/سهام!$AF$9</f>
        <v>0</v>
      </c>
    </row>
    <row r="41" spans="1:41" ht="21.75" customHeight="1">
      <c r="A41" s="8" t="s">
        <v>196</v>
      </c>
      <c r="B41" s="8"/>
      <c r="D41" s="8" t="s">
        <v>193</v>
      </c>
      <c r="F41" s="8" t="s">
        <v>193</v>
      </c>
      <c r="H41" s="8" t="s">
        <v>186</v>
      </c>
      <c r="J41" s="8" t="s">
        <v>187</v>
      </c>
      <c r="L41" s="10">
        <v>23</v>
      </c>
      <c r="N41" s="10">
        <v>23</v>
      </c>
      <c r="P41" s="9">
        <v>7000000</v>
      </c>
      <c r="R41" s="9">
        <v>7000000000000</v>
      </c>
      <c r="T41" s="9">
        <v>7000000000000</v>
      </c>
      <c r="V41" s="9">
        <v>0</v>
      </c>
      <c r="X41" s="9">
        <v>0</v>
      </c>
      <c r="Z41" s="9">
        <v>7000000</v>
      </c>
      <c r="AB41" s="9">
        <v>7000000000000</v>
      </c>
      <c r="AD41" s="9">
        <v>0</v>
      </c>
      <c r="AF41" s="9">
        <v>1000000</v>
      </c>
      <c r="AH41" s="9">
        <v>0</v>
      </c>
      <c r="AJ41" s="9">
        <v>0</v>
      </c>
      <c r="AL41" s="49">
        <f>AJ41/سهام!$AF$9</f>
        <v>0</v>
      </c>
    </row>
    <row r="42" spans="1:41" ht="21.75" customHeight="1">
      <c r="A42" s="93" t="s">
        <v>25</v>
      </c>
      <c r="B42" s="93"/>
      <c r="D42" s="8" t="s">
        <v>52</v>
      </c>
      <c r="F42" s="8" t="s">
        <v>52</v>
      </c>
      <c r="H42" s="8" t="s">
        <v>52</v>
      </c>
      <c r="J42" s="8" t="s">
        <v>52</v>
      </c>
      <c r="L42" s="10" t="s">
        <v>52</v>
      </c>
      <c r="N42" s="10" t="s">
        <v>52</v>
      </c>
      <c r="P42" s="9">
        <v>290776219</v>
      </c>
      <c r="R42" s="9">
        <v>501711699488</v>
      </c>
      <c r="T42" s="9">
        <v>597831091009.81299</v>
      </c>
      <c r="V42" s="9">
        <v>0</v>
      </c>
      <c r="X42" s="9">
        <v>0</v>
      </c>
      <c r="Z42" s="9">
        <v>0</v>
      </c>
      <c r="AB42" s="9">
        <v>0</v>
      </c>
      <c r="AD42" s="9">
        <v>0</v>
      </c>
      <c r="AF42" s="9">
        <v>0</v>
      </c>
      <c r="AH42" s="9">
        <v>0</v>
      </c>
      <c r="AJ42" s="9">
        <v>0</v>
      </c>
      <c r="AL42" s="49">
        <f>AJ42/سهام!$AF$9</f>
        <v>0</v>
      </c>
    </row>
    <row r="43" spans="1:41" ht="21.75" customHeight="1">
      <c r="A43" s="93" t="s">
        <v>29</v>
      </c>
      <c r="B43" s="93"/>
      <c r="D43" s="8"/>
      <c r="F43" s="8" t="s">
        <v>52</v>
      </c>
      <c r="H43" s="8" t="s">
        <v>52</v>
      </c>
      <c r="J43" s="8" t="s">
        <v>52</v>
      </c>
      <c r="L43" s="10" t="s">
        <v>52</v>
      </c>
      <c r="N43" s="10" t="s">
        <v>52</v>
      </c>
      <c r="P43" s="9">
        <v>130000000</v>
      </c>
      <c r="R43" s="9">
        <v>442198029616</v>
      </c>
      <c r="T43" s="9">
        <v>554162949600</v>
      </c>
      <c r="V43" s="9">
        <v>0</v>
      </c>
      <c r="X43" s="9">
        <v>0</v>
      </c>
      <c r="Z43" s="9">
        <v>0</v>
      </c>
      <c r="AB43" s="9">
        <v>0</v>
      </c>
      <c r="AD43" s="9">
        <v>0</v>
      </c>
      <c r="AF43" s="9">
        <v>0</v>
      </c>
      <c r="AH43" s="9">
        <v>0</v>
      </c>
      <c r="AJ43" s="9">
        <v>0</v>
      </c>
      <c r="AL43" s="49">
        <f>AJ43/سهام!$AF$9</f>
        <v>0</v>
      </c>
    </row>
    <row r="44" spans="1:41" ht="21.75" customHeight="1" thickBot="1">
      <c r="A44" s="104" t="s">
        <v>33</v>
      </c>
      <c r="B44" s="104"/>
      <c r="D44" s="15"/>
      <c r="F44" s="15"/>
      <c r="H44" s="15"/>
      <c r="J44" s="15"/>
      <c r="L44" s="15"/>
      <c r="N44" s="15"/>
      <c r="P44" s="15">
        <f>SUM(P9:P43)</f>
        <v>502596038</v>
      </c>
      <c r="R44" s="15">
        <f>SUM(R9:R43)</f>
        <v>77834040679996</v>
      </c>
      <c r="T44" s="15">
        <f>SUM(T9:T43)</f>
        <v>73726036624195.813</v>
      </c>
      <c r="V44" s="15">
        <f>SUM(V9:V43)</f>
        <v>17000000</v>
      </c>
      <c r="X44" s="15">
        <f>SUM(X9:X43)</f>
        <v>24718594172400</v>
      </c>
      <c r="Z44" s="15">
        <f>SUM(Z9:Z43)</f>
        <v>27800000</v>
      </c>
      <c r="AB44" s="15">
        <f>SUM(AB9:AB43)</f>
        <v>25309980000000</v>
      </c>
      <c r="AD44" s="15">
        <f>SUM(AD9:AD43)</f>
        <v>71019819</v>
      </c>
      <c r="AF44" s="15"/>
      <c r="AH44" s="15">
        <f>SUM(AH9:AH43)</f>
        <v>75695406364005</v>
      </c>
      <c r="AJ44" s="15">
        <f>SUM(AJ9:AJ43)</f>
        <v>70939603537512</v>
      </c>
      <c r="AL44" s="84">
        <f>SUM(AL9:AL43)</f>
        <v>0.33387774516672486</v>
      </c>
      <c r="AO44" s="18"/>
    </row>
    <row r="45" spans="1:41" ht="13.5" thickTop="1">
      <c r="R45" s="79"/>
      <c r="T45" s="79"/>
      <c r="AH45" s="18"/>
      <c r="AJ45" s="18"/>
      <c r="AO45" s="18"/>
    </row>
    <row r="46" spans="1:41">
      <c r="R46" s="39"/>
      <c r="S46" s="39"/>
      <c r="T46" s="39"/>
      <c r="AJ46" s="18"/>
    </row>
    <row r="47" spans="1:41">
      <c r="P47" s="79"/>
      <c r="Q47" s="79"/>
      <c r="R47" s="79"/>
      <c r="T47" s="79"/>
      <c r="AJ47" s="18"/>
    </row>
    <row r="48" spans="1:41">
      <c r="P48" s="24"/>
      <c r="Q48" s="24"/>
      <c r="R48" s="24"/>
      <c r="T48" s="24"/>
    </row>
    <row r="49" spans="36:36">
      <c r="AJ49" s="18"/>
    </row>
    <row r="50" spans="36:36">
      <c r="AJ50" s="18"/>
    </row>
  </sheetData>
  <autoFilter ref="A8:B44" xr:uid="{00000000-0001-0000-0400-000000000000}">
    <filterColumn colId="0" showButton="0"/>
  </autoFilter>
  <mergeCells count="45">
    <mergeCell ref="A44:B44"/>
    <mergeCell ref="A42:B42"/>
    <mergeCell ref="A43:B43"/>
    <mergeCell ref="A36:B36"/>
    <mergeCell ref="A37:B37"/>
    <mergeCell ref="A38:B38"/>
    <mergeCell ref="A39:B39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6"/>
  <sheetViews>
    <sheetView rightToLeft="1" topLeftCell="A16" workbookViewId="0">
      <selection activeCell="G25" sqref="G25"/>
    </sheetView>
  </sheetViews>
  <sheetFormatPr defaultRowHeight="12.75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5.42578125" bestFit="1" customWidth="1"/>
    <col min="12" max="12" width="1.28515625" customWidth="1"/>
    <col min="13" max="13" width="10.140625" style="30" bestFit="1" customWidth="1"/>
    <col min="14" max="14" width="0.28515625" customWidth="1"/>
  </cols>
  <sheetData>
    <row r="1" spans="1:13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1.75" customHeight="1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14.45" customHeight="1">
      <c r="A4" s="88" t="s">
        <v>197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</row>
    <row r="5" spans="1:13" ht="14.45" customHeight="1">
      <c r="A5" s="88" t="s">
        <v>198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spans="1:13" ht="14.45" customHeight="1"/>
    <row r="7" spans="1:13" ht="14.45" customHeight="1">
      <c r="C7" s="89" t="s">
        <v>9</v>
      </c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13" ht="14.45" customHeight="1">
      <c r="A8" s="2" t="s">
        <v>199</v>
      </c>
      <c r="C8" s="4" t="s">
        <v>13</v>
      </c>
      <c r="D8" s="3"/>
      <c r="E8" s="4" t="s">
        <v>200</v>
      </c>
      <c r="F8" s="3"/>
      <c r="G8" s="4" t="s">
        <v>201</v>
      </c>
      <c r="H8" s="3"/>
      <c r="I8" s="4" t="s">
        <v>202</v>
      </c>
      <c r="J8" s="3"/>
      <c r="K8" s="4" t="s">
        <v>203</v>
      </c>
      <c r="L8" s="3"/>
      <c r="M8" s="4" t="s">
        <v>204</v>
      </c>
    </row>
    <row r="9" spans="1:13" ht="21.75" customHeight="1">
      <c r="A9" s="5" t="s">
        <v>127</v>
      </c>
      <c r="C9" s="6">
        <v>225000</v>
      </c>
      <c r="E9" s="6">
        <v>846130</v>
      </c>
      <c r="G9" s="6">
        <v>761517</v>
      </c>
      <c r="I9" s="7" t="s">
        <v>205</v>
      </c>
      <c r="K9" s="6">
        <v>171248158154</v>
      </c>
      <c r="M9" s="40" t="s">
        <v>206</v>
      </c>
    </row>
    <row r="10" spans="1:13" ht="21.75" customHeight="1">
      <c r="A10" s="8" t="s">
        <v>121</v>
      </c>
      <c r="C10" s="9">
        <v>50614</v>
      </c>
      <c r="E10" s="9">
        <v>883260</v>
      </c>
      <c r="G10" s="9">
        <v>794934</v>
      </c>
      <c r="I10" s="10" t="s">
        <v>205</v>
      </c>
      <c r="K10" s="9">
        <v>40212911809</v>
      </c>
      <c r="M10" s="25" t="s">
        <v>206</v>
      </c>
    </row>
    <row r="11" spans="1:13" ht="21.75" customHeight="1">
      <c r="A11" s="8" t="s">
        <v>124</v>
      </c>
      <c r="C11" s="9">
        <v>5000</v>
      </c>
      <c r="E11" s="9">
        <v>949750</v>
      </c>
      <c r="G11" s="9">
        <v>854775</v>
      </c>
      <c r="I11" s="10" t="s">
        <v>205</v>
      </c>
      <c r="K11" s="9">
        <v>4271551080</v>
      </c>
      <c r="M11" s="25" t="s">
        <v>206</v>
      </c>
    </row>
    <row r="12" spans="1:13" ht="21.75" customHeight="1">
      <c r="A12" s="8" t="s">
        <v>130</v>
      </c>
      <c r="C12" s="9">
        <v>1579612</v>
      </c>
      <c r="E12" s="9">
        <v>916760</v>
      </c>
      <c r="G12" s="9">
        <v>825084</v>
      </c>
      <c r="I12" s="10" t="s">
        <v>205</v>
      </c>
      <c r="K12" s="9">
        <v>1302603911188</v>
      </c>
      <c r="M12" s="25" t="s">
        <v>206</v>
      </c>
    </row>
    <row r="13" spans="1:13" ht="21.75" customHeight="1">
      <c r="A13" s="8" t="s">
        <v>133</v>
      </c>
      <c r="C13" s="9">
        <v>347720</v>
      </c>
      <c r="E13" s="9">
        <v>960650</v>
      </c>
      <c r="G13" s="9">
        <v>864585</v>
      </c>
      <c r="I13" s="10" t="s">
        <v>205</v>
      </c>
      <c r="K13" s="9">
        <v>300470026736</v>
      </c>
      <c r="M13" s="25" t="s">
        <v>206</v>
      </c>
    </row>
    <row r="14" spans="1:13" ht="21.75" customHeight="1">
      <c r="A14" s="8" t="s">
        <v>108</v>
      </c>
      <c r="C14" s="9">
        <v>766100</v>
      </c>
      <c r="E14" s="9">
        <v>5203720.0943</v>
      </c>
      <c r="G14" s="9">
        <v>5203720</v>
      </c>
      <c r="I14" s="10" t="s">
        <v>207</v>
      </c>
      <c r="K14" s="9">
        <v>3983679628828</v>
      </c>
      <c r="M14" s="25" t="s">
        <v>206</v>
      </c>
    </row>
    <row r="15" spans="1:13" ht="21.75" customHeight="1">
      <c r="A15" s="8" t="s">
        <v>115</v>
      </c>
      <c r="C15" s="9">
        <v>7100000</v>
      </c>
      <c r="E15" s="9">
        <v>1000000</v>
      </c>
      <c r="G15" s="9">
        <v>900000</v>
      </c>
      <c r="I15" s="10" t="s">
        <v>205</v>
      </c>
      <c r="K15" s="9">
        <v>6386525437500</v>
      </c>
      <c r="M15" s="25" t="s">
        <v>206</v>
      </c>
    </row>
    <row r="16" spans="1:13" ht="21.75" customHeight="1">
      <c r="A16" s="8" t="s">
        <v>136</v>
      </c>
      <c r="C16" s="9">
        <v>5000</v>
      </c>
      <c r="E16" s="9">
        <v>816070</v>
      </c>
      <c r="G16" s="9">
        <v>734463</v>
      </c>
      <c r="I16" s="10" t="s">
        <v>205</v>
      </c>
      <c r="K16" s="9">
        <v>3670318178</v>
      </c>
      <c r="M16" s="25" t="s">
        <v>206</v>
      </c>
    </row>
    <row r="17" spans="1:13" ht="21.75" customHeight="1">
      <c r="A17" s="8" t="s">
        <v>112</v>
      </c>
      <c r="C17" s="9">
        <v>1000000</v>
      </c>
      <c r="E17" s="9">
        <v>1000000</v>
      </c>
      <c r="G17" s="9">
        <v>900000</v>
      </c>
      <c r="I17" s="10" t="s">
        <v>205</v>
      </c>
      <c r="K17" s="9">
        <v>899510625000</v>
      </c>
      <c r="M17" s="25" t="s">
        <v>206</v>
      </c>
    </row>
    <row r="18" spans="1:13" ht="21.75" customHeight="1">
      <c r="A18" s="8" t="s">
        <v>139</v>
      </c>
      <c r="C18" s="9">
        <v>583960</v>
      </c>
      <c r="E18" s="9">
        <v>838600</v>
      </c>
      <c r="G18" s="9">
        <v>754740</v>
      </c>
      <c r="I18" s="10" t="s">
        <v>205</v>
      </c>
      <c r="K18" s="9">
        <v>440498319128</v>
      </c>
      <c r="M18" s="25" t="s">
        <v>206</v>
      </c>
    </row>
    <row r="19" spans="1:13" ht="21.75" customHeight="1">
      <c r="A19" s="8" t="s">
        <v>145</v>
      </c>
      <c r="C19" s="9">
        <v>108332</v>
      </c>
      <c r="E19" s="9">
        <v>781900</v>
      </c>
      <c r="G19" s="9">
        <v>703710</v>
      </c>
      <c r="I19" s="10" t="s">
        <v>205</v>
      </c>
      <c r="K19" s="9">
        <v>76192859313</v>
      </c>
      <c r="M19" s="25" t="s">
        <v>206</v>
      </c>
    </row>
    <row r="20" spans="1:13" ht="21.75" customHeight="1">
      <c r="A20" s="8" t="s">
        <v>142</v>
      </c>
      <c r="C20" s="9">
        <v>123150</v>
      </c>
      <c r="E20" s="9">
        <v>890650</v>
      </c>
      <c r="G20" s="9">
        <v>801585</v>
      </c>
      <c r="I20" s="10" t="s">
        <v>205</v>
      </c>
      <c r="K20" s="9">
        <v>98661516363</v>
      </c>
      <c r="M20" s="25" t="s">
        <v>206</v>
      </c>
    </row>
    <row r="21" spans="1:13" ht="21.75" customHeight="1">
      <c r="A21" s="8" t="s">
        <v>147</v>
      </c>
      <c r="C21" s="9">
        <v>357833</v>
      </c>
      <c r="E21" s="9">
        <v>816550</v>
      </c>
      <c r="G21" s="9">
        <v>734895</v>
      </c>
      <c r="I21" s="10" t="s">
        <v>205</v>
      </c>
      <c r="K21" s="9">
        <v>262826692770</v>
      </c>
      <c r="M21" s="25" t="s">
        <v>206</v>
      </c>
    </row>
    <row r="22" spans="1:13" ht="21.75" customHeight="1">
      <c r="A22" s="8" t="s">
        <v>149</v>
      </c>
      <c r="C22" s="9">
        <v>862970</v>
      </c>
      <c r="E22" s="9">
        <v>829000</v>
      </c>
      <c r="G22" s="9">
        <v>746100</v>
      </c>
      <c r="I22" s="10" t="s">
        <v>205</v>
      </c>
      <c r="K22" s="9">
        <v>643511817082</v>
      </c>
      <c r="M22" s="25" t="s">
        <v>206</v>
      </c>
    </row>
    <row r="23" spans="1:13" ht="21.75" customHeight="1">
      <c r="A23" s="8" t="s">
        <v>155</v>
      </c>
      <c r="C23" s="9">
        <v>9502081</v>
      </c>
      <c r="E23" s="9">
        <v>792000</v>
      </c>
      <c r="G23" s="9">
        <v>712800</v>
      </c>
      <c r="I23" s="10" t="s">
        <v>205</v>
      </c>
      <c r="K23" s="9">
        <v>6769400472735</v>
      </c>
      <c r="M23" s="25" t="s">
        <v>206</v>
      </c>
    </row>
    <row r="24" spans="1:13" ht="21.75" customHeight="1">
      <c r="A24" s="8" t="s">
        <v>152</v>
      </c>
      <c r="C24" s="9">
        <v>1575465</v>
      </c>
      <c r="E24" s="9">
        <v>854840</v>
      </c>
      <c r="G24" s="9">
        <v>769356</v>
      </c>
      <c r="I24" s="10" t="s">
        <v>205</v>
      </c>
      <c r="K24" s="9">
        <v>1211434374726</v>
      </c>
      <c r="M24" s="25" t="s">
        <v>206</v>
      </c>
    </row>
    <row r="25" spans="1:13" ht="21.75" customHeight="1">
      <c r="A25" s="8" t="s">
        <v>157</v>
      </c>
      <c r="C25" s="9">
        <v>1002556</v>
      </c>
      <c r="E25" s="9">
        <v>822280</v>
      </c>
      <c r="G25" s="9">
        <v>740052</v>
      </c>
      <c r="I25" s="10" t="s">
        <v>205</v>
      </c>
      <c r="K25" s="9">
        <v>741540141094</v>
      </c>
      <c r="M25" s="25" t="s">
        <v>206</v>
      </c>
    </row>
    <row r="26" spans="1:13" ht="21.75" customHeight="1">
      <c r="A26" s="8" t="s">
        <v>160</v>
      </c>
      <c r="C26" s="9">
        <v>256590</v>
      </c>
      <c r="E26" s="9">
        <v>814700</v>
      </c>
      <c r="G26" s="9">
        <v>733230</v>
      </c>
      <c r="I26" s="10" t="s">
        <v>205</v>
      </c>
      <c r="K26" s="9">
        <v>188037184854</v>
      </c>
      <c r="M26" s="25" t="s">
        <v>206</v>
      </c>
    </row>
    <row r="27" spans="1:13" ht="21.75" customHeight="1">
      <c r="A27" s="8" t="s">
        <v>163</v>
      </c>
      <c r="C27" s="9">
        <v>2418000</v>
      </c>
      <c r="E27" s="9">
        <v>769600</v>
      </c>
      <c r="G27" s="9">
        <v>692640</v>
      </c>
      <c r="I27" s="10" t="s">
        <v>205</v>
      </c>
      <c r="K27" s="9">
        <v>1673892845586</v>
      </c>
      <c r="M27" s="25" t="s">
        <v>206</v>
      </c>
    </row>
    <row r="28" spans="1:13" ht="21.75" customHeight="1">
      <c r="A28" s="8" t="s">
        <v>171</v>
      </c>
      <c r="C28" s="9">
        <v>278762</v>
      </c>
      <c r="E28" s="9">
        <v>799160</v>
      </c>
      <c r="G28" s="9">
        <v>719244</v>
      </c>
      <c r="I28" s="10" t="s">
        <v>205</v>
      </c>
      <c r="K28" s="9">
        <v>200388875197</v>
      </c>
      <c r="M28" s="25" t="s">
        <v>206</v>
      </c>
    </row>
    <row r="29" spans="1:13" ht="21.75" customHeight="1">
      <c r="A29" s="8" t="s">
        <v>166</v>
      </c>
      <c r="C29" s="9">
        <v>4783460</v>
      </c>
      <c r="E29" s="9">
        <v>822030</v>
      </c>
      <c r="G29" s="9">
        <v>739827</v>
      </c>
      <c r="I29" s="10" t="s">
        <v>205</v>
      </c>
      <c r="K29" s="9">
        <v>3537008566676</v>
      </c>
      <c r="M29" s="25" t="s">
        <v>206</v>
      </c>
    </row>
    <row r="30" spans="1:13" ht="21.75" customHeight="1">
      <c r="A30" s="8" t="s">
        <v>169</v>
      </c>
      <c r="C30" s="9">
        <v>2800627</v>
      </c>
      <c r="E30" s="9">
        <v>781800</v>
      </c>
      <c r="G30" s="9">
        <v>703620</v>
      </c>
      <c r="I30" s="10" t="s">
        <v>205</v>
      </c>
      <c r="K30" s="9">
        <v>1969505668403</v>
      </c>
      <c r="M30" s="25" t="s">
        <v>206</v>
      </c>
    </row>
    <row r="31" spans="1:13" ht="21.75" customHeight="1">
      <c r="A31" s="8" t="s">
        <v>173</v>
      </c>
      <c r="C31" s="9">
        <v>9489800</v>
      </c>
      <c r="E31" s="9">
        <v>777000</v>
      </c>
      <c r="G31" s="9">
        <v>699300</v>
      </c>
      <c r="I31" s="10" t="s">
        <v>205</v>
      </c>
      <c r="K31" s="9">
        <v>6632608696930</v>
      </c>
      <c r="M31" s="25" t="s">
        <v>206</v>
      </c>
    </row>
    <row r="32" spans="1:13" ht="21.75" customHeight="1">
      <c r="A32" s="8" t="s">
        <v>176</v>
      </c>
      <c r="C32" s="9">
        <v>302187</v>
      </c>
      <c r="E32" s="9">
        <v>794950</v>
      </c>
      <c r="G32" s="9">
        <v>715455</v>
      </c>
      <c r="I32" s="10" t="s">
        <v>205</v>
      </c>
      <c r="K32" s="9">
        <v>216083640682</v>
      </c>
      <c r="M32" s="25" t="s">
        <v>206</v>
      </c>
    </row>
    <row r="33" spans="1:13" ht="21.75" customHeight="1">
      <c r="A33" s="11" t="s">
        <v>189</v>
      </c>
      <c r="C33" s="12">
        <v>2000000</v>
      </c>
      <c r="E33" s="12">
        <v>5026775.2807999998</v>
      </c>
      <c r="G33" s="12">
        <v>4853429</v>
      </c>
      <c r="I33" s="13" t="s">
        <v>208</v>
      </c>
      <c r="K33" s="12">
        <v>9699820527950</v>
      </c>
      <c r="M33" s="41" t="s">
        <v>206</v>
      </c>
    </row>
    <row r="34" spans="1:13" ht="21.75" customHeight="1" thickBot="1">
      <c r="A34" s="14" t="s">
        <v>33</v>
      </c>
      <c r="C34" s="15">
        <f>SUM(C9:C33)</f>
        <v>47524819</v>
      </c>
      <c r="E34" s="15"/>
      <c r="G34" s="15"/>
      <c r="I34" s="15"/>
      <c r="K34" s="15">
        <f>SUM(K9:K33)</f>
        <v>47453604767962</v>
      </c>
      <c r="M34" s="34"/>
    </row>
    <row r="35" spans="1:13" ht="13.5" thickTop="1">
      <c r="K35" s="18"/>
    </row>
    <row r="36" spans="1:13">
      <c r="K36" s="18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zoomScale="115" zoomScaleNormal="115" workbookViewId="0">
      <selection activeCell="H28" sqref="H28"/>
    </sheetView>
  </sheetViews>
  <sheetFormatPr defaultRowHeight="12.75"/>
  <cols>
    <col min="1" max="1" width="6.28515625" bestFit="1" customWidth="1"/>
    <col min="2" max="2" width="35" customWidth="1"/>
    <col min="3" max="3" width="1.28515625" customWidth="1"/>
    <col min="4" max="4" width="20" bestFit="1" customWidth="1"/>
    <col min="5" max="5" width="1.28515625" customWidth="1"/>
    <col min="6" max="6" width="20.140625" bestFit="1" customWidth="1"/>
    <col min="7" max="7" width="1.28515625" customWidth="1"/>
    <col min="8" max="8" width="20" bestFit="1" customWidth="1"/>
    <col min="9" max="9" width="1.28515625" customWidth="1"/>
    <col min="10" max="10" width="19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21.75" customHeight="1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2" ht="14.45" customHeight="1"/>
    <row r="5" spans="1:12" ht="14.45" customHeight="1">
      <c r="A5" s="1" t="s">
        <v>209</v>
      </c>
      <c r="B5" s="88" t="s">
        <v>210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2" ht="14.45" customHeight="1">
      <c r="D6" s="76" t="s">
        <v>7</v>
      </c>
      <c r="F6" s="110" t="s">
        <v>8</v>
      </c>
      <c r="G6" s="110"/>
      <c r="H6" s="110"/>
      <c r="J6" s="76" t="s">
        <v>9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110" t="s">
        <v>211</v>
      </c>
      <c r="B8" s="110"/>
      <c r="D8" s="76" t="s">
        <v>212</v>
      </c>
      <c r="F8" s="76" t="s">
        <v>213</v>
      </c>
      <c r="H8" s="76" t="s">
        <v>214</v>
      </c>
      <c r="J8" s="76" t="s">
        <v>212</v>
      </c>
      <c r="L8" s="43" t="s">
        <v>18</v>
      </c>
    </row>
    <row r="9" spans="1:12" ht="21.75" customHeight="1">
      <c r="A9" s="91" t="s">
        <v>215</v>
      </c>
      <c r="B9" s="91"/>
      <c r="D9" s="6">
        <v>4164813665664</v>
      </c>
      <c r="F9" s="6">
        <v>54463951064439</v>
      </c>
      <c r="H9" s="6">
        <v>33514288732281</v>
      </c>
      <c r="J9" s="6">
        <v>25114475997822</v>
      </c>
      <c r="L9" s="118">
        <f>J9/[1]سهام!$AF$6</f>
        <v>0.11820145869243079</v>
      </c>
    </row>
    <row r="10" spans="1:12" ht="21.75" customHeight="1">
      <c r="A10" s="93" t="s">
        <v>216</v>
      </c>
      <c r="B10" s="93"/>
      <c r="D10" s="9">
        <v>35378</v>
      </c>
      <c r="F10" s="9">
        <v>0</v>
      </c>
      <c r="H10" s="9">
        <v>0</v>
      </c>
      <c r="J10" s="9">
        <v>35378</v>
      </c>
      <c r="L10" s="118">
        <f>J10/[1]سهام!$AF$6</f>
        <v>1.6650680691022454E-10</v>
      </c>
    </row>
    <row r="11" spans="1:12" ht="21.75" customHeight="1">
      <c r="A11" s="93" t="s">
        <v>217</v>
      </c>
      <c r="B11" s="93"/>
      <c r="D11" s="9">
        <v>35487934421222</v>
      </c>
      <c r="F11" s="9">
        <v>17431657929871</v>
      </c>
      <c r="H11" s="9">
        <v>36076152346312</v>
      </c>
      <c r="J11" s="9">
        <v>16843440004781</v>
      </c>
      <c r="L11" s="118">
        <f>J11/[1]سهام!$AF$6</f>
        <v>7.9273769364577459E-2</v>
      </c>
    </row>
    <row r="12" spans="1:12" ht="21.75" customHeight="1">
      <c r="A12" s="93" t="s">
        <v>218</v>
      </c>
      <c r="B12" s="93"/>
      <c r="D12" s="9">
        <v>36210099848171</v>
      </c>
      <c r="F12" s="9">
        <v>23161188783563</v>
      </c>
      <c r="H12" s="9">
        <v>24372276342808</v>
      </c>
      <c r="J12" s="9">
        <v>34999012288926</v>
      </c>
      <c r="L12" s="118">
        <f>J12/[1]سهام!$AF$6</f>
        <v>0.16472309857088521</v>
      </c>
    </row>
    <row r="13" spans="1:12" ht="21.75" customHeight="1">
      <c r="A13" s="93" t="s">
        <v>219</v>
      </c>
      <c r="B13" s="93"/>
      <c r="D13" s="9">
        <v>3319928</v>
      </c>
      <c r="F13" s="9">
        <v>14098</v>
      </c>
      <c r="H13" s="9">
        <v>0</v>
      </c>
      <c r="J13" s="9">
        <v>3334026</v>
      </c>
      <c r="L13" s="118">
        <f>J13/[1]سهام!$AF$6</f>
        <v>1.5691616920562732E-8</v>
      </c>
    </row>
    <row r="14" spans="1:12" ht="21.75" customHeight="1">
      <c r="A14" s="93" t="s">
        <v>220</v>
      </c>
      <c r="B14" s="93"/>
      <c r="D14" s="9">
        <v>101274858</v>
      </c>
      <c r="F14" s="9">
        <v>9142</v>
      </c>
      <c r="H14" s="9">
        <v>7400533</v>
      </c>
      <c r="J14" s="9">
        <v>93883467</v>
      </c>
      <c r="L14" s="118">
        <f>J14/[1]سهام!$AF$6</f>
        <v>4.4186320062839725E-7</v>
      </c>
    </row>
    <row r="15" spans="1:12" ht="21.75" customHeight="1">
      <c r="A15" s="93" t="s">
        <v>222</v>
      </c>
      <c r="B15" s="93"/>
      <c r="D15" s="9">
        <v>496694</v>
      </c>
      <c r="F15" s="9">
        <v>0</v>
      </c>
      <c r="H15" s="9">
        <v>0</v>
      </c>
      <c r="J15" s="9">
        <v>496694</v>
      </c>
      <c r="L15" s="118">
        <f>J15/[1]سهام!$AF$6</f>
        <v>2.337693819646873E-9</v>
      </c>
    </row>
    <row r="16" spans="1:12" ht="21.75" customHeight="1">
      <c r="A16" s="93" t="s">
        <v>223</v>
      </c>
      <c r="B16" s="93"/>
      <c r="D16" s="9">
        <v>2676781886</v>
      </c>
      <c r="F16" s="9">
        <v>33278670095771</v>
      </c>
      <c r="H16" s="9">
        <v>33280872685481</v>
      </c>
      <c r="J16" s="9">
        <v>474192176</v>
      </c>
      <c r="L16" s="118">
        <f>J16/[1]سهام!$AF$6</f>
        <v>2.2317888260379673E-6</v>
      </c>
    </row>
    <row r="17" spans="1:12" ht="21.75" customHeight="1">
      <c r="A17" s="93" t="s">
        <v>224</v>
      </c>
      <c r="B17" s="93"/>
      <c r="D17" s="9">
        <v>10726831703240</v>
      </c>
      <c r="F17" s="9">
        <v>21976733767450</v>
      </c>
      <c r="H17" s="9">
        <v>22961571455000</v>
      </c>
      <c r="J17" s="9">
        <v>9741994015690</v>
      </c>
      <c r="L17" s="118">
        <f>J17/[1]سهام!$AF$6</f>
        <v>4.5850763652299675E-2</v>
      </c>
    </row>
    <row r="18" spans="1:12" ht="21.75" customHeight="1">
      <c r="A18" s="93" t="s">
        <v>225</v>
      </c>
      <c r="B18" s="93"/>
      <c r="D18" s="9">
        <v>37231633737938</v>
      </c>
      <c r="F18" s="9">
        <v>18243422136419</v>
      </c>
      <c r="H18" s="9">
        <v>28404899242520</v>
      </c>
      <c r="J18" s="9">
        <v>27070156631837</v>
      </c>
      <c r="L18" s="118">
        <f>J18/[1]سهام!$AF$6</f>
        <v>0.1274058834113522</v>
      </c>
    </row>
    <row r="19" spans="1:12" ht="21.75" customHeight="1">
      <c r="A19" s="93" t="s">
        <v>226</v>
      </c>
      <c r="B19" s="93"/>
      <c r="D19" s="9">
        <v>174028</v>
      </c>
      <c r="F19" s="9">
        <v>0</v>
      </c>
      <c r="H19" s="9">
        <v>174028</v>
      </c>
      <c r="J19" s="9">
        <v>0</v>
      </c>
      <c r="L19" s="118">
        <f>J19/[1]سهام!$AF$6</f>
        <v>0</v>
      </c>
    </row>
    <row r="20" spans="1:12" ht="21.75" customHeight="1">
      <c r="A20" s="93" t="s">
        <v>227</v>
      </c>
      <c r="B20" s="93"/>
      <c r="D20" s="9">
        <v>3161742</v>
      </c>
      <c r="F20" s="9">
        <v>0</v>
      </c>
      <c r="H20" s="9">
        <v>3161742</v>
      </c>
      <c r="J20" s="9">
        <v>0</v>
      </c>
      <c r="L20" s="118">
        <f>J20/[1]سهام!$AF$6</f>
        <v>0</v>
      </c>
    </row>
    <row r="21" spans="1:12" ht="21.75" customHeight="1">
      <c r="A21" s="93" t="s">
        <v>228</v>
      </c>
      <c r="B21" s="93"/>
      <c r="D21" s="9">
        <v>18572430256763</v>
      </c>
      <c r="F21" s="9">
        <v>11035</v>
      </c>
      <c r="H21" s="9">
        <v>630000</v>
      </c>
      <c r="J21" s="9">
        <v>18572429637798</v>
      </c>
      <c r="L21" s="118">
        <f>J21/[1]سهام!$AF$6</f>
        <v>8.7411271285956327E-2</v>
      </c>
    </row>
    <row r="22" spans="1:12" ht="21.75" customHeight="1">
      <c r="A22" s="93" t="s">
        <v>229</v>
      </c>
      <c r="B22" s="93"/>
      <c r="D22" s="9">
        <v>66346719</v>
      </c>
      <c r="F22" s="9">
        <v>280554</v>
      </c>
      <c r="H22" s="9">
        <v>0</v>
      </c>
      <c r="J22" s="9">
        <v>66627273</v>
      </c>
      <c r="L22" s="50">
        <f>J22/[1]سهام!$AF$6</f>
        <v>3.1358173102961774E-7</v>
      </c>
    </row>
    <row r="23" spans="1:12" ht="21.75" customHeight="1" thickBot="1">
      <c r="A23" s="104" t="s">
        <v>33</v>
      </c>
      <c r="B23" s="104"/>
      <c r="D23" s="15">
        <f>SUM(D9:D22)</f>
        <v>142396595224231</v>
      </c>
      <c r="F23" s="15">
        <f>SUM(F9:F22)</f>
        <v>168555624092342</v>
      </c>
      <c r="H23" s="15">
        <f>SUM(H9:H22)</f>
        <v>178610072170705</v>
      </c>
      <c r="J23" s="15">
        <f>SUM(J9:J22)</f>
        <v>132342147145868</v>
      </c>
      <c r="L23" s="51">
        <f>SUM(L9:L22)</f>
        <v>0.62286925040707675</v>
      </c>
    </row>
    <row r="24" spans="1:12" ht="13.5" thickTop="1"/>
  </sheetData>
  <autoFilter ref="J8:J28" xr:uid="{00000000-0001-0000-0600-000000000000}"/>
  <mergeCells count="21">
    <mergeCell ref="A15:B15"/>
    <mergeCell ref="A16:B16"/>
    <mergeCell ref="A21:B21"/>
    <mergeCell ref="A22:B22"/>
    <mergeCell ref="A23:B23"/>
    <mergeCell ref="A17:B17"/>
    <mergeCell ref="A18:B18"/>
    <mergeCell ref="A19:B19"/>
    <mergeCell ref="A20:B20"/>
    <mergeCell ref="A1:L1"/>
    <mergeCell ref="A2:L2"/>
    <mergeCell ref="A3:L3"/>
    <mergeCell ref="B5:L5"/>
    <mergeCell ref="F6:H6"/>
    <mergeCell ref="A13:B13"/>
    <mergeCell ref="A14:B14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8"/>
  <sheetViews>
    <sheetView rightToLeft="1" workbookViewId="0">
      <selection activeCell="F19" sqref="F19"/>
    </sheetView>
  </sheetViews>
  <sheetFormatPr defaultRowHeight="12.75"/>
  <cols>
    <col min="1" max="1" width="2.5703125" customWidth="1"/>
    <col min="2" max="2" width="49.71093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4.45" customHeight="1"/>
    <row r="5" spans="1:10" ht="29.1" customHeight="1">
      <c r="A5" s="1" t="s">
        <v>232</v>
      </c>
      <c r="B5" s="88" t="s">
        <v>233</v>
      </c>
      <c r="C5" s="88"/>
      <c r="D5" s="88"/>
      <c r="E5" s="88"/>
      <c r="F5" s="88"/>
      <c r="G5" s="88"/>
      <c r="H5" s="88"/>
      <c r="I5" s="88"/>
      <c r="J5" s="88"/>
    </row>
    <row r="6" spans="1:10" ht="14.45" customHeight="1"/>
    <row r="7" spans="1:10" ht="14.45" customHeight="1">
      <c r="A7" s="89" t="s">
        <v>234</v>
      </c>
      <c r="B7" s="89"/>
      <c r="D7" s="2" t="s">
        <v>235</v>
      </c>
      <c r="F7" s="2" t="s">
        <v>212</v>
      </c>
      <c r="H7" s="43" t="s">
        <v>236</v>
      </c>
      <c r="J7" s="43" t="s">
        <v>237</v>
      </c>
    </row>
    <row r="8" spans="1:10" ht="21.75" customHeight="1">
      <c r="A8" s="91" t="s">
        <v>238</v>
      </c>
      <c r="B8" s="91"/>
      <c r="D8" s="5" t="s">
        <v>239</v>
      </c>
      <c r="F8" s="6">
        <f>'درآمد سرمایه گذاری در سهام'!U27</f>
        <v>1146170287432</v>
      </c>
      <c r="H8" s="49">
        <f>F8/$F$13</f>
        <v>3.8013717556046357E-2</v>
      </c>
      <c r="I8" s="19"/>
      <c r="J8" s="49">
        <f>F8/سهام!$AF$9</f>
        <v>5.3944585543466723E-3</v>
      </c>
    </row>
    <row r="9" spans="1:10" ht="21.75" customHeight="1">
      <c r="A9" s="93" t="s">
        <v>240</v>
      </c>
      <c r="B9" s="93"/>
      <c r="D9" s="8" t="s">
        <v>241</v>
      </c>
      <c r="F9" s="9">
        <f>'درآمد سرمایه گذاری در صندوق'!U47</f>
        <v>4452798659978</v>
      </c>
      <c r="H9" s="49">
        <f t="shared" ref="H9:H12" si="0">F9/$F$13</f>
        <v>0.14768087469235472</v>
      </c>
      <c r="I9" s="19"/>
      <c r="J9" s="49">
        <f>F9/سهام!$AF$9</f>
        <v>2.0957128347760288E-2</v>
      </c>
    </row>
    <row r="10" spans="1:10" ht="21.75" customHeight="1">
      <c r="A10" s="93" t="s">
        <v>242</v>
      </c>
      <c r="B10" s="93"/>
      <c r="D10" s="8" t="s">
        <v>243</v>
      </c>
      <c r="F10" s="9">
        <f>'درآمد سرمایه گذاری در اوراق به'!V48</f>
        <v>8584178811716</v>
      </c>
      <c r="H10" s="49">
        <f t="shared" si="0"/>
        <v>0.28470162974673113</v>
      </c>
      <c r="I10" s="19"/>
      <c r="J10" s="49">
        <f>F10/سهام!$AF$9</f>
        <v>4.0401498215988374E-2</v>
      </c>
    </row>
    <row r="11" spans="1:10" ht="21.75" customHeight="1">
      <c r="A11" s="93" t="s">
        <v>244</v>
      </c>
      <c r="B11" s="93"/>
      <c r="D11" s="8" t="s">
        <v>245</v>
      </c>
      <c r="F11" s="9">
        <f>'درآمد سپرده بانکی'!F20</f>
        <v>15945743735677</v>
      </c>
      <c r="H11" s="49">
        <f t="shared" si="0"/>
        <v>0.52885422457357412</v>
      </c>
      <c r="I11" s="19"/>
      <c r="J11" s="49">
        <f>F11/سهام!$AF$9</f>
        <v>7.5048755532712216E-2</v>
      </c>
    </row>
    <row r="12" spans="1:10" ht="21.75" customHeight="1">
      <c r="A12" s="96" t="s">
        <v>246</v>
      </c>
      <c r="B12" s="96"/>
      <c r="D12" s="11" t="s">
        <v>247</v>
      </c>
      <c r="F12" s="12">
        <f>'سایر درآمدها'!F11</f>
        <v>22600154024</v>
      </c>
      <c r="H12" s="50">
        <f t="shared" si="0"/>
        <v>7.4955343129364633E-4</v>
      </c>
      <c r="I12" s="19"/>
      <c r="J12" s="50">
        <f>F12/سهام!$AF$9</f>
        <v>1.0636778456146482E-4</v>
      </c>
    </row>
    <row r="13" spans="1:10" ht="21.75" customHeight="1">
      <c r="A13" s="104" t="s">
        <v>33</v>
      </c>
      <c r="B13" s="104"/>
      <c r="D13" s="15"/>
      <c r="F13" s="15">
        <f>SUM(F8:F12)</f>
        <v>30151491648827</v>
      </c>
      <c r="H13" s="52">
        <f>SUM(H8:H12)</f>
        <v>1</v>
      </c>
      <c r="I13" s="19"/>
      <c r="J13" s="51">
        <f>SUM(J8:J12)</f>
        <v>0.141908208435369</v>
      </c>
    </row>
    <row r="17" spans="6:6">
      <c r="F17" s="18"/>
    </row>
    <row r="19" spans="6:6">
      <c r="F19" s="18"/>
    </row>
    <row r="23" spans="6:6">
      <c r="F23" s="18"/>
    </row>
    <row r="28" spans="6:6">
      <c r="F28" s="18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42"/>
  <sheetViews>
    <sheetView rightToLeft="1" workbookViewId="0">
      <selection activeCell="W27" sqref="W27"/>
    </sheetView>
  </sheetViews>
  <sheetFormatPr defaultRowHeight="12.75"/>
  <cols>
    <col min="1" max="1" width="6.140625" bestFit="1" customWidth="1"/>
    <col min="2" max="2" width="27" customWidth="1"/>
    <col min="3" max="3" width="1.28515625" customWidth="1"/>
    <col min="4" max="4" width="16.42578125" bestFit="1" customWidth="1"/>
    <col min="5" max="5" width="1.28515625" customWidth="1"/>
    <col min="6" max="6" width="16.140625" bestFit="1" customWidth="1"/>
    <col min="7" max="7" width="1.28515625" customWidth="1"/>
    <col min="8" max="8" width="14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.85546875" bestFit="1" customWidth="1"/>
    <col min="15" max="16" width="1.28515625" customWidth="1"/>
    <col min="17" max="17" width="16.140625" bestFit="1" customWidth="1"/>
    <col min="18" max="18" width="1.28515625" customWidth="1"/>
    <col min="19" max="19" width="16.7109375" bestFit="1" customWidth="1"/>
    <col min="20" max="20" width="1.28515625" customWidth="1"/>
    <col min="21" max="21" width="17.57031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4.45" customHeight="1"/>
    <row r="5" spans="1:23" ht="14.45" customHeight="1">
      <c r="A5" s="1" t="s">
        <v>248</v>
      </c>
      <c r="B5" s="88" t="s">
        <v>249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</row>
    <row r="6" spans="1:23" ht="14.45" customHeight="1">
      <c r="D6" s="89" t="s">
        <v>250</v>
      </c>
      <c r="E6" s="89"/>
      <c r="F6" s="89"/>
      <c r="G6" s="89"/>
      <c r="H6" s="89"/>
      <c r="I6" s="89"/>
      <c r="J6" s="89"/>
      <c r="K6" s="89"/>
      <c r="L6" s="89"/>
      <c r="N6" s="89" t="s">
        <v>251</v>
      </c>
      <c r="O6" s="89"/>
      <c r="P6" s="89"/>
      <c r="Q6" s="89"/>
      <c r="R6" s="89"/>
      <c r="S6" s="89"/>
      <c r="T6" s="89"/>
      <c r="U6" s="89"/>
      <c r="V6" s="89"/>
      <c r="W6" s="89"/>
    </row>
    <row r="7" spans="1:23" ht="14.45" customHeight="1">
      <c r="D7" s="3"/>
      <c r="E7" s="3"/>
      <c r="F7" s="3"/>
      <c r="G7" s="3"/>
      <c r="H7" s="3"/>
      <c r="I7" s="3"/>
      <c r="J7" s="90" t="s">
        <v>33</v>
      </c>
      <c r="K7" s="90"/>
      <c r="L7" s="90"/>
      <c r="N7" s="3"/>
      <c r="O7" s="3"/>
      <c r="P7" s="3"/>
      <c r="Q7" s="3"/>
      <c r="R7" s="3"/>
      <c r="S7" s="3"/>
      <c r="T7" s="3"/>
      <c r="U7" s="90" t="s">
        <v>33</v>
      </c>
      <c r="V7" s="90"/>
      <c r="W7" s="90"/>
    </row>
    <row r="8" spans="1:23" ht="14.45" customHeight="1">
      <c r="A8" s="89" t="s">
        <v>252</v>
      </c>
      <c r="B8" s="89"/>
      <c r="D8" s="2" t="s">
        <v>253</v>
      </c>
      <c r="F8" s="2" t="s">
        <v>254</v>
      </c>
      <c r="H8" s="2" t="s">
        <v>255</v>
      </c>
      <c r="J8" s="44" t="s">
        <v>212</v>
      </c>
      <c r="K8" s="3"/>
      <c r="L8" s="4" t="s">
        <v>236</v>
      </c>
      <c r="N8" s="2" t="s">
        <v>253</v>
      </c>
      <c r="P8" s="110" t="s">
        <v>254</v>
      </c>
      <c r="Q8" s="110"/>
      <c r="S8" s="2" t="s">
        <v>255</v>
      </c>
      <c r="U8" s="44" t="s">
        <v>212</v>
      </c>
      <c r="V8" s="3"/>
      <c r="W8" s="44" t="s">
        <v>236</v>
      </c>
    </row>
    <row r="9" spans="1:23" ht="21.75" customHeight="1">
      <c r="A9" s="91" t="s">
        <v>30</v>
      </c>
      <c r="B9" s="91"/>
      <c r="D9" s="31">
        <v>0</v>
      </c>
      <c r="E9" s="30"/>
      <c r="F9" s="72">
        <v>-8291424169</v>
      </c>
      <c r="G9" s="30"/>
      <c r="H9" s="31">
        <v>10546526150</v>
      </c>
      <c r="I9" s="30"/>
      <c r="J9" s="32">
        <f t="shared" ref="J9:J17" si="0">D9+F9+H9</f>
        <v>2255101981</v>
      </c>
      <c r="K9" s="30"/>
      <c r="L9" s="21">
        <v>0.15</v>
      </c>
      <c r="M9" s="30"/>
      <c r="N9" s="31">
        <v>8942443275</v>
      </c>
      <c r="O9" s="30"/>
      <c r="P9" s="111">
        <v>0</v>
      </c>
      <c r="Q9" s="111"/>
      <c r="R9" s="30"/>
      <c r="S9" s="31">
        <v>10546526150</v>
      </c>
      <c r="T9" s="30"/>
      <c r="U9" s="32">
        <f t="shared" ref="U9:U26" si="1">N9+P9+S9</f>
        <v>19488969425</v>
      </c>
      <c r="V9" s="30"/>
      <c r="W9" s="42">
        <f>U9/درآمد!$F$13</f>
        <v>6.4636833401103685E-4</v>
      </c>
    </row>
    <row r="10" spans="1:23" ht="21.75" customHeight="1">
      <c r="A10" s="93" t="s">
        <v>22</v>
      </c>
      <c r="B10" s="93"/>
      <c r="D10" s="32">
        <v>0</v>
      </c>
      <c r="E10" s="30"/>
      <c r="F10" s="56">
        <v>-21350433285</v>
      </c>
      <c r="G10" s="30"/>
      <c r="H10" s="32">
        <v>46723923285</v>
      </c>
      <c r="I10" s="30"/>
      <c r="J10" s="32">
        <f t="shared" si="0"/>
        <v>25373490000</v>
      </c>
      <c r="K10" s="30"/>
      <c r="L10" s="22">
        <v>0.69</v>
      </c>
      <c r="M10" s="30"/>
      <c r="N10" s="32">
        <v>7400000000</v>
      </c>
      <c r="O10" s="30"/>
      <c r="P10" s="108">
        <v>0</v>
      </c>
      <c r="Q10" s="108"/>
      <c r="R10" s="30"/>
      <c r="S10" s="32">
        <v>46723923285</v>
      </c>
      <c r="T10" s="30"/>
      <c r="U10" s="32">
        <f t="shared" si="1"/>
        <v>54123923285</v>
      </c>
      <c r="V10" s="30"/>
      <c r="W10" s="42">
        <f>U10/درآمد!$F$13</f>
        <v>1.7950661915960503E-3</v>
      </c>
    </row>
    <row r="11" spans="1:23" ht="21.75" customHeight="1">
      <c r="A11" s="93" t="s">
        <v>256</v>
      </c>
      <c r="B11" s="93"/>
      <c r="D11" s="32">
        <v>0</v>
      </c>
      <c r="E11" s="30"/>
      <c r="F11" s="56">
        <v>0</v>
      </c>
      <c r="G11" s="30"/>
      <c r="H11" s="32">
        <v>0</v>
      </c>
      <c r="I11" s="30"/>
      <c r="J11" s="32">
        <f t="shared" si="0"/>
        <v>0</v>
      </c>
      <c r="K11" s="30"/>
      <c r="L11" s="22">
        <v>0</v>
      </c>
      <c r="M11" s="30"/>
      <c r="N11" s="32">
        <v>0</v>
      </c>
      <c r="O11" s="30"/>
      <c r="P11" s="108">
        <v>0</v>
      </c>
      <c r="Q11" s="108"/>
      <c r="R11" s="30"/>
      <c r="S11" s="32">
        <v>6261935250</v>
      </c>
      <c r="T11" s="30"/>
      <c r="U11" s="32">
        <f t="shared" si="1"/>
        <v>6261935250</v>
      </c>
      <c r="V11" s="30"/>
      <c r="W11" s="42">
        <f>U11/درآمد!$F$13</f>
        <v>2.0768243650869629E-4</v>
      </c>
    </row>
    <row r="12" spans="1:23" ht="21.75" customHeight="1">
      <c r="A12" s="93" t="s">
        <v>257</v>
      </c>
      <c r="B12" s="93"/>
      <c r="D12" s="32">
        <v>0</v>
      </c>
      <c r="E12" s="30"/>
      <c r="F12" s="56">
        <v>0</v>
      </c>
      <c r="G12" s="30"/>
      <c r="H12" s="32">
        <v>0</v>
      </c>
      <c r="I12" s="30"/>
      <c r="J12" s="32">
        <f t="shared" si="0"/>
        <v>0</v>
      </c>
      <c r="K12" s="30"/>
      <c r="L12" s="22">
        <v>0</v>
      </c>
      <c r="M12" s="30"/>
      <c r="N12" s="32">
        <v>853980000</v>
      </c>
      <c r="O12" s="30"/>
      <c r="P12" s="108">
        <v>0</v>
      </c>
      <c r="Q12" s="108"/>
      <c r="R12" s="30"/>
      <c r="S12" s="32">
        <v>1769424994</v>
      </c>
      <c r="T12" s="30"/>
      <c r="U12" s="32">
        <f t="shared" si="1"/>
        <v>2623404994</v>
      </c>
      <c r="V12" s="30"/>
      <c r="W12" s="42">
        <f>U12/درآمد!$F$13</f>
        <v>8.7007469632171899E-5</v>
      </c>
    </row>
    <row r="13" spans="1:23" ht="21.75" customHeight="1">
      <c r="A13" s="93" t="s">
        <v>258</v>
      </c>
      <c r="B13" s="93"/>
      <c r="D13" s="32">
        <v>0</v>
      </c>
      <c r="E13" s="30"/>
      <c r="F13" s="56">
        <v>0</v>
      </c>
      <c r="G13" s="30"/>
      <c r="H13" s="32">
        <v>0</v>
      </c>
      <c r="I13" s="30"/>
      <c r="J13" s="32">
        <f t="shared" si="0"/>
        <v>0</v>
      </c>
      <c r="K13" s="30"/>
      <c r="L13" s="22">
        <v>0</v>
      </c>
      <c r="M13" s="30"/>
      <c r="N13" s="32">
        <v>290000000</v>
      </c>
      <c r="O13" s="30"/>
      <c r="P13" s="108">
        <v>0</v>
      </c>
      <c r="Q13" s="108"/>
      <c r="R13" s="30"/>
      <c r="S13" s="32">
        <v>1037816630</v>
      </c>
      <c r="T13" s="30"/>
      <c r="U13" s="32">
        <f t="shared" si="1"/>
        <v>1327816630</v>
      </c>
      <c r="V13" s="30"/>
      <c r="W13" s="42">
        <f>U13/درآمد!$F$13</f>
        <v>4.4038173814583292E-5</v>
      </c>
    </row>
    <row r="14" spans="1:23" ht="21.75" customHeight="1">
      <c r="A14" s="93" t="s">
        <v>259</v>
      </c>
      <c r="B14" s="93"/>
      <c r="D14" s="32">
        <v>0</v>
      </c>
      <c r="E14" s="30"/>
      <c r="F14" s="56">
        <v>0</v>
      </c>
      <c r="G14" s="30"/>
      <c r="H14" s="32">
        <v>0</v>
      </c>
      <c r="I14" s="30"/>
      <c r="J14" s="32">
        <f t="shared" si="0"/>
        <v>0</v>
      </c>
      <c r="K14" s="30"/>
      <c r="L14" s="22">
        <v>0</v>
      </c>
      <c r="M14" s="30"/>
      <c r="N14" s="32">
        <v>1066055735</v>
      </c>
      <c r="O14" s="30"/>
      <c r="P14" s="108">
        <v>0</v>
      </c>
      <c r="Q14" s="108"/>
      <c r="R14" s="30"/>
      <c r="S14" s="32">
        <v>30873263927</v>
      </c>
      <c r="T14" s="30"/>
      <c r="U14" s="32">
        <f t="shared" si="1"/>
        <v>31939319662</v>
      </c>
      <c r="V14" s="30"/>
      <c r="W14" s="42">
        <f>U14/درآمد!$F$13</f>
        <v>1.0592948446463528E-3</v>
      </c>
    </row>
    <row r="15" spans="1:23" ht="21.75" customHeight="1">
      <c r="A15" s="93" t="s">
        <v>24</v>
      </c>
      <c r="B15" s="93"/>
      <c r="D15" s="32">
        <v>0</v>
      </c>
      <c r="E15" s="30"/>
      <c r="F15" s="56">
        <v>67871268000</v>
      </c>
      <c r="G15" s="30"/>
      <c r="H15" s="32">
        <v>0</v>
      </c>
      <c r="I15" s="30"/>
      <c r="J15" s="32">
        <f t="shared" si="0"/>
        <v>67871268000</v>
      </c>
      <c r="K15" s="30"/>
      <c r="L15" s="22">
        <v>1.03</v>
      </c>
      <c r="M15" s="30"/>
      <c r="N15" s="32">
        <v>36480000000</v>
      </c>
      <c r="O15" s="30"/>
      <c r="P15" s="109">
        <v>206018546693</v>
      </c>
      <c r="Q15" s="109"/>
      <c r="R15" s="30"/>
      <c r="S15" s="32">
        <v>-3067</v>
      </c>
      <c r="T15" s="30"/>
      <c r="U15" s="32">
        <f t="shared" si="1"/>
        <v>242498543626</v>
      </c>
      <c r="V15" s="30"/>
      <c r="W15" s="42">
        <f>U15/درآمد!$F$13</f>
        <v>8.0426715351389275E-3</v>
      </c>
    </row>
    <row r="16" spans="1:23" ht="21.75" customHeight="1">
      <c r="A16" s="93" t="s">
        <v>260</v>
      </c>
      <c r="B16" s="93"/>
      <c r="D16" s="32">
        <v>0</v>
      </c>
      <c r="E16" s="30"/>
      <c r="F16" s="56">
        <v>0</v>
      </c>
      <c r="G16" s="30"/>
      <c r="H16" s="32">
        <v>0</v>
      </c>
      <c r="I16" s="30"/>
      <c r="J16" s="32">
        <f t="shared" si="0"/>
        <v>0</v>
      </c>
      <c r="K16" s="30"/>
      <c r="L16" s="22">
        <v>0</v>
      </c>
      <c r="M16" s="30"/>
      <c r="N16" s="32">
        <v>0</v>
      </c>
      <c r="O16" s="30"/>
      <c r="P16" s="108">
        <v>0</v>
      </c>
      <c r="Q16" s="108"/>
      <c r="R16" s="30"/>
      <c r="S16" s="32">
        <v>35276453410</v>
      </c>
      <c r="T16" s="30"/>
      <c r="U16" s="32">
        <f t="shared" si="1"/>
        <v>35276453410</v>
      </c>
      <c r="V16" s="30"/>
      <c r="W16" s="42">
        <f>U16/درآمد!$F$13</f>
        <v>1.1699737386416296E-3</v>
      </c>
    </row>
    <row r="17" spans="1:23" ht="21.75" customHeight="1">
      <c r="A17" s="93" t="s">
        <v>20</v>
      </c>
      <c r="B17" s="93"/>
      <c r="D17" s="32">
        <v>0</v>
      </c>
      <c r="E17" s="30"/>
      <c r="F17" s="56">
        <v>4938319760</v>
      </c>
      <c r="G17" s="30"/>
      <c r="H17" s="32">
        <v>0</v>
      </c>
      <c r="I17" s="30"/>
      <c r="J17" s="32">
        <f t="shared" si="0"/>
        <v>4938319760</v>
      </c>
      <c r="K17" s="30"/>
      <c r="L17" s="22">
        <v>0.08</v>
      </c>
      <c r="M17" s="30"/>
      <c r="N17" s="32">
        <v>3270462230</v>
      </c>
      <c r="O17" s="30"/>
      <c r="P17" s="108">
        <v>39929842636</v>
      </c>
      <c r="Q17" s="108"/>
      <c r="R17" s="30"/>
      <c r="S17" s="32">
        <v>-866</v>
      </c>
      <c r="T17" s="30"/>
      <c r="U17" s="32">
        <f t="shared" si="1"/>
        <v>43200304000</v>
      </c>
      <c r="V17" s="30"/>
      <c r="W17" s="42">
        <f>U17/درآمد!$F$13</f>
        <v>1.4327750183358058E-3</v>
      </c>
    </row>
    <row r="18" spans="1:23" ht="21.75" customHeight="1">
      <c r="A18" s="93" t="s">
        <v>262</v>
      </c>
      <c r="B18" s="93"/>
      <c r="D18" s="32">
        <v>0</v>
      </c>
      <c r="E18" s="30"/>
      <c r="F18" s="56">
        <v>0</v>
      </c>
      <c r="G18" s="30"/>
      <c r="H18" s="32">
        <v>0</v>
      </c>
      <c r="I18" s="30"/>
      <c r="J18" s="32">
        <f t="shared" ref="J18:J26" si="2">D18+F18+H18</f>
        <v>0</v>
      </c>
      <c r="K18" s="30"/>
      <c r="L18" s="22">
        <v>0</v>
      </c>
      <c r="M18" s="30"/>
      <c r="N18" s="32">
        <v>0</v>
      </c>
      <c r="O18" s="30"/>
      <c r="P18" s="108">
        <v>0</v>
      </c>
      <c r="Q18" s="108"/>
      <c r="R18" s="30"/>
      <c r="S18" s="32">
        <v>13498796491</v>
      </c>
      <c r="T18" s="30"/>
      <c r="U18" s="32">
        <f t="shared" si="1"/>
        <v>13498796491</v>
      </c>
      <c r="V18" s="30"/>
      <c r="W18" s="42">
        <f>U18/درآمد!$F$13</f>
        <v>4.4769912706873165E-4</v>
      </c>
    </row>
    <row r="19" spans="1:23" ht="21.75" customHeight="1">
      <c r="A19" s="93" t="s">
        <v>26</v>
      </c>
      <c r="B19" s="93"/>
      <c r="D19" s="32">
        <v>0</v>
      </c>
      <c r="E19" s="30"/>
      <c r="F19" s="56">
        <v>17994816450</v>
      </c>
      <c r="G19" s="30"/>
      <c r="H19" s="32">
        <v>0</v>
      </c>
      <c r="I19" s="30"/>
      <c r="J19" s="32">
        <f t="shared" si="2"/>
        <v>17994816450</v>
      </c>
      <c r="K19" s="30"/>
      <c r="L19" s="22">
        <v>0.27</v>
      </c>
      <c r="M19" s="30"/>
      <c r="N19" s="32">
        <v>23715000000</v>
      </c>
      <c r="O19" s="30"/>
      <c r="P19" s="108">
        <v>79669358300</v>
      </c>
      <c r="Q19" s="108"/>
      <c r="R19" s="30"/>
      <c r="S19" s="32">
        <v>0</v>
      </c>
      <c r="T19" s="30"/>
      <c r="U19" s="32">
        <f t="shared" si="1"/>
        <v>103384358300</v>
      </c>
      <c r="V19" s="30"/>
      <c r="W19" s="42">
        <f>U19/درآمد!$F$13</f>
        <v>3.4288306364445493E-3</v>
      </c>
    </row>
    <row r="20" spans="1:23" ht="21.75" customHeight="1">
      <c r="A20" s="93" t="s">
        <v>27</v>
      </c>
      <c r="B20" s="93"/>
      <c r="D20" s="32">
        <v>0</v>
      </c>
      <c r="E20" s="30"/>
      <c r="F20" s="56">
        <v>-59536200</v>
      </c>
      <c r="G20" s="30"/>
      <c r="H20" s="32">
        <v>0</v>
      </c>
      <c r="I20" s="30"/>
      <c r="J20" s="32">
        <f t="shared" si="2"/>
        <v>-59536200</v>
      </c>
      <c r="K20" s="30"/>
      <c r="L20" s="22">
        <v>0</v>
      </c>
      <c r="M20" s="30"/>
      <c r="N20" s="32">
        <v>8220000000</v>
      </c>
      <c r="O20" s="30"/>
      <c r="P20" s="108">
        <v>10097339520</v>
      </c>
      <c r="Q20" s="108"/>
      <c r="R20" s="30"/>
      <c r="S20" s="32">
        <v>0</v>
      </c>
      <c r="T20" s="30"/>
      <c r="U20" s="32">
        <f t="shared" si="1"/>
        <v>18317339520</v>
      </c>
      <c r="V20" s="30"/>
      <c r="W20" s="42">
        <f>U20/درآمد!$F$13</f>
        <v>6.0751022647042435E-4</v>
      </c>
    </row>
    <row r="21" spans="1:23" ht="21.75" customHeight="1">
      <c r="A21" s="93" t="s">
        <v>19</v>
      </c>
      <c r="B21" s="93"/>
      <c r="D21" s="32">
        <v>0</v>
      </c>
      <c r="E21" s="30"/>
      <c r="F21" s="56">
        <v>1706120485</v>
      </c>
      <c r="G21" s="30"/>
      <c r="H21" s="32">
        <v>0</v>
      </c>
      <c r="I21" s="30"/>
      <c r="J21" s="32">
        <f t="shared" si="2"/>
        <v>1706120485</v>
      </c>
      <c r="K21" s="30"/>
      <c r="L21" s="22">
        <v>0.03</v>
      </c>
      <c r="M21" s="30"/>
      <c r="N21" s="32">
        <v>967168989</v>
      </c>
      <c r="O21" s="30"/>
      <c r="P21" s="108">
        <v>52256063241</v>
      </c>
      <c r="Q21" s="108"/>
      <c r="R21" s="30"/>
      <c r="S21" s="32">
        <v>0</v>
      </c>
      <c r="T21" s="30"/>
      <c r="U21" s="32">
        <f t="shared" si="1"/>
        <v>53223232230</v>
      </c>
      <c r="V21" s="30"/>
      <c r="W21" s="42">
        <f>U21/درآمد!$F$13</f>
        <v>1.7651940026678771E-3</v>
      </c>
    </row>
    <row r="22" spans="1:23" ht="21.75" customHeight="1">
      <c r="A22" s="93" t="s">
        <v>23</v>
      </c>
      <c r="B22" s="93"/>
      <c r="D22" s="32">
        <v>0</v>
      </c>
      <c r="E22" s="30"/>
      <c r="F22" s="56">
        <v>52915774560</v>
      </c>
      <c r="G22" s="30"/>
      <c r="H22" s="32">
        <v>0</v>
      </c>
      <c r="I22" s="30"/>
      <c r="J22" s="32">
        <f t="shared" si="2"/>
        <v>52915774560</v>
      </c>
      <c r="K22" s="30"/>
      <c r="L22" s="22">
        <v>0.8</v>
      </c>
      <c r="M22" s="30"/>
      <c r="N22" s="32">
        <v>24017800000</v>
      </c>
      <c r="O22" s="30"/>
      <c r="P22" s="108">
        <v>155339868500</v>
      </c>
      <c r="Q22" s="108"/>
      <c r="R22" s="30"/>
      <c r="S22" s="32">
        <v>0</v>
      </c>
      <c r="T22" s="30"/>
      <c r="U22" s="32">
        <f t="shared" si="1"/>
        <v>179357668500</v>
      </c>
      <c r="V22" s="30"/>
      <c r="W22" s="42">
        <f>U22/درآمد!$F$13</f>
        <v>5.9485504262598446E-3</v>
      </c>
    </row>
    <row r="23" spans="1:23" ht="21.75" customHeight="1">
      <c r="A23" s="93" t="s">
        <v>28</v>
      </c>
      <c r="B23" s="93"/>
      <c r="D23" s="32">
        <v>26250000000</v>
      </c>
      <c r="E23" s="30"/>
      <c r="F23" s="56">
        <v>123723665625</v>
      </c>
      <c r="G23" s="30"/>
      <c r="H23" s="32">
        <v>0</v>
      </c>
      <c r="I23" s="30"/>
      <c r="J23" s="32">
        <f t="shared" si="2"/>
        <v>149973665625</v>
      </c>
      <c r="K23" s="30"/>
      <c r="L23" s="22">
        <v>2.2799999999999998</v>
      </c>
      <c r="M23" s="30"/>
      <c r="N23" s="32">
        <v>26250000000</v>
      </c>
      <c r="O23" s="30"/>
      <c r="P23" s="108">
        <v>90499111442</v>
      </c>
      <c r="Q23" s="108"/>
      <c r="R23" s="30"/>
      <c r="S23" s="32">
        <v>0</v>
      </c>
      <c r="T23" s="30"/>
      <c r="U23" s="32">
        <f t="shared" si="1"/>
        <v>116749111442</v>
      </c>
      <c r="V23" s="30"/>
      <c r="W23" s="42">
        <f>U23/درآمد!$F$13</f>
        <v>3.8720841012368939E-3</v>
      </c>
    </row>
    <row r="24" spans="1:23" ht="21.75" customHeight="1">
      <c r="A24" s="93" t="s">
        <v>31</v>
      </c>
      <c r="B24" s="93"/>
      <c r="D24" s="32">
        <v>3000000000</v>
      </c>
      <c r="E24" s="30"/>
      <c r="F24" s="56">
        <v>14983277000</v>
      </c>
      <c r="G24" s="30"/>
      <c r="H24" s="32">
        <v>0</v>
      </c>
      <c r="I24" s="30"/>
      <c r="J24" s="32">
        <f t="shared" si="2"/>
        <v>17983277000</v>
      </c>
      <c r="K24" s="30"/>
      <c r="L24" s="22">
        <v>0.27</v>
      </c>
      <c r="M24" s="30"/>
      <c r="N24" s="32">
        <v>3000000000</v>
      </c>
      <c r="O24" s="30"/>
      <c r="P24" s="108">
        <v>66416780508</v>
      </c>
      <c r="Q24" s="108"/>
      <c r="R24" s="30"/>
      <c r="S24" s="32">
        <v>0</v>
      </c>
      <c r="T24" s="30"/>
      <c r="U24" s="32">
        <f t="shared" si="1"/>
        <v>69416780508</v>
      </c>
      <c r="V24" s="30"/>
      <c r="W24" s="42">
        <f>U24/درآمد!$F$13</f>
        <v>2.3022668767599948E-3</v>
      </c>
    </row>
    <row r="25" spans="1:23" ht="21.75" customHeight="1">
      <c r="A25" s="93" t="s">
        <v>21</v>
      </c>
      <c r="B25" s="93"/>
      <c r="D25" s="32">
        <v>0</v>
      </c>
      <c r="E25" s="30"/>
      <c r="F25" s="56">
        <v>34578899749</v>
      </c>
      <c r="G25" s="30"/>
      <c r="H25" s="32">
        <v>0</v>
      </c>
      <c r="I25" s="30"/>
      <c r="J25" s="32">
        <f t="shared" si="2"/>
        <v>34578899749</v>
      </c>
      <c r="K25" s="30"/>
      <c r="L25" s="22">
        <v>0.53</v>
      </c>
      <c r="M25" s="30"/>
      <c r="N25" s="32">
        <v>5300000000</v>
      </c>
      <c r="O25" s="30"/>
      <c r="P25" s="108">
        <v>140371995846</v>
      </c>
      <c r="Q25" s="108"/>
      <c r="R25" s="30"/>
      <c r="S25" s="32">
        <v>0</v>
      </c>
      <c r="T25" s="30"/>
      <c r="U25" s="32">
        <f t="shared" si="1"/>
        <v>145671995846</v>
      </c>
      <c r="V25" s="30"/>
      <c r="W25" s="42">
        <f>U25/درآمد!$F$13</f>
        <v>4.8313362915054043E-3</v>
      </c>
    </row>
    <row r="26" spans="1:23" ht="21.75" customHeight="1">
      <c r="A26" s="96" t="s">
        <v>32</v>
      </c>
      <c r="B26" s="96"/>
      <c r="D26" s="33">
        <v>0</v>
      </c>
      <c r="E26" s="30"/>
      <c r="F26" s="73">
        <v>8353177168</v>
      </c>
      <c r="G26" s="30"/>
      <c r="H26" s="33">
        <v>0</v>
      </c>
      <c r="I26" s="30"/>
      <c r="J26" s="46">
        <f t="shared" si="2"/>
        <v>8353177168</v>
      </c>
      <c r="K26" s="30"/>
      <c r="L26" s="23">
        <v>0.13</v>
      </c>
      <c r="M26" s="30"/>
      <c r="N26" s="33">
        <v>0</v>
      </c>
      <c r="O26" s="30"/>
      <c r="P26" s="108">
        <v>9810334313</v>
      </c>
      <c r="Q26" s="108"/>
      <c r="R26" s="30"/>
      <c r="S26" s="33">
        <v>0</v>
      </c>
      <c r="T26" s="30"/>
      <c r="U26" s="46">
        <f t="shared" si="1"/>
        <v>9810334313</v>
      </c>
      <c r="V26" s="30"/>
      <c r="W26" s="53">
        <f>U26/درآمد!$F$13</f>
        <v>3.2536812530738115E-4</v>
      </c>
    </row>
    <row r="27" spans="1:23" ht="21.75" customHeight="1" thickBot="1">
      <c r="A27" s="104" t="s">
        <v>33</v>
      </c>
      <c r="B27" s="104"/>
      <c r="D27" s="34">
        <f>SUM(D9:D26)</f>
        <v>29250000000</v>
      </c>
      <c r="E27" s="30"/>
      <c r="F27" s="34">
        <f>SUM(F9:F26)</f>
        <v>297363925143</v>
      </c>
      <c r="G27" s="30"/>
      <c r="H27" s="34">
        <f>SUM(H9:H26)</f>
        <v>57270449435</v>
      </c>
      <c r="I27" s="30"/>
      <c r="J27" s="45">
        <f>SUM(J9:J26)</f>
        <v>383884374578</v>
      </c>
      <c r="K27" s="30"/>
      <c r="L27" s="80">
        <f>SUM(L9:L26)</f>
        <v>6.26</v>
      </c>
      <c r="M27" s="30"/>
      <c r="N27" s="34">
        <f>SUM(N9:N26)</f>
        <v>149772910229</v>
      </c>
      <c r="O27" s="30"/>
      <c r="P27" s="30"/>
      <c r="Q27" s="34">
        <f>SUM(P9:Q26)</f>
        <v>850409240999</v>
      </c>
      <c r="R27" s="30"/>
      <c r="S27" s="34">
        <f>SUM(S9:S26)</f>
        <v>145988136204</v>
      </c>
      <c r="T27" s="30"/>
      <c r="U27" s="45">
        <f>SUM(U9:U26)</f>
        <v>1146170287432</v>
      </c>
      <c r="V27" s="30"/>
      <c r="W27" s="82">
        <f>SUM(W9:W26)</f>
        <v>3.8013717556046357E-2</v>
      </c>
    </row>
    <row r="28" spans="1:23" ht="13.5" thickTop="1">
      <c r="F28" s="18"/>
      <c r="N28" s="18"/>
      <c r="Q28" s="18"/>
    </row>
    <row r="29" spans="1:23">
      <c r="D29" s="54"/>
      <c r="F29" s="18"/>
      <c r="H29" s="18"/>
      <c r="N29" s="54"/>
      <c r="Q29" s="54"/>
    </row>
    <row r="30" spans="1:23">
      <c r="N30" s="18"/>
      <c r="S30" s="18"/>
    </row>
    <row r="31" spans="1:23">
      <c r="H31" s="18"/>
      <c r="N31" s="18"/>
      <c r="S31" s="18"/>
    </row>
    <row r="32" spans="1:23">
      <c r="H32" s="18"/>
      <c r="N32" s="18"/>
    </row>
    <row r="33" spans="8:19">
      <c r="H33" s="18"/>
      <c r="N33" s="18"/>
      <c r="S33" s="18"/>
    </row>
    <row r="35" spans="8:19">
      <c r="N35" s="18"/>
      <c r="S35" s="18"/>
    </row>
    <row r="39" spans="8:19">
      <c r="S39" s="18"/>
    </row>
    <row r="42" spans="8:19">
      <c r="S42" s="18"/>
    </row>
  </sheetData>
  <mergeCells count="47">
    <mergeCell ref="A20:B20"/>
    <mergeCell ref="A21:B21"/>
    <mergeCell ref="A22:B22"/>
    <mergeCell ref="A26:B26"/>
    <mergeCell ref="A27:B27"/>
    <mergeCell ref="A23:B23"/>
    <mergeCell ref="A24:B24"/>
    <mergeCell ref="A25:B25"/>
    <mergeCell ref="A14:B14"/>
    <mergeCell ref="A18:B18"/>
    <mergeCell ref="A19:B19"/>
    <mergeCell ref="A15:B15"/>
    <mergeCell ref="A16:B16"/>
    <mergeCell ref="A17:B17"/>
    <mergeCell ref="A10:B10"/>
    <mergeCell ref="A11:B11"/>
    <mergeCell ref="J7:L7"/>
    <mergeCell ref="A12:B12"/>
    <mergeCell ref="A13:B13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  <mergeCell ref="P25:Q25"/>
    <mergeCell ref="P24:Q24"/>
    <mergeCell ref="P23:Q23"/>
    <mergeCell ref="P26:Q26"/>
    <mergeCell ref="P22:Q22"/>
    <mergeCell ref="P21:Q21"/>
    <mergeCell ref="P20:Q20"/>
    <mergeCell ref="P17:Q17"/>
    <mergeCell ref="P16:Q16"/>
    <mergeCell ref="P15:Q15"/>
    <mergeCell ref="P19:Q19"/>
    <mergeCell ref="P18:Q18"/>
    <mergeCell ref="P14:Q14"/>
    <mergeCell ref="P13:Q13"/>
    <mergeCell ref="P12:Q12"/>
    <mergeCell ref="P11:Q11"/>
    <mergeCell ref="P10:Q10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51"/>
  <sheetViews>
    <sheetView rightToLeft="1" workbookViewId="0">
      <selection activeCell="N55" sqref="N55"/>
    </sheetView>
  </sheetViews>
  <sheetFormatPr defaultRowHeight="12.75"/>
  <cols>
    <col min="1" max="1" width="12.85546875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8.42578125" bestFit="1" customWidth="1"/>
    <col min="7" max="7" width="1.28515625" customWidth="1"/>
    <col min="8" max="8" width="16" bestFit="1" customWidth="1"/>
    <col min="9" max="9" width="1.28515625" customWidth="1"/>
    <col min="10" max="10" width="17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7.7109375" bestFit="1" customWidth="1"/>
    <col min="18" max="18" width="1.28515625" customWidth="1"/>
    <col min="19" max="19" width="16.1406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23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</row>
    <row r="4" spans="1:23" ht="14.45" customHeight="1"/>
    <row r="5" spans="1:23" ht="14.45" customHeight="1">
      <c r="A5" s="1" t="s">
        <v>263</v>
      </c>
      <c r="B5" s="88" t="s">
        <v>264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</row>
    <row r="6" spans="1:23" ht="14.45" customHeight="1">
      <c r="D6" s="89" t="s">
        <v>250</v>
      </c>
      <c r="E6" s="89"/>
      <c r="F6" s="89"/>
      <c r="G6" s="89"/>
      <c r="H6" s="89"/>
      <c r="I6" s="89"/>
      <c r="J6" s="89"/>
      <c r="K6" s="89"/>
      <c r="L6" s="89"/>
      <c r="N6" s="89" t="s">
        <v>251</v>
      </c>
      <c r="O6" s="89"/>
      <c r="P6" s="89"/>
      <c r="Q6" s="89"/>
      <c r="R6" s="89"/>
      <c r="S6" s="89"/>
      <c r="T6" s="89"/>
      <c r="U6" s="89"/>
      <c r="V6" s="89"/>
      <c r="W6" s="89"/>
    </row>
    <row r="7" spans="1:23" ht="14.45" customHeight="1">
      <c r="D7" s="3"/>
      <c r="E7" s="3"/>
      <c r="F7" s="3"/>
      <c r="G7" s="3"/>
      <c r="H7" s="3"/>
      <c r="I7" s="3"/>
      <c r="J7" s="90" t="s">
        <v>33</v>
      </c>
      <c r="K7" s="90"/>
      <c r="L7" s="90"/>
      <c r="N7" s="3"/>
      <c r="O7" s="3"/>
      <c r="P7" s="3"/>
      <c r="Q7" s="3"/>
      <c r="R7" s="3"/>
      <c r="S7" s="3"/>
      <c r="T7" s="3"/>
      <c r="U7" s="90" t="s">
        <v>33</v>
      </c>
      <c r="V7" s="90"/>
      <c r="W7" s="90"/>
    </row>
    <row r="8" spans="1:23" ht="14.45" customHeight="1">
      <c r="A8" s="89" t="s">
        <v>61</v>
      </c>
      <c r="B8" s="89"/>
      <c r="D8" s="2" t="s">
        <v>265</v>
      </c>
      <c r="F8" s="2" t="s">
        <v>254</v>
      </c>
      <c r="H8" s="2" t="s">
        <v>255</v>
      </c>
      <c r="J8" s="4" t="s">
        <v>212</v>
      </c>
      <c r="K8" s="3"/>
      <c r="L8" s="4" t="s">
        <v>236</v>
      </c>
      <c r="N8" s="2" t="s">
        <v>265</v>
      </c>
      <c r="P8" s="89" t="s">
        <v>254</v>
      </c>
      <c r="Q8" s="89"/>
      <c r="S8" s="2" t="s">
        <v>255</v>
      </c>
      <c r="U8" s="44" t="s">
        <v>212</v>
      </c>
      <c r="V8" s="3"/>
      <c r="W8" s="44" t="s">
        <v>236</v>
      </c>
    </row>
    <row r="9" spans="1:23" ht="21.75" customHeight="1">
      <c r="A9" s="91" t="s">
        <v>88</v>
      </c>
      <c r="B9" s="91"/>
      <c r="D9" s="6">
        <v>0</v>
      </c>
      <c r="F9" s="6">
        <v>-18325778463</v>
      </c>
      <c r="H9" s="6">
        <v>23018085093</v>
      </c>
      <c r="J9" s="6">
        <v>4574647625</v>
      </c>
      <c r="L9" s="7">
        <v>7.0000000000000007E-2</v>
      </c>
      <c r="N9" s="6">
        <v>0</v>
      </c>
      <c r="P9" s="92">
        <v>827068437</v>
      </c>
      <c r="Q9" s="92"/>
      <c r="S9" s="6">
        <v>23018085093</v>
      </c>
      <c r="U9" s="9">
        <f>N9+P9+S9</f>
        <v>23845153530</v>
      </c>
      <c r="W9" s="49">
        <f>U9/درآمد!$F$13</f>
        <v>7.9084490438228983E-4</v>
      </c>
    </row>
    <row r="10" spans="1:23" ht="21.75" customHeight="1">
      <c r="A10" s="93" t="s">
        <v>80</v>
      </c>
      <c r="B10" s="93"/>
      <c r="D10" s="9">
        <v>0</v>
      </c>
      <c r="F10" s="9">
        <v>323603724517</v>
      </c>
      <c r="H10" s="9">
        <v>167535451178</v>
      </c>
      <c r="J10" s="9">
        <v>488939461967</v>
      </c>
      <c r="L10" s="10">
        <v>7.43</v>
      </c>
      <c r="N10" s="9">
        <v>0</v>
      </c>
      <c r="P10" s="94">
        <v>486193846818</v>
      </c>
      <c r="Q10" s="94"/>
      <c r="S10" s="9">
        <v>703916775603</v>
      </c>
      <c r="U10" s="9">
        <f t="shared" ref="U10:U46" si="0">N10+P10+S10</f>
        <v>1190110622421</v>
      </c>
      <c r="W10" s="49">
        <f>U10/درآمد!$F$13</f>
        <v>3.94710363348574E-2</v>
      </c>
    </row>
    <row r="11" spans="1:23" ht="21.75" customHeight="1">
      <c r="A11" s="93" t="s">
        <v>70</v>
      </c>
      <c r="B11" s="93"/>
      <c r="D11" s="9">
        <v>0</v>
      </c>
      <c r="F11" s="9">
        <v>-2549416240</v>
      </c>
      <c r="H11" s="9">
        <v>2584984646</v>
      </c>
      <c r="J11" s="9">
        <v>2550344560</v>
      </c>
      <c r="L11" s="10">
        <v>0.04</v>
      </c>
      <c r="N11" s="9">
        <v>0</v>
      </c>
      <c r="P11" s="94">
        <v>0</v>
      </c>
      <c r="Q11" s="94"/>
      <c r="S11" s="9">
        <v>2584984646</v>
      </c>
      <c r="U11" s="9">
        <f t="shared" si="0"/>
        <v>2584984646</v>
      </c>
      <c r="W11" s="49">
        <f>U11/درآمد!$F$13</f>
        <v>8.5733225941429168E-5</v>
      </c>
    </row>
    <row r="12" spans="1:23" ht="21.75" customHeight="1">
      <c r="A12" s="93" t="s">
        <v>89</v>
      </c>
      <c r="B12" s="93"/>
      <c r="D12" s="9">
        <v>0</v>
      </c>
      <c r="F12" s="9">
        <v>-6096617600</v>
      </c>
      <c r="H12" s="9">
        <v>7810872345</v>
      </c>
      <c r="J12" s="9">
        <v>7777470919</v>
      </c>
      <c r="L12" s="10">
        <v>0.12</v>
      </c>
      <c r="N12" s="9">
        <v>0</v>
      </c>
      <c r="P12" s="94">
        <v>0</v>
      </c>
      <c r="Q12" s="94"/>
      <c r="S12" s="9">
        <v>7810872345</v>
      </c>
      <c r="U12" s="9">
        <f t="shared" si="0"/>
        <v>7810872345</v>
      </c>
      <c r="W12" s="49">
        <f>U12/درآمد!$F$13</f>
        <v>2.5905425960257163E-4</v>
      </c>
    </row>
    <row r="13" spans="1:23" ht="21.75" customHeight="1">
      <c r="A13" s="93" t="s">
        <v>68</v>
      </c>
      <c r="B13" s="93"/>
      <c r="D13" s="9">
        <v>0</v>
      </c>
      <c r="F13" s="9">
        <v>90900000</v>
      </c>
      <c r="H13" s="9">
        <v>685013985</v>
      </c>
      <c r="J13" s="9">
        <v>637335245</v>
      </c>
      <c r="L13" s="10">
        <v>0.01</v>
      </c>
      <c r="N13" s="9">
        <v>0</v>
      </c>
      <c r="P13" s="94">
        <v>0</v>
      </c>
      <c r="Q13" s="94"/>
      <c r="S13" s="9">
        <v>685013985</v>
      </c>
      <c r="U13" s="9">
        <f t="shared" si="0"/>
        <v>685013985</v>
      </c>
      <c r="W13" s="49">
        <f>U13/درآمد!$F$13</f>
        <v>2.2719074498148401E-5</v>
      </c>
    </row>
    <row r="14" spans="1:23" ht="21.75" customHeight="1">
      <c r="A14" s="93" t="s">
        <v>266</v>
      </c>
      <c r="B14" s="93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94">
        <v>0</v>
      </c>
      <c r="Q14" s="94"/>
      <c r="S14" s="9">
        <v>26304424128</v>
      </c>
      <c r="U14" s="9">
        <f t="shared" si="0"/>
        <v>26304424128</v>
      </c>
      <c r="W14" s="49">
        <f>U14/درآمد!$F$13</f>
        <v>8.7240871643653279E-4</v>
      </c>
    </row>
    <row r="15" spans="1:23" ht="21.75" customHeight="1">
      <c r="A15" s="93" t="s">
        <v>267</v>
      </c>
      <c r="B15" s="93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94">
        <v>0</v>
      </c>
      <c r="Q15" s="94"/>
      <c r="S15" s="9">
        <v>4866800000</v>
      </c>
      <c r="U15" s="9">
        <f t="shared" si="0"/>
        <v>4866800000</v>
      </c>
      <c r="W15" s="49">
        <f>U15/درآمد!$F$13</f>
        <v>1.6141158310452398E-4</v>
      </c>
    </row>
    <row r="16" spans="1:23" ht="21.75" customHeight="1">
      <c r="A16" s="93" t="s">
        <v>71</v>
      </c>
      <c r="B16" s="93"/>
      <c r="D16" s="9">
        <v>0</v>
      </c>
      <c r="F16" s="9">
        <v>82032047814</v>
      </c>
      <c r="H16" s="9">
        <v>0</v>
      </c>
      <c r="J16" s="9">
        <v>82032047814</v>
      </c>
      <c r="L16" s="10">
        <v>1.25</v>
      </c>
      <c r="N16" s="9">
        <v>0</v>
      </c>
      <c r="P16" s="94">
        <v>102641459248</v>
      </c>
      <c r="Q16" s="94"/>
      <c r="S16" s="9">
        <v>527482269</v>
      </c>
      <c r="U16" s="9">
        <f t="shared" si="0"/>
        <v>103168941517</v>
      </c>
      <c r="W16" s="49">
        <f>U16/درآمد!$F$13</f>
        <v>3.4216861546554245E-3</v>
      </c>
    </row>
    <row r="17" spans="1:23" ht="21.75" customHeight="1">
      <c r="A17" s="93" t="s">
        <v>268</v>
      </c>
      <c r="B17" s="93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94">
        <v>0</v>
      </c>
      <c r="Q17" s="94"/>
      <c r="S17" s="9">
        <v>4488504133</v>
      </c>
      <c r="U17" s="9">
        <f t="shared" si="0"/>
        <v>4488504133</v>
      </c>
      <c r="W17" s="49">
        <f>U17/درآمد!$F$13</f>
        <v>1.4886507723323926E-4</v>
      </c>
    </row>
    <row r="18" spans="1:23" ht="21.75" customHeight="1">
      <c r="A18" s="93" t="s">
        <v>65</v>
      </c>
      <c r="B18" s="93"/>
      <c r="D18" s="9">
        <v>0</v>
      </c>
      <c r="F18" s="9">
        <v>100711704127</v>
      </c>
      <c r="H18" s="9">
        <v>0</v>
      </c>
      <c r="J18" s="9">
        <v>100711704127</v>
      </c>
      <c r="L18" s="10">
        <v>1.53</v>
      </c>
      <c r="N18" s="9">
        <v>0</v>
      </c>
      <c r="P18" s="94">
        <v>424925169293</v>
      </c>
      <c r="Q18" s="94"/>
      <c r="S18" s="9">
        <v>46926550471</v>
      </c>
      <c r="U18" s="9">
        <f t="shared" si="0"/>
        <v>471851719764</v>
      </c>
      <c r="W18" s="49">
        <f>U18/درآمد!$F$13</f>
        <v>1.5649365718274726E-2</v>
      </c>
    </row>
    <row r="19" spans="1:23" ht="21.75" customHeight="1">
      <c r="A19" s="93" t="s">
        <v>74</v>
      </c>
      <c r="B19" s="93"/>
      <c r="D19" s="9">
        <v>0</v>
      </c>
      <c r="F19" s="9">
        <v>19790226767</v>
      </c>
      <c r="H19" s="9">
        <v>0</v>
      </c>
      <c r="J19" s="9">
        <v>19790226767</v>
      </c>
      <c r="L19" s="10">
        <v>0.3</v>
      </c>
      <c r="N19" s="9">
        <v>0</v>
      </c>
      <c r="P19" s="94">
        <v>26391046204</v>
      </c>
      <c r="Q19" s="94"/>
      <c r="S19" s="9">
        <v>0</v>
      </c>
      <c r="U19" s="9">
        <f t="shared" si="0"/>
        <v>26391046204</v>
      </c>
      <c r="W19" s="49">
        <f>U19/درآمد!$F$13</f>
        <v>8.7528161164877904E-4</v>
      </c>
    </row>
    <row r="20" spans="1:23" ht="21.75" customHeight="1">
      <c r="A20" s="93" t="s">
        <v>92</v>
      </c>
      <c r="B20" s="93"/>
      <c r="D20" s="9">
        <v>0</v>
      </c>
      <c r="F20" s="9">
        <v>107171627013</v>
      </c>
      <c r="H20" s="9">
        <v>0</v>
      </c>
      <c r="J20" s="9">
        <v>107171627013</v>
      </c>
      <c r="L20" s="10">
        <v>1.63</v>
      </c>
      <c r="N20" s="9">
        <v>0</v>
      </c>
      <c r="P20" s="94">
        <v>266156508816</v>
      </c>
      <c r="Q20" s="94"/>
      <c r="S20" s="9">
        <v>0</v>
      </c>
      <c r="U20" s="9">
        <f t="shared" si="0"/>
        <v>266156508816</v>
      </c>
      <c r="W20" s="49">
        <f>U20/درآمد!$F$13</f>
        <v>8.8273081781794511E-3</v>
      </c>
    </row>
    <row r="21" spans="1:23" ht="21.75" customHeight="1">
      <c r="A21" s="93" t="s">
        <v>69</v>
      </c>
      <c r="B21" s="93"/>
      <c r="D21" s="9">
        <v>0</v>
      </c>
      <c r="F21" s="9">
        <v>32146180340</v>
      </c>
      <c r="H21" s="9">
        <v>0</v>
      </c>
      <c r="J21" s="9">
        <v>32146180340</v>
      </c>
      <c r="L21" s="10">
        <v>0.49</v>
      </c>
      <c r="N21" s="9">
        <v>0</v>
      </c>
      <c r="P21" s="94">
        <v>111798426542</v>
      </c>
      <c r="Q21" s="94"/>
      <c r="S21" s="9">
        <v>0</v>
      </c>
      <c r="U21" s="9">
        <f t="shared" si="0"/>
        <v>111798426542</v>
      </c>
      <c r="W21" s="49">
        <f>U21/درآمد!$F$13</f>
        <v>3.7078904037024436E-3</v>
      </c>
    </row>
    <row r="22" spans="1:23" ht="21.75" customHeight="1">
      <c r="A22" s="93" t="s">
        <v>93</v>
      </c>
      <c r="B22" s="93"/>
      <c r="D22" s="9">
        <v>0</v>
      </c>
      <c r="F22" s="9">
        <v>38082207289</v>
      </c>
      <c r="H22" s="9">
        <v>0</v>
      </c>
      <c r="J22" s="9">
        <v>38082227289</v>
      </c>
      <c r="L22" s="10">
        <v>0.57999999999999996</v>
      </c>
      <c r="N22" s="9">
        <v>0</v>
      </c>
      <c r="P22" s="94">
        <v>153534652341</v>
      </c>
      <c r="Q22" s="94"/>
      <c r="S22" s="9">
        <v>0</v>
      </c>
      <c r="U22" s="9">
        <f t="shared" si="0"/>
        <v>153534652341</v>
      </c>
      <c r="W22" s="49">
        <f>U22/درآمد!$F$13</f>
        <v>5.0921080167180728E-3</v>
      </c>
    </row>
    <row r="23" spans="1:23" ht="21.75" customHeight="1">
      <c r="A23" s="93" t="s">
        <v>90</v>
      </c>
      <c r="B23" s="93"/>
      <c r="D23" s="9">
        <v>0</v>
      </c>
      <c r="F23" s="9">
        <v>96878600000</v>
      </c>
      <c r="H23" s="9">
        <v>0</v>
      </c>
      <c r="J23" s="9">
        <v>96878600000</v>
      </c>
      <c r="L23" s="10">
        <v>1.47</v>
      </c>
      <c r="N23" s="9">
        <v>0</v>
      </c>
      <c r="P23" s="94">
        <v>407652700000</v>
      </c>
      <c r="Q23" s="94"/>
      <c r="S23" s="9">
        <v>0</v>
      </c>
      <c r="U23" s="9">
        <f t="shared" si="0"/>
        <v>407652700000</v>
      </c>
      <c r="W23" s="49">
        <f>U23/درآمد!$F$13</f>
        <v>1.3520150337764769E-2</v>
      </c>
    </row>
    <row r="24" spans="1:23" ht="21.75" customHeight="1">
      <c r="A24" s="93" t="s">
        <v>79</v>
      </c>
      <c r="B24" s="93"/>
      <c r="D24" s="9">
        <v>0</v>
      </c>
      <c r="F24" s="9">
        <v>197899950741</v>
      </c>
      <c r="H24" s="9">
        <v>0</v>
      </c>
      <c r="J24" s="9">
        <v>197899950741</v>
      </c>
      <c r="L24" s="10">
        <v>3.01</v>
      </c>
      <c r="N24" s="9">
        <v>0</v>
      </c>
      <c r="P24" s="94">
        <v>289573582554</v>
      </c>
      <c r="Q24" s="94"/>
      <c r="S24" s="9">
        <v>0</v>
      </c>
      <c r="U24" s="9">
        <f t="shared" si="0"/>
        <v>289573582554</v>
      </c>
      <c r="W24" s="49">
        <f>U24/درآمد!$F$13</f>
        <v>9.6039554502526728E-3</v>
      </c>
    </row>
    <row r="25" spans="1:23" ht="21.75" customHeight="1">
      <c r="A25" s="93" t="s">
        <v>84</v>
      </c>
      <c r="B25" s="93"/>
      <c r="D25" s="9">
        <v>0</v>
      </c>
      <c r="F25" s="9">
        <v>19015619251</v>
      </c>
      <c r="H25" s="9">
        <v>0</v>
      </c>
      <c r="J25" s="9">
        <v>19015619251</v>
      </c>
      <c r="L25" s="10">
        <v>0.28999999999999998</v>
      </c>
      <c r="N25" s="9">
        <v>0</v>
      </c>
      <c r="P25" s="94">
        <v>72334766504</v>
      </c>
      <c r="Q25" s="94"/>
      <c r="S25" s="9">
        <v>0</v>
      </c>
      <c r="U25" s="9">
        <f t="shared" si="0"/>
        <v>72334766504</v>
      </c>
      <c r="W25" s="49">
        <f>U25/درآمد!$F$13</f>
        <v>2.3990443771896796E-3</v>
      </c>
    </row>
    <row r="26" spans="1:23" ht="21.75" customHeight="1">
      <c r="A26" s="93" t="s">
        <v>72</v>
      </c>
      <c r="B26" s="93"/>
      <c r="D26" s="9">
        <v>0</v>
      </c>
      <c r="F26" s="9">
        <v>7707232500</v>
      </c>
      <c r="H26" s="9">
        <v>0</v>
      </c>
      <c r="J26" s="9">
        <v>7707232500</v>
      </c>
      <c r="L26" s="10">
        <v>0.12</v>
      </c>
      <c r="N26" s="9">
        <v>0</v>
      </c>
      <c r="P26" s="94">
        <v>7322032875</v>
      </c>
      <c r="Q26" s="94"/>
      <c r="S26" s="9">
        <v>0</v>
      </c>
      <c r="U26" s="9">
        <f t="shared" si="0"/>
        <v>7322032875</v>
      </c>
      <c r="W26" s="49">
        <f>U26/درآمد!$F$13</f>
        <v>2.4284148062322659E-4</v>
      </c>
    </row>
    <row r="27" spans="1:23" ht="21.75" customHeight="1">
      <c r="A27" s="93" t="s">
        <v>269</v>
      </c>
      <c r="B27" s="93"/>
      <c r="D27" s="9">
        <v>0</v>
      </c>
      <c r="F27" s="9">
        <v>4397560000</v>
      </c>
      <c r="H27" s="9">
        <v>0</v>
      </c>
      <c r="J27" s="9">
        <v>4397560000</v>
      </c>
      <c r="L27" s="10">
        <v>7.0000000000000007E-2</v>
      </c>
      <c r="N27" s="9">
        <v>0</v>
      </c>
      <c r="P27" s="94">
        <v>19004530000</v>
      </c>
      <c r="Q27" s="94"/>
      <c r="S27" s="9">
        <v>0</v>
      </c>
      <c r="U27" s="9">
        <f t="shared" si="0"/>
        <v>19004530000</v>
      </c>
      <c r="W27" s="49">
        <f>U27/درآمد!$F$13</f>
        <v>6.3030148628614676E-4</v>
      </c>
    </row>
    <row r="28" spans="1:23" ht="21.75" customHeight="1">
      <c r="A28" s="93" t="s">
        <v>81</v>
      </c>
      <c r="B28" s="93"/>
      <c r="D28" s="9">
        <v>0</v>
      </c>
      <c r="F28" s="9">
        <v>244341228252</v>
      </c>
      <c r="H28" s="9">
        <v>0</v>
      </c>
      <c r="J28" s="9">
        <v>244341228252</v>
      </c>
      <c r="L28" s="10">
        <v>3.71</v>
      </c>
      <c r="N28" s="9">
        <v>0</v>
      </c>
      <c r="P28" s="94">
        <v>252181117973</v>
      </c>
      <c r="Q28" s="94"/>
      <c r="S28" s="9">
        <v>0</v>
      </c>
      <c r="U28" s="9">
        <f t="shared" si="0"/>
        <v>252181117973</v>
      </c>
      <c r="W28" s="49">
        <f>U28/درآمد!$F$13</f>
        <v>8.3638023919393959E-3</v>
      </c>
    </row>
    <row r="29" spans="1:23" ht="21.75" customHeight="1">
      <c r="A29" s="93" t="s">
        <v>91</v>
      </c>
      <c r="B29" s="93"/>
      <c r="D29" s="9">
        <v>0</v>
      </c>
      <c r="F29" s="9">
        <v>55569195208</v>
      </c>
      <c r="H29" s="9">
        <v>0</v>
      </c>
      <c r="J29" s="9">
        <v>55569215208</v>
      </c>
      <c r="L29" s="10">
        <v>0.84</v>
      </c>
      <c r="N29" s="9">
        <v>20737178512</v>
      </c>
      <c r="P29" s="94">
        <v>227916758122</v>
      </c>
      <c r="Q29" s="94"/>
      <c r="S29" s="9">
        <v>0</v>
      </c>
      <c r="U29" s="9">
        <f t="shared" si="0"/>
        <v>248653936634</v>
      </c>
      <c r="W29" s="49">
        <f>U29/درآمد!$F$13</f>
        <v>8.2468204070982841E-3</v>
      </c>
    </row>
    <row r="30" spans="1:23" ht="21.75" customHeight="1">
      <c r="A30" s="93" t="s">
        <v>64</v>
      </c>
      <c r="B30" s="93"/>
      <c r="D30" s="9">
        <v>0</v>
      </c>
      <c r="F30" s="9">
        <v>-8178346440</v>
      </c>
      <c r="H30" s="9">
        <v>0</v>
      </c>
      <c r="J30" s="9">
        <v>-8178346439</v>
      </c>
      <c r="L30" s="10">
        <v>-0.12</v>
      </c>
      <c r="N30" s="9">
        <v>0</v>
      </c>
      <c r="P30" s="94">
        <v>140546398080</v>
      </c>
      <c r="Q30" s="94"/>
      <c r="S30" s="9">
        <v>0</v>
      </c>
      <c r="U30" s="9">
        <f t="shared" si="0"/>
        <v>140546398080</v>
      </c>
      <c r="W30" s="49">
        <f>U30/درآمد!$F$13</f>
        <v>4.6613414592199037E-3</v>
      </c>
    </row>
    <row r="31" spans="1:23" ht="21.75" customHeight="1">
      <c r="A31" s="93" t="s">
        <v>76</v>
      </c>
      <c r="B31" s="93"/>
      <c r="D31" s="9">
        <v>0</v>
      </c>
      <c r="F31" s="9">
        <v>7596208444</v>
      </c>
      <c r="H31" s="9">
        <v>0</v>
      </c>
      <c r="J31" s="9">
        <v>7596208444</v>
      </c>
      <c r="L31" s="10">
        <v>0.12</v>
      </c>
      <c r="N31" s="9">
        <v>0</v>
      </c>
      <c r="P31" s="94">
        <v>18918636825</v>
      </c>
      <c r="Q31" s="94"/>
      <c r="S31" s="9">
        <v>0</v>
      </c>
      <c r="U31" s="9">
        <f t="shared" si="0"/>
        <v>18918636825</v>
      </c>
      <c r="W31" s="49">
        <f>U31/درآمد!$F$13</f>
        <v>6.2745276569877437E-4</v>
      </c>
    </row>
    <row r="32" spans="1:23" ht="21.75" customHeight="1">
      <c r="A32" s="93" t="s">
        <v>82</v>
      </c>
      <c r="B32" s="93"/>
      <c r="D32" s="9">
        <v>0</v>
      </c>
      <c r="F32" s="9">
        <v>67470410315</v>
      </c>
      <c r="H32" s="9">
        <v>0</v>
      </c>
      <c r="J32" s="9">
        <v>67470410315</v>
      </c>
      <c r="L32" s="10">
        <v>1.03</v>
      </c>
      <c r="N32" s="9">
        <v>0</v>
      </c>
      <c r="P32" s="94">
        <v>133600023854</v>
      </c>
      <c r="Q32" s="94"/>
      <c r="S32" s="9">
        <v>0</v>
      </c>
      <c r="U32" s="9">
        <f t="shared" si="0"/>
        <v>133600023854</v>
      </c>
      <c r="W32" s="49">
        <f>U32/درآمد!$F$13</f>
        <v>4.4309590188781759E-3</v>
      </c>
    </row>
    <row r="33" spans="1:23" ht="21.75" customHeight="1">
      <c r="A33" s="93" t="s">
        <v>77</v>
      </c>
      <c r="B33" s="93"/>
      <c r="D33" s="9">
        <v>0</v>
      </c>
      <c r="F33" s="9">
        <v>18117148019</v>
      </c>
      <c r="H33" s="9">
        <v>0</v>
      </c>
      <c r="J33" s="9">
        <v>18117148019</v>
      </c>
      <c r="L33" s="10">
        <v>0.28000000000000003</v>
      </c>
      <c r="N33" s="9">
        <v>0</v>
      </c>
      <c r="P33" s="94">
        <v>63820712357</v>
      </c>
      <c r="Q33" s="94"/>
      <c r="S33" s="9">
        <v>0</v>
      </c>
      <c r="U33" s="9">
        <f t="shared" si="0"/>
        <v>63820712357</v>
      </c>
      <c r="W33" s="49">
        <f>U33/درآمد!$F$13</f>
        <v>2.1166684919047066E-3</v>
      </c>
    </row>
    <row r="34" spans="1:23" ht="21.75" customHeight="1">
      <c r="A34" s="93" t="s">
        <v>87</v>
      </c>
      <c r="B34" s="93"/>
      <c r="D34" s="9">
        <v>0</v>
      </c>
      <c r="F34" s="9">
        <v>28943277000</v>
      </c>
      <c r="H34" s="9">
        <v>0</v>
      </c>
      <c r="J34" s="9">
        <v>28943277000</v>
      </c>
      <c r="L34" s="10">
        <v>0.44</v>
      </c>
      <c r="N34" s="9">
        <v>0</v>
      </c>
      <c r="P34" s="94">
        <v>138690277000</v>
      </c>
      <c r="Q34" s="94"/>
      <c r="S34" s="9">
        <v>0</v>
      </c>
      <c r="U34" s="9">
        <f t="shared" si="0"/>
        <v>138690277000</v>
      </c>
      <c r="W34" s="49">
        <f>U34/درآمد!$F$13</f>
        <v>4.5997816166217943E-3</v>
      </c>
    </row>
    <row r="35" spans="1:23" ht="21.75" customHeight="1">
      <c r="A35" s="93" t="s">
        <v>95</v>
      </c>
      <c r="B35" s="93"/>
      <c r="D35" s="9">
        <v>0</v>
      </c>
      <c r="F35" s="9">
        <v>-2600766000</v>
      </c>
      <c r="H35" s="9">
        <v>0</v>
      </c>
      <c r="J35" s="9">
        <v>-2600765999</v>
      </c>
      <c r="L35" s="10">
        <v>-0.04</v>
      </c>
      <c r="N35" s="9">
        <v>0</v>
      </c>
      <c r="P35" s="94">
        <v>-2600766000</v>
      </c>
      <c r="Q35" s="94"/>
      <c r="S35" s="9">
        <v>0</v>
      </c>
      <c r="U35" s="9">
        <f t="shared" si="0"/>
        <v>-2600766000</v>
      </c>
      <c r="W35" s="49">
        <f>U35/درآمد!$F$13</f>
        <v>-8.6256628039866121E-5</v>
      </c>
    </row>
    <row r="36" spans="1:23" ht="21.75" customHeight="1">
      <c r="A36" s="93" t="s">
        <v>83</v>
      </c>
      <c r="B36" s="93"/>
      <c r="D36" s="9">
        <v>0</v>
      </c>
      <c r="F36" s="74">
        <v>15309706500</v>
      </c>
      <c r="H36" s="9">
        <v>0</v>
      </c>
      <c r="J36" s="9">
        <v>15309706500</v>
      </c>
      <c r="L36" s="10">
        <v>0.23</v>
      </c>
      <c r="N36" s="9">
        <v>0</v>
      </c>
      <c r="P36" s="94">
        <v>46188521500</v>
      </c>
      <c r="Q36" s="94"/>
      <c r="S36" s="9">
        <v>0</v>
      </c>
      <c r="U36" s="9">
        <f t="shared" si="0"/>
        <v>46188521500</v>
      </c>
      <c r="W36" s="49">
        <f>U36/درآمد!$F$13</f>
        <v>1.5318818066434501E-3</v>
      </c>
    </row>
    <row r="37" spans="1:23" ht="21.75" customHeight="1">
      <c r="A37" s="93" t="s">
        <v>85</v>
      </c>
      <c r="B37" s="93"/>
      <c r="D37" s="9">
        <v>0</v>
      </c>
      <c r="F37" s="9">
        <v>11478538500</v>
      </c>
      <c r="H37" s="9">
        <v>0</v>
      </c>
      <c r="J37" s="9">
        <v>11478538500</v>
      </c>
      <c r="L37" s="10">
        <v>0.17</v>
      </c>
      <c r="N37" s="9">
        <v>0</v>
      </c>
      <c r="P37" s="94">
        <v>43409927000</v>
      </c>
      <c r="Q37" s="94"/>
      <c r="S37" s="9">
        <v>0</v>
      </c>
      <c r="U37" s="9">
        <f t="shared" si="0"/>
        <v>43409927000</v>
      </c>
      <c r="W37" s="49">
        <f>U37/درآمد!$F$13</f>
        <v>1.4397273443580627E-3</v>
      </c>
    </row>
    <row r="38" spans="1:23" ht="21.75" customHeight="1">
      <c r="A38" s="93" t="s">
        <v>86</v>
      </c>
      <c r="B38" s="93"/>
      <c r="D38" s="9">
        <v>0</v>
      </c>
      <c r="F38" s="9">
        <v>7125742378</v>
      </c>
      <c r="H38" s="9">
        <v>0</v>
      </c>
      <c r="J38" s="9">
        <v>7125742378</v>
      </c>
      <c r="L38" s="10">
        <v>0.11</v>
      </c>
      <c r="N38" s="9">
        <v>0</v>
      </c>
      <c r="P38" s="94">
        <v>45014347547</v>
      </c>
      <c r="Q38" s="94"/>
      <c r="S38" s="9">
        <v>0</v>
      </c>
      <c r="U38" s="9">
        <f t="shared" si="0"/>
        <v>45014347547</v>
      </c>
      <c r="W38" s="49">
        <f>U38/درآمد!$F$13</f>
        <v>1.4929393235757614E-3</v>
      </c>
    </row>
    <row r="39" spans="1:23" ht="21.75" customHeight="1">
      <c r="A39" s="93" t="s">
        <v>73</v>
      </c>
      <c r="B39" s="93"/>
      <c r="D39" s="9">
        <v>0</v>
      </c>
      <c r="F39" s="9">
        <v>18806645000</v>
      </c>
      <c r="H39" s="9">
        <v>0</v>
      </c>
      <c r="J39" s="9">
        <v>18806645000</v>
      </c>
      <c r="L39" s="10">
        <v>0.28999999999999998</v>
      </c>
      <c r="N39" s="9">
        <v>0</v>
      </c>
      <c r="P39" s="94">
        <v>48872334500</v>
      </c>
      <c r="Q39" s="94"/>
      <c r="S39" s="9">
        <v>0</v>
      </c>
      <c r="U39" s="9">
        <f t="shared" si="0"/>
        <v>48872334500</v>
      </c>
      <c r="W39" s="49">
        <f>U39/درآمد!$F$13</f>
        <v>1.6208927594433395E-3</v>
      </c>
    </row>
    <row r="40" spans="1:23" ht="21.75" customHeight="1">
      <c r="A40" s="93" t="s">
        <v>75</v>
      </c>
      <c r="B40" s="93"/>
      <c r="D40" s="9">
        <v>0</v>
      </c>
      <c r="F40" s="9">
        <v>49547777400</v>
      </c>
      <c r="H40" s="9">
        <v>0</v>
      </c>
      <c r="J40" s="9">
        <v>49547777400</v>
      </c>
      <c r="L40" s="10">
        <v>0.75</v>
      </c>
      <c r="N40" s="9">
        <v>0</v>
      </c>
      <c r="P40" s="94">
        <v>90589890750</v>
      </c>
      <c r="Q40" s="94"/>
      <c r="S40" s="9">
        <v>0</v>
      </c>
      <c r="U40" s="9">
        <f t="shared" si="0"/>
        <v>90589890750</v>
      </c>
      <c r="W40" s="49">
        <f>U40/درآمد!$F$13</f>
        <v>3.0044911809039561E-3</v>
      </c>
    </row>
    <row r="41" spans="1:23" ht="21.75" customHeight="1">
      <c r="A41" s="93" t="s">
        <v>67</v>
      </c>
      <c r="B41" s="93"/>
      <c r="D41" s="9">
        <v>0</v>
      </c>
      <c r="F41" s="9">
        <v>-1895630000</v>
      </c>
      <c r="H41" s="9">
        <v>0</v>
      </c>
      <c r="J41" s="9">
        <v>-1895629999</v>
      </c>
      <c r="L41" s="10">
        <v>-0.03</v>
      </c>
      <c r="N41" s="9">
        <v>0</v>
      </c>
      <c r="P41" s="94">
        <v>-2122880000</v>
      </c>
      <c r="Q41" s="94"/>
      <c r="S41" s="9">
        <v>0</v>
      </c>
      <c r="U41" s="9">
        <f t="shared" si="0"/>
        <v>-2122880000</v>
      </c>
      <c r="W41" s="49">
        <f>U41/درآمد!$F$13</f>
        <v>-7.0407130258266594E-5</v>
      </c>
    </row>
    <row r="42" spans="1:23" ht="21.75" customHeight="1">
      <c r="A42" s="93" t="s">
        <v>96</v>
      </c>
      <c r="B42" s="93"/>
      <c r="D42" s="9">
        <v>0</v>
      </c>
      <c r="F42" s="9">
        <v>-2709630347</v>
      </c>
      <c r="H42" s="9">
        <v>0</v>
      </c>
      <c r="J42" s="9">
        <v>-2709630346</v>
      </c>
      <c r="L42" s="10">
        <v>-0.04</v>
      </c>
      <c r="N42" s="9">
        <v>0</v>
      </c>
      <c r="P42" s="94">
        <v>-2709630347</v>
      </c>
      <c r="Q42" s="94"/>
      <c r="S42" s="9">
        <v>0</v>
      </c>
      <c r="U42" s="9">
        <f t="shared" si="0"/>
        <v>-2709630347</v>
      </c>
      <c r="W42" s="49">
        <f>U42/درآمد!$F$13</f>
        <v>-8.9867207186925831E-5</v>
      </c>
    </row>
    <row r="43" spans="1:23" ht="21.75" customHeight="1">
      <c r="A43" s="93" t="s">
        <v>78</v>
      </c>
      <c r="B43" s="93"/>
      <c r="D43" s="9">
        <v>0</v>
      </c>
      <c r="F43" s="9">
        <v>598620000</v>
      </c>
      <c r="H43" s="9">
        <v>0</v>
      </c>
      <c r="J43" s="9">
        <v>598620000</v>
      </c>
      <c r="L43" s="10">
        <v>0.01</v>
      </c>
      <c r="N43" s="9">
        <v>0</v>
      </c>
      <c r="P43" s="94">
        <v>371370000</v>
      </c>
      <c r="Q43" s="94"/>
      <c r="S43" s="9">
        <v>0</v>
      </c>
      <c r="U43" s="9">
        <f t="shared" si="0"/>
        <v>371370000</v>
      </c>
      <c r="W43" s="49">
        <f>U43/درآمد!$F$13</f>
        <v>1.2316803570626915E-5</v>
      </c>
    </row>
    <row r="44" spans="1:23" ht="21.75" customHeight="1">
      <c r="A44" s="93" t="s">
        <v>66</v>
      </c>
      <c r="B44" s="93"/>
      <c r="D44" s="9">
        <v>0</v>
      </c>
      <c r="F44" s="9">
        <v>798160000</v>
      </c>
      <c r="H44" s="9">
        <v>0</v>
      </c>
      <c r="J44" s="9">
        <v>798160000</v>
      </c>
      <c r="L44" s="10">
        <v>0.01</v>
      </c>
      <c r="N44" s="9">
        <v>0</v>
      </c>
      <c r="P44" s="94">
        <v>570910000</v>
      </c>
      <c r="Q44" s="94"/>
      <c r="S44" s="9">
        <v>0</v>
      </c>
      <c r="U44" s="9">
        <f t="shared" si="0"/>
        <v>570910000</v>
      </c>
      <c r="W44" s="49">
        <f>U44/درآمد!$F$13</f>
        <v>1.8934718276938397E-5</v>
      </c>
    </row>
    <row r="45" spans="1:23" ht="21.75" customHeight="1">
      <c r="A45" s="93" t="s">
        <v>98</v>
      </c>
      <c r="B45" s="93"/>
      <c r="D45" s="9">
        <v>0</v>
      </c>
      <c r="F45" s="9">
        <v>-454500000</v>
      </c>
      <c r="H45" s="9">
        <v>0</v>
      </c>
      <c r="J45" s="9">
        <v>-454499999</v>
      </c>
      <c r="L45" s="10">
        <v>-0.01</v>
      </c>
      <c r="N45" s="9">
        <v>0</v>
      </c>
      <c r="P45" s="94">
        <v>-454500000</v>
      </c>
      <c r="Q45" s="94"/>
      <c r="S45" s="9">
        <v>0</v>
      </c>
      <c r="U45" s="9">
        <f t="shared" si="0"/>
        <v>-454500000</v>
      </c>
      <c r="W45" s="49">
        <f>U45/درآمد!$F$13</f>
        <v>-1.5073881096615054E-5</v>
      </c>
    </row>
    <row r="46" spans="1:23" ht="21.75" customHeight="1">
      <c r="A46" s="96" t="s">
        <v>97</v>
      </c>
      <c r="B46" s="96"/>
      <c r="D46" s="12">
        <v>0</v>
      </c>
      <c r="F46" s="12">
        <v>-227250000</v>
      </c>
      <c r="H46" s="12">
        <v>0</v>
      </c>
      <c r="J46" s="12">
        <v>-227249999</v>
      </c>
      <c r="L46" s="13">
        <v>0</v>
      </c>
      <c r="N46" s="12">
        <v>0</v>
      </c>
      <c r="P46" s="94">
        <v>-227250000</v>
      </c>
      <c r="Q46" s="103"/>
      <c r="S46" s="12">
        <v>0</v>
      </c>
      <c r="U46" s="58">
        <f t="shared" si="0"/>
        <v>-227250000</v>
      </c>
      <c r="W46" s="50">
        <f>U46/درآمد!$F$13</f>
        <v>-7.5369405483075271E-6</v>
      </c>
    </row>
    <row r="47" spans="1:23" ht="21.75" customHeight="1">
      <c r="A47" s="104" t="s">
        <v>33</v>
      </c>
      <c r="B47" s="104"/>
      <c r="D47" s="15">
        <v>0</v>
      </c>
      <c r="F47" s="15">
        <f>SUM(F9:F46)</f>
        <v>1512192302285</v>
      </c>
      <c r="H47" s="15">
        <f>SUM(H9:H46)</f>
        <v>201634407247</v>
      </c>
      <c r="J47" s="15">
        <f>SUM(J9:J46)</f>
        <v>1719948790393</v>
      </c>
      <c r="L47" s="81">
        <f>SUM(L9:L46)</f>
        <v>26.160000000000007</v>
      </c>
      <c r="N47" s="15">
        <f>SUM(N9:N46)</f>
        <v>20737178512</v>
      </c>
      <c r="Q47" s="15">
        <f>SUM(P9:Q46)</f>
        <v>3610931988793</v>
      </c>
      <c r="S47" s="15">
        <f>SUM(S9:S46)</f>
        <v>821129492673</v>
      </c>
      <c r="U47" s="57">
        <f>SUM(U9:U46)</f>
        <v>4452798659978</v>
      </c>
      <c r="W47" s="51">
        <f>SUM(W9:W46)</f>
        <v>0.14768087469235472</v>
      </c>
    </row>
    <row r="48" spans="1:23">
      <c r="Q48" s="18"/>
    </row>
    <row r="49" spans="6:19">
      <c r="F49" s="24"/>
      <c r="Q49" s="18"/>
      <c r="S49" s="18"/>
    </row>
    <row r="51" spans="6:19">
      <c r="F51" s="39"/>
    </row>
  </sheetData>
  <mergeCells count="87">
    <mergeCell ref="A46:B46"/>
    <mergeCell ref="P46:Q46"/>
    <mergeCell ref="A47:B47"/>
    <mergeCell ref="A43:B43"/>
    <mergeCell ref="P43:Q43"/>
    <mergeCell ref="A44:B44"/>
    <mergeCell ref="P44:Q44"/>
    <mergeCell ref="A45:B45"/>
    <mergeCell ref="P45:Q45"/>
    <mergeCell ref="A40:B40"/>
    <mergeCell ref="P40:Q40"/>
    <mergeCell ref="A41:B41"/>
    <mergeCell ref="P41:Q41"/>
    <mergeCell ref="A42:B42"/>
    <mergeCell ref="P42:Q42"/>
    <mergeCell ref="A37:B37"/>
    <mergeCell ref="P37:Q37"/>
    <mergeCell ref="A38:B38"/>
    <mergeCell ref="P38:Q38"/>
    <mergeCell ref="A39:B39"/>
    <mergeCell ref="P39:Q39"/>
    <mergeCell ref="A34:B34"/>
    <mergeCell ref="P34:Q34"/>
    <mergeCell ref="A35:B35"/>
    <mergeCell ref="P35:Q35"/>
    <mergeCell ref="A36:B36"/>
    <mergeCell ref="P36:Q36"/>
    <mergeCell ref="A31:B31"/>
    <mergeCell ref="P31:Q31"/>
    <mergeCell ref="A32:B32"/>
    <mergeCell ref="P32:Q32"/>
    <mergeCell ref="A33:B33"/>
    <mergeCell ref="P33:Q33"/>
    <mergeCell ref="A28:B28"/>
    <mergeCell ref="P28:Q28"/>
    <mergeCell ref="A29:B29"/>
    <mergeCell ref="P29:Q29"/>
    <mergeCell ref="A30:B30"/>
    <mergeCell ref="P30:Q30"/>
    <mergeCell ref="A25:B25"/>
    <mergeCell ref="P25:Q25"/>
    <mergeCell ref="A26:B26"/>
    <mergeCell ref="P26:Q26"/>
    <mergeCell ref="A27:B27"/>
    <mergeCell ref="P27:Q27"/>
    <mergeCell ref="A22:B22"/>
    <mergeCell ref="P22:Q22"/>
    <mergeCell ref="A23:B23"/>
    <mergeCell ref="P23:Q23"/>
    <mergeCell ref="A24:B24"/>
    <mergeCell ref="P24:Q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1"/>
  <sheetViews>
    <sheetView rightToLeft="1" workbookViewId="0">
      <selection activeCell="N48" sqref="N48"/>
    </sheetView>
  </sheetViews>
  <sheetFormatPr defaultRowHeight="12.75"/>
  <cols>
    <col min="1" max="1" width="6.7109375" bestFit="1" customWidth="1"/>
    <col min="2" max="2" width="37" customWidth="1"/>
    <col min="3" max="3" width="1.28515625" customWidth="1"/>
    <col min="4" max="4" width="20.28515625" bestFit="1" customWidth="1"/>
    <col min="5" max="5" width="1.28515625" customWidth="1"/>
    <col min="6" max="6" width="20.85546875" bestFit="1" customWidth="1"/>
    <col min="7" max="7" width="1.28515625" customWidth="1"/>
    <col min="8" max="8" width="20.7109375" bestFit="1" customWidth="1"/>
    <col min="9" max="9" width="1.28515625" customWidth="1"/>
    <col min="10" max="10" width="16.140625" bestFit="1" customWidth="1"/>
    <col min="11" max="11" width="1.28515625" customWidth="1"/>
    <col min="12" max="12" width="17.5703125" bestFit="1" customWidth="1"/>
    <col min="13" max="13" width="1.28515625" customWidth="1"/>
    <col min="14" max="14" width="17.85546875" bestFit="1" customWidth="1"/>
    <col min="15" max="15" width="1.28515625" customWidth="1"/>
    <col min="16" max="16" width="18.7109375" bestFit="1" customWidth="1"/>
    <col min="17" max="17" width="1.28515625" customWidth="1"/>
    <col min="18" max="18" width="20.7109375" bestFit="1" customWidth="1"/>
    <col min="19" max="19" width="1.28515625" customWidth="1"/>
    <col min="20" max="20" width="20.28515625" bestFit="1" customWidth="1"/>
    <col min="21" max="21" width="1.28515625" customWidth="1"/>
    <col min="22" max="22" width="17.85546875" bestFit="1" customWidth="1"/>
    <col min="23" max="23" width="0.28515625" customWidth="1"/>
  </cols>
  <sheetData>
    <row r="1" spans="1:22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</row>
    <row r="2" spans="1:22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</row>
    <row r="3" spans="1:22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4" spans="1:22" ht="14.45" customHeight="1"/>
    <row r="5" spans="1:22" ht="14.45" customHeight="1">
      <c r="A5" s="1" t="s">
        <v>270</v>
      </c>
      <c r="B5" s="88" t="s">
        <v>271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</row>
    <row r="6" spans="1:22" ht="14.45" customHeight="1">
      <c r="D6" s="89" t="s">
        <v>250</v>
      </c>
      <c r="E6" s="89"/>
      <c r="F6" s="89"/>
      <c r="G6" s="89"/>
      <c r="H6" s="110"/>
      <c r="I6" s="110"/>
      <c r="J6" s="89"/>
      <c r="K6" s="89"/>
      <c r="L6" s="89"/>
      <c r="N6" s="89" t="s">
        <v>251</v>
      </c>
      <c r="O6" s="89"/>
      <c r="P6" s="89"/>
      <c r="Q6" s="89"/>
      <c r="R6" s="110"/>
      <c r="S6" s="110"/>
      <c r="T6" s="89"/>
      <c r="U6" s="89"/>
      <c r="V6" s="89"/>
    </row>
    <row r="7" spans="1:22" ht="14.45" customHeight="1">
      <c r="D7" s="3"/>
      <c r="E7" s="3"/>
      <c r="F7" s="3"/>
      <c r="G7" s="3"/>
      <c r="H7" s="3"/>
      <c r="I7" s="3"/>
      <c r="J7" s="3"/>
      <c r="K7" s="3"/>
      <c r="L7" s="3"/>
      <c r="N7" s="3"/>
      <c r="O7" s="3"/>
      <c r="P7" s="3"/>
      <c r="Q7" s="3"/>
      <c r="R7" s="3"/>
      <c r="S7" s="3"/>
      <c r="T7" s="3"/>
      <c r="U7" s="3"/>
      <c r="V7" s="3"/>
    </row>
    <row r="8" spans="1:22" ht="14.45" customHeight="1">
      <c r="A8" s="89" t="s">
        <v>272</v>
      </c>
      <c r="B8" s="89"/>
      <c r="D8" s="2" t="s">
        <v>273</v>
      </c>
      <c r="F8" s="2" t="s">
        <v>254</v>
      </c>
      <c r="H8" s="43" t="s">
        <v>324</v>
      </c>
      <c r="J8" s="2" t="s">
        <v>255</v>
      </c>
      <c r="L8" s="2" t="s">
        <v>33</v>
      </c>
      <c r="N8" s="2" t="s">
        <v>273</v>
      </c>
      <c r="P8" s="2" t="s">
        <v>254</v>
      </c>
      <c r="R8" s="76" t="s">
        <v>324</v>
      </c>
      <c r="T8" s="2" t="s">
        <v>255</v>
      </c>
      <c r="V8" s="43" t="s">
        <v>33</v>
      </c>
    </row>
    <row r="9" spans="1:22" ht="21.75" customHeight="1">
      <c r="A9" s="91" t="s">
        <v>155</v>
      </c>
      <c r="B9" s="91"/>
      <c r="D9" s="6">
        <v>361451227916</v>
      </c>
      <c r="E9" s="77"/>
      <c r="F9" s="6">
        <v>545965400641</v>
      </c>
      <c r="G9" s="77"/>
      <c r="H9" s="9">
        <v>0</v>
      </c>
      <c r="I9" s="77"/>
      <c r="J9" s="6">
        <v>309780991737</v>
      </c>
      <c r="K9" s="77"/>
      <c r="L9" s="6">
        <v>1242655620294</v>
      </c>
      <c r="M9" s="77"/>
      <c r="N9" s="6">
        <v>2015075114719</v>
      </c>
      <c r="O9" s="77"/>
      <c r="P9" s="6">
        <v>-583118716381</v>
      </c>
      <c r="Q9" s="77"/>
      <c r="R9" s="9">
        <v>0</v>
      </c>
      <c r="S9" s="77"/>
      <c r="T9" s="6">
        <v>354848372703</v>
      </c>
      <c r="U9" s="77"/>
      <c r="V9" s="9">
        <f>N9+P9+T9+R9</f>
        <v>1786804771041</v>
      </c>
    </row>
    <row r="10" spans="1:22" ht="21.75" customHeight="1">
      <c r="A10" s="93" t="s">
        <v>171</v>
      </c>
      <c r="B10" s="93"/>
      <c r="D10" s="9">
        <v>79842155511</v>
      </c>
      <c r="E10" s="77"/>
      <c r="F10" s="9">
        <v>-204468862443</v>
      </c>
      <c r="G10" s="77"/>
      <c r="H10" s="9">
        <v>0</v>
      </c>
      <c r="I10" s="77"/>
      <c r="J10" s="9">
        <v>149807167454</v>
      </c>
      <c r="K10" s="77"/>
      <c r="L10" s="9">
        <v>48440460523</v>
      </c>
      <c r="M10" s="77"/>
      <c r="N10" s="9">
        <v>458823553113</v>
      </c>
      <c r="O10" s="77"/>
      <c r="P10" s="9">
        <v>-11408097936</v>
      </c>
      <c r="Q10" s="77"/>
      <c r="R10" s="9">
        <v>0</v>
      </c>
      <c r="S10" s="77"/>
      <c r="T10" s="9">
        <v>149807167454</v>
      </c>
      <c r="U10" s="77"/>
      <c r="V10" s="9">
        <f t="shared" ref="V10:V47" si="0">N10+P10+T10+R10</f>
        <v>597222622631</v>
      </c>
    </row>
    <row r="11" spans="1:22" ht="21.75" customHeight="1">
      <c r="A11" s="93" t="s">
        <v>274</v>
      </c>
      <c r="B11" s="93"/>
      <c r="D11" s="9">
        <v>0</v>
      </c>
      <c r="E11" s="77"/>
      <c r="F11" s="9">
        <v>0</v>
      </c>
      <c r="G11" s="77"/>
      <c r="H11" s="9">
        <v>0</v>
      </c>
      <c r="I11" s="77"/>
      <c r="J11" s="9">
        <v>0</v>
      </c>
      <c r="K11" s="77"/>
      <c r="L11" s="9">
        <v>0</v>
      </c>
      <c r="M11" s="77"/>
      <c r="N11" s="9">
        <v>0</v>
      </c>
      <c r="O11" s="77"/>
      <c r="P11" s="9">
        <v>0</v>
      </c>
      <c r="Q11" s="77"/>
      <c r="R11" s="9">
        <v>0</v>
      </c>
      <c r="S11" s="77"/>
      <c r="T11" s="9">
        <v>7550856113</v>
      </c>
      <c r="U11" s="77"/>
      <c r="V11" s="9">
        <f t="shared" si="0"/>
        <v>7550856113</v>
      </c>
    </row>
    <row r="12" spans="1:22" ht="21.75" customHeight="1">
      <c r="A12" s="93" t="s">
        <v>275</v>
      </c>
      <c r="B12" s="93"/>
      <c r="D12" s="9">
        <v>0</v>
      </c>
      <c r="E12" s="77"/>
      <c r="F12" s="9">
        <v>0</v>
      </c>
      <c r="G12" s="77"/>
      <c r="H12" s="9">
        <v>0</v>
      </c>
      <c r="I12" s="77"/>
      <c r="J12" s="9">
        <v>0</v>
      </c>
      <c r="K12" s="77"/>
      <c r="L12" s="9">
        <v>0</v>
      </c>
      <c r="M12" s="77"/>
      <c r="N12" s="9">
        <v>0</v>
      </c>
      <c r="O12" s="77"/>
      <c r="P12" s="9">
        <v>0</v>
      </c>
      <c r="Q12" s="77"/>
      <c r="R12" s="9">
        <v>0</v>
      </c>
      <c r="S12" s="77"/>
      <c r="T12" s="9">
        <v>5104187213</v>
      </c>
      <c r="U12" s="77"/>
      <c r="V12" s="9">
        <f t="shared" si="0"/>
        <v>5104187213</v>
      </c>
    </row>
    <row r="13" spans="1:22" ht="21.75" customHeight="1">
      <c r="A13" s="93" t="s">
        <v>276</v>
      </c>
      <c r="B13" s="93"/>
      <c r="D13" s="9">
        <v>0</v>
      </c>
      <c r="E13" s="77"/>
      <c r="F13" s="9">
        <v>0</v>
      </c>
      <c r="G13" s="77"/>
      <c r="H13" s="9">
        <v>0</v>
      </c>
      <c r="I13" s="77"/>
      <c r="J13" s="9">
        <v>0</v>
      </c>
      <c r="K13" s="77"/>
      <c r="L13" s="9">
        <v>0</v>
      </c>
      <c r="M13" s="77"/>
      <c r="N13" s="9">
        <v>0</v>
      </c>
      <c r="O13" s="77"/>
      <c r="P13" s="9">
        <v>0</v>
      </c>
      <c r="Q13" s="77"/>
      <c r="R13" s="9">
        <v>0</v>
      </c>
      <c r="S13" s="77"/>
      <c r="T13" s="9">
        <v>9916569057</v>
      </c>
      <c r="U13" s="77"/>
      <c r="V13" s="9">
        <f>N13+P13+T13+R13</f>
        <v>9916569057</v>
      </c>
    </row>
    <row r="14" spans="1:22" ht="21.75" customHeight="1">
      <c r="A14" s="93" t="s">
        <v>277</v>
      </c>
      <c r="B14" s="93"/>
      <c r="D14" s="9">
        <v>0</v>
      </c>
      <c r="E14" s="77"/>
      <c r="F14" s="9">
        <v>0</v>
      </c>
      <c r="G14" s="77"/>
      <c r="H14" s="9">
        <v>0</v>
      </c>
      <c r="I14" s="77"/>
      <c r="J14" s="9">
        <v>0</v>
      </c>
      <c r="K14" s="77"/>
      <c r="L14" s="9">
        <v>0</v>
      </c>
      <c r="M14" s="77"/>
      <c r="N14" s="9">
        <v>148590817751</v>
      </c>
      <c r="O14" s="77"/>
      <c r="P14" s="9">
        <v>0</v>
      </c>
      <c r="Q14" s="77"/>
      <c r="R14" s="9">
        <v>0</v>
      </c>
      <c r="S14" s="77"/>
      <c r="T14" s="9">
        <v>54391550000</v>
      </c>
      <c r="U14" s="77"/>
      <c r="V14" s="9">
        <f t="shared" si="0"/>
        <v>202982367751</v>
      </c>
    </row>
    <row r="15" spans="1:22" ht="21.75" customHeight="1">
      <c r="A15" s="93" t="s">
        <v>173</v>
      </c>
      <c r="B15" s="93"/>
      <c r="D15" s="9">
        <v>199774689764</v>
      </c>
      <c r="E15" s="77"/>
      <c r="F15" s="9">
        <v>-119845463007</v>
      </c>
      <c r="G15" s="77"/>
      <c r="H15" s="9">
        <v>0</v>
      </c>
      <c r="I15" s="77"/>
      <c r="J15" s="9">
        <v>0</v>
      </c>
      <c r="K15" s="77"/>
      <c r="L15" s="9">
        <v>80268226758</v>
      </c>
      <c r="M15" s="77"/>
      <c r="N15" s="9">
        <v>1140901640842</v>
      </c>
      <c r="O15" s="77"/>
      <c r="P15" s="9">
        <v>-863147478500</v>
      </c>
      <c r="Q15" s="77"/>
      <c r="R15" s="9">
        <v>0</v>
      </c>
      <c r="S15" s="77"/>
      <c r="T15" s="9">
        <v>900883278309</v>
      </c>
      <c r="U15" s="77"/>
      <c r="V15" s="9">
        <f t="shared" si="0"/>
        <v>1178637440651</v>
      </c>
    </row>
    <row r="16" spans="1:22" ht="21.75" customHeight="1">
      <c r="A16" s="93" t="s">
        <v>192</v>
      </c>
      <c r="B16" s="93"/>
      <c r="D16" s="9">
        <v>168061162257</v>
      </c>
      <c r="E16" s="77"/>
      <c r="F16" s="9">
        <v>0</v>
      </c>
      <c r="G16" s="77"/>
      <c r="H16" s="9">
        <v>25000000000</v>
      </c>
      <c r="I16" s="77"/>
      <c r="J16" s="9">
        <v>0</v>
      </c>
      <c r="K16" s="77"/>
      <c r="L16" s="9">
        <v>168061162257</v>
      </c>
      <c r="M16" s="77"/>
      <c r="N16" s="9">
        <v>549543616773</v>
      </c>
      <c r="O16" s="77"/>
      <c r="P16" s="9">
        <v>0</v>
      </c>
      <c r="Q16" s="77"/>
      <c r="R16" s="9">
        <v>25000000000</v>
      </c>
      <c r="S16" s="77"/>
      <c r="T16" s="9">
        <v>0</v>
      </c>
      <c r="U16" s="77"/>
      <c r="V16" s="9">
        <f t="shared" si="0"/>
        <v>574543616773</v>
      </c>
    </row>
    <row r="17" spans="1:22" ht="21.75" customHeight="1">
      <c r="A17" s="93" t="s">
        <v>176</v>
      </c>
      <c r="B17" s="93"/>
      <c r="D17" s="9">
        <v>8397328019</v>
      </c>
      <c r="E17" s="77"/>
      <c r="F17" s="9">
        <v>-29176975094</v>
      </c>
      <c r="G17" s="77"/>
      <c r="H17" s="9">
        <v>0</v>
      </c>
      <c r="I17" s="77"/>
      <c r="J17" s="9">
        <v>0</v>
      </c>
      <c r="K17" s="77"/>
      <c r="L17" s="9">
        <v>-19894647074</v>
      </c>
      <c r="M17" s="77"/>
      <c r="N17" s="9">
        <v>44333293213</v>
      </c>
      <c r="O17" s="77"/>
      <c r="P17" s="9">
        <v>-85939045136</v>
      </c>
      <c r="Q17" s="77"/>
      <c r="R17" s="9">
        <v>0</v>
      </c>
      <c r="S17" s="77"/>
      <c r="T17" s="9">
        <v>0</v>
      </c>
      <c r="U17" s="77"/>
      <c r="V17" s="9">
        <f t="shared" si="0"/>
        <v>-41605751923</v>
      </c>
    </row>
    <row r="18" spans="1:22" ht="21.75" customHeight="1">
      <c r="A18" s="93" t="s">
        <v>166</v>
      </c>
      <c r="B18" s="93"/>
      <c r="D18" s="9">
        <v>100507617872</v>
      </c>
      <c r="E18" s="77"/>
      <c r="F18" s="9">
        <v>6140370619</v>
      </c>
      <c r="G18" s="77"/>
      <c r="H18" s="9">
        <v>0</v>
      </c>
      <c r="I18" s="77"/>
      <c r="J18" s="9">
        <v>0</v>
      </c>
      <c r="K18" s="77"/>
      <c r="L18" s="9">
        <v>109242247253</v>
      </c>
      <c r="M18" s="77"/>
      <c r="N18" s="9">
        <v>586116727329</v>
      </c>
      <c r="O18" s="77"/>
      <c r="P18" s="9">
        <v>-191822405401</v>
      </c>
      <c r="Q18" s="77"/>
      <c r="R18" s="9">
        <v>0</v>
      </c>
      <c r="S18" s="77"/>
      <c r="T18" s="9">
        <v>0</v>
      </c>
      <c r="U18" s="77"/>
      <c r="V18" s="9">
        <f t="shared" si="0"/>
        <v>394294321928</v>
      </c>
    </row>
    <row r="19" spans="1:22" ht="21.75" customHeight="1">
      <c r="A19" s="93" t="s">
        <v>169</v>
      </c>
      <c r="B19" s="93"/>
      <c r="D19" s="9">
        <v>60885554943</v>
      </c>
      <c r="E19" s="77"/>
      <c r="F19" s="9">
        <v>-295238310681</v>
      </c>
      <c r="G19" s="77"/>
      <c r="H19" s="9">
        <v>0</v>
      </c>
      <c r="I19" s="77"/>
      <c r="J19" s="9">
        <v>0</v>
      </c>
      <c r="K19" s="77"/>
      <c r="L19" s="9">
        <v>-225602755737</v>
      </c>
      <c r="M19" s="77"/>
      <c r="N19" s="9">
        <v>342751065606</v>
      </c>
      <c r="O19" s="77"/>
      <c r="P19" s="9">
        <v>-153614836250</v>
      </c>
      <c r="Q19" s="77"/>
      <c r="R19" s="9">
        <v>0</v>
      </c>
      <c r="S19" s="77"/>
      <c r="T19" s="9">
        <v>0</v>
      </c>
      <c r="U19" s="77"/>
      <c r="V19" s="9">
        <f t="shared" si="0"/>
        <v>189136229356</v>
      </c>
    </row>
    <row r="20" spans="1:22" ht="21.75" customHeight="1">
      <c r="A20" s="93" t="s">
        <v>163</v>
      </c>
      <c r="B20" s="93"/>
      <c r="D20" s="9">
        <v>53963384464</v>
      </c>
      <c r="E20" s="77"/>
      <c r="F20" s="9">
        <v>-253762044729</v>
      </c>
      <c r="G20" s="77"/>
      <c r="H20" s="9">
        <v>0</v>
      </c>
      <c r="I20" s="77"/>
      <c r="J20" s="9">
        <v>0</v>
      </c>
      <c r="K20" s="77"/>
      <c r="L20" s="9">
        <v>-189541817546</v>
      </c>
      <c r="M20" s="77"/>
      <c r="N20" s="9">
        <v>273205311480</v>
      </c>
      <c r="O20" s="77"/>
      <c r="P20" s="9">
        <v>-294204716189</v>
      </c>
      <c r="Q20" s="77"/>
      <c r="R20" s="9">
        <v>0</v>
      </c>
      <c r="S20" s="77"/>
      <c r="T20" s="9">
        <v>0</v>
      </c>
      <c r="U20" s="77"/>
      <c r="V20" s="9">
        <f t="shared" si="0"/>
        <v>-20999404709</v>
      </c>
    </row>
    <row r="21" spans="1:22" ht="21.75" customHeight="1">
      <c r="A21" s="93" t="s">
        <v>179</v>
      </c>
      <c r="B21" s="93"/>
      <c r="D21" s="9">
        <v>20958153618</v>
      </c>
      <c r="E21" s="77"/>
      <c r="F21" s="9">
        <v>54145542316</v>
      </c>
      <c r="G21" s="77"/>
      <c r="H21" s="9">
        <v>0</v>
      </c>
      <c r="I21" s="77"/>
      <c r="J21" s="9">
        <v>0</v>
      </c>
      <c r="K21" s="77"/>
      <c r="L21" s="9">
        <v>75103695962</v>
      </c>
      <c r="M21" s="77"/>
      <c r="N21" s="9">
        <v>58232855368</v>
      </c>
      <c r="O21" s="77"/>
      <c r="P21" s="9">
        <v>27322655675</v>
      </c>
      <c r="Q21" s="77"/>
      <c r="R21" s="9">
        <v>0</v>
      </c>
      <c r="S21" s="77"/>
      <c r="T21" s="9">
        <v>0</v>
      </c>
      <c r="U21" s="77"/>
      <c r="V21" s="9">
        <f t="shared" si="0"/>
        <v>85555511043</v>
      </c>
    </row>
    <row r="22" spans="1:22" ht="21.75" customHeight="1">
      <c r="A22" s="93" t="s">
        <v>160</v>
      </c>
      <c r="B22" s="93"/>
      <c r="D22" s="9">
        <v>5753934622</v>
      </c>
      <c r="E22" s="77"/>
      <c r="F22" s="9">
        <v>-33578677726</v>
      </c>
      <c r="G22" s="77"/>
      <c r="H22" s="9">
        <v>0</v>
      </c>
      <c r="I22" s="77"/>
      <c r="J22" s="9">
        <v>0</v>
      </c>
      <c r="K22" s="77"/>
      <c r="L22" s="9">
        <v>-27012743103</v>
      </c>
      <c r="M22" s="77"/>
      <c r="N22" s="9">
        <v>31286580315</v>
      </c>
      <c r="O22" s="77"/>
      <c r="P22" s="9">
        <v>-16507717345</v>
      </c>
      <c r="Q22" s="77"/>
      <c r="R22" s="9">
        <v>0</v>
      </c>
      <c r="S22" s="77"/>
      <c r="T22" s="9">
        <v>0</v>
      </c>
      <c r="U22" s="77"/>
      <c r="V22" s="9">
        <f t="shared" si="0"/>
        <v>14778862970</v>
      </c>
    </row>
    <row r="23" spans="1:22" ht="21.75" customHeight="1">
      <c r="A23" s="93" t="s">
        <v>157</v>
      </c>
      <c r="B23" s="93"/>
      <c r="D23" s="9">
        <v>20527269882</v>
      </c>
      <c r="E23" s="77"/>
      <c r="F23" s="9">
        <v>-58505410104</v>
      </c>
      <c r="G23" s="77"/>
      <c r="H23" s="9">
        <v>0</v>
      </c>
      <c r="I23" s="77"/>
      <c r="J23" s="9">
        <v>0</v>
      </c>
      <c r="K23" s="77"/>
      <c r="L23" s="9">
        <v>-37978140221</v>
      </c>
      <c r="M23" s="77"/>
      <c r="N23" s="9">
        <v>128090229180</v>
      </c>
      <c r="O23" s="77"/>
      <c r="P23" s="9">
        <v>-66838655647</v>
      </c>
      <c r="Q23" s="77"/>
      <c r="R23" s="9">
        <v>0</v>
      </c>
      <c r="S23" s="77"/>
      <c r="T23" s="9">
        <v>0</v>
      </c>
      <c r="U23" s="77"/>
      <c r="V23" s="9">
        <f t="shared" si="0"/>
        <v>61251573533</v>
      </c>
    </row>
    <row r="24" spans="1:22" ht="21.75" customHeight="1">
      <c r="A24" s="93" t="s">
        <v>152</v>
      </c>
      <c r="B24" s="93"/>
      <c r="D24" s="9">
        <v>31260247491</v>
      </c>
      <c r="E24" s="77"/>
      <c r="F24" s="9">
        <v>-107778050764</v>
      </c>
      <c r="G24" s="77"/>
      <c r="H24" s="9">
        <v>0</v>
      </c>
      <c r="I24" s="77"/>
      <c r="J24" s="9">
        <v>0</v>
      </c>
      <c r="K24" s="77"/>
      <c r="L24" s="9">
        <v>-72260803272</v>
      </c>
      <c r="M24" s="77"/>
      <c r="N24" s="9">
        <v>185560180478</v>
      </c>
      <c r="O24" s="77"/>
      <c r="P24" s="9">
        <v>-66360293919</v>
      </c>
      <c r="Q24" s="77"/>
      <c r="R24" s="9">
        <v>0</v>
      </c>
      <c r="S24" s="77"/>
      <c r="T24" s="9">
        <v>0</v>
      </c>
      <c r="U24" s="77"/>
      <c r="V24" s="9">
        <f t="shared" si="0"/>
        <v>119199886559</v>
      </c>
    </row>
    <row r="25" spans="1:22" ht="21.75" customHeight="1">
      <c r="A25" s="93" t="s">
        <v>149</v>
      </c>
      <c r="B25" s="93"/>
      <c r="D25" s="9">
        <v>19975688277</v>
      </c>
      <c r="E25" s="77"/>
      <c r="F25" s="9">
        <v>-70207561869</v>
      </c>
      <c r="G25" s="77"/>
      <c r="H25" s="9">
        <v>0</v>
      </c>
      <c r="I25" s="77"/>
      <c r="J25" s="9">
        <v>0</v>
      </c>
      <c r="K25" s="77"/>
      <c r="L25" s="9">
        <v>-50231873591</v>
      </c>
      <c r="M25" s="77"/>
      <c r="N25" s="9">
        <v>137722124780</v>
      </c>
      <c r="O25" s="77"/>
      <c r="P25" s="9">
        <v>-50421794433</v>
      </c>
      <c r="Q25" s="77"/>
      <c r="R25" s="9">
        <v>0</v>
      </c>
      <c r="S25" s="77"/>
      <c r="T25" s="9">
        <v>0</v>
      </c>
      <c r="U25" s="77"/>
      <c r="V25" s="9">
        <f t="shared" si="0"/>
        <v>87300330347</v>
      </c>
    </row>
    <row r="26" spans="1:22" ht="21.75" customHeight="1">
      <c r="A26" s="93" t="s">
        <v>145</v>
      </c>
      <c r="B26" s="93"/>
      <c r="D26" s="9">
        <v>2257496081</v>
      </c>
      <c r="E26" s="77"/>
      <c r="F26" s="9">
        <v>-9964581718</v>
      </c>
      <c r="G26" s="77"/>
      <c r="H26" s="9">
        <v>0</v>
      </c>
      <c r="I26" s="77"/>
      <c r="J26" s="9">
        <v>0</v>
      </c>
      <c r="K26" s="77"/>
      <c r="L26" s="9">
        <v>-7631085636</v>
      </c>
      <c r="M26" s="77"/>
      <c r="N26" s="9">
        <v>13065999968</v>
      </c>
      <c r="O26" s="77"/>
      <c r="P26" s="9">
        <v>-10178753611</v>
      </c>
      <c r="Q26" s="77"/>
      <c r="R26" s="9">
        <v>0</v>
      </c>
      <c r="S26" s="77"/>
      <c r="T26" s="9">
        <v>0</v>
      </c>
      <c r="U26" s="77"/>
      <c r="V26" s="9">
        <f t="shared" si="0"/>
        <v>2887246357</v>
      </c>
    </row>
    <row r="27" spans="1:22" ht="21.75" customHeight="1">
      <c r="A27" s="93" t="s">
        <v>142</v>
      </c>
      <c r="B27" s="93"/>
      <c r="D27" s="9">
        <v>2508271622</v>
      </c>
      <c r="E27" s="77"/>
      <c r="F27" s="9">
        <v>-14438097552</v>
      </c>
      <c r="G27" s="77"/>
      <c r="H27" s="9">
        <v>0</v>
      </c>
      <c r="I27" s="77"/>
      <c r="J27" s="9">
        <v>0</v>
      </c>
      <c r="K27" s="77"/>
      <c r="L27" s="9">
        <v>-11843825929</v>
      </c>
      <c r="M27" s="77"/>
      <c r="N27" s="9">
        <v>14507722657</v>
      </c>
      <c r="O27" s="77"/>
      <c r="P27" s="9">
        <v>908968229</v>
      </c>
      <c r="Q27" s="77"/>
      <c r="R27" s="9">
        <v>0</v>
      </c>
      <c r="S27" s="77"/>
      <c r="T27" s="9">
        <v>0</v>
      </c>
      <c r="U27" s="77"/>
      <c r="V27" s="9">
        <f t="shared" si="0"/>
        <v>15416690886</v>
      </c>
    </row>
    <row r="28" spans="1:22" ht="21.75" customHeight="1">
      <c r="A28" s="93" t="s">
        <v>147</v>
      </c>
      <c r="B28" s="93"/>
      <c r="D28" s="9">
        <v>7289316862</v>
      </c>
      <c r="E28" s="77"/>
      <c r="F28" s="9">
        <v>-29453965863</v>
      </c>
      <c r="G28" s="77"/>
      <c r="H28" s="9">
        <v>0</v>
      </c>
      <c r="I28" s="77"/>
      <c r="J28" s="9">
        <v>0</v>
      </c>
      <c r="K28" s="77"/>
      <c r="L28" s="9">
        <v>-21913649000</v>
      </c>
      <c r="M28" s="77"/>
      <c r="N28" s="9">
        <v>41938496986</v>
      </c>
      <c r="O28" s="77"/>
      <c r="P28" s="9">
        <v>-10480594141</v>
      </c>
      <c r="Q28" s="77"/>
      <c r="R28" s="9">
        <v>0</v>
      </c>
      <c r="S28" s="77"/>
      <c r="T28" s="9">
        <v>0</v>
      </c>
      <c r="U28" s="77"/>
      <c r="V28" s="9">
        <f t="shared" si="0"/>
        <v>31457902845</v>
      </c>
    </row>
    <row r="29" spans="1:22" ht="21.75" customHeight="1">
      <c r="A29" s="93" t="s">
        <v>139</v>
      </c>
      <c r="B29" s="93"/>
      <c r="D29" s="9">
        <v>13833765268</v>
      </c>
      <c r="E29" s="77"/>
      <c r="F29" s="9">
        <v>-59037014517</v>
      </c>
      <c r="G29" s="77"/>
      <c r="H29" s="9">
        <v>0</v>
      </c>
      <c r="I29" s="77"/>
      <c r="J29" s="9">
        <v>0</v>
      </c>
      <c r="K29" s="77"/>
      <c r="L29" s="9">
        <v>-43147249248</v>
      </c>
      <c r="M29" s="77"/>
      <c r="N29" s="9">
        <v>76320178949</v>
      </c>
      <c r="O29" s="77"/>
      <c r="P29" s="9">
        <v>-27933128698</v>
      </c>
      <c r="Q29" s="77"/>
      <c r="R29" s="9">
        <v>0</v>
      </c>
      <c r="S29" s="77"/>
      <c r="T29" s="9">
        <v>0</v>
      </c>
      <c r="U29" s="77"/>
      <c r="V29" s="9">
        <f t="shared" si="0"/>
        <v>48387050251</v>
      </c>
    </row>
    <row r="30" spans="1:22" ht="21.75" customHeight="1">
      <c r="A30" s="93" t="s">
        <v>192</v>
      </c>
      <c r="B30" s="93"/>
      <c r="D30" s="9">
        <v>212801420406</v>
      </c>
      <c r="E30" s="77"/>
      <c r="F30" s="9">
        <v>0</v>
      </c>
      <c r="G30" s="77"/>
      <c r="H30" s="9">
        <v>0</v>
      </c>
      <c r="I30" s="77"/>
      <c r="J30" s="9">
        <v>0</v>
      </c>
      <c r="K30" s="77"/>
      <c r="L30" s="9">
        <v>212801420406</v>
      </c>
      <c r="M30" s="77"/>
      <c r="N30" s="9">
        <v>1404723972535</v>
      </c>
      <c r="O30" s="77"/>
      <c r="P30" s="9">
        <v>0</v>
      </c>
      <c r="Q30" s="77"/>
      <c r="R30" s="9">
        <v>0</v>
      </c>
      <c r="S30" s="77"/>
      <c r="T30" s="9">
        <v>0</v>
      </c>
      <c r="U30" s="77"/>
      <c r="V30" s="9">
        <f t="shared" si="0"/>
        <v>1404723972535</v>
      </c>
    </row>
    <row r="31" spans="1:22" ht="21.75" customHeight="1">
      <c r="A31" s="93" t="s">
        <v>196</v>
      </c>
      <c r="B31" s="93"/>
      <c r="D31" s="9">
        <v>180029817283</v>
      </c>
      <c r="E31" s="77"/>
      <c r="F31" s="9">
        <v>0</v>
      </c>
      <c r="G31" s="77"/>
      <c r="H31" s="9">
        <v>0</v>
      </c>
      <c r="I31" s="77"/>
      <c r="J31" s="9">
        <v>0</v>
      </c>
      <c r="K31" s="77"/>
      <c r="L31" s="9">
        <v>180029817283</v>
      </c>
      <c r="M31" s="77"/>
      <c r="N31" s="9">
        <v>1152437391283</v>
      </c>
      <c r="O31" s="77"/>
      <c r="P31" s="9">
        <v>0</v>
      </c>
      <c r="Q31" s="77"/>
      <c r="R31" s="9">
        <v>0</v>
      </c>
      <c r="S31" s="77"/>
      <c r="T31" s="9">
        <v>0</v>
      </c>
      <c r="U31" s="77"/>
      <c r="V31" s="9">
        <f t="shared" si="0"/>
        <v>1152437391283</v>
      </c>
    </row>
    <row r="32" spans="1:22" ht="21.75" customHeight="1">
      <c r="A32" s="93" t="s">
        <v>112</v>
      </c>
      <c r="B32" s="93"/>
      <c r="D32" s="9">
        <v>21864652396</v>
      </c>
      <c r="E32" s="77"/>
      <c r="F32" s="9">
        <v>-99945625000</v>
      </c>
      <c r="G32" s="77"/>
      <c r="H32" s="9">
        <v>0</v>
      </c>
      <c r="I32" s="77"/>
      <c r="J32" s="9">
        <v>0</v>
      </c>
      <c r="K32" s="77"/>
      <c r="L32" s="9">
        <v>-81015207272</v>
      </c>
      <c r="M32" s="77"/>
      <c r="N32" s="9">
        <v>150480953339</v>
      </c>
      <c r="O32" s="77"/>
      <c r="P32" s="9">
        <v>-99945625000</v>
      </c>
      <c r="Q32" s="77"/>
      <c r="R32" s="9">
        <v>0</v>
      </c>
      <c r="S32" s="77"/>
      <c r="T32" s="9">
        <v>0</v>
      </c>
      <c r="U32" s="77"/>
      <c r="V32" s="9">
        <f t="shared" si="0"/>
        <v>50535328339</v>
      </c>
    </row>
    <row r="33" spans="1:22" ht="21.75" customHeight="1">
      <c r="A33" s="93" t="s">
        <v>136</v>
      </c>
      <c r="B33" s="93"/>
      <c r="D33" s="9">
        <v>115435782</v>
      </c>
      <c r="E33" s="77"/>
      <c r="F33" s="9">
        <v>-543988354</v>
      </c>
      <c r="G33" s="77"/>
      <c r="H33" s="9">
        <v>0</v>
      </c>
      <c r="I33" s="77"/>
      <c r="J33" s="9">
        <v>0</v>
      </c>
      <c r="K33" s="77"/>
      <c r="L33" s="9">
        <v>-418658645</v>
      </c>
      <c r="M33" s="77"/>
      <c r="N33" s="9">
        <v>595847496</v>
      </c>
      <c r="O33" s="77"/>
      <c r="P33" s="9">
        <v>-244551953</v>
      </c>
      <c r="Q33" s="77"/>
      <c r="R33" s="9">
        <v>0</v>
      </c>
      <c r="S33" s="77"/>
      <c r="T33" s="9">
        <v>0</v>
      </c>
      <c r="U33" s="77"/>
      <c r="V33" s="9">
        <f t="shared" si="0"/>
        <v>351295543</v>
      </c>
    </row>
    <row r="34" spans="1:22" ht="21.75" customHeight="1">
      <c r="A34" s="93" t="s">
        <v>115</v>
      </c>
      <c r="B34" s="93"/>
      <c r="D34" s="9">
        <v>135275355174</v>
      </c>
      <c r="E34" s="77"/>
      <c r="F34" s="9">
        <v>-709613937684</v>
      </c>
      <c r="G34" s="77"/>
      <c r="H34" s="9">
        <v>0</v>
      </c>
      <c r="I34" s="77"/>
      <c r="J34" s="9">
        <v>0</v>
      </c>
      <c r="K34" s="77"/>
      <c r="L34" s="9">
        <v>-574338582325</v>
      </c>
      <c r="M34" s="77"/>
      <c r="N34" s="9">
        <v>375866611924</v>
      </c>
      <c r="O34" s="77"/>
      <c r="P34" s="9">
        <v>-540082433250</v>
      </c>
      <c r="Q34" s="77"/>
      <c r="R34" s="9">
        <v>0</v>
      </c>
      <c r="S34" s="77"/>
      <c r="T34" s="9">
        <v>0</v>
      </c>
      <c r="U34" s="77"/>
      <c r="V34" s="9">
        <f t="shared" si="0"/>
        <v>-164215821326</v>
      </c>
    </row>
    <row r="35" spans="1:22" ht="21.75" customHeight="1">
      <c r="A35" s="93" t="s">
        <v>182</v>
      </c>
      <c r="B35" s="93"/>
      <c r="D35" s="9">
        <v>16191175397</v>
      </c>
      <c r="E35" s="77"/>
      <c r="F35" s="9">
        <v>0</v>
      </c>
      <c r="G35" s="77"/>
      <c r="H35" s="9">
        <v>0</v>
      </c>
      <c r="I35" s="77"/>
      <c r="J35" s="9">
        <v>0</v>
      </c>
      <c r="K35" s="77"/>
      <c r="L35" s="9">
        <v>16191175397</v>
      </c>
      <c r="M35" s="77"/>
      <c r="N35" s="9">
        <v>96185782263</v>
      </c>
      <c r="O35" s="77"/>
      <c r="P35" s="9">
        <v>0</v>
      </c>
      <c r="Q35" s="77"/>
      <c r="R35" s="9">
        <v>0</v>
      </c>
      <c r="S35" s="77"/>
      <c r="T35" s="9">
        <v>0</v>
      </c>
      <c r="U35" s="77"/>
      <c r="V35" s="9">
        <f t="shared" si="0"/>
        <v>96185782263</v>
      </c>
    </row>
    <row r="36" spans="1:22" ht="21.75" customHeight="1">
      <c r="A36" s="93" t="s">
        <v>133</v>
      </c>
      <c r="B36" s="93"/>
      <c r="D36" s="9">
        <v>7231776827</v>
      </c>
      <c r="E36" s="77"/>
      <c r="F36" s="9">
        <v>-25579075550</v>
      </c>
      <c r="G36" s="77"/>
      <c r="H36" s="9">
        <v>0</v>
      </c>
      <c r="I36" s="77"/>
      <c r="J36" s="9">
        <v>0</v>
      </c>
      <c r="K36" s="77"/>
      <c r="L36" s="9">
        <v>-17917298722</v>
      </c>
      <c r="M36" s="77"/>
      <c r="N36" s="9">
        <v>34310842079</v>
      </c>
      <c r="O36" s="77"/>
      <c r="P36" s="9">
        <v>-17753545454</v>
      </c>
      <c r="Q36" s="77"/>
      <c r="R36" s="9">
        <v>0</v>
      </c>
      <c r="S36" s="77"/>
      <c r="T36" s="9">
        <v>0</v>
      </c>
      <c r="U36" s="77"/>
      <c r="V36" s="9">
        <f t="shared" si="0"/>
        <v>16557296625</v>
      </c>
    </row>
    <row r="37" spans="1:22" ht="21.75" customHeight="1">
      <c r="A37" s="93" t="s">
        <v>130</v>
      </c>
      <c r="B37" s="93"/>
      <c r="D37" s="9">
        <v>35560543795</v>
      </c>
      <c r="E37" s="77"/>
      <c r="F37" s="9">
        <v>-108109961255</v>
      </c>
      <c r="G37" s="77"/>
      <c r="H37" s="9">
        <v>0</v>
      </c>
      <c r="I37" s="77"/>
      <c r="J37" s="9">
        <v>0</v>
      </c>
      <c r="K37" s="77"/>
      <c r="L37" s="9">
        <v>-67399417459</v>
      </c>
      <c r="M37" s="77"/>
      <c r="N37" s="9">
        <v>187412062564</v>
      </c>
      <c r="O37" s="77"/>
      <c r="P37" s="9">
        <v>-104538714341</v>
      </c>
      <c r="Q37" s="77"/>
      <c r="R37" s="9">
        <v>0</v>
      </c>
      <c r="S37" s="77"/>
      <c r="T37" s="9">
        <v>0</v>
      </c>
      <c r="U37" s="77"/>
      <c r="V37" s="9">
        <f t="shared" si="0"/>
        <v>82873348223</v>
      </c>
    </row>
    <row r="38" spans="1:22" ht="21.75" customHeight="1">
      <c r="A38" s="93" t="s">
        <v>124</v>
      </c>
      <c r="B38" s="93"/>
      <c r="D38" s="9">
        <v>110462034</v>
      </c>
      <c r="E38" s="77"/>
      <c r="F38" s="9">
        <v>-490616787</v>
      </c>
      <c r="G38" s="77"/>
      <c r="H38" s="9">
        <v>0</v>
      </c>
      <c r="I38" s="77"/>
      <c r="J38" s="9">
        <v>0</v>
      </c>
      <c r="K38" s="77"/>
      <c r="L38" s="9">
        <v>-364154752</v>
      </c>
      <c r="M38" s="77"/>
      <c r="N38" s="9">
        <v>593547148</v>
      </c>
      <c r="O38" s="77"/>
      <c r="P38" s="9">
        <v>-221004763</v>
      </c>
      <c r="Q38" s="77"/>
      <c r="R38" s="9">
        <v>0</v>
      </c>
      <c r="S38" s="77"/>
      <c r="T38" s="9">
        <v>0</v>
      </c>
      <c r="U38" s="77"/>
      <c r="V38" s="9">
        <f t="shared" si="0"/>
        <v>372542385</v>
      </c>
    </row>
    <row r="39" spans="1:22" ht="21.75" customHeight="1">
      <c r="A39" s="93" t="s">
        <v>118</v>
      </c>
      <c r="B39" s="93"/>
      <c r="D39" s="9">
        <v>34472900520</v>
      </c>
      <c r="E39" s="77"/>
      <c r="F39" s="9">
        <v>44112001050</v>
      </c>
      <c r="G39" s="77"/>
      <c r="H39" s="9">
        <v>0</v>
      </c>
      <c r="I39" s="77"/>
      <c r="J39" s="9">
        <v>0</v>
      </c>
      <c r="K39" s="77"/>
      <c r="L39" s="9">
        <v>78584901570</v>
      </c>
      <c r="M39" s="77"/>
      <c r="N39" s="9">
        <v>95241796740</v>
      </c>
      <c r="O39" s="77"/>
      <c r="P39" s="9">
        <v>43037250000</v>
      </c>
      <c r="Q39" s="77"/>
      <c r="R39" s="9">
        <v>0</v>
      </c>
      <c r="S39" s="77"/>
      <c r="T39" s="9">
        <v>0</v>
      </c>
      <c r="U39" s="77"/>
      <c r="V39" s="9">
        <f t="shared" si="0"/>
        <v>138279046740</v>
      </c>
    </row>
    <row r="40" spans="1:22" ht="21.75" customHeight="1">
      <c r="A40" s="93" t="s">
        <v>127</v>
      </c>
      <c r="B40" s="93"/>
      <c r="D40" s="9">
        <v>4192111277</v>
      </c>
      <c r="E40" s="77"/>
      <c r="F40" s="9">
        <v>-13996587678</v>
      </c>
      <c r="G40" s="77"/>
      <c r="H40" s="9">
        <v>0</v>
      </c>
      <c r="I40" s="77"/>
      <c r="J40" s="9">
        <v>0</v>
      </c>
      <c r="K40" s="77"/>
      <c r="L40" s="9">
        <v>-9294476400</v>
      </c>
      <c r="M40" s="77"/>
      <c r="N40" s="9">
        <v>20612447998</v>
      </c>
      <c r="O40" s="77"/>
      <c r="P40" s="9">
        <v>-10203373897</v>
      </c>
      <c r="Q40" s="77"/>
      <c r="R40" s="9">
        <v>0</v>
      </c>
      <c r="S40" s="77"/>
      <c r="T40" s="9">
        <v>0</v>
      </c>
      <c r="U40" s="77"/>
      <c r="V40" s="9">
        <f t="shared" si="0"/>
        <v>10409074101</v>
      </c>
    </row>
    <row r="41" spans="1:22" ht="21.75" customHeight="1">
      <c r="A41" s="93" t="s">
        <v>121</v>
      </c>
      <c r="B41" s="93"/>
      <c r="D41" s="9">
        <v>0</v>
      </c>
      <c r="E41" s="77"/>
      <c r="F41" s="9">
        <v>-3388585858</v>
      </c>
      <c r="G41" s="77"/>
      <c r="H41" s="9">
        <v>0</v>
      </c>
      <c r="I41" s="77"/>
      <c r="J41" s="9">
        <v>0</v>
      </c>
      <c r="K41" s="77"/>
      <c r="L41" s="9">
        <v>-3388585857</v>
      </c>
      <c r="M41" s="77"/>
      <c r="N41" s="9">
        <v>0</v>
      </c>
      <c r="O41" s="77"/>
      <c r="P41" s="9">
        <v>2531043872</v>
      </c>
      <c r="Q41" s="77"/>
      <c r="R41" s="9">
        <v>0</v>
      </c>
      <c r="S41" s="77"/>
      <c r="T41" s="9">
        <v>0</v>
      </c>
      <c r="U41" s="77"/>
      <c r="V41" s="9">
        <f t="shared" si="0"/>
        <v>2531043872</v>
      </c>
    </row>
    <row r="42" spans="1:22" ht="21.75" customHeight="1">
      <c r="A42" s="93" t="s">
        <v>108</v>
      </c>
      <c r="B42" s="93"/>
      <c r="D42" s="9">
        <v>14497941616</v>
      </c>
      <c r="E42" s="77"/>
      <c r="F42" s="9">
        <v>60600600774</v>
      </c>
      <c r="G42" s="77"/>
      <c r="H42" s="9">
        <v>0</v>
      </c>
      <c r="I42" s="77"/>
      <c r="J42" s="9">
        <v>0</v>
      </c>
      <c r="K42" s="77"/>
      <c r="L42" s="9">
        <v>60600600774</v>
      </c>
      <c r="M42" s="77"/>
      <c r="N42" s="9">
        <v>98679538096</v>
      </c>
      <c r="O42" s="77"/>
      <c r="P42" s="9">
        <v>363603965824</v>
      </c>
      <c r="Q42" s="77"/>
      <c r="R42" s="9">
        <v>0</v>
      </c>
      <c r="S42" s="77"/>
      <c r="T42" s="9">
        <v>0</v>
      </c>
      <c r="U42" s="77"/>
      <c r="V42" s="9">
        <f t="shared" si="0"/>
        <v>462283503920</v>
      </c>
    </row>
    <row r="43" spans="1:22" ht="21.75" customHeight="1">
      <c r="A43" s="93" t="s">
        <v>185</v>
      </c>
      <c r="B43" s="93"/>
      <c r="D43" s="9">
        <v>0</v>
      </c>
      <c r="E43" s="77"/>
      <c r="F43" s="9">
        <v>-3806250000</v>
      </c>
      <c r="G43" s="77"/>
      <c r="H43" s="9">
        <v>0</v>
      </c>
      <c r="I43" s="77"/>
      <c r="J43" s="9">
        <v>0</v>
      </c>
      <c r="K43" s="77"/>
      <c r="L43" s="9">
        <v>-3806249999</v>
      </c>
      <c r="M43" s="77"/>
      <c r="N43" s="9">
        <v>0</v>
      </c>
      <c r="O43" s="77"/>
      <c r="P43" s="9">
        <v>-3806250000</v>
      </c>
      <c r="Q43" s="77"/>
      <c r="R43" s="9">
        <v>0</v>
      </c>
      <c r="S43" s="77"/>
      <c r="T43" s="9">
        <v>0</v>
      </c>
      <c r="U43" s="77"/>
      <c r="V43" s="9">
        <f t="shared" si="0"/>
        <v>-3806250000</v>
      </c>
    </row>
    <row r="44" spans="1:22" ht="21.75" customHeight="1">
      <c r="A44" s="93" t="s">
        <v>188</v>
      </c>
      <c r="B44" s="93"/>
      <c r="D44" s="9">
        <v>0</v>
      </c>
      <c r="E44" s="77"/>
      <c r="F44" s="9">
        <v>-4350000000</v>
      </c>
      <c r="G44" s="77"/>
      <c r="H44" s="9">
        <v>0</v>
      </c>
      <c r="I44" s="77"/>
      <c r="J44" s="9">
        <v>0</v>
      </c>
      <c r="K44" s="77"/>
      <c r="L44" s="9">
        <v>-4349999999</v>
      </c>
      <c r="M44" s="77"/>
      <c r="N44" s="9">
        <v>0</v>
      </c>
      <c r="O44" s="77"/>
      <c r="P44" s="9">
        <v>-4350000000</v>
      </c>
      <c r="Q44" s="77"/>
      <c r="R44" s="9">
        <v>0</v>
      </c>
      <c r="S44" s="77"/>
      <c r="T44" s="9">
        <v>0</v>
      </c>
      <c r="U44" s="77"/>
      <c r="V44" s="9">
        <f t="shared" si="0"/>
        <v>-4350000000</v>
      </c>
    </row>
    <row r="45" spans="1:22" ht="21.75" customHeight="1">
      <c r="A45" s="93" t="s">
        <v>189</v>
      </c>
      <c r="B45" s="93"/>
      <c r="D45" s="9">
        <v>0</v>
      </c>
      <c r="E45" s="77"/>
      <c r="F45" s="9">
        <v>-18773644450</v>
      </c>
      <c r="G45" s="77"/>
      <c r="H45" s="9">
        <v>0</v>
      </c>
      <c r="I45" s="77"/>
      <c r="J45" s="9">
        <v>0</v>
      </c>
      <c r="K45" s="77"/>
      <c r="L45" s="9">
        <v>-18773644449</v>
      </c>
      <c r="M45" s="77"/>
      <c r="N45" s="9">
        <v>0</v>
      </c>
      <c r="O45" s="77"/>
      <c r="P45" s="9">
        <v>-18773644450</v>
      </c>
      <c r="Q45" s="77"/>
      <c r="R45" s="9">
        <v>0</v>
      </c>
      <c r="S45" s="77"/>
      <c r="T45" s="9">
        <v>0</v>
      </c>
      <c r="U45" s="77"/>
      <c r="V45" s="9">
        <f t="shared" si="0"/>
        <v>-18773644450</v>
      </c>
    </row>
    <row r="46" spans="1:22" ht="21.75" customHeight="1">
      <c r="A46" s="93" t="s">
        <v>25</v>
      </c>
      <c r="B46" s="93"/>
      <c r="D46" s="9">
        <v>0</v>
      </c>
      <c r="E46" s="77"/>
      <c r="F46" s="9">
        <v>19908467799</v>
      </c>
      <c r="G46" s="77"/>
      <c r="H46" s="9">
        <v>0</v>
      </c>
      <c r="I46" s="77"/>
      <c r="J46" s="9">
        <v>12634247069</v>
      </c>
      <c r="K46" s="77"/>
      <c r="L46" s="9">
        <v>0</v>
      </c>
      <c r="M46" s="77"/>
      <c r="N46" s="9">
        <v>15992692045</v>
      </c>
      <c r="O46" s="77"/>
      <c r="P46" s="9">
        <v>0</v>
      </c>
      <c r="Q46" s="77"/>
      <c r="R46" s="9">
        <v>0</v>
      </c>
      <c r="S46" s="77"/>
      <c r="T46" s="9">
        <v>-12634251316</v>
      </c>
      <c r="U46" s="77"/>
      <c r="V46" s="9">
        <f t="shared" si="0"/>
        <v>3358440729</v>
      </c>
    </row>
    <row r="47" spans="1:22" ht="21.75" customHeight="1">
      <c r="A47" s="113" t="s">
        <v>261</v>
      </c>
      <c r="B47" s="113"/>
      <c r="D47" s="9">
        <v>0</v>
      </c>
      <c r="E47" s="77"/>
      <c r="F47" s="9">
        <v>10190612900</v>
      </c>
      <c r="G47" s="77"/>
      <c r="H47" s="9">
        <v>0</v>
      </c>
      <c r="I47" s="77"/>
      <c r="J47" s="9">
        <v>4833562500</v>
      </c>
      <c r="K47" s="77"/>
      <c r="L47" s="9">
        <v>0</v>
      </c>
      <c r="M47" s="77"/>
      <c r="N47" s="9">
        <v>0</v>
      </c>
      <c r="O47" s="77"/>
      <c r="P47" s="9">
        <v>0</v>
      </c>
      <c r="Q47" s="77"/>
      <c r="R47" s="9">
        <v>0</v>
      </c>
      <c r="S47" s="77"/>
      <c r="T47" s="9">
        <v>4603580261</v>
      </c>
      <c r="U47" s="77"/>
      <c r="V47" s="9">
        <f t="shared" si="0"/>
        <v>4603580261</v>
      </c>
    </row>
    <row r="48" spans="1:22" ht="21.75" customHeight="1" thickBot="1">
      <c r="A48" s="114" t="s">
        <v>33</v>
      </c>
      <c r="B48" s="114"/>
      <c r="D48" s="55">
        <f>SUM(D9:D47)</f>
        <v>1819590856976</v>
      </c>
      <c r="F48" s="55">
        <f>SUM(F9:F47)</f>
        <v>-1532990292584</v>
      </c>
      <c r="H48" s="55">
        <f>SUM(H9:H47)</f>
        <v>25000000000</v>
      </c>
      <c r="J48" s="55">
        <f>SUM(J9:J47)</f>
        <v>477055968760</v>
      </c>
      <c r="L48" s="55">
        <f>SUM(L9:L47)</f>
        <v>783854462241</v>
      </c>
      <c r="N48" s="55">
        <f>SUM(N9:N47)</f>
        <v>9879198995017</v>
      </c>
      <c r="P48" s="55">
        <f>SUM(P9:P47)</f>
        <v>-2794491493095</v>
      </c>
      <c r="R48" s="55">
        <f>SUM(R9:R47)</f>
        <v>25000000000</v>
      </c>
      <c r="T48" s="55">
        <f>SUM(T9:T47)</f>
        <v>1474471309794</v>
      </c>
      <c r="V48" s="55">
        <f>SUM(V9:V47)</f>
        <v>8584178811716</v>
      </c>
    </row>
    <row r="49" spans="1:27" ht="13.5" thickTop="1"/>
    <row r="50" spans="1:27" ht="21.75" customHeight="1">
      <c r="A50" s="93"/>
      <c r="B50" s="93"/>
      <c r="D50" s="32"/>
      <c r="E50" s="30"/>
      <c r="F50" s="75"/>
      <c r="G50" s="30"/>
      <c r="H50" s="30"/>
      <c r="I50" s="30"/>
      <c r="J50" s="32"/>
      <c r="K50" s="30"/>
      <c r="L50" s="32"/>
      <c r="M50" s="30"/>
      <c r="N50" s="22"/>
      <c r="O50" s="30"/>
      <c r="P50" s="32"/>
      <c r="Q50" s="30"/>
      <c r="R50" s="30"/>
      <c r="S50" s="30"/>
      <c r="T50" s="112"/>
      <c r="U50" s="112"/>
      <c r="V50" s="30"/>
      <c r="W50" s="32"/>
      <c r="X50" s="30"/>
      <c r="Y50" s="32"/>
      <c r="Z50" s="30"/>
      <c r="AA50" s="42"/>
    </row>
    <row r="51" spans="1:27">
      <c r="F51" s="24"/>
      <c r="N51" s="18"/>
      <c r="T51" s="24"/>
      <c r="U51" s="24"/>
    </row>
    <row r="52" spans="1:27">
      <c r="D52" s="24"/>
      <c r="F52" s="24"/>
      <c r="N52" s="24"/>
      <c r="P52" s="18"/>
      <c r="T52" s="24"/>
      <c r="U52" s="24"/>
    </row>
    <row r="53" spans="1:27">
      <c r="D53" s="24"/>
      <c r="F53" s="24"/>
      <c r="N53" s="24"/>
      <c r="T53" s="24"/>
      <c r="U53" s="24"/>
    </row>
    <row r="54" spans="1:27">
      <c r="D54" s="24"/>
      <c r="F54" s="24"/>
      <c r="N54" s="24"/>
      <c r="T54" s="24"/>
      <c r="U54" s="24"/>
    </row>
    <row r="55" spans="1:27">
      <c r="D55" s="24"/>
      <c r="F55" s="24"/>
      <c r="N55" s="24"/>
      <c r="P55" s="18"/>
      <c r="T55" s="24"/>
      <c r="U55" s="24"/>
    </row>
    <row r="56" spans="1:27">
      <c r="D56" s="39"/>
      <c r="F56" s="24"/>
      <c r="N56" s="18"/>
      <c r="T56" s="24"/>
      <c r="U56" s="24"/>
    </row>
    <row r="57" spans="1:27">
      <c r="F57" s="24"/>
      <c r="T57" s="24"/>
      <c r="U57" s="24"/>
    </row>
    <row r="58" spans="1:27">
      <c r="F58" s="24"/>
      <c r="T58" s="24"/>
      <c r="U58" s="24"/>
    </row>
    <row r="59" spans="1:27">
      <c r="F59" s="24"/>
      <c r="T59" s="24"/>
      <c r="U59" s="24"/>
    </row>
    <row r="60" spans="1:27">
      <c r="T60" s="24"/>
      <c r="U60" s="24"/>
    </row>
    <row r="61" spans="1:27">
      <c r="F61" s="39"/>
      <c r="T61" s="24"/>
      <c r="U61" s="24"/>
    </row>
  </sheetData>
  <mergeCells count="49">
    <mergeCell ref="A50:B50"/>
    <mergeCell ref="T50:U50"/>
    <mergeCell ref="A46:B46"/>
    <mergeCell ref="A47:B47"/>
    <mergeCell ref="A43:B43"/>
    <mergeCell ref="A44:B44"/>
    <mergeCell ref="A45:B45"/>
    <mergeCell ref="A48:B48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31"/>
  <sheetViews>
    <sheetView rightToLeft="1" topLeftCell="A10" workbookViewId="0">
      <selection activeCell="H31" sqref="H31"/>
    </sheetView>
  </sheetViews>
  <sheetFormatPr defaultColWidth="9.140625" defaultRowHeight="27"/>
  <cols>
    <col min="1" max="1" width="71" style="64" bestFit="1" customWidth="1"/>
    <col min="2" max="2" width="13.42578125" style="61" bestFit="1" customWidth="1"/>
    <col min="3" max="3" width="14.85546875" style="62" bestFit="1" customWidth="1"/>
    <col min="4" max="4" width="24.28515625" style="62" bestFit="1" customWidth="1"/>
    <col min="5" max="5" width="20.85546875" style="62" bestFit="1" customWidth="1"/>
    <col min="6" max="6" width="11" style="62" bestFit="1" customWidth="1"/>
    <col min="7" max="7" width="19.5703125" style="62" bestFit="1" customWidth="1"/>
    <col min="8" max="8" width="20.85546875" style="62" bestFit="1" customWidth="1"/>
    <col min="9" max="9" width="6.85546875" style="59" bestFit="1" customWidth="1"/>
    <col min="10" max="10" width="17.28515625" style="59" bestFit="1" customWidth="1"/>
    <col min="11" max="18" width="7.28515625" style="59" customWidth="1"/>
    <col min="19" max="16384" width="9.140625" style="59"/>
  </cols>
  <sheetData>
    <row r="1" spans="1:17">
      <c r="A1" s="115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>
      <c r="A2" s="115" t="s">
        <v>231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17">
      <c r="A3" s="115" t="s">
        <v>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</row>
    <row r="4" spans="1:17">
      <c r="A4" s="60" t="s">
        <v>278</v>
      </c>
    </row>
    <row r="5" spans="1:17">
      <c r="A5" s="116" t="s">
        <v>279</v>
      </c>
      <c r="B5" s="116"/>
      <c r="C5" s="116"/>
      <c r="D5" s="116"/>
      <c r="E5" s="116"/>
      <c r="F5" s="116"/>
      <c r="G5" s="116"/>
      <c r="H5" s="116"/>
      <c r="I5" s="63"/>
      <c r="J5" s="63"/>
      <c r="K5" s="63"/>
      <c r="L5" s="63"/>
      <c r="M5" s="63"/>
      <c r="N5" s="63"/>
      <c r="O5" s="63"/>
      <c r="P5" s="63"/>
      <c r="Q5" s="63"/>
    </row>
    <row r="6" spans="1:17">
      <c r="C6" s="65"/>
      <c r="D6" s="65"/>
      <c r="E6" s="65"/>
      <c r="F6" s="65"/>
      <c r="G6" s="65"/>
      <c r="H6" s="65"/>
      <c r="I6" s="66"/>
      <c r="J6" s="66"/>
      <c r="K6" s="66"/>
      <c r="L6" s="66"/>
      <c r="M6" s="66"/>
      <c r="N6" s="66"/>
      <c r="O6" s="66"/>
      <c r="P6" s="66"/>
      <c r="Q6" s="66"/>
    </row>
    <row r="7" spans="1:17" ht="54">
      <c r="A7" s="67" t="s">
        <v>280</v>
      </c>
      <c r="B7" s="68" t="s">
        <v>320</v>
      </c>
      <c r="C7" s="69" t="s">
        <v>48</v>
      </c>
      <c r="D7" s="69" t="s">
        <v>321</v>
      </c>
      <c r="E7" s="69" t="s">
        <v>322</v>
      </c>
      <c r="F7" s="69" t="s">
        <v>323</v>
      </c>
      <c r="G7" s="69" t="s">
        <v>324</v>
      </c>
      <c r="H7" s="69" t="s">
        <v>325</v>
      </c>
      <c r="I7" s="67" t="s">
        <v>326</v>
      </c>
      <c r="J7" s="67" t="s">
        <v>327</v>
      </c>
      <c r="K7" s="66"/>
      <c r="L7" s="66"/>
      <c r="M7" s="66"/>
      <c r="N7" s="66"/>
      <c r="O7" s="66"/>
      <c r="P7" s="66"/>
      <c r="Q7" s="66"/>
    </row>
    <row r="8" spans="1:17">
      <c r="C8" s="65"/>
      <c r="D8" s="70" t="s">
        <v>328</v>
      </c>
      <c r="E8" s="70" t="s">
        <v>328</v>
      </c>
      <c r="F8" s="70" t="s">
        <v>328</v>
      </c>
      <c r="G8" s="70" t="s">
        <v>328</v>
      </c>
      <c r="H8" s="70" t="s">
        <v>328</v>
      </c>
      <c r="I8" s="71" t="s">
        <v>329</v>
      </c>
      <c r="J8" s="71" t="s">
        <v>329</v>
      </c>
      <c r="K8" s="66"/>
      <c r="L8" s="66"/>
      <c r="M8" s="66"/>
      <c r="N8" s="66"/>
      <c r="O8" s="66"/>
      <c r="P8" s="66"/>
      <c r="Q8" s="66"/>
    </row>
    <row r="9" spans="1:17">
      <c r="A9" s="64" t="s">
        <v>330</v>
      </c>
      <c r="B9" s="61" t="s">
        <v>331</v>
      </c>
      <c r="C9" s="65">
        <v>1000000</v>
      </c>
      <c r="D9" s="65">
        <v>1000000000000</v>
      </c>
      <c r="E9" s="65">
        <v>18340947105</v>
      </c>
      <c r="F9" s="65">
        <v>0</v>
      </c>
      <c r="G9" s="65">
        <v>0</v>
      </c>
      <c r="H9" s="65">
        <v>18340947105</v>
      </c>
      <c r="I9" s="66">
        <v>0.23</v>
      </c>
      <c r="J9" s="66">
        <v>35.4</v>
      </c>
      <c r="K9" s="66"/>
      <c r="L9" s="66"/>
      <c r="M9" s="66"/>
      <c r="N9" s="66"/>
      <c r="O9" s="66"/>
      <c r="P9" s="66"/>
      <c r="Q9" s="66"/>
    </row>
    <row r="10" spans="1:17">
      <c r="A10" s="64" t="s">
        <v>332</v>
      </c>
      <c r="B10" s="61" t="s">
        <v>333</v>
      </c>
      <c r="C10" s="65">
        <v>595000</v>
      </c>
      <c r="D10" s="65">
        <v>595000000000</v>
      </c>
      <c r="E10" s="65">
        <v>12058043456</v>
      </c>
      <c r="F10" s="65">
        <v>0</v>
      </c>
      <c r="G10" s="65">
        <v>0</v>
      </c>
      <c r="H10" s="65">
        <v>12058043456</v>
      </c>
      <c r="I10" s="66">
        <v>0.23</v>
      </c>
      <c r="J10" s="66">
        <v>39</v>
      </c>
      <c r="K10" s="66"/>
      <c r="L10" s="66"/>
      <c r="M10" s="66"/>
      <c r="N10" s="66"/>
      <c r="O10" s="66"/>
      <c r="P10" s="66"/>
      <c r="Q10" s="66"/>
    </row>
    <row r="11" spans="1:17" ht="81">
      <c r="A11" s="64" t="s">
        <v>334</v>
      </c>
      <c r="B11" s="61" t="s">
        <v>52</v>
      </c>
      <c r="C11" s="65">
        <v>7000000</v>
      </c>
      <c r="D11" s="65">
        <v>7000000000000</v>
      </c>
      <c r="E11" s="65">
        <v>0</v>
      </c>
      <c r="F11" s="65">
        <v>0</v>
      </c>
      <c r="G11" s="65">
        <v>0</v>
      </c>
      <c r="H11" s="65">
        <v>0</v>
      </c>
      <c r="I11" s="66">
        <v>0.23</v>
      </c>
      <c r="J11" s="66" t="s">
        <v>52</v>
      </c>
      <c r="K11" s="66"/>
      <c r="L11" s="66"/>
      <c r="M11" s="66"/>
      <c r="N11" s="66"/>
      <c r="O11" s="66"/>
      <c r="P11" s="66"/>
      <c r="Q11" s="66"/>
    </row>
    <row r="12" spans="1:17">
      <c r="A12" s="64" t="s">
        <v>335</v>
      </c>
      <c r="B12" s="61" t="s">
        <v>52</v>
      </c>
      <c r="C12" s="65">
        <v>7000000</v>
      </c>
      <c r="D12" s="65">
        <v>7000000000000</v>
      </c>
      <c r="E12" s="65">
        <v>178652212011</v>
      </c>
      <c r="F12" s="65">
        <v>0</v>
      </c>
      <c r="G12" s="65">
        <v>0</v>
      </c>
      <c r="H12" s="65">
        <v>178652212011</v>
      </c>
      <c r="I12" s="66">
        <v>0.23</v>
      </c>
      <c r="J12" s="66">
        <v>37.6</v>
      </c>
      <c r="K12" s="66"/>
      <c r="L12" s="66"/>
      <c r="M12" s="66"/>
      <c r="N12" s="66"/>
      <c r="O12" s="66"/>
      <c r="P12" s="66"/>
      <c r="Q12" s="66"/>
    </row>
    <row r="13" spans="1:17" ht="81">
      <c r="A13" s="64" t="s">
        <v>336</v>
      </c>
      <c r="B13" s="61" t="s">
        <v>52</v>
      </c>
      <c r="C13" s="65">
        <v>8000000</v>
      </c>
      <c r="D13" s="65">
        <v>8000000000000</v>
      </c>
      <c r="E13" s="65">
        <v>0</v>
      </c>
      <c r="F13" s="65">
        <v>0</v>
      </c>
      <c r="G13" s="65">
        <v>0</v>
      </c>
      <c r="H13" s="65">
        <v>0</v>
      </c>
      <c r="I13" s="66">
        <v>0.23</v>
      </c>
      <c r="J13" s="66" t="s">
        <v>52</v>
      </c>
      <c r="K13" s="66"/>
      <c r="L13" s="66"/>
      <c r="M13" s="66"/>
      <c r="N13" s="66"/>
      <c r="O13" s="66"/>
      <c r="P13" s="66"/>
      <c r="Q13" s="66"/>
    </row>
    <row r="14" spans="1:17">
      <c r="A14" s="64" t="s">
        <v>337</v>
      </c>
      <c r="B14" s="61" t="s">
        <v>52</v>
      </c>
      <c r="C14" s="65">
        <v>8000000</v>
      </c>
      <c r="D14" s="65">
        <v>8000000000000</v>
      </c>
      <c r="E14" s="65">
        <v>151425790877</v>
      </c>
      <c r="F14" s="65">
        <v>0</v>
      </c>
      <c r="G14" s="65">
        <v>0</v>
      </c>
      <c r="H14" s="65">
        <v>151425790877</v>
      </c>
      <c r="I14" s="66">
        <v>0.23</v>
      </c>
      <c r="J14" s="66">
        <v>37.58</v>
      </c>
      <c r="K14" s="66"/>
      <c r="L14" s="66"/>
      <c r="M14" s="66"/>
      <c r="N14" s="66"/>
      <c r="O14" s="66"/>
      <c r="P14" s="66"/>
      <c r="Q14" s="66"/>
    </row>
    <row r="15" spans="1:17" ht="54">
      <c r="A15" s="64" t="s">
        <v>338</v>
      </c>
      <c r="C15" s="65">
        <v>5000000</v>
      </c>
      <c r="D15" s="65">
        <v>5000000000000</v>
      </c>
      <c r="E15" s="65"/>
      <c r="F15" s="65"/>
      <c r="G15" s="65">
        <v>25000000000</v>
      </c>
      <c r="H15" s="65">
        <v>25000000000</v>
      </c>
      <c r="I15" s="66"/>
      <c r="J15" s="66" t="s">
        <v>52</v>
      </c>
      <c r="K15" s="66"/>
      <c r="L15" s="66"/>
      <c r="M15" s="66"/>
      <c r="N15" s="66"/>
      <c r="O15" s="66"/>
      <c r="P15" s="66"/>
      <c r="Q15" s="66"/>
    </row>
    <row r="16" spans="1:17">
      <c r="A16" s="64" t="s">
        <v>339</v>
      </c>
      <c r="C16" s="65">
        <v>5000000</v>
      </c>
      <c r="D16" s="65">
        <v>5000000000000</v>
      </c>
      <c r="E16" s="65">
        <v>0</v>
      </c>
      <c r="F16" s="65"/>
      <c r="G16" s="65"/>
      <c r="H16" s="65">
        <v>0</v>
      </c>
      <c r="I16" s="66"/>
      <c r="J16" s="66">
        <v>4</v>
      </c>
      <c r="K16" s="66"/>
      <c r="L16" s="66"/>
      <c r="M16" s="66"/>
      <c r="N16" s="66"/>
      <c r="O16" s="66"/>
      <c r="P16" s="66"/>
      <c r="Q16" s="66"/>
    </row>
    <row r="17" spans="1:17">
      <c r="A17" s="64" t="s">
        <v>340</v>
      </c>
      <c r="B17" s="61" t="s">
        <v>341</v>
      </c>
      <c r="C17" s="65">
        <v>10979221</v>
      </c>
      <c r="D17" s="65">
        <v>13926400357030</v>
      </c>
      <c r="E17" s="65">
        <v>35567615643</v>
      </c>
      <c r="F17" s="65">
        <v>0</v>
      </c>
      <c r="G17" s="65">
        <v>0</v>
      </c>
      <c r="H17" s="65">
        <v>35567615643</v>
      </c>
      <c r="I17" s="66">
        <v>0.23</v>
      </c>
      <c r="J17" s="66">
        <v>38.5</v>
      </c>
      <c r="K17" s="66"/>
      <c r="L17" s="66"/>
      <c r="M17" s="66"/>
      <c r="N17" s="66"/>
      <c r="O17" s="66"/>
      <c r="P17" s="66"/>
      <c r="Q17" s="66"/>
    </row>
    <row r="18" spans="1:17">
      <c r="A18" s="64" t="s">
        <v>108</v>
      </c>
      <c r="B18" s="61" t="s">
        <v>342</v>
      </c>
      <c r="C18" s="65">
        <v>766100</v>
      </c>
      <c r="D18" s="65">
        <v>3001257612300</v>
      </c>
      <c r="E18" s="65">
        <v>55653388784</v>
      </c>
      <c r="F18" s="65">
        <v>0</v>
      </c>
      <c r="G18" s="65">
        <v>0</v>
      </c>
      <c r="H18" s="65">
        <v>55653388784</v>
      </c>
      <c r="I18" s="66">
        <v>0</v>
      </c>
      <c r="J18" s="66">
        <v>37</v>
      </c>
      <c r="K18" s="66"/>
      <c r="L18" s="66"/>
      <c r="M18" s="66"/>
      <c r="N18" s="66"/>
      <c r="O18" s="66"/>
      <c r="P18" s="66"/>
      <c r="Q18" s="66"/>
    </row>
    <row r="19" spans="1:17">
      <c r="A19" s="64" t="s">
        <v>340</v>
      </c>
      <c r="B19" s="61" t="s">
        <v>343</v>
      </c>
      <c r="C19" s="65">
        <v>583960</v>
      </c>
      <c r="D19" s="65">
        <v>553010120000</v>
      </c>
      <c r="E19" s="65">
        <v>665015472</v>
      </c>
      <c r="F19" s="65">
        <v>0</v>
      </c>
      <c r="G19" s="65">
        <v>0</v>
      </c>
      <c r="H19" s="65">
        <v>665015472</v>
      </c>
      <c r="I19" s="66">
        <v>0.23</v>
      </c>
      <c r="J19" s="66">
        <v>39</v>
      </c>
      <c r="K19" s="66"/>
      <c r="L19" s="66"/>
      <c r="M19" s="66"/>
      <c r="N19" s="66"/>
      <c r="O19" s="66"/>
      <c r="P19" s="66"/>
      <c r="Q19" s="66"/>
    </row>
    <row r="20" spans="1:17">
      <c r="A20" s="64" t="s">
        <v>340</v>
      </c>
      <c r="B20" s="61" t="s">
        <v>344</v>
      </c>
      <c r="C20" s="62">
        <v>108332</v>
      </c>
      <c r="D20" s="62">
        <v>100000185880</v>
      </c>
      <c r="E20" s="62">
        <v>152051466</v>
      </c>
      <c r="F20" s="62">
        <v>0</v>
      </c>
      <c r="G20" s="62">
        <v>0</v>
      </c>
      <c r="H20" s="62">
        <v>152051466</v>
      </c>
      <c r="I20" s="59">
        <v>0.23</v>
      </c>
      <c r="J20" s="66">
        <v>39</v>
      </c>
    </row>
    <row r="21" spans="1:17">
      <c r="A21" s="64" t="s">
        <v>340</v>
      </c>
      <c r="B21" s="61" t="s">
        <v>345</v>
      </c>
      <c r="C21" s="62">
        <v>302187</v>
      </c>
      <c r="D21" s="62">
        <v>270001062630</v>
      </c>
      <c r="E21" s="62">
        <v>4500849018</v>
      </c>
      <c r="F21" s="62">
        <v>0</v>
      </c>
      <c r="G21" s="62">
        <v>0</v>
      </c>
      <c r="H21" s="62">
        <v>4500849018</v>
      </c>
      <c r="I21" s="59">
        <v>0.23</v>
      </c>
      <c r="J21" s="66">
        <v>39</v>
      </c>
    </row>
    <row r="22" spans="1:17">
      <c r="A22" s="64" t="s">
        <v>340</v>
      </c>
      <c r="B22" s="61" t="s">
        <v>346</v>
      </c>
      <c r="C22" s="62">
        <v>4800</v>
      </c>
      <c r="D22" s="62">
        <v>3330817014</v>
      </c>
      <c r="E22" s="62">
        <v>35567615643</v>
      </c>
      <c r="F22" s="62">
        <v>0</v>
      </c>
      <c r="G22" s="62">
        <v>0</v>
      </c>
      <c r="H22" s="62">
        <v>35567615643</v>
      </c>
      <c r="I22" s="59">
        <v>0.23</v>
      </c>
      <c r="J22" s="66">
        <v>39</v>
      </c>
    </row>
    <row r="23" spans="1:17">
      <c r="A23" s="64" t="s">
        <v>340</v>
      </c>
      <c r="B23" s="61" t="s">
        <v>347</v>
      </c>
      <c r="C23" s="62">
        <v>4078762</v>
      </c>
      <c r="D23" s="62">
        <v>3400737665293</v>
      </c>
      <c r="E23" s="62">
        <v>1062326987</v>
      </c>
      <c r="F23" s="62">
        <v>0</v>
      </c>
      <c r="G23" s="62">
        <v>0</v>
      </c>
      <c r="H23" s="62">
        <v>1062326987</v>
      </c>
      <c r="I23" s="59">
        <v>0.23</v>
      </c>
      <c r="J23" s="66">
        <v>39</v>
      </c>
    </row>
    <row r="24" spans="1:17">
      <c r="A24" s="64" t="s">
        <v>340</v>
      </c>
      <c r="B24" s="61" t="s">
        <v>348</v>
      </c>
      <c r="C24" s="62">
        <v>2418000</v>
      </c>
      <c r="D24" s="62">
        <v>1968097561775</v>
      </c>
      <c r="E24" s="62">
        <v>953369550</v>
      </c>
      <c r="F24" s="62">
        <v>0</v>
      </c>
      <c r="G24" s="62">
        <v>0</v>
      </c>
      <c r="H24" s="62">
        <v>953369550</v>
      </c>
      <c r="I24" s="59">
        <v>0.23</v>
      </c>
      <c r="J24" s="66">
        <v>39</v>
      </c>
    </row>
    <row r="25" spans="1:17">
      <c r="A25" s="64" t="s">
        <v>340</v>
      </c>
      <c r="B25" s="61" t="s">
        <v>349</v>
      </c>
      <c r="C25" s="62">
        <v>4783460</v>
      </c>
      <c r="D25" s="62">
        <v>4372928360000</v>
      </c>
      <c r="E25" s="62">
        <v>2342341124</v>
      </c>
      <c r="F25" s="62">
        <v>0</v>
      </c>
      <c r="G25" s="62">
        <v>0</v>
      </c>
      <c r="H25" s="62">
        <v>2342341124</v>
      </c>
      <c r="I25" s="59">
        <v>0.23</v>
      </c>
      <c r="J25" s="66">
        <v>39</v>
      </c>
    </row>
    <row r="26" spans="1:17">
      <c r="A26" s="64" t="s">
        <v>340</v>
      </c>
      <c r="B26" s="61" t="s">
        <v>350</v>
      </c>
      <c r="C26" s="62">
        <v>2800627</v>
      </c>
      <c r="D26" s="62">
        <v>2446981861201</v>
      </c>
      <c r="E26" s="62">
        <v>7404606901</v>
      </c>
      <c r="F26" s="62">
        <v>0</v>
      </c>
      <c r="G26" s="62">
        <v>0</v>
      </c>
      <c r="H26" s="62">
        <v>7404606901</v>
      </c>
      <c r="I26" s="59">
        <v>0.23</v>
      </c>
      <c r="J26" s="66">
        <v>39</v>
      </c>
    </row>
    <row r="27" spans="1:17">
      <c r="A27" s="64" t="s">
        <v>340</v>
      </c>
      <c r="B27" s="61" t="s">
        <v>351</v>
      </c>
      <c r="C27" s="62">
        <v>1002556</v>
      </c>
      <c r="D27" s="62">
        <v>933951092920</v>
      </c>
      <c r="E27" s="62">
        <v>5056712343</v>
      </c>
      <c r="F27" s="62">
        <v>0</v>
      </c>
      <c r="G27" s="62">
        <v>0</v>
      </c>
      <c r="H27" s="62">
        <v>5056712343</v>
      </c>
      <c r="I27" s="59">
        <v>0.23</v>
      </c>
      <c r="J27" s="66">
        <v>39</v>
      </c>
    </row>
    <row r="28" spans="1:17">
      <c r="A28" s="64" t="s">
        <v>115</v>
      </c>
      <c r="B28" s="61" t="s">
        <v>352</v>
      </c>
      <c r="C28" s="62">
        <v>7100000</v>
      </c>
      <c r="D28" s="62">
        <v>6925908000000</v>
      </c>
      <c r="F28" s="62">
        <v>0</v>
      </c>
      <c r="G28" s="62">
        <v>0</v>
      </c>
      <c r="H28" s="62" t="s">
        <v>52</v>
      </c>
      <c r="I28" s="59">
        <v>0.23</v>
      </c>
      <c r="J28" s="66">
        <v>38</v>
      </c>
    </row>
    <row r="29" spans="1:17">
      <c r="A29" s="64" t="s">
        <v>118</v>
      </c>
      <c r="B29" s="61" t="s">
        <v>353</v>
      </c>
      <c r="C29" s="62">
        <v>1800000</v>
      </c>
      <c r="D29" s="62">
        <v>1755864000000</v>
      </c>
      <c r="F29" s="62">
        <v>0</v>
      </c>
      <c r="G29" s="62">
        <v>0</v>
      </c>
      <c r="H29" s="62" t="s">
        <v>52</v>
      </c>
      <c r="I29" s="59">
        <v>0.23</v>
      </c>
      <c r="J29" s="66">
        <v>38</v>
      </c>
    </row>
    <row r="30" spans="1:17">
      <c r="A30" s="64" t="s">
        <v>179</v>
      </c>
      <c r="B30" s="61" t="s">
        <v>354</v>
      </c>
      <c r="C30" s="62">
        <v>1100000</v>
      </c>
      <c r="D30" s="62">
        <v>1073028000000</v>
      </c>
      <c r="F30" s="62">
        <v>0</v>
      </c>
      <c r="G30" s="62">
        <v>0</v>
      </c>
      <c r="H30" s="62" t="s">
        <v>52</v>
      </c>
      <c r="I30" s="59">
        <v>0.23</v>
      </c>
      <c r="J30" s="66">
        <v>38</v>
      </c>
    </row>
    <row r="31" spans="1:17">
      <c r="A31" s="64" t="s">
        <v>189</v>
      </c>
      <c r="B31" s="61" t="s">
        <v>355</v>
      </c>
      <c r="C31" s="62">
        <v>2000000</v>
      </c>
      <c r="D31" s="62">
        <v>9713380000000</v>
      </c>
      <c r="F31" s="62">
        <v>0</v>
      </c>
      <c r="G31" s="62">
        <v>0</v>
      </c>
      <c r="H31" s="62" t="s">
        <v>52</v>
      </c>
      <c r="I31" s="59">
        <v>0.23</v>
      </c>
      <c r="J31" s="66">
        <v>40.1</v>
      </c>
    </row>
  </sheetData>
  <mergeCells count="4">
    <mergeCell ref="A1:Q1"/>
    <mergeCell ref="A2:Q2"/>
    <mergeCell ref="A3:Q3"/>
    <mergeCell ref="A5:H5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1"/>
  <sheetViews>
    <sheetView rightToLeft="1" topLeftCell="A3" workbookViewId="0">
      <selection activeCell="F19" sqref="F19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1.28515625" customWidth="1"/>
    <col min="8" max="8" width="0.28515625" customWidth="1"/>
  </cols>
  <sheetData>
    <row r="1" spans="1:7" ht="29.1" customHeight="1">
      <c r="A1" s="86" t="s">
        <v>0</v>
      </c>
      <c r="B1" s="86"/>
      <c r="C1" s="86"/>
      <c r="D1" s="86"/>
      <c r="E1" s="86"/>
      <c r="F1" s="86"/>
      <c r="G1" s="86"/>
    </row>
    <row r="2" spans="1:7" ht="21.75" customHeight="1">
      <c r="A2" s="86" t="s">
        <v>231</v>
      </c>
      <c r="B2" s="86"/>
      <c r="C2" s="86"/>
      <c r="D2" s="86"/>
      <c r="E2" s="86"/>
      <c r="F2" s="86"/>
      <c r="G2" s="86"/>
    </row>
    <row r="3" spans="1:7" ht="21.75" customHeight="1">
      <c r="A3" s="86" t="s">
        <v>2</v>
      </c>
      <c r="B3" s="86"/>
      <c r="C3" s="86"/>
      <c r="D3" s="86"/>
      <c r="E3" s="86"/>
      <c r="F3" s="86"/>
      <c r="G3" s="86"/>
    </row>
    <row r="4" spans="1:7" ht="14.45" customHeight="1"/>
    <row r="5" spans="1:7" ht="14.45" customHeight="1">
      <c r="A5" s="1" t="s">
        <v>281</v>
      </c>
      <c r="B5" s="88" t="s">
        <v>282</v>
      </c>
      <c r="C5" s="88"/>
      <c r="D5" s="88"/>
      <c r="E5" s="88"/>
      <c r="F5" s="88"/>
      <c r="G5" s="88"/>
    </row>
    <row r="6" spans="1:7" ht="14.45" customHeight="1">
      <c r="D6" s="89" t="s">
        <v>250</v>
      </c>
      <c r="E6" s="89"/>
      <c r="F6" s="89" t="s">
        <v>251</v>
      </c>
      <c r="G6" s="89"/>
    </row>
    <row r="7" spans="1:7" ht="36.4" customHeight="1">
      <c r="A7" s="89" t="s">
        <v>283</v>
      </c>
      <c r="B7" s="89"/>
      <c r="D7" s="17" t="s">
        <v>284</v>
      </c>
      <c r="E7" s="3"/>
      <c r="F7" s="17" t="s">
        <v>284</v>
      </c>
      <c r="G7" s="3"/>
    </row>
    <row r="8" spans="1:7" ht="21.75" customHeight="1">
      <c r="A8" s="91" t="s">
        <v>215</v>
      </c>
      <c r="B8" s="91"/>
      <c r="D8" s="78">
        <v>485632506720</v>
      </c>
      <c r="E8" s="79"/>
      <c r="F8" s="78">
        <v>1501373624950</v>
      </c>
    </row>
    <row r="9" spans="1:7" ht="21.75" customHeight="1">
      <c r="A9" s="93" t="s">
        <v>217</v>
      </c>
      <c r="B9" s="93"/>
      <c r="D9" s="74">
        <v>303172394728</v>
      </c>
      <c r="E9" s="79"/>
      <c r="F9" s="74">
        <v>3342099278393</v>
      </c>
    </row>
    <row r="10" spans="1:7" ht="21.75" customHeight="1">
      <c r="A10" s="93" t="s">
        <v>219</v>
      </c>
      <c r="B10" s="93"/>
      <c r="D10" s="74">
        <v>0</v>
      </c>
      <c r="E10" s="74"/>
      <c r="F10" s="74">
        <v>835052712174</v>
      </c>
    </row>
    <row r="11" spans="1:7" ht="21.75" customHeight="1">
      <c r="A11" s="93" t="s">
        <v>220</v>
      </c>
      <c r="B11" s="93"/>
      <c r="D11" s="74">
        <v>9142</v>
      </c>
      <c r="E11" s="74"/>
      <c r="F11" s="74">
        <v>91966690</v>
      </c>
    </row>
    <row r="12" spans="1:7" ht="21.75" customHeight="1">
      <c r="A12" s="93" t="s">
        <v>221</v>
      </c>
      <c r="B12" s="93"/>
      <c r="D12" s="74">
        <v>1180329372985</v>
      </c>
      <c r="E12" s="74"/>
      <c r="F12" s="74">
        <v>5085963001527</v>
      </c>
    </row>
    <row r="13" spans="1:7" ht="21.75" customHeight="1">
      <c r="A13" s="93" t="s">
        <v>222</v>
      </c>
      <c r="B13" s="93"/>
      <c r="D13" s="74">
        <v>0</v>
      </c>
      <c r="E13" s="74"/>
      <c r="F13" s="74">
        <v>10234</v>
      </c>
    </row>
    <row r="14" spans="1:7" ht="21.75" customHeight="1">
      <c r="A14" s="93" t="s">
        <v>223</v>
      </c>
      <c r="B14" s="93"/>
      <c r="D14" s="74">
        <v>39493</v>
      </c>
      <c r="E14" s="74"/>
      <c r="F14" s="74">
        <v>5092018</v>
      </c>
    </row>
    <row r="15" spans="1:7" ht="21.75" customHeight="1">
      <c r="A15" s="93" t="s">
        <v>225</v>
      </c>
      <c r="B15" s="93"/>
      <c r="D15" s="74">
        <v>998686456281</v>
      </c>
      <c r="E15" s="74"/>
      <c r="F15" s="74">
        <v>1980246955682</v>
      </c>
    </row>
    <row r="16" spans="1:7" ht="21.75" customHeight="1">
      <c r="A16" s="93" t="s">
        <v>227</v>
      </c>
      <c r="B16" s="93"/>
      <c r="D16" s="74">
        <v>0</v>
      </c>
      <c r="E16" s="79"/>
      <c r="F16" s="74">
        <v>78012</v>
      </c>
    </row>
    <row r="17" spans="1:6" ht="21.75" customHeight="1">
      <c r="A17" s="93" t="s">
        <v>228</v>
      </c>
      <c r="B17" s="93"/>
      <c r="D17" s="74">
        <v>486147285065</v>
      </c>
      <c r="E17" s="79"/>
      <c r="F17" s="74">
        <v>2598169427706</v>
      </c>
    </row>
    <row r="18" spans="1:6" ht="21.75" customHeight="1">
      <c r="A18" s="93" t="s">
        <v>229</v>
      </c>
      <c r="B18" s="93"/>
      <c r="D18" s="74">
        <v>280554</v>
      </c>
      <c r="E18" s="79"/>
      <c r="F18" s="74">
        <v>46686068077</v>
      </c>
    </row>
    <row r="19" spans="1:6" ht="21.75" customHeight="1">
      <c r="A19" s="93" t="s">
        <v>230</v>
      </c>
      <c r="B19" s="93"/>
      <c r="D19" s="74">
        <v>306697259123</v>
      </c>
      <c r="E19" s="79"/>
      <c r="F19" s="74">
        <v>556055520214</v>
      </c>
    </row>
    <row r="20" spans="1:6" ht="21.75" customHeight="1" thickBot="1">
      <c r="A20" s="104" t="s">
        <v>33</v>
      </c>
      <c r="B20" s="104"/>
      <c r="D20" s="15">
        <f>SUM(D8:D19)</f>
        <v>3760665604091</v>
      </c>
      <c r="F20" s="15">
        <f>SUM(F8:F19)</f>
        <v>15945743735677</v>
      </c>
    </row>
    <row r="21" spans="1:6" ht="13.5" thickTop="1"/>
  </sheetData>
  <autoFilter ref="A7:G20" xr:uid="{00000000-0001-0000-0C00-000000000000}">
    <filterColumn colId="0" showButton="0"/>
  </autoFilter>
  <mergeCells count="20"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G1"/>
    <mergeCell ref="A2:G2"/>
    <mergeCell ref="A3:G3"/>
    <mergeCell ref="B5:G5"/>
    <mergeCell ref="D6:E6"/>
    <mergeCell ref="F6:G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F14" sqref="F14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>
      <c r="A1" s="86" t="s">
        <v>0</v>
      </c>
      <c r="B1" s="86"/>
      <c r="C1" s="86"/>
      <c r="D1" s="86"/>
      <c r="E1" s="86"/>
      <c r="F1" s="86"/>
    </row>
    <row r="2" spans="1:6" ht="21.75" customHeight="1">
      <c r="A2" s="86" t="s">
        <v>231</v>
      </c>
      <c r="B2" s="86"/>
      <c r="C2" s="86"/>
      <c r="D2" s="86"/>
      <c r="E2" s="86"/>
      <c r="F2" s="86"/>
    </row>
    <row r="3" spans="1:6" ht="21.75" customHeight="1">
      <c r="A3" s="86" t="s">
        <v>2</v>
      </c>
      <c r="B3" s="86"/>
      <c r="C3" s="86"/>
      <c r="D3" s="86"/>
      <c r="E3" s="86"/>
      <c r="F3" s="86"/>
    </row>
    <row r="4" spans="1:6" ht="14.45" customHeight="1"/>
    <row r="5" spans="1:6" ht="29.1" customHeight="1">
      <c r="A5" s="1" t="s">
        <v>285</v>
      </c>
      <c r="B5" s="88" t="s">
        <v>246</v>
      </c>
      <c r="C5" s="88"/>
      <c r="D5" s="88"/>
      <c r="E5" s="88"/>
      <c r="F5" s="88"/>
    </row>
    <row r="6" spans="1:6" ht="14.45" customHeight="1">
      <c r="D6" s="2" t="s">
        <v>250</v>
      </c>
      <c r="F6" s="2" t="s">
        <v>9</v>
      </c>
    </row>
    <row r="7" spans="1:6" ht="14.45" customHeight="1">
      <c r="A7" s="89" t="s">
        <v>246</v>
      </c>
      <c r="B7" s="89"/>
      <c r="D7" s="4" t="s">
        <v>212</v>
      </c>
      <c r="F7" s="4" t="s">
        <v>212</v>
      </c>
    </row>
    <row r="8" spans="1:6" ht="21.75" customHeight="1">
      <c r="A8" s="91" t="s">
        <v>246</v>
      </c>
      <c r="B8" s="91"/>
      <c r="D8" s="6">
        <v>749315241</v>
      </c>
      <c r="F8" s="6">
        <v>991173575</v>
      </c>
    </row>
    <row r="9" spans="1:6" ht="21.75" customHeight="1">
      <c r="A9" s="93" t="s">
        <v>286</v>
      </c>
      <c r="B9" s="93"/>
      <c r="D9" s="9">
        <v>0</v>
      </c>
      <c r="F9" s="9">
        <v>6510090137</v>
      </c>
    </row>
    <row r="10" spans="1:6" ht="21.75" customHeight="1">
      <c r="A10" s="96" t="s">
        <v>287</v>
      </c>
      <c r="B10" s="96"/>
      <c r="D10" s="12">
        <v>4386800013</v>
      </c>
      <c r="F10" s="12">
        <v>15098890312</v>
      </c>
    </row>
    <row r="11" spans="1:6" ht="21.75" customHeight="1">
      <c r="A11" s="104" t="s">
        <v>33</v>
      </c>
      <c r="B11" s="104"/>
      <c r="D11" s="15">
        <f>SUM(D8:D10)</f>
        <v>5136115254</v>
      </c>
      <c r="F11" s="15">
        <f>SUM(F8:F10)</f>
        <v>22600154024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3"/>
  <sheetViews>
    <sheetView rightToLeft="1" workbookViewId="0">
      <selection activeCell="H16" sqref="H16"/>
    </sheetView>
  </sheetViews>
  <sheetFormatPr defaultRowHeight="12.75"/>
  <cols>
    <col min="1" max="1" width="26.4257812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2.14062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</row>
    <row r="2" spans="1:19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</row>
    <row r="3" spans="1:19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19" ht="14.45" customHeight="1"/>
    <row r="5" spans="1:19" ht="14.45" customHeight="1">
      <c r="A5" s="88" t="s">
        <v>253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14.45" customHeight="1">
      <c r="A6" s="89" t="s">
        <v>35</v>
      </c>
      <c r="C6" s="89" t="s">
        <v>288</v>
      </c>
      <c r="D6" s="89"/>
      <c r="E6" s="89"/>
      <c r="F6" s="89"/>
      <c r="G6" s="89"/>
      <c r="I6" s="89" t="s">
        <v>250</v>
      </c>
      <c r="J6" s="89"/>
      <c r="K6" s="89"/>
      <c r="L6" s="89"/>
      <c r="M6" s="89"/>
      <c r="O6" s="89" t="s">
        <v>251</v>
      </c>
      <c r="P6" s="89"/>
      <c r="Q6" s="89"/>
      <c r="R6" s="89"/>
      <c r="S6" s="89"/>
    </row>
    <row r="7" spans="1:19" ht="29.1" customHeight="1">
      <c r="A7" s="89"/>
      <c r="C7" s="17" t="s">
        <v>289</v>
      </c>
      <c r="D7" s="3"/>
      <c r="E7" s="17" t="s">
        <v>290</v>
      </c>
      <c r="F7" s="3"/>
      <c r="G7" s="17" t="s">
        <v>291</v>
      </c>
      <c r="I7" s="17" t="s">
        <v>292</v>
      </c>
      <c r="J7" s="3"/>
      <c r="K7" s="17" t="s">
        <v>293</v>
      </c>
      <c r="L7" s="3"/>
      <c r="M7" s="17" t="s">
        <v>294</v>
      </c>
      <c r="O7" s="17" t="s">
        <v>292</v>
      </c>
      <c r="P7" s="3"/>
      <c r="Q7" s="17" t="s">
        <v>293</v>
      </c>
      <c r="R7" s="3"/>
      <c r="S7" s="17" t="s">
        <v>294</v>
      </c>
    </row>
    <row r="8" spans="1:19" ht="21.75" customHeight="1">
      <c r="A8" s="5" t="s">
        <v>25</v>
      </c>
      <c r="C8" s="5" t="s">
        <v>295</v>
      </c>
      <c r="E8" s="6">
        <v>290776219</v>
      </c>
      <c r="G8" s="6">
        <v>55</v>
      </c>
      <c r="I8" s="6">
        <v>0</v>
      </c>
      <c r="K8" s="6">
        <v>0</v>
      </c>
      <c r="M8" s="6">
        <v>0</v>
      </c>
      <c r="O8" s="6">
        <v>15992692045</v>
      </c>
      <c r="Q8" s="6">
        <v>54582567</v>
      </c>
      <c r="S8" s="6">
        <v>15938109478</v>
      </c>
    </row>
    <row r="9" spans="1:19" ht="21.75" customHeight="1">
      <c r="A9" s="8" t="s">
        <v>26</v>
      </c>
      <c r="C9" s="8" t="s">
        <v>296</v>
      </c>
      <c r="E9" s="9">
        <v>15500000</v>
      </c>
      <c r="G9" s="9">
        <v>1530</v>
      </c>
      <c r="I9" s="9">
        <v>0</v>
      </c>
      <c r="K9" s="9">
        <v>0</v>
      </c>
      <c r="M9" s="9">
        <v>0</v>
      </c>
      <c r="O9" s="9">
        <v>23715000000</v>
      </c>
      <c r="Q9" s="9">
        <v>785264901</v>
      </c>
      <c r="S9" s="9">
        <v>22929735099</v>
      </c>
    </row>
    <row r="10" spans="1:19" ht="21.75" customHeight="1">
      <c r="A10" s="8" t="s">
        <v>22</v>
      </c>
      <c r="C10" s="8" t="s">
        <v>297</v>
      </c>
      <c r="E10" s="9">
        <v>10000000</v>
      </c>
      <c r="G10" s="9">
        <v>740</v>
      </c>
      <c r="I10" s="9">
        <v>0</v>
      </c>
      <c r="K10" s="9">
        <v>0</v>
      </c>
      <c r="M10" s="9">
        <v>0</v>
      </c>
      <c r="O10" s="9">
        <v>7400000000</v>
      </c>
      <c r="Q10" s="9">
        <v>0</v>
      </c>
      <c r="S10" s="9">
        <v>7400000000</v>
      </c>
    </row>
    <row r="11" spans="1:19" ht="21.75" customHeight="1">
      <c r="A11" s="8" t="s">
        <v>27</v>
      </c>
      <c r="C11" s="8" t="s">
        <v>298</v>
      </c>
      <c r="E11" s="9">
        <v>300000</v>
      </c>
      <c r="G11" s="9">
        <v>27400</v>
      </c>
      <c r="I11" s="9">
        <v>0</v>
      </c>
      <c r="K11" s="9">
        <v>0</v>
      </c>
      <c r="M11" s="9">
        <v>0</v>
      </c>
      <c r="O11" s="9">
        <v>8220000000</v>
      </c>
      <c r="Q11" s="9">
        <v>0</v>
      </c>
      <c r="S11" s="9">
        <v>8220000000</v>
      </c>
    </row>
    <row r="12" spans="1:19" ht="21.75" customHeight="1">
      <c r="A12" s="8" t="s">
        <v>20</v>
      </c>
      <c r="C12" s="8" t="s">
        <v>299</v>
      </c>
      <c r="E12" s="9">
        <v>71097005</v>
      </c>
      <c r="G12" s="9">
        <v>46</v>
      </c>
      <c r="I12" s="9">
        <v>0</v>
      </c>
      <c r="K12" s="9">
        <v>0</v>
      </c>
      <c r="M12" s="9">
        <v>0</v>
      </c>
      <c r="O12" s="9">
        <v>3270462230</v>
      </c>
      <c r="Q12" s="9">
        <v>0</v>
      </c>
      <c r="S12" s="9">
        <v>3270462230</v>
      </c>
    </row>
    <row r="13" spans="1:19" ht="21.75" customHeight="1">
      <c r="A13" s="8" t="s">
        <v>19</v>
      </c>
      <c r="C13" s="8" t="s">
        <v>299</v>
      </c>
      <c r="E13" s="9">
        <v>107463221</v>
      </c>
      <c r="G13" s="9">
        <v>9</v>
      </c>
      <c r="I13" s="9">
        <v>0</v>
      </c>
      <c r="K13" s="9">
        <v>0</v>
      </c>
      <c r="M13" s="9">
        <v>0</v>
      </c>
      <c r="O13" s="9">
        <v>967168989</v>
      </c>
      <c r="Q13" s="9">
        <v>0</v>
      </c>
      <c r="S13" s="9">
        <v>967168989</v>
      </c>
    </row>
    <row r="14" spans="1:19" ht="21.75" customHeight="1">
      <c r="A14" s="8" t="s">
        <v>23</v>
      </c>
      <c r="C14" s="8" t="s">
        <v>300</v>
      </c>
      <c r="E14" s="9">
        <v>20200000</v>
      </c>
      <c r="G14" s="9">
        <v>1189</v>
      </c>
      <c r="I14" s="9">
        <v>0</v>
      </c>
      <c r="K14" s="9">
        <v>0</v>
      </c>
      <c r="M14" s="9">
        <v>0</v>
      </c>
      <c r="O14" s="9">
        <v>24017800000</v>
      </c>
      <c r="Q14" s="9">
        <v>917676153</v>
      </c>
      <c r="S14" s="9">
        <v>23100123847</v>
      </c>
    </row>
    <row r="15" spans="1:19" ht="21.75" customHeight="1">
      <c r="A15" s="8" t="s">
        <v>28</v>
      </c>
      <c r="C15" s="8" t="s">
        <v>301</v>
      </c>
      <c r="E15" s="9">
        <v>43750000</v>
      </c>
      <c r="G15" s="9">
        <v>600</v>
      </c>
      <c r="I15" s="9">
        <v>26250000000</v>
      </c>
      <c r="K15" s="9">
        <v>266949153</v>
      </c>
      <c r="M15" s="9">
        <v>25983050847</v>
      </c>
      <c r="O15" s="9">
        <v>26250000000</v>
      </c>
      <c r="Q15" s="9">
        <v>266949153</v>
      </c>
      <c r="S15" s="9">
        <v>25983050847</v>
      </c>
    </row>
    <row r="16" spans="1:19" ht="21.75" customHeight="1">
      <c r="A16" s="8" t="s">
        <v>258</v>
      </c>
      <c r="C16" s="8" t="s">
        <v>302</v>
      </c>
      <c r="E16" s="9">
        <v>50000</v>
      </c>
      <c r="G16" s="9">
        <v>5800</v>
      </c>
      <c r="I16" s="9">
        <v>0</v>
      </c>
      <c r="K16" s="9">
        <v>0</v>
      </c>
      <c r="M16" s="9">
        <v>0</v>
      </c>
      <c r="O16" s="9">
        <v>290000000</v>
      </c>
      <c r="Q16" s="9">
        <v>5838926</v>
      </c>
      <c r="S16" s="9">
        <v>284161074</v>
      </c>
    </row>
    <row r="17" spans="1:19" ht="21.75" customHeight="1">
      <c r="A17" s="8" t="s">
        <v>24</v>
      </c>
      <c r="C17" s="8" t="s">
        <v>303</v>
      </c>
      <c r="E17" s="9">
        <v>76000000</v>
      </c>
      <c r="G17" s="9">
        <v>480</v>
      </c>
      <c r="I17" s="9">
        <v>0</v>
      </c>
      <c r="K17" s="9">
        <v>0</v>
      </c>
      <c r="M17" s="9">
        <v>0</v>
      </c>
      <c r="O17" s="9">
        <v>36480000000</v>
      </c>
      <c r="Q17" s="9">
        <v>830200803</v>
      </c>
      <c r="S17" s="9">
        <v>35649799197</v>
      </c>
    </row>
    <row r="18" spans="1:19" ht="21.75" customHeight="1">
      <c r="A18" s="8" t="s">
        <v>31</v>
      </c>
      <c r="C18" s="8" t="s">
        <v>304</v>
      </c>
      <c r="E18" s="9">
        <v>100000000</v>
      </c>
      <c r="G18" s="9">
        <v>30</v>
      </c>
      <c r="I18" s="9">
        <v>3000000000</v>
      </c>
      <c r="K18" s="9">
        <v>118421053</v>
      </c>
      <c r="M18" s="9">
        <v>2881578947</v>
      </c>
      <c r="O18" s="9">
        <v>3000000000</v>
      </c>
      <c r="Q18" s="9">
        <v>118421053</v>
      </c>
      <c r="S18" s="9">
        <v>2881578947</v>
      </c>
    </row>
    <row r="19" spans="1:19" ht="21.75" customHeight="1">
      <c r="A19" s="8" t="s">
        <v>21</v>
      </c>
      <c r="C19" s="8" t="s">
        <v>305</v>
      </c>
      <c r="E19" s="9">
        <v>10000000</v>
      </c>
      <c r="G19" s="9">
        <v>530</v>
      </c>
      <c r="I19" s="9">
        <v>0</v>
      </c>
      <c r="K19" s="9">
        <v>0</v>
      </c>
      <c r="M19" s="9">
        <v>0</v>
      </c>
      <c r="O19" s="9">
        <v>5300000000</v>
      </c>
      <c r="Q19" s="9">
        <v>0</v>
      </c>
      <c r="S19" s="9">
        <v>5300000000</v>
      </c>
    </row>
    <row r="20" spans="1:19" ht="21.75" customHeight="1">
      <c r="A20" s="8" t="s">
        <v>30</v>
      </c>
      <c r="C20" s="8" t="s">
        <v>297</v>
      </c>
      <c r="E20" s="9">
        <v>21041043</v>
      </c>
      <c r="G20" s="9">
        <v>425</v>
      </c>
      <c r="I20" s="9">
        <v>0</v>
      </c>
      <c r="K20" s="9">
        <v>0</v>
      </c>
      <c r="M20" s="9">
        <v>0</v>
      </c>
      <c r="O20" s="9">
        <v>8942443275</v>
      </c>
      <c r="Q20" s="9">
        <v>347336506</v>
      </c>
      <c r="S20" s="9">
        <v>8595106769</v>
      </c>
    </row>
    <row r="21" spans="1:19" ht="21.75" customHeight="1">
      <c r="A21" s="8" t="s">
        <v>259</v>
      </c>
      <c r="C21" s="8" t="s">
        <v>306</v>
      </c>
      <c r="E21" s="9">
        <v>3933785</v>
      </c>
      <c r="G21" s="9">
        <v>271</v>
      </c>
      <c r="I21" s="9">
        <v>0</v>
      </c>
      <c r="K21" s="9">
        <v>0</v>
      </c>
      <c r="M21" s="9">
        <v>0</v>
      </c>
      <c r="O21" s="9">
        <v>1066055735</v>
      </c>
      <c r="Q21" s="9">
        <v>0</v>
      </c>
      <c r="S21" s="9">
        <v>1066055735</v>
      </c>
    </row>
    <row r="22" spans="1:19" ht="21.75" customHeight="1">
      <c r="A22" s="11" t="s">
        <v>257</v>
      </c>
      <c r="C22" s="8" t="s">
        <v>297</v>
      </c>
      <c r="E22" s="9">
        <v>1707960</v>
      </c>
      <c r="G22" s="9">
        <v>500</v>
      </c>
      <c r="I22" s="12">
        <v>0</v>
      </c>
      <c r="K22" s="12">
        <v>0</v>
      </c>
      <c r="M22" s="12">
        <v>0</v>
      </c>
      <c r="O22" s="12">
        <v>853980000</v>
      </c>
      <c r="Q22" s="12">
        <v>33709737</v>
      </c>
      <c r="S22" s="12">
        <v>820270263</v>
      </c>
    </row>
    <row r="23" spans="1:19" ht="21.75" customHeight="1">
      <c r="A23" s="14" t="s">
        <v>33</v>
      </c>
      <c r="C23" s="9"/>
      <c r="E23" s="9"/>
      <c r="G23" s="9"/>
      <c r="I23" s="15">
        <v>29250000000</v>
      </c>
      <c r="K23" s="15">
        <v>385370206</v>
      </c>
      <c r="M23" s="15">
        <v>28864629794</v>
      </c>
      <c r="O23" s="15">
        <v>165765602274</v>
      </c>
      <c r="Q23" s="15">
        <v>3359979799</v>
      </c>
      <c r="S23" s="15">
        <v>162405622475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1"/>
  <sheetViews>
    <sheetView rightToLeft="1" topLeftCell="A14" workbookViewId="0">
      <selection activeCell="P38" sqref="P38"/>
    </sheetView>
  </sheetViews>
  <sheetFormatPr defaultRowHeight="12.75"/>
  <cols>
    <col min="1" max="1" width="28.425781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7.5703125" bestFit="1" customWidth="1"/>
    <col min="11" max="11" width="1.28515625" customWidth="1"/>
    <col min="12" max="12" width="10.7109375" bestFit="1" customWidth="1"/>
    <col min="13" max="13" width="1.28515625" customWidth="1"/>
    <col min="14" max="14" width="20.28515625" bestFit="1" customWidth="1"/>
    <col min="15" max="15" width="1.28515625" customWidth="1"/>
    <col min="16" max="16" width="17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7.85546875" bestFit="1" customWidth="1"/>
    <col min="21" max="21" width="0.28515625" customWidth="1"/>
  </cols>
  <sheetData>
    <row r="1" spans="1:20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</row>
    <row r="2" spans="1:20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</row>
    <row r="3" spans="1:20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</row>
    <row r="4" spans="1:20" ht="14.45" customHeight="1"/>
    <row r="5" spans="1:20" ht="14.45" customHeight="1">
      <c r="A5" s="88" t="s">
        <v>307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spans="1:20" ht="14.45" customHeight="1">
      <c r="A6" s="89" t="s">
        <v>234</v>
      </c>
      <c r="J6" s="89" t="s">
        <v>250</v>
      </c>
      <c r="K6" s="89"/>
      <c r="L6" s="89"/>
      <c r="M6" s="89"/>
      <c r="N6" s="89"/>
      <c r="P6" s="89" t="s">
        <v>251</v>
      </c>
      <c r="Q6" s="89"/>
      <c r="R6" s="89"/>
      <c r="S6" s="89"/>
      <c r="T6" s="89"/>
    </row>
    <row r="7" spans="1:20" ht="21">
      <c r="A7" s="89"/>
      <c r="C7" s="16" t="s">
        <v>308</v>
      </c>
      <c r="E7" s="107" t="s">
        <v>106</v>
      </c>
      <c r="F7" s="107"/>
      <c r="H7" s="16" t="s">
        <v>309</v>
      </c>
      <c r="J7" s="17" t="s">
        <v>310</v>
      </c>
      <c r="K7" s="3"/>
      <c r="L7" s="17" t="s">
        <v>293</v>
      </c>
      <c r="M7" s="3"/>
      <c r="N7" s="83" t="s">
        <v>311</v>
      </c>
      <c r="P7" s="17" t="s">
        <v>310</v>
      </c>
      <c r="Q7" s="3"/>
      <c r="R7" s="17" t="s">
        <v>293</v>
      </c>
      <c r="S7" s="3"/>
      <c r="T7" s="83" t="s">
        <v>311</v>
      </c>
    </row>
    <row r="8" spans="1:20" ht="21.75" customHeight="1">
      <c r="A8" s="5" t="s">
        <v>192</v>
      </c>
      <c r="C8" s="3"/>
      <c r="E8" s="5" t="s">
        <v>195</v>
      </c>
      <c r="F8" s="3"/>
      <c r="H8" s="7">
        <v>23</v>
      </c>
      <c r="J8" s="6">
        <f>'درآمد سرمایه گذاری در اوراق به'!D16</f>
        <v>168061162257</v>
      </c>
      <c r="L8" s="6">
        <v>0</v>
      </c>
      <c r="N8" s="9">
        <f>J8-L8</f>
        <v>168061162257</v>
      </c>
      <c r="P8" s="6">
        <f>'درآمد سرمایه گذاری در اوراق به'!N16</f>
        <v>549543616773</v>
      </c>
      <c r="R8" s="6">
        <v>0</v>
      </c>
      <c r="T8" s="9">
        <f>P8-R8</f>
        <v>549543616773</v>
      </c>
    </row>
    <row r="9" spans="1:20" ht="21.75" customHeight="1">
      <c r="A9" s="8" t="s">
        <v>176</v>
      </c>
      <c r="E9" s="8" t="s">
        <v>178</v>
      </c>
      <c r="H9" s="10">
        <v>23</v>
      </c>
      <c r="J9" s="9">
        <f>'درآمد سرمایه گذاری در اوراق به'!D17</f>
        <v>8397328019</v>
      </c>
      <c r="L9" s="9">
        <v>0</v>
      </c>
      <c r="N9" s="9">
        <f t="shared" ref="N9:N37" si="0">J9-L9</f>
        <v>8397328019</v>
      </c>
      <c r="P9" s="9">
        <f>'درآمد سرمایه گذاری در اوراق به'!N17</f>
        <v>44333293213</v>
      </c>
      <c r="R9" s="9">
        <v>0</v>
      </c>
      <c r="T9" s="9">
        <f t="shared" ref="T9:T37" si="1">P9-R9</f>
        <v>44333293213</v>
      </c>
    </row>
    <row r="10" spans="1:20" ht="21.75" customHeight="1">
      <c r="A10" s="8" t="s">
        <v>173</v>
      </c>
      <c r="E10" s="8" t="s">
        <v>175</v>
      </c>
      <c r="H10" s="10">
        <v>23</v>
      </c>
      <c r="J10" s="9">
        <f>'درآمد سرمایه گذاری در اوراق به'!D15</f>
        <v>199774689764</v>
      </c>
      <c r="L10" s="9">
        <v>0</v>
      </c>
      <c r="N10" s="9">
        <f t="shared" si="0"/>
        <v>199774689764</v>
      </c>
      <c r="P10" s="9">
        <f>'درآمد سرمایه گذاری در اوراق به'!N15</f>
        <v>1140901640842</v>
      </c>
      <c r="R10" s="9">
        <v>0</v>
      </c>
      <c r="T10" s="9">
        <f t="shared" si="1"/>
        <v>1140901640842</v>
      </c>
    </row>
    <row r="11" spans="1:20" ht="21.75" customHeight="1">
      <c r="A11" s="8" t="s">
        <v>171</v>
      </c>
      <c r="E11" s="8" t="s">
        <v>172</v>
      </c>
      <c r="H11" s="10">
        <v>23</v>
      </c>
      <c r="J11" s="9">
        <f>'درآمد سرمایه گذاری در اوراق به'!D10</f>
        <v>79842155511</v>
      </c>
      <c r="L11" s="9">
        <v>0</v>
      </c>
      <c r="N11" s="9">
        <f t="shared" si="0"/>
        <v>79842155511</v>
      </c>
      <c r="P11" s="9">
        <f>'درآمد سرمایه گذاری در اوراق به'!N10</f>
        <v>458823553113</v>
      </c>
      <c r="R11" s="9">
        <v>0</v>
      </c>
      <c r="T11" s="9">
        <f t="shared" si="1"/>
        <v>458823553113</v>
      </c>
    </row>
    <row r="12" spans="1:20" ht="21.75" customHeight="1">
      <c r="A12" s="8" t="s">
        <v>166</v>
      </c>
      <c r="E12" s="8" t="s">
        <v>168</v>
      </c>
      <c r="H12" s="10">
        <v>23</v>
      </c>
      <c r="J12" s="9">
        <f>'درآمد سرمایه گذاری در اوراق به'!D18</f>
        <v>100507617872</v>
      </c>
      <c r="L12" s="9">
        <v>0</v>
      </c>
      <c r="N12" s="9">
        <f t="shared" si="0"/>
        <v>100507617872</v>
      </c>
      <c r="P12" s="9">
        <f>'درآمد سرمایه گذاری در اوراق به'!N18</f>
        <v>586116727329</v>
      </c>
      <c r="R12" s="9">
        <v>0</v>
      </c>
      <c r="T12" s="9">
        <f t="shared" si="1"/>
        <v>586116727329</v>
      </c>
    </row>
    <row r="13" spans="1:20" ht="21.75" customHeight="1">
      <c r="A13" s="8" t="s">
        <v>169</v>
      </c>
      <c r="E13" s="8" t="s">
        <v>170</v>
      </c>
      <c r="H13" s="10">
        <v>23</v>
      </c>
      <c r="J13" s="9">
        <f>'درآمد سرمایه گذاری در اوراق به'!D19</f>
        <v>60885554943</v>
      </c>
      <c r="L13" s="9">
        <v>0</v>
      </c>
      <c r="N13" s="9">
        <f t="shared" si="0"/>
        <v>60885554943</v>
      </c>
      <c r="P13" s="9">
        <f>'درآمد سرمایه گذاری در اوراق به'!N19</f>
        <v>342751065606</v>
      </c>
      <c r="R13" s="9">
        <v>0</v>
      </c>
      <c r="T13" s="9">
        <f t="shared" si="1"/>
        <v>342751065606</v>
      </c>
    </row>
    <row r="14" spans="1:20" ht="21.75" customHeight="1">
      <c r="A14" s="8" t="s">
        <v>163</v>
      </c>
      <c r="E14" s="8" t="s">
        <v>165</v>
      </c>
      <c r="H14" s="10">
        <v>23</v>
      </c>
      <c r="J14" s="9">
        <f>'درآمد سرمایه گذاری در اوراق به'!D20</f>
        <v>53963384464</v>
      </c>
      <c r="L14" s="9">
        <v>0</v>
      </c>
      <c r="N14" s="9">
        <f t="shared" si="0"/>
        <v>53963384464</v>
      </c>
      <c r="P14" s="9">
        <f>'درآمد سرمایه گذاری در اوراق به'!N20</f>
        <v>273205311480</v>
      </c>
      <c r="R14" s="9">
        <v>0</v>
      </c>
      <c r="T14" s="9">
        <f t="shared" si="1"/>
        <v>273205311480</v>
      </c>
    </row>
    <row r="15" spans="1:20" ht="21.75" customHeight="1">
      <c r="A15" s="8" t="s">
        <v>179</v>
      </c>
      <c r="E15" s="8" t="s">
        <v>181</v>
      </c>
      <c r="H15" s="10">
        <v>23</v>
      </c>
      <c r="J15" s="9">
        <f>'درآمد سرمایه گذاری در اوراق به'!D21</f>
        <v>20958153618</v>
      </c>
      <c r="L15" s="9">
        <v>0</v>
      </c>
      <c r="N15" s="9">
        <f t="shared" si="0"/>
        <v>20958153618</v>
      </c>
      <c r="P15" s="9">
        <f>'درآمد سرمایه گذاری در اوراق به'!N21</f>
        <v>58232855368</v>
      </c>
      <c r="R15" s="9">
        <v>0</v>
      </c>
      <c r="T15" s="9">
        <f t="shared" si="1"/>
        <v>58232855368</v>
      </c>
    </row>
    <row r="16" spans="1:20" ht="21.75" customHeight="1">
      <c r="A16" s="8" t="s">
        <v>160</v>
      </c>
      <c r="E16" s="8" t="s">
        <v>162</v>
      </c>
      <c r="H16" s="10">
        <v>23</v>
      </c>
      <c r="J16" s="9">
        <f>'درآمد سرمایه گذاری در اوراق به'!D22</f>
        <v>5753934622</v>
      </c>
      <c r="L16" s="9">
        <v>0</v>
      </c>
      <c r="N16" s="9">
        <f t="shared" si="0"/>
        <v>5753934622</v>
      </c>
      <c r="P16" s="9">
        <f>'درآمد سرمایه گذاری در اوراق به'!N22</f>
        <v>31286580315</v>
      </c>
      <c r="R16" s="9">
        <v>0</v>
      </c>
      <c r="T16" s="9">
        <f t="shared" si="1"/>
        <v>31286580315</v>
      </c>
    </row>
    <row r="17" spans="1:20" ht="21.75" customHeight="1">
      <c r="A17" s="8" t="s">
        <v>157</v>
      </c>
      <c r="E17" s="8" t="s">
        <v>159</v>
      </c>
      <c r="H17" s="10">
        <v>23</v>
      </c>
      <c r="J17" s="9">
        <f>'درآمد سرمایه گذاری در اوراق به'!D23</f>
        <v>20527269882</v>
      </c>
      <c r="L17" s="9">
        <v>0</v>
      </c>
      <c r="N17" s="9">
        <f t="shared" si="0"/>
        <v>20527269882</v>
      </c>
      <c r="P17" s="9">
        <f>'درآمد سرمایه گذاری در اوراق به'!N23</f>
        <v>128090229180</v>
      </c>
      <c r="R17" s="9">
        <v>0</v>
      </c>
      <c r="T17" s="9">
        <f t="shared" si="1"/>
        <v>128090229180</v>
      </c>
    </row>
    <row r="18" spans="1:20" ht="21.75" customHeight="1">
      <c r="A18" s="8" t="s">
        <v>152</v>
      </c>
      <c r="E18" s="8" t="s">
        <v>154</v>
      </c>
      <c r="H18" s="10">
        <v>23</v>
      </c>
      <c r="J18" s="9">
        <f>'درآمد سرمایه گذاری در اوراق به'!D24</f>
        <v>31260247491</v>
      </c>
      <c r="L18" s="9">
        <v>0</v>
      </c>
      <c r="N18" s="9">
        <f t="shared" si="0"/>
        <v>31260247491</v>
      </c>
      <c r="P18" s="9">
        <f>'درآمد سرمایه گذاری در اوراق به'!N24</f>
        <v>185560180478</v>
      </c>
      <c r="R18" s="9">
        <v>0</v>
      </c>
      <c r="T18" s="9">
        <f t="shared" si="1"/>
        <v>185560180478</v>
      </c>
    </row>
    <row r="19" spans="1:20" ht="21.75" customHeight="1">
      <c r="A19" s="8" t="s">
        <v>155</v>
      </c>
      <c r="E19" s="8" t="s">
        <v>156</v>
      </c>
      <c r="H19" s="10">
        <v>23</v>
      </c>
      <c r="J19" s="9">
        <f>'درآمد سرمایه گذاری در اوراق به'!D9</f>
        <v>361451227916</v>
      </c>
      <c r="L19" s="9">
        <v>0</v>
      </c>
      <c r="N19" s="9">
        <f t="shared" si="0"/>
        <v>361451227916</v>
      </c>
      <c r="P19" s="9">
        <f>'درآمد سرمایه گذاری در اوراق به'!N9</f>
        <v>2015075114719</v>
      </c>
      <c r="R19" s="9">
        <v>0</v>
      </c>
      <c r="T19" s="9">
        <f t="shared" si="1"/>
        <v>2015075114719</v>
      </c>
    </row>
    <row r="20" spans="1:20" ht="21.75" customHeight="1">
      <c r="A20" s="8" t="s">
        <v>149</v>
      </c>
      <c r="E20" s="8" t="s">
        <v>151</v>
      </c>
      <c r="H20" s="10">
        <v>23</v>
      </c>
      <c r="J20" s="9">
        <f>'درآمد سرمایه گذاری در اوراق به'!D25</f>
        <v>19975688277</v>
      </c>
      <c r="L20" s="9">
        <v>0</v>
      </c>
      <c r="N20" s="9">
        <f t="shared" si="0"/>
        <v>19975688277</v>
      </c>
      <c r="P20" s="9">
        <f>'درآمد سرمایه گذاری در اوراق به'!N25</f>
        <v>137722124780</v>
      </c>
      <c r="R20" s="9">
        <v>0</v>
      </c>
      <c r="T20" s="9">
        <f t="shared" si="1"/>
        <v>137722124780</v>
      </c>
    </row>
    <row r="21" spans="1:20" ht="21.75" customHeight="1">
      <c r="A21" s="8" t="s">
        <v>145</v>
      </c>
      <c r="E21" s="8" t="s">
        <v>146</v>
      </c>
      <c r="H21" s="10">
        <v>23</v>
      </c>
      <c r="J21" s="9">
        <f>'درآمد سرمایه گذاری در اوراق به'!D26</f>
        <v>2257496081</v>
      </c>
      <c r="L21" s="9">
        <v>0</v>
      </c>
      <c r="N21" s="9">
        <f t="shared" si="0"/>
        <v>2257496081</v>
      </c>
      <c r="P21" s="9">
        <f>'درآمد سرمایه گذاری در اوراق به'!N26</f>
        <v>13065999968</v>
      </c>
      <c r="R21" s="9">
        <v>0</v>
      </c>
      <c r="T21" s="9">
        <f t="shared" si="1"/>
        <v>13065999968</v>
      </c>
    </row>
    <row r="22" spans="1:20" ht="21.75" customHeight="1">
      <c r="A22" s="8" t="s">
        <v>142</v>
      </c>
      <c r="E22" s="8" t="s">
        <v>144</v>
      </c>
      <c r="H22" s="10">
        <v>23</v>
      </c>
      <c r="J22" s="9">
        <f>'درآمد سرمایه گذاری در اوراق به'!D27</f>
        <v>2508271622</v>
      </c>
      <c r="L22" s="9">
        <v>0</v>
      </c>
      <c r="N22" s="9">
        <f t="shared" si="0"/>
        <v>2508271622</v>
      </c>
      <c r="P22" s="9">
        <f>'درآمد سرمایه گذاری در اوراق به'!N27</f>
        <v>14507722657</v>
      </c>
      <c r="R22" s="9">
        <v>0</v>
      </c>
      <c r="T22" s="9">
        <f t="shared" si="1"/>
        <v>14507722657</v>
      </c>
    </row>
    <row r="23" spans="1:20" ht="21.75" customHeight="1">
      <c r="A23" s="8" t="s">
        <v>147</v>
      </c>
      <c r="E23" s="8" t="s">
        <v>148</v>
      </c>
      <c r="H23" s="10">
        <v>23</v>
      </c>
      <c r="J23" s="9">
        <f>'درآمد سرمایه گذاری در اوراق به'!D28</f>
        <v>7289316862</v>
      </c>
      <c r="L23" s="9">
        <v>0</v>
      </c>
      <c r="N23" s="9">
        <f t="shared" si="0"/>
        <v>7289316862</v>
      </c>
      <c r="P23" s="9">
        <f>'درآمد سرمایه گذاری در اوراق به'!N28</f>
        <v>41938496986</v>
      </c>
      <c r="R23" s="9">
        <v>0</v>
      </c>
      <c r="T23" s="9">
        <f t="shared" si="1"/>
        <v>41938496986</v>
      </c>
    </row>
    <row r="24" spans="1:20" ht="21.75" customHeight="1">
      <c r="A24" s="8" t="s">
        <v>139</v>
      </c>
      <c r="E24" s="8" t="s">
        <v>141</v>
      </c>
      <c r="H24" s="10">
        <v>23</v>
      </c>
      <c r="J24" s="9">
        <f>'درآمد سرمایه گذاری در اوراق به'!D29</f>
        <v>13833765268</v>
      </c>
      <c r="L24" s="9">
        <v>0</v>
      </c>
      <c r="N24" s="9">
        <f t="shared" si="0"/>
        <v>13833765268</v>
      </c>
      <c r="P24" s="9">
        <f>'درآمد سرمایه گذاری در اوراق به'!N29</f>
        <v>76320178949</v>
      </c>
      <c r="R24" s="9">
        <v>0</v>
      </c>
      <c r="T24" s="9">
        <f t="shared" si="1"/>
        <v>76320178949</v>
      </c>
    </row>
    <row r="25" spans="1:20" ht="21.75" customHeight="1">
      <c r="A25" s="8" t="s">
        <v>192</v>
      </c>
      <c r="E25" s="8" t="s">
        <v>187</v>
      </c>
      <c r="H25" s="10">
        <v>23</v>
      </c>
      <c r="J25" s="9">
        <f>'درآمد سرمایه گذاری در اوراق به'!D30</f>
        <v>212801420406</v>
      </c>
      <c r="L25" s="9">
        <v>0</v>
      </c>
      <c r="N25" s="9">
        <f t="shared" si="0"/>
        <v>212801420406</v>
      </c>
      <c r="P25" s="9">
        <f>'درآمد سرمایه گذاری در اوراق به'!N30</f>
        <v>1404723972535</v>
      </c>
      <c r="R25" s="9">
        <v>0</v>
      </c>
      <c r="T25" s="9">
        <f t="shared" si="1"/>
        <v>1404723972535</v>
      </c>
    </row>
    <row r="26" spans="1:20" ht="21.75" customHeight="1">
      <c r="A26" s="8" t="s">
        <v>196</v>
      </c>
      <c r="E26" s="8" t="s">
        <v>187</v>
      </c>
      <c r="H26" s="10">
        <v>23</v>
      </c>
      <c r="J26" s="9">
        <f>'درآمد سرمایه گذاری در اوراق به'!D31</f>
        <v>180029817283</v>
      </c>
      <c r="L26" s="9">
        <v>0</v>
      </c>
      <c r="N26" s="9">
        <f t="shared" si="0"/>
        <v>180029817283</v>
      </c>
      <c r="P26" s="9">
        <f>'درآمد سرمایه گذاری در اوراق به'!L31</f>
        <v>180029817283</v>
      </c>
      <c r="R26" s="9">
        <v>0</v>
      </c>
      <c r="T26" s="9">
        <f t="shared" si="1"/>
        <v>180029817283</v>
      </c>
    </row>
    <row r="27" spans="1:20" ht="21.75" customHeight="1">
      <c r="A27" s="8" t="s">
        <v>112</v>
      </c>
      <c r="E27" s="8" t="s">
        <v>114</v>
      </c>
      <c r="H27" s="10">
        <v>23</v>
      </c>
      <c r="J27" s="9">
        <f>'درآمد سرمایه گذاری در اوراق به'!D32</f>
        <v>21864652396</v>
      </c>
      <c r="L27" s="9">
        <v>0</v>
      </c>
      <c r="N27" s="9">
        <f t="shared" si="0"/>
        <v>21864652396</v>
      </c>
      <c r="P27" s="9">
        <f>'درآمد سرمایه گذاری در اوراق به'!N32</f>
        <v>150480953339</v>
      </c>
      <c r="R27" s="9">
        <v>0</v>
      </c>
      <c r="T27" s="9">
        <f t="shared" si="1"/>
        <v>150480953339</v>
      </c>
    </row>
    <row r="28" spans="1:20" ht="21.75" customHeight="1">
      <c r="A28" s="8" t="s">
        <v>136</v>
      </c>
      <c r="E28" s="8" t="s">
        <v>138</v>
      </c>
      <c r="H28" s="10">
        <v>23</v>
      </c>
      <c r="J28" s="9">
        <f>'درآمد سرمایه گذاری در اوراق به'!D33</f>
        <v>115435782</v>
      </c>
      <c r="L28" s="9">
        <v>0</v>
      </c>
      <c r="N28" s="9">
        <f t="shared" si="0"/>
        <v>115435782</v>
      </c>
      <c r="P28" s="9">
        <f>'درآمد سرمایه گذاری در اوراق به'!N33</f>
        <v>595847496</v>
      </c>
      <c r="R28" s="9">
        <v>0</v>
      </c>
      <c r="T28" s="9">
        <f t="shared" si="1"/>
        <v>595847496</v>
      </c>
    </row>
    <row r="29" spans="1:20" ht="21.75" customHeight="1">
      <c r="A29" s="8" t="s">
        <v>115</v>
      </c>
      <c r="E29" s="8" t="s">
        <v>117</v>
      </c>
      <c r="H29" s="10">
        <v>23</v>
      </c>
      <c r="J29" s="9">
        <f>'درآمد سرمایه گذاری در اوراق به'!D34</f>
        <v>135275355174</v>
      </c>
      <c r="L29" s="9">
        <v>0</v>
      </c>
      <c r="N29" s="9">
        <f t="shared" si="0"/>
        <v>135275355174</v>
      </c>
      <c r="P29" s="9">
        <f>'درآمد سرمایه گذاری در اوراق به'!N34</f>
        <v>375866611924</v>
      </c>
      <c r="R29" s="9">
        <v>0</v>
      </c>
      <c r="T29" s="9">
        <f t="shared" si="1"/>
        <v>375866611924</v>
      </c>
    </row>
    <row r="30" spans="1:20" ht="21.75" customHeight="1">
      <c r="A30" s="8" t="s">
        <v>182</v>
      </c>
      <c r="E30" s="8" t="s">
        <v>184</v>
      </c>
      <c r="H30" s="10">
        <v>23</v>
      </c>
      <c r="J30" s="9">
        <f>'درآمد سرمایه گذاری در اوراق به'!D35</f>
        <v>16191175397</v>
      </c>
      <c r="L30" s="9">
        <v>0</v>
      </c>
      <c r="N30" s="9">
        <f t="shared" si="0"/>
        <v>16191175397</v>
      </c>
      <c r="P30" s="9">
        <f>'درآمد سرمایه گذاری در اوراق به'!N35</f>
        <v>96185782263</v>
      </c>
      <c r="R30" s="9">
        <v>0</v>
      </c>
      <c r="T30" s="9">
        <f t="shared" si="1"/>
        <v>96185782263</v>
      </c>
    </row>
    <row r="31" spans="1:20" ht="21.75" customHeight="1">
      <c r="A31" s="8" t="s">
        <v>133</v>
      </c>
      <c r="E31" s="8" t="s">
        <v>135</v>
      </c>
      <c r="H31" s="10">
        <v>23</v>
      </c>
      <c r="J31" s="9">
        <f>'درآمد سرمایه گذاری در اوراق به'!D36</f>
        <v>7231776827</v>
      </c>
      <c r="L31" s="9">
        <v>0</v>
      </c>
      <c r="N31" s="9">
        <f t="shared" si="0"/>
        <v>7231776827</v>
      </c>
      <c r="P31" s="9">
        <f>'درآمد سرمایه گذاری در اوراق به'!N36</f>
        <v>34310842079</v>
      </c>
      <c r="R31" s="9">
        <v>0</v>
      </c>
      <c r="T31" s="9">
        <f t="shared" si="1"/>
        <v>34310842079</v>
      </c>
    </row>
    <row r="32" spans="1:20" ht="21.75" customHeight="1">
      <c r="A32" s="8" t="s">
        <v>130</v>
      </c>
      <c r="E32" s="8" t="s">
        <v>132</v>
      </c>
      <c r="H32" s="10">
        <v>23</v>
      </c>
      <c r="J32" s="9">
        <f>'درآمد سرمایه گذاری در اوراق به'!D37</f>
        <v>35560543795</v>
      </c>
      <c r="L32" s="9">
        <v>0</v>
      </c>
      <c r="N32" s="9">
        <f t="shared" si="0"/>
        <v>35560543795</v>
      </c>
      <c r="P32" s="9">
        <f>'درآمد سرمایه گذاری در اوراق به'!N37</f>
        <v>187412062564</v>
      </c>
      <c r="R32" s="9">
        <v>0</v>
      </c>
      <c r="T32" s="9">
        <f t="shared" si="1"/>
        <v>187412062564</v>
      </c>
    </row>
    <row r="33" spans="1:20" ht="21.75" customHeight="1">
      <c r="A33" s="8" t="s">
        <v>124</v>
      </c>
      <c r="E33" s="8" t="s">
        <v>126</v>
      </c>
      <c r="H33" s="10">
        <v>23</v>
      </c>
      <c r="J33" s="9">
        <f>'درآمد سرمایه گذاری در اوراق به'!D38</f>
        <v>110462034</v>
      </c>
      <c r="L33" s="9">
        <v>0</v>
      </c>
      <c r="N33" s="9">
        <f t="shared" si="0"/>
        <v>110462034</v>
      </c>
      <c r="P33" s="9">
        <f>'درآمد سرمایه گذاری در اوراق به'!N38</f>
        <v>593547148</v>
      </c>
      <c r="R33" s="9">
        <v>0</v>
      </c>
      <c r="T33" s="9">
        <f t="shared" si="1"/>
        <v>593547148</v>
      </c>
    </row>
    <row r="34" spans="1:20" ht="21.75" customHeight="1">
      <c r="A34" s="8" t="s">
        <v>118</v>
      </c>
      <c r="E34" s="8" t="s">
        <v>120</v>
      </c>
      <c r="H34" s="10">
        <v>2</v>
      </c>
      <c r="J34" s="9">
        <f>'درآمد سرمایه گذاری در اوراق به'!D39</f>
        <v>34472900520</v>
      </c>
      <c r="L34" s="9">
        <v>0</v>
      </c>
      <c r="N34" s="9">
        <f t="shared" si="0"/>
        <v>34472900520</v>
      </c>
      <c r="P34" s="9">
        <f>'درآمد سرمایه گذاری در اوراق به'!N39</f>
        <v>95241796740</v>
      </c>
      <c r="R34" s="9">
        <v>0</v>
      </c>
      <c r="T34" s="9">
        <f t="shared" si="1"/>
        <v>95241796740</v>
      </c>
    </row>
    <row r="35" spans="1:20" ht="21.75" customHeight="1">
      <c r="A35" s="8" t="s">
        <v>277</v>
      </c>
      <c r="E35" s="8" t="s">
        <v>312</v>
      </c>
      <c r="H35" s="10">
        <v>20.5</v>
      </c>
      <c r="J35" s="9">
        <f>'درآمد سرمایه گذاری در اوراق به'!D14</f>
        <v>0</v>
      </c>
      <c r="L35" s="9">
        <v>0</v>
      </c>
      <c r="N35" s="9">
        <f t="shared" si="0"/>
        <v>0</v>
      </c>
      <c r="P35" s="9">
        <f>'درآمد سرمایه گذاری در اوراق به'!N14</f>
        <v>148590817751</v>
      </c>
      <c r="R35" s="9">
        <v>0</v>
      </c>
      <c r="T35" s="9">
        <f t="shared" si="1"/>
        <v>148590817751</v>
      </c>
    </row>
    <row r="36" spans="1:20" ht="21.75" customHeight="1">
      <c r="A36" s="11" t="s">
        <v>127</v>
      </c>
      <c r="E36" s="8" t="s">
        <v>129</v>
      </c>
      <c r="H36" s="10">
        <v>18</v>
      </c>
      <c r="J36" s="12">
        <f>'درآمد سرمایه گذاری در اوراق به'!D40</f>
        <v>4192111277</v>
      </c>
      <c r="L36" s="12">
        <v>0</v>
      </c>
      <c r="N36" s="58">
        <f t="shared" si="0"/>
        <v>4192111277</v>
      </c>
      <c r="P36" s="12">
        <f>'درآمد سرمایه گذاری در اوراق به'!N40</f>
        <v>20612447998</v>
      </c>
      <c r="R36" s="12">
        <v>0</v>
      </c>
      <c r="T36" s="9">
        <f t="shared" si="1"/>
        <v>20612447998</v>
      </c>
    </row>
    <row r="37" spans="1:20" ht="21.75" customHeight="1" thickBot="1">
      <c r="A37" s="14" t="s">
        <v>33</v>
      </c>
      <c r="C37" s="9"/>
      <c r="E37" s="9"/>
      <c r="H37" s="9"/>
      <c r="J37" s="15">
        <f>SUM(J8:J36)</f>
        <v>1805092915360</v>
      </c>
      <c r="L37" s="15">
        <v>0</v>
      </c>
      <c r="N37" s="55">
        <f t="shared" si="0"/>
        <v>1805092915360</v>
      </c>
      <c r="P37" s="15">
        <f>SUM(P8:P36)</f>
        <v>8792119190876</v>
      </c>
      <c r="R37" s="15">
        <v>0</v>
      </c>
      <c r="T37" s="55">
        <f t="shared" si="1"/>
        <v>8792119190876</v>
      </c>
    </row>
    <row r="38" spans="1:20" ht="13.5" thickTop="1"/>
    <row r="41" spans="1:20">
      <c r="N41" s="24"/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1"/>
  <sheetViews>
    <sheetView rightToLeft="1" topLeftCell="A4" workbookViewId="0">
      <selection activeCell="O34" sqref="O34"/>
    </sheetView>
  </sheetViews>
  <sheetFormatPr defaultRowHeight="12.75"/>
  <cols>
    <col min="1" max="1" width="39.7109375" bestFit="1" customWidth="1"/>
    <col min="2" max="2" width="1.28515625" customWidth="1"/>
    <col min="3" max="3" width="17.28515625" bestFit="1" customWidth="1"/>
    <col min="4" max="4" width="1.28515625" customWidth="1"/>
    <col min="5" max="5" width="15.28515625" bestFit="1" customWidth="1"/>
    <col min="6" max="6" width="1.28515625" customWidth="1"/>
    <col min="7" max="7" width="17.71093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0.28515625" customWidth="1"/>
  </cols>
  <sheetData>
    <row r="1" spans="1:13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3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3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13" ht="14.45" customHeight="1"/>
    <row r="5" spans="1:13" ht="14.45" customHeight="1">
      <c r="A5" s="88" t="s">
        <v>313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</row>
    <row r="6" spans="1:13" ht="14.45" customHeight="1">
      <c r="A6" s="89" t="s">
        <v>234</v>
      </c>
      <c r="C6" s="89" t="s">
        <v>250</v>
      </c>
      <c r="D6" s="89"/>
      <c r="E6" s="89"/>
      <c r="F6" s="89"/>
      <c r="G6" s="89"/>
      <c r="I6" s="89" t="s">
        <v>251</v>
      </c>
      <c r="J6" s="89"/>
      <c r="K6" s="89"/>
      <c r="L6" s="89"/>
      <c r="M6" s="89"/>
    </row>
    <row r="7" spans="1:13" ht="29.1" customHeight="1">
      <c r="A7" s="89"/>
      <c r="C7" s="17" t="s">
        <v>310</v>
      </c>
      <c r="D7" s="3"/>
      <c r="E7" s="17" t="s">
        <v>293</v>
      </c>
      <c r="F7" s="3"/>
      <c r="G7" s="17" t="s">
        <v>311</v>
      </c>
      <c r="I7" s="17" t="s">
        <v>310</v>
      </c>
      <c r="J7" s="3"/>
      <c r="K7" s="17" t="s">
        <v>293</v>
      </c>
      <c r="L7" s="3"/>
      <c r="M7" s="17" t="s">
        <v>311</v>
      </c>
    </row>
    <row r="8" spans="1:13" ht="21.75" customHeight="1">
      <c r="A8" s="5" t="s">
        <v>215</v>
      </c>
      <c r="C8" s="5">
        <v>485632506720</v>
      </c>
      <c r="E8" s="5">
        <v>2198626327</v>
      </c>
      <c r="G8" s="5">
        <v>483433880393</v>
      </c>
      <c r="I8" s="5">
        <v>1501373624950</v>
      </c>
      <c r="K8" s="5">
        <v>2826000209</v>
      </c>
      <c r="M8" s="5">
        <v>1498547624741</v>
      </c>
    </row>
    <row r="9" spans="1:13" ht="21.75" customHeight="1">
      <c r="A9" s="8" t="s">
        <v>217</v>
      </c>
      <c r="C9" s="9">
        <v>303172394728</v>
      </c>
      <c r="E9" s="9">
        <v>0</v>
      </c>
      <c r="G9" s="9">
        <v>303172394728</v>
      </c>
      <c r="I9" s="9">
        <v>3342099278393</v>
      </c>
      <c r="K9" s="9">
        <v>0</v>
      </c>
      <c r="M9" s="9">
        <v>3342099278393</v>
      </c>
    </row>
    <row r="10" spans="1:13" ht="21.75" customHeight="1">
      <c r="A10" s="8" t="s">
        <v>219</v>
      </c>
      <c r="C10" s="9">
        <v>14098</v>
      </c>
      <c r="E10" s="9">
        <v>0</v>
      </c>
      <c r="G10" s="9">
        <v>14098</v>
      </c>
      <c r="I10" s="9">
        <v>835052781505</v>
      </c>
      <c r="K10" s="9">
        <v>0</v>
      </c>
      <c r="M10" s="9">
        <v>835052781505</v>
      </c>
    </row>
    <row r="11" spans="1:13" ht="21.75" customHeight="1">
      <c r="A11" s="8" t="s">
        <v>220</v>
      </c>
      <c r="C11" s="9">
        <v>9142</v>
      </c>
      <c r="E11" s="9">
        <v>0</v>
      </c>
      <c r="G11" s="9">
        <v>9142</v>
      </c>
      <c r="I11" s="9">
        <v>91966690</v>
      </c>
      <c r="K11" s="9">
        <v>0</v>
      </c>
      <c r="M11" s="9">
        <v>91966690</v>
      </c>
    </row>
    <row r="12" spans="1:13" ht="21.75" customHeight="1">
      <c r="A12" s="8" t="s">
        <v>221</v>
      </c>
      <c r="C12" s="9">
        <v>1180329372985</v>
      </c>
      <c r="E12" s="9">
        <v>390747615</v>
      </c>
      <c r="G12" s="9">
        <v>1179938625370</v>
      </c>
      <c r="I12" s="9">
        <v>5085963001527</v>
      </c>
      <c r="K12" s="9">
        <v>3663792754</v>
      </c>
      <c r="M12" s="9">
        <v>5082299208773</v>
      </c>
    </row>
    <row r="13" spans="1:13" ht="21.75" customHeight="1">
      <c r="A13" s="8" t="s">
        <v>222</v>
      </c>
      <c r="C13" s="9">
        <v>0</v>
      </c>
      <c r="E13" s="9">
        <v>0</v>
      </c>
      <c r="G13" s="9">
        <v>0</v>
      </c>
      <c r="I13" s="9">
        <v>10234</v>
      </c>
      <c r="K13" s="9">
        <v>0</v>
      </c>
      <c r="M13" s="9">
        <v>10234</v>
      </c>
    </row>
    <row r="14" spans="1:13" ht="21.75" customHeight="1">
      <c r="A14" s="8" t="s">
        <v>223</v>
      </c>
      <c r="C14" s="9">
        <v>39493</v>
      </c>
      <c r="E14" s="9">
        <v>0</v>
      </c>
      <c r="G14" s="9">
        <v>39493</v>
      </c>
      <c r="I14" s="9">
        <v>5092018</v>
      </c>
      <c r="K14" s="9">
        <v>0</v>
      </c>
      <c r="M14" s="9">
        <v>5092018</v>
      </c>
    </row>
    <row r="15" spans="1:13" ht="21.75" customHeight="1">
      <c r="A15" s="8" t="s">
        <v>225</v>
      </c>
      <c r="C15" s="9">
        <v>998686456281</v>
      </c>
      <c r="E15" s="9">
        <v>-18337024</v>
      </c>
      <c r="G15" s="9">
        <v>998704793305</v>
      </c>
      <c r="I15" s="9">
        <v>1980246955682</v>
      </c>
      <c r="K15" s="9">
        <v>0</v>
      </c>
      <c r="M15" s="9">
        <v>1980246955682</v>
      </c>
    </row>
    <row r="16" spans="1:13" ht="21.75" customHeight="1">
      <c r="A16" s="8" t="s">
        <v>227</v>
      </c>
      <c r="C16" s="9">
        <v>0</v>
      </c>
      <c r="E16" s="9">
        <v>0</v>
      </c>
      <c r="G16" s="9">
        <v>0</v>
      </c>
      <c r="I16" s="9">
        <v>78012</v>
      </c>
      <c r="K16" s="9">
        <v>0</v>
      </c>
      <c r="M16" s="9">
        <v>78012</v>
      </c>
    </row>
    <row r="17" spans="1:13" ht="21.75" customHeight="1">
      <c r="A17" s="8" t="s">
        <v>228</v>
      </c>
      <c r="C17" s="9">
        <v>486147285065</v>
      </c>
      <c r="E17" s="9">
        <v>0</v>
      </c>
      <c r="G17" s="9">
        <v>486147285065</v>
      </c>
      <c r="I17" s="9">
        <v>2598169427706</v>
      </c>
      <c r="K17" s="9">
        <v>0</v>
      </c>
      <c r="M17" s="9">
        <v>2598169427706</v>
      </c>
    </row>
    <row r="18" spans="1:13" ht="21.75" customHeight="1">
      <c r="A18" s="8" t="s">
        <v>229</v>
      </c>
      <c r="C18" s="9">
        <v>280554</v>
      </c>
      <c r="E18" s="9">
        <v>0</v>
      </c>
      <c r="G18" s="9">
        <v>280554</v>
      </c>
      <c r="I18" s="9">
        <v>46686068077</v>
      </c>
      <c r="K18" s="9">
        <v>0</v>
      </c>
      <c r="M18" s="9">
        <v>46686068077</v>
      </c>
    </row>
    <row r="19" spans="1:13" ht="21.75" customHeight="1">
      <c r="A19" s="8" t="s">
        <v>230</v>
      </c>
      <c r="C19" s="9">
        <v>306697259123</v>
      </c>
      <c r="E19" s="9">
        <v>-1515576550</v>
      </c>
      <c r="G19" s="9">
        <v>308212835673</v>
      </c>
      <c r="I19" s="9">
        <v>556055447719</v>
      </c>
      <c r="K19" s="9">
        <v>129156892</v>
      </c>
      <c r="M19" s="9">
        <v>555926290827</v>
      </c>
    </row>
    <row r="20" spans="1:13" ht="21.75" customHeight="1" thickBot="1">
      <c r="A20" s="14" t="s">
        <v>33</v>
      </c>
      <c r="C20" s="15">
        <f>SUM(C8:C19)</f>
        <v>3760665618189</v>
      </c>
      <c r="E20" s="15">
        <f>SUM(E8:E19)</f>
        <v>1055460368</v>
      </c>
      <c r="G20" s="15">
        <f>SUM(G8:G19)</f>
        <v>3759610157821</v>
      </c>
      <c r="I20" s="15">
        <f>SUM(I8:I19)</f>
        <v>15945743732513</v>
      </c>
      <c r="K20" s="15">
        <f>SUM(K8:K19)</f>
        <v>6618949855</v>
      </c>
      <c r="M20" s="15">
        <f>SUM(M8:M19)</f>
        <v>15939124782658</v>
      </c>
    </row>
    <row r="21" spans="1:13" ht="13.5" thickTop="1"/>
  </sheetData>
  <autoFilter ref="A7:M20" xr:uid="{00000000-0001-0000-1100-000000000000}"/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7"/>
  <sheetViews>
    <sheetView rightToLeft="1" topLeftCell="A19" workbookViewId="0">
      <selection activeCell="Q38" sqref="Q38"/>
    </sheetView>
  </sheetViews>
  <sheetFormatPr defaultRowHeight="12.75"/>
  <cols>
    <col min="1" max="1" width="28" bestFit="1" customWidth="1"/>
    <col min="2" max="2" width="1.28515625" customWidth="1"/>
    <col min="3" max="3" width="11" bestFit="1" customWidth="1"/>
    <col min="4" max="4" width="1.28515625" customWidth="1"/>
    <col min="5" max="5" width="18.710937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6.85546875" customWidth="1"/>
    <col min="18" max="18" width="2.7109375" customWidth="1"/>
    <col min="19" max="19" width="0.28515625" customWidth="1"/>
  </cols>
  <sheetData>
    <row r="1" spans="1:18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14.45" customHeight="1"/>
    <row r="5" spans="1:18" ht="14.45" customHeight="1">
      <c r="A5" s="88" t="s">
        <v>314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14.45" customHeight="1">
      <c r="A6" s="89" t="s">
        <v>234</v>
      </c>
      <c r="C6" s="89" t="s">
        <v>250</v>
      </c>
      <c r="D6" s="89"/>
      <c r="E6" s="89"/>
      <c r="F6" s="89"/>
      <c r="G6" s="89"/>
      <c r="H6" s="89"/>
      <c r="I6" s="89"/>
      <c r="K6" s="89" t="s">
        <v>251</v>
      </c>
      <c r="L6" s="89"/>
      <c r="M6" s="89"/>
      <c r="N6" s="89"/>
      <c r="O6" s="89"/>
      <c r="P6" s="89"/>
      <c r="Q6" s="89"/>
      <c r="R6" s="89"/>
    </row>
    <row r="7" spans="1:18" ht="40.5" customHeight="1">
      <c r="A7" s="89"/>
      <c r="C7" s="17" t="s">
        <v>13</v>
      </c>
      <c r="D7" s="3"/>
      <c r="E7" s="17" t="s">
        <v>315</v>
      </c>
      <c r="F7" s="3"/>
      <c r="G7" s="83" t="s">
        <v>316</v>
      </c>
      <c r="H7" s="3"/>
      <c r="I7" s="17" t="s">
        <v>317</v>
      </c>
      <c r="K7" s="17" t="s">
        <v>13</v>
      </c>
      <c r="L7" s="3"/>
      <c r="M7" s="17" t="s">
        <v>315</v>
      </c>
      <c r="N7" s="3"/>
      <c r="O7" s="83" t="s">
        <v>316</v>
      </c>
      <c r="P7" s="3"/>
      <c r="Q7" s="117" t="s">
        <v>317</v>
      </c>
      <c r="R7" s="117"/>
    </row>
    <row r="8" spans="1:18" ht="21.75" customHeight="1">
      <c r="A8" s="5" t="s">
        <v>30</v>
      </c>
      <c r="C8" s="6">
        <v>21041043</v>
      </c>
      <c r="E8" s="6">
        <v>78061911811</v>
      </c>
      <c r="G8" s="9">
        <f>E8-I8</f>
        <v>68123504230</v>
      </c>
      <c r="I8" s="6">
        <v>9938407581</v>
      </c>
      <c r="K8" s="6">
        <v>21041043</v>
      </c>
      <c r="M8" s="6">
        <v>78061911811</v>
      </c>
      <c r="O8" s="9">
        <f>M8-Q8</f>
        <v>68123504230</v>
      </c>
      <c r="Q8" s="92">
        <v>9938407581</v>
      </c>
      <c r="R8" s="92"/>
    </row>
    <row r="9" spans="1:18" ht="21.75" customHeight="1">
      <c r="A9" s="8" t="s">
        <v>22</v>
      </c>
      <c r="C9" s="9">
        <v>10000000</v>
      </c>
      <c r="E9" s="9">
        <v>136437125679</v>
      </c>
      <c r="G9" s="9">
        <f t="shared" ref="G9:G36" si="0">E9-I9</f>
        <v>90776076715</v>
      </c>
      <c r="I9" s="9">
        <v>45661048964</v>
      </c>
      <c r="K9" s="9">
        <v>10000000</v>
      </c>
      <c r="M9" s="9">
        <v>136437125679</v>
      </c>
      <c r="O9" s="9">
        <f t="shared" ref="O9:O36" si="1">M9-Q9</f>
        <v>90776076715</v>
      </c>
      <c r="Q9" s="94">
        <v>45661048964</v>
      </c>
      <c r="R9" s="94"/>
    </row>
    <row r="10" spans="1:18" ht="21.75" customHeight="1">
      <c r="A10" s="8" t="s">
        <v>88</v>
      </c>
      <c r="C10" s="9">
        <v>3000000</v>
      </c>
      <c r="E10" s="9">
        <v>51038559187</v>
      </c>
      <c r="G10" s="9">
        <f t="shared" si="0"/>
        <v>28138133100</v>
      </c>
      <c r="I10" s="9">
        <v>22900426087</v>
      </c>
      <c r="K10" s="9">
        <v>3000000</v>
      </c>
      <c r="M10" s="9">
        <v>51038559187</v>
      </c>
      <c r="O10" s="9">
        <f t="shared" si="1"/>
        <v>28138133100</v>
      </c>
      <c r="Q10" s="94">
        <v>22900426087</v>
      </c>
      <c r="R10" s="94"/>
    </row>
    <row r="11" spans="1:18" ht="21.75" customHeight="1">
      <c r="A11" s="8" t="s">
        <v>80</v>
      </c>
      <c r="C11" s="9">
        <v>21224410</v>
      </c>
      <c r="E11" s="9">
        <v>1830896045140</v>
      </c>
      <c r="G11" s="9">
        <f t="shared" si="0"/>
        <v>1665560307690</v>
      </c>
      <c r="I11" s="9">
        <v>165335737450</v>
      </c>
      <c r="K11" s="9">
        <v>182999756</v>
      </c>
      <c r="M11" s="9">
        <v>13202568405433</v>
      </c>
      <c r="O11" s="9">
        <f t="shared" si="1"/>
        <v>12514513740552</v>
      </c>
      <c r="Q11" s="94">
        <v>688054664881</v>
      </c>
      <c r="R11" s="94"/>
    </row>
    <row r="12" spans="1:18" ht="21.75" customHeight="1">
      <c r="A12" s="8" t="s">
        <v>70</v>
      </c>
      <c r="C12" s="9">
        <v>1000000</v>
      </c>
      <c r="E12" s="9">
        <v>15026290320</v>
      </c>
      <c r="G12" s="9">
        <f t="shared" si="0"/>
        <v>12475945760</v>
      </c>
      <c r="I12" s="9">
        <v>2550344560</v>
      </c>
      <c r="K12" s="9">
        <v>1000000</v>
      </c>
      <c r="M12" s="9">
        <v>15026290320</v>
      </c>
      <c r="O12" s="9">
        <f t="shared" si="1"/>
        <v>12475945760</v>
      </c>
      <c r="Q12" s="94">
        <v>2550344560</v>
      </c>
      <c r="R12" s="94"/>
    </row>
    <row r="13" spans="1:18" ht="21.75" customHeight="1">
      <c r="A13" s="8" t="s">
        <v>89</v>
      </c>
      <c r="C13" s="9">
        <v>2000000</v>
      </c>
      <c r="E13" s="9">
        <v>27801470919</v>
      </c>
      <c r="G13" s="9">
        <f t="shared" si="0"/>
        <v>20024000000</v>
      </c>
      <c r="I13" s="9">
        <v>7777470919</v>
      </c>
      <c r="K13" s="9">
        <v>2000000</v>
      </c>
      <c r="M13" s="9">
        <v>27801470919</v>
      </c>
      <c r="O13" s="9">
        <f t="shared" si="1"/>
        <v>20024000000</v>
      </c>
      <c r="Q13" s="94">
        <v>7777470919</v>
      </c>
      <c r="R13" s="94"/>
    </row>
    <row r="14" spans="1:18" ht="21.75" customHeight="1">
      <c r="A14" s="8" t="s">
        <v>68</v>
      </c>
      <c r="C14" s="9">
        <v>2000000</v>
      </c>
      <c r="E14" s="9">
        <v>20682235245</v>
      </c>
      <c r="G14" s="9">
        <f t="shared" si="0"/>
        <v>20044900000</v>
      </c>
      <c r="I14" s="9">
        <v>637335245</v>
      </c>
      <c r="K14" s="9">
        <v>2000000</v>
      </c>
      <c r="M14" s="9">
        <v>20682235245</v>
      </c>
      <c r="O14" s="9">
        <f t="shared" si="1"/>
        <v>20044900000</v>
      </c>
      <c r="Q14" s="94">
        <v>637335245</v>
      </c>
      <c r="R14" s="94"/>
    </row>
    <row r="15" spans="1:18" ht="21.75" customHeight="1">
      <c r="A15" s="8" t="s">
        <v>256</v>
      </c>
      <c r="C15" s="9">
        <v>0</v>
      </c>
      <c r="E15" s="9">
        <v>0</v>
      </c>
      <c r="G15" s="9">
        <f t="shared" si="0"/>
        <v>0</v>
      </c>
      <c r="I15" s="9">
        <v>0</v>
      </c>
      <c r="K15" s="9">
        <v>6000000</v>
      </c>
      <c r="M15" s="9">
        <v>97663156865</v>
      </c>
      <c r="O15" s="9">
        <f t="shared" si="1"/>
        <v>92162037600</v>
      </c>
      <c r="Q15" s="94">
        <v>5501119265</v>
      </c>
      <c r="R15" s="94"/>
    </row>
    <row r="16" spans="1:18" ht="21.75" customHeight="1">
      <c r="A16" s="8" t="s">
        <v>25</v>
      </c>
      <c r="C16" s="9">
        <v>0</v>
      </c>
      <c r="E16" s="9">
        <v>0</v>
      </c>
      <c r="G16" s="9">
        <f t="shared" si="0"/>
        <v>0</v>
      </c>
      <c r="I16" s="9">
        <v>0</v>
      </c>
      <c r="K16" s="9">
        <v>2</v>
      </c>
      <c r="M16" s="9">
        <v>2</v>
      </c>
      <c r="O16" s="9">
        <f t="shared" si="1"/>
        <v>617739563057</v>
      </c>
      <c r="Q16" s="94">
        <v>-617739563055</v>
      </c>
      <c r="R16" s="94"/>
    </row>
    <row r="17" spans="1:18" ht="21.75" customHeight="1">
      <c r="A17" s="8" t="s">
        <v>257</v>
      </c>
      <c r="C17" s="9">
        <v>0</v>
      </c>
      <c r="E17" s="9">
        <v>0</v>
      </c>
      <c r="G17" s="9">
        <f t="shared" si="0"/>
        <v>0</v>
      </c>
      <c r="I17" s="9">
        <v>0</v>
      </c>
      <c r="K17" s="9">
        <v>1707960</v>
      </c>
      <c r="M17" s="9">
        <v>20404880176</v>
      </c>
      <c r="O17" s="9">
        <f t="shared" si="1"/>
        <v>18794413406</v>
      </c>
      <c r="Q17" s="94">
        <v>1610466770</v>
      </c>
      <c r="R17" s="94"/>
    </row>
    <row r="18" spans="1:18" ht="21.75" customHeight="1">
      <c r="A18" s="8" t="s">
        <v>258</v>
      </c>
      <c r="C18" s="9">
        <v>0</v>
      </c>
      <c r="E18" s="9">
        <v>0</v>
      </c>
      <c r="G18" s="9">
        <f t="shared" si="0"/>
        <v>0</v>
      </c>
      <c r="I18" s="9">
        <v>0</v>
      </c>
      <c r="K18" s="9">
        <v>213760</v>
      </c>
      <c r="M18" s="9">
        <v>2765883690</v>
      </c>
      <c r="O18" s="9">
        <f t="shared" si="1"/>
        <v>1749613770</v>
      </c>
      <c r="Q18" s="94">
        <v>1016269920</v>
      </c>
      <c r="R18" s="94"/>
    </row>
    <row r="19" spans="1:18" ht="21.75" customHeight="1">
      <c r="A19" s="8" t="s">
        <v>266</v>
      </c>
      <c r="C19" s="9">
        <v>0</v>
      </c>
      <c r="E19" s="9">
        <v>0</v>
      </c>
      <c r="G19" s="9">
        <f t="shared" si="0"/>
        <v>0</v>
      </c>
      <c r="I19" s="9">
        <v>0</v>
      </c>
      <c r="K19" s="9">
        <v>3240389</v>
      </c>
      <c r="M19" s="9">
        <v>203891581406</v>
      </c>
      <c r="O19" s="9">
        <f t="shared" si="1"/>
        <v>178057188935</v>
      </c>
      <c r="Q19" s="94">
        <v>25834392471</v>
      </c>
      <c r="R19" s="94"/>
    </row>
    <row r="20" spans="1:18" ht="21.75" customHeight="1">
      <c r="A20" s="8" t="s">
        <v>259</v>
      </c>
      <c r="C20" s="9">
        <v>0</v>
      </c>
      <c r="E20" s="9">
        <v>0</v>
      </c>
      <c r="G20" s="9">
        <f t="shared" si="0"/>
        <v>0</v>
      </c>
      <c r="I20" s="9">
        <v>0</v>
      </c>
      <c r="K20" s="9">
        <v>3933785</v>
      </c>
      <c r="M20" s="9">
        <v>57809011404</v>
      </c>
      <c r="O20" s="9">
        <f t="shared" si="1"/>
        <v>27386091923</v>
      </c>
      <c r="Q20" s="94">
        <v>30422919481</v>
      </c>
      <c r="R20" s="94"/>
    </row>
    <row r="21" spans="1:18" ht="21.75" customHeight="1">
      <c r="A21" s="8" t="s">
        <v>267</v>
      </c>
      <c r="C21" s="9">
        <v>0</v>
      </c>
      <c r="E21" s="9">
        <v>0</v>
      </c>
      <c r="G21" s="9">
        <f t="shared" si="0"/>
        <v>0</v>
      </c>
      <c r="I21" s="9">
        <v>0</v>
      </c>
      <c r="K21" s="9">
        <v>5000000</v>
      </c>
      <c r="M21" s="9">
        <v>54934000271</v>
      </c>
      <c r="O21" s="9">
        <f t="shared" si="1"/>
        <v>50133200000</v>
      </c>
      <c r="Q21" s="94">
        <v>4800800271</v>
      </c>
      <c r="R21" s="94"/>
    </row>
    <row r="22" spans="1:18" ht="21.75" customHeight="1">
      <c r="A22" s="8" t="s">
        <v>24</v>
      </c>
      <c r="C22" s="9">
        <v>0</v>
      </c>
      <c r="E22" s="9">
        <v>0</v>
      </c>
      <c r="G22" s="9">
        <f t="shared" si="0"/>
        <v>0</v>
      </c>
      <c r="I22" s="9">
        <v>0</v>
      </c>
      <c r="K22" s="9">
        <v>1</v>
      </c>
      <c r="M22" s="9">
        <v>1</v>
      </c>
      <c r="O22" s="9">
        <f t="shared" si="1"/>
        <v>3068</v>
      </c>
      <c r="Q22" s="94">
        <v>-3067</v>
      </c>
      <c r="R22" s="94"/>
    </row>
    <row r="23" spans="1:18" ht="21.75" customHeight="1">
      <c r="A23" s="8" t="s">
        <v>260</v>
      </c>
      <c r="C23" s="9">
        <v>0</v>
      </c>
      <c r="E23" s="9">
        <v>0</v>
      </c>
      <c r="G23" s="9">
        <f t="shared" si="0"/>
        <v>0</v>
      </c>
      <c r="I23" s="9">
        <v>0</v>
      </c>
      <c r="K23" s="9">
        <v>1400000</v>
      </c>
      <c r="M23" s="9">
        <v>105943082329</v>
      </c>
      <c r="O23" s="9">
        <f t="shared" si="1"/>
        <v>71491948360</v>
      </c>
      <c r="Q23" s="94">
        <v>34451133969</v>
      </c>
      <c r="R23" s="94"/>
    </row>
    <row r="24" spans="1:18" ht="21.75" customHeight="1">
      <c r="A24" s="8" t="s">
        <v>20</v>
      </c>
      <c r="C24" s="9">
        <v>0</v>
      </c>
      <c r="E24" s="9">
        <v>0</v>
      </c>
      <c r="G24" s="9">
        <f t="shared" si="0"/>
        <v>0</v>
      </c>
      <c r="I24" s="9">
        <v>0</v>
      </c>
      <c r="K24" s="9">
        <v>1</v>
      </c>
      <c r="M24" s="9">
        <v>1</v>
      </c>
      <c r="O24" s="9">
        <f t="shared" si="1"/>
        <v>867</v>
      </c>
      <c r="Q24" s="94">
        <v>-866</v>
      </c>
      <c r="R24" s="94"/>
    </row>
    <row r="25" spans="1:18" ht="21.75" customHeight="1">
      <c r="A25" s="8" t="s">
        <v>71</v>
      </c>
      <c r="C25" s="9">
        <v>0</v>
      </c>
      <c r="E25" s="9">
        <v>0</v>
      </c>
      <c r="G25" s="9">
        <f t="shared" si="0"/>
        <v>0</v>
      </c>
      <c r="I25" s="9">
        <v>0</v>
      </c>
      <c r="K25" s="9">
        <v>1000000</v>
      </c>
      <c r="M25" s="9">
        <v>24714071980</v>
      </c>
      <c r="O25" s="9">
        <f t="shared" si="1"/>
        <v>24243563104</v>
      </c>
      <c r="Q25" s="94">
        <v>470508876</v>
      </c>
      <c r="R25" s="94"/>
    </row>
    <row r="26" spans="1:18" ht="21.75" customHeight="1">
      <c r="A26" s="8" t="s">
        <v>261</v>
      </c>
      <c r="C26" s="9">
        <v>0</v>
      </c>
      <c r="E26" s="9">
        <v>0</v>
      </c>
      <c r="G26" s="9">
        <f t="shared" si="0"/>
        <v>0</v>
      </c>
      <c r="I26" s="9">
        <v>0</v>
      </c>
      <c r="K26" s="9">
        <v>24427181</v>
      </c>
      <c r="M26" s="9">
        <v>38717080301</v>
      </c>
      <c r="O26" s="9">
        <f t="shared" si="1"/>
        <v>29279937540</v>
      </c>
      <c r="Q26" s="94">
        <v>9437142761</v>
      </c>
      <c r="R26" s="94"/>
    </row>
    <row r="27" spans="1:18" ht="21.75" customHeight="1">
      <c r="A27" s="8" t="s">
        <v>268</v>
      </c>
      <c r="C27" s="9">
        <v>0</v>
      </c>
      <c r="E27" s="9">
        <v>0</v>
      </c>
      <c r="G27" s="9">
        <f t="shared" si="0"/>
        <v>0</v>
      </c>
      <c r="I27" s="9">
        <v>0</v>
      </c>
      <c r="K27" s="9">
        <v>2000000</v>
      </c>
      <c r="M27" s="9">
        <v>24145803289</v>
      </c>
      <c r="O27" s="9">
        <f t="shared" si="1"/>
        <v>19845400000</v>
      </c>
      <c r="Q27" s="94">
        <v>4300403289</v>
      </c>
      <c r="R27" s="94"/>
    </row>
    <row r="28" spans="1:18" ht="21.75" customHeight="1">
      <c r="A28" s="8" t="s">
        <v>65</v>
      </c>
      <c r="C28" s="9">
        <v>0</v>
      </c>
      <c r="E28" s="9">
        <v>0</v>
      </c>
      <c r="G28" s="9">
        <f t="shared" si="0"/>
        <v>0</v>
      </c>
      <c r="I28" s="9">
        <v>0</v>
      </c>
      <c r="K28" s="9">
        <v>4088328</v>
      </c>
      <c r="M28" s="9">
        <v>154173172365</v>
      </c>
      <c r="O28" s="9">
        <f t="shared" si="1"/>
        <v>107602037455</v>
      </c>
      <c r="Q28" s="94">
        <v>46571134910</v>
      </c>
      <c r="R28" s="94"/>
    </row>
    <row r="29" spans="1:18" ht="21.75" customHeight="1">
      <c r="A29" s="8" t="s">
        <v>262</v>
      </c>
      <c r="C29" s="9">
        <v>0</v>
      </c>
      <c r="E29" s="9">
        <v>0</v>
      </c>
      <c r="G29" s="9">
        <f t="shared" si="0"/>
        <v>0</v>
      </c>
      <c r="I29" s="9">
        <v>0</v>
      </c>
      <c r="K29" s="9">
        <v>46400000</v>
      </c>
      <c r="M29" s="9">
        <v>146521790693</v>
      </c>
      <c r="O29" s="9">
        <f t="shared" si="1"/>
        <v>134164429792</v>
      </c>
      <c r="Q29" s="94">
        <v>12357360901</v>
      </c>
      <c r="R29" s="94"/>
    </row>
    <row r="30" spans="1:18" ht="21.75" customHeight="1">
      <c r="A30" s="8" t="s">
        <v>155</v>
      </c>
      <c r="C30" s="9">
        <v>9000000</v>
      </c>
      <c r="E30" s="9">
        <v>7273260000000</v>
      </c>
      <c r="G30" s="9">
        <f t="shared" si="0"/>
        <v>6951020008263</v>
      </c>
      <c r="I30" s="9">
        <v>322239991737</v>
      </c>
      <c r="K30" s="9">
        <v>15000000</v>
      </c>
      <c r="M30" s="9">
        <v>11941440000000</v>
      </c>
      <c r="O30" s="9">
        <f t="shared" si="1"/>
        <v>11587491627297</v>
      </c>
      <c r="Q30" s="94">
        <v>353948372703</v>
      </c>
      <c r="R30" s="94"/>
    </row>
    <row r="31" spans="1:18" ht="21.75" customHeight="1">
      <c r="A31" s="8" t="s">
        <v>171</v>
      </c>
      <c r="C31" s="9">
        <v>3800000</v>
      </c>
      <c r="E31" s="9">
        <v>3036720000000</v>
      </c>
      <c r="G31" s="9">
        <f t="shared" si="0"/>
        <v>2875402832546</v>
      </c>
      <c r="I31" s="9">
        <v>161317167454</v>
      </c>
      <c r="K31" s="9">
        <v>3800000</v>
      </c>
      <c r="M31" s="9">
        <v>3036720000000</v>
      </c>
      <c r="O31" s="9">
        <f t="shared" si="1"/>
        <v>2887152832546</v>
      </c>
      <c r="Q31" s="94">
        <v>149567167454</v>
      </c>
      <c r="R31" s="94"/>
    </row>
    <row r="32" spans="1:18" ht="21.75" customHeight="1">
      <c r="A32" s="8" t="s">
        <v>274</v>
      </c>
      <c r="C32" s="9">
        <v>0</v>
      </c>
      <c r="E32" s="9">
        <v>0</v>
      </c>
      <c r="G32" s="9">
        <f t="shared" si="0"/>
        <v>0</v>
      </c>
      <c r="I32" s="9">
        <v>0</v>
      </c>
      <c r="K32" s="9">
        <v>90000</v>
      </c>
      <c r="M32" s="9">
        <v>90000000000</v>
      </c>
      <c r="O32" s="9">
        <f t="shared" si="1"/>
        <v>82449143887</v>
      </c>
      <c r="Q32" s="94">
        <v>7550856113</v>
      </c>
      <c r="R32" s="94"/>
    </row>
    <row r="33" spans="1:18" ht="21.75" customHeight="1">
      <c r="A33" s="8" t="s">
        <v>275</v>
      </c>
      <c r="C33" s="9">
        <v>0</v>
      </c>
      <c r="E33" s="9">
        <v>0</v>
      </c>
      <c r="G33" s="9">
        <f t="shared" si="0"/>
        <v>0</v>
      </c>
      <c r="I33" s="9">
        <v>0</v>
      </c>
      <c r="K33" s="9">
        <v>90000</v>
      </c>
      <c r="M33" s="9">
        <v>90000000000</v>
      </c>
      <c r="O33" s="9">
        <f t="shared" si="1"/>
        <v>84895812787</v>
      </c>
      <c r="Q33" s="94">
        <v>5104187213</v>
      </c>
      <c r="R33" s="94"/>
    </row>
    <row r="34" spans="1:18" ht="21.75" customHeight="1">
      <c r="A34" s="8" t="s">
        <v>276</v>
      </c>
      <c r="C34" s="9">
        <v>0</v>
      </c>
      <c r="E34" s="9">
        <v>0</v>
      </c>
      <c r="G34" s="9">
        <f t="shared" si="0"/>
        <v>0</v>
      </c>
      <c r="I34" s="9">
        <v>0</v>
      </c>
      <c r="K34" s="9">
        <v>90000</v>
      </c>
      <c r="M34" s="9">
        <v>90000000000</v>
      </c>
      <c r="O34" s="9">
        <f t="shared" si="1"/>
        <v>80083430943</v>
      </c>
      <c r="Q34" s="94">
        <v>9916569057</v>
      </c>
      <c r="R34" s="94"/>
    </row>
    <row r="35" spans="1:18" ht="21.75" customHeight="1">
      <c r="A35" s="8" t="s">
        <v>277</v>
      </c>
      <c r="C35" s="9">
        <v>0</v>
      </c>
      <c r="E35" s="9">
        <v>0</v>
      </c>
      <c r="G35" s="9">
        <f t="shared" si="0"/>
        <v>0</v>
      </c>
      <c r="I35" s="9">
        <v>0</v>
      </c>
      <c r="K35" s="9">
        <v>5000000</v>
      </c>
      <c r="M35" s="9">
        <v>4153139323320</v>
      </c>
      <c r="O35" s="9">
        <f t="shared" si="1"/>
        <v>4099050000000</v>
      </c>
      <c r="Q35" s="94">
        <v>54089323320</v>
      </c>
      <c r="R35" s="94"/>
    </row>
    <row r="36" spans="1:18" ht="21.75" customHeight="1">
      <c r="A36" s="11" t="s">
        <v>173</v>
      </c>
      <c r="C36" s="12">
        <v>0</v>
      </c>
      <c r="E36" s="12">
        <v>0</v>
      </c>
      <c r="G36" s="9">
        <f t="shared" si="0"/>
        <v>0</v>
      </c>
      <c r="I36" s="12">
        <v>0</v>
      </c>
      <c r="K36" s="12">
        <v>9485000</v>
      </c>
      <c r="M36" s="12">
        <v>7482116825942</v>
      </c>
      <c r="O36" s="9">
        <f t="shared" si="1"/>
        <v>6581833221691</v>
      </c>
      <c r="Q36" s="103">
        <v>900283604251</v>
      </c>
      <c r="R36" s="103"/>
    </row>
    <row r="37" spans="1:18" ht="21.75" customHeight="1">
      <c r="A37" s="14" t="s">
        <v>33</v>
      </c>
      <c r="C37" s="15">
        <f>SUM(C8:C36)</f>
        <v>73065453</v>
      </c>
      <c r="E37" s="15">
        <f>SUM(E8:E36)</f>
        <v>12469923638301</v>
      </c>
      <c r="G37" s="55">
        <f>SUM(G8:G36)</f>
        <v>11731565708304</v>
      </c>
      <c r="I37" s="15">
        <f>SUM(I8:I36)</f>
        <v>738357929997</v>
      </c>
      <c r="K37" s="15">
        <f>SUM(K8:K36)</f>
        <v>355007206</v>
      </c>
      <c r="M37" s="15">
        <f>SUM(M8:M36)</f>
        <v>41346715662629</v>
      </c>
      <c r="O37" s="55">
        <f>SUM(O8:O36)</f>
        <v>39529701798385</v>
      </c>
      <c r="Q37" s="105">
        <f>SUM(Q8:R36)</f>
        <v>1817013864244</v>
      </c>
      <c r="R37" s="105"/>
    </row>
  </sheetData>
  <mergeCells count="38"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80"/>
  <sheetViews>
    <sheetView rightToLeft="1" workbookViewId="0">
      <selection activeCell="O86" sqref="O86"/>
    </sheetView>
  </sheetViews>
  <sheetFormatPr defaultRowHeight="12.75"/>
  <cols>
    <col min="1" max="1" width="30.140625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6" customWidth="1"/>
    <col min="18" max="18" width="1.28515625" customWidth="1"/>
    <col min="19" max="19" width="0.28515625" customWidth="1"/>
  </cols>
  <sheetData>
    <row r="1" spans="1:18" ht="29.1" customHeight="1">
      <c r="A1" s="86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21.75" customHeight="1">
      <c r="A2" s="86" t="s">
        <v>231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</row>
    <row r="3" spans="1:18" ht="21.75" customHeight="1">
      <c r="A3" s="86" t="s">
        <v>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</row>
    <row r="4" spans="1:18" ht="14.45" customHeight="1"/>
    <row r="5" spans="1:18" ht="14.45" customHeight="1">
      <c r="A5" s="88" t="s">
        <v>318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14.45" customHeight="1">
      <c r="A6" s="89" t="s">
        <v>234</v>
      </c>
      <c r="C6" s="89" t="s">
        <v>250</v>
      </c>
      <c r="D6" s="89"/>
      <c r="E6" s="89"/>
      <c r="F6" s="89"/>
      <c r="G6" s="89"/>
      <c r="H6" s="89"/>
      <c r="I6" s="89"/>
      <c r="K6" s="89" t="s">
        <v>251</v>
      </c>
      <c r="L6" s="89"/>
      <c r="M6" s="89"/>
      <c r="N6" s="89"/>
      <c r="O6" s="89"/>
      <c r="P6" s="89"/>
      <c r="Q6" s="89"/>
      <c r="R6" s="89"/>
    </row>
    <row r="7" spans="1:18" ht="39.75" customHeight="1">
      <c r="A7" s="89"/>
      <c r="C7" s="17" t="s">
        <v>13</v>
      </c>
      <c r="D7" s="3"/>
      <c r="E7" s="17" t="s">
        <v>15</v>
      </c>
      <c r="F7" s="3"/>
      <c r="G7" s="83" t="s">
        <v>316</v>
      </c>
      <c r="H7" s="3"/>
      <c r="I7" s="17" t="s">
        <v>319</v>
      </c>
      <c r="K7" s="17" t="s">
        <v>13</v>
      </c>
      <c r="L7" s="3"/>
      <c r="M7" s="17" t="s">
        <v>15</v>
      </c>
      <c r="N7" s="3"/>
      <c r="O7" s="83" t="s">
        <v>316</v>
      </c>
      <c r="P7" s="3"/>
      <c r="Q7" s="117" t="s">
        <v>319</v>
      </c>
      <c r="R7" s="117"/>
    </row>
    <row r="8" spans="1:18" ht="21.75" customHeight="1">
      <c r="A8" s="5" t="s">
        <v>26</v>
      </c>
      <c r="C8" s="6">
        <v>15500000</v>
      </c>
      <c r="E8" s="6">
        <v>202095630900</v>
      </c>
      <c r="G8" s="9">
        <f>E8-I8</f>
        <v>184100814451</v>
      </c>
      <c r="I8" s="6">
        <v>17994816449</v>
      </c>
      <c r="K8" s="6">
        <v>15500000</v>
      </c>
      <c r="M8" s="6">
        <v>202095630900</v>
      </c>
      <c r="O8" s="9">
        <f>M8-Q8</f>
        <v>122426272600</v>
      </c>
      <c r="Q8" s="92">
        <v>79669358300</v>
      </c>
      <c r="R8" s="92"/>
    </row>
    <row r="9" spans="1:18" ht="21.75" customHeight="1">
      <c r="A9" s="8" t="s">
        <v>27</v>
      </c>
      <c r="C9" s="9">
        <v>300000</v>
      </c>
      <c r="E9" s="9">
        <v>47896872900</v>
      </c>
      <c r="G9" s="9">
        <f t="shared" ref="G9:G72" si="0">E9-I9</f>
        <v>47956409100</v>
      </c>
      <c r="I9" s="9">
        <v>-59536200</v>
      </c>
      <c r="K9" s="9">
        <v>300000</v>
      </c>
      <c r="M9" s="9">
        <v>47896872900</v>
      </c>
      <c r="O9" s="9">
        <f t="shared" ref="O9:O72" si="1">M9-Q9</f>
        <v>37799533380</v>
      </c>
      <c r="Q9" s="94">
        <v>10097339520</v>
      </c>
      <c r="R9" s="94"/>
    </row>
    <row r="10" spans="1:18" ht="21.75" customHeight="1">
      <c r="A10" s="8" t="s">
        <v>20</v>
      </c>
      <c r="C10" s="9">
        <v>71097005</v>
      </c>
      <c r="E10" s="9">
        <v>101517744792</v>
      </c>
      <c r="G10" s="9">
        <f t="shared" si="0"/>
        <v>96579425032</v>
      </c>
      <c r="I10" s="9">
        <v>4938319760</v>
      </c>
      <c r="K10" s="9">
        <v>71097005</v>
      </c>
      <c r="M10" s="9">
        <v>101517744792</v>
      </c>
      <c r="O10" s="9">
        <f t="shared" si="1"/>
        <v>61587902156</v>
      </c>
      <c r="Q10" s="94">
        <v>39929842636</v>
      </c>
      <c r="R10" s="94"/>
    </row>
    <row r="11" spans="1:18" ht="21.75" customHeight="1">
      <c r="A11" s="8" t="s">
        <v>19</v>
      </c>
      <c r="C11" s="9">
        <v>107463221</v>
      </c>
      <c r="E11" s="9">
        <v>92343771241</v>
      </c>
      <c r="G11" s="9">
        <f t="shared" si="0"/>
        <v>90637650756</v>
      </c>
      <c r="I11" s="9">
        <v>1706120485</v>
      </c>
      <c r="K11" s="9">
        <v>107463221</v>
      </c>
      <c r="M11" s="9">
        <v>92343771241</v>
      </c>
      <c r="O11" s="9">
        <f t="shared" si="1"/>
        <v>40087708000</v>
      </c>
      <c r="Q11" s="94">
        <v>52256063241</v>
      </c>
      <c r="R11" s="94"/>
    </row>
    <row r="12" spans="1:18" ht="21.75" customHeight="1">
      <c r="A12" s="8" t="s">
        <v>23</v>
      </c>
      <c r="C12" s="9">
        <v>20200000</v>
      </c>
      <c r="E12" s="9">
        <v>294444215260</v>
      </c>
      <c r="G12" s="9">
        <f t="shared" si="0"/>
        <v>241528440701</v>
      </c>
      <c r="I12" s="9">
        <v>52915774559</v>
      </c>
      <c r="K12" s="9">
        <v>20200000</v>
      </c>
      <c r="M12" s="9">
        <v>294444215260</v>
      </c>
      <c r="O12" s="9">
        <f t="shared" si="1"/>
        <v>139104346760</v>
      </c>
      <c r="Q12" s="94">
        <v>155339868500</v>
      </c>
      <c r="R12" s="94"/>
    </row>
    <row r="13" spans="1:18" ht="21.75" customHeight="1">
      <c r="A13" s="8" t="s">
        <v>32</v>
      </c>
      <c r="C13" s="9">
        <v>17734738</v>
      </c>
      <c r="E13" s="9">
        <v>79893324077</v>
      </c>
      <c r="G13" s="9">
        <f t="shared" si="0"/>
        <v>71540146909</v>
      </c>
      <c r="I13" s="9">
        <v>8353177168</v>
      </c>
      <c r="K13" s="9">
        <v>17734738</v>
      </c>
      <c r="M13" s="9">
        <v>79893324077</v>
      </c>
      <c r="O13" s="9">
        <f t="shared" si="1"/>
        <v>70082989764</v>
      </c>
      <c r="Q13" s="94">
        <v>9810334313</v>
      </c>
      <c r="R13" s="94"/>
    </row>
    <row r="14" spans="1:18" ht="21.75" customHeight="1">
      <c r="A14" s="8" t="s">
        <v>28</v>
      </c>
      <c r="C14" s="9">
        <v>43750000</v>
      </c>
      <c r="E14" s="9">
        <v>540042947500</v>
      </c>
      <c r="G14" s="9">
        <f t="shared" si="0"/>
        <v>416319281876</v>
      </c>
      <c r="I14" s="9">
        <v>123723665624</v>
      </c>
      <c r="K14" s="9">
        <v>43750000</v>
      </c>
      <c r="M14" s="9">
        <v>540042947500</v>
      </c>
      <c r="O14" s="9">
        <f t="shared" si="1"/>
        <v>449543836059</v>
      </c>
      <c r="Q14" s="94">
        <v>90499111441</v>
      </c>
      <c r="R14" s="94"/>
    </row>
    <row r="15" spans="1:18" ht="21.75" customHeight="1">
      <c r="A15" s="8" t="s">
        <v>74</v>
      </c>
      <c r="C15" s="9">
        <v>4123020</v>
      </c>
      <c r="E15" s="9">
        <v>198646817874</v>
      </c>
      <c r="G15" s="9">
        <f t="shared" si="0"/>
        <v>178856591107</v>
      </c>
      <c r="I15" s="9">
        <v>19790226767</v>
      </c>
      <c r="K15" s="9">
        <v>4123020</v>
      </c>
      <c r="M15" s="9">
        <v>198646817874</v>
      </c>
      <c r="O15" s="9">
        <f t="shared" si="1"/>
        <v>172255771670</v>
      </c>
      <c r="Q15" s="94">
        <v>26391046204</v>
      </c>
      <c r="R15" s="94"/>
    </row>
    <row r="16" spans="1:18" ht="21.75" customHeight="1">
      <c r="A16" s="8" t="s">
        <v>92</v>
      </c>
      <c r="C16" s="9">
        <v>15185000</v>
      </c>
      <c r="E16" s="9">
        <v>567021838311</v>
      </c>
      <c r="G16" s="9">
        <f t="shared" si="0"/>
        <v>459850211298</v>
      </c>
      <c r="I16" s="9">
        <v>107171627013</v>
      </c>
      <c r="K16" s="9">
        <v>15185000</v>
      </c>
      <c r="M16" s="9">
        <v>567021838311</v>
      </c>
      <c r="O16" s="9">
        <f t="shared" si="1"/>
        <v>300865329495</v>
      </c>
      <c r="Q16" s="94">
        <v>266156508816</v>
      </c>
      <c r="R16" s="94"/>
    </row>
    <row r="17" spans="1:18" ht="21.75" customHeight="1">
      <c r="A17" s="8" t="s">
        <v>69</v>
      </c>
      <c r="C17" s="9">
        <v>400700</v>
      </c>
      <c r="E17" s="9">
        <v>233870358150</v>
      </c>
      <c r="G17" s="9">
        <f t="shared" si="0"/>
        <v>201724177810</v>
      </c>
      <c r="I17" s="9">
        <v>32146180340</v>
      </c>
      <c r="K17" s="9">
        <v>400700</v>
      </c>
      <c r="M17" s="9">
        <v>233870358150</v>
      </c>
      <c r="O17" s="9">
        <f t="shared" si="1"/>
        <v>122071931608</v>
      </c>
      <c r="Q17" s="94">
        <v>111798426542</v>
      </c>
      <c r="R17" s="94"/>
    </row>
    <row r="18" spans="1:18" ht="21.75" customHeight="1">
      <c r="A18" s="8" t="s">
        <v>24</v>
      </c>
      <c r="C18" s="9">
        <v>76000000</v>
      </c>
      <c r="E18" s="9">
        <v>480377752400</v>
      </c>
      <c r="G18" s="9">
        <f t="shared" si="0"/>
        <v>412506484400</v>
      </c>
      <c r="I18" s="9">
        <v>67871268000</v>
      </c>
      <c r="K18" s="9">
        <v>76000000</v>
      </c>
      <c r="M18" s="9">
        <v>480377752400</v>
      </c>
      <c r="O18" s="9">
        <f t="shared" si="1"/>
        <v>274359205707</v>
      </c>
      <c r="Q18" s="94">
        <v>206018546693</v>
      </c>
      <c r="R18" s="94"/>
    </row>
    <row r="19" spans="1:18" ht="21.75" customHeight="1">
      <c r="A19" s="8" t="s">
        <v>93</v>
      </c>
      <c r="C19" s="9">
        <v>130571</v>
      </c>
      <c r="E19" s="9">
        <v>315973985740</v>
      </c>
      <c r="G19" s="9">
        <f t="shared" si="0"/>
        <v>277891758451</v>
      </c>
      <c r="I19" s="9">
        <v>38082227289</v>
      </c>
      <c r="K19" s="9">
        <v>130571</v>
      </c>
      <c r="M19" s="9">
        <v>315973985740</v>
      </c>
      <c r="O19" s="9">
        <f t="shared" si="1"/>
        <v>162439313399</v>
      </c>
      <c r="Q19" s="94">
        <v>153534672341</v>
      </c>
      <c r="R19" s="94"/>
    </row>
    <row r="20" spans="1:18" ht="21.75" customHeight="1">
      <c r="A20" s="8" t="s">
        <v>31</v>
      </c>
      <c r="C20" s="9">
        <v>100000000</v>
      </c>
      <c r="E20" s="9">
        <v>235763352000</v>
      </c>
      <c r="G20" s="9">
        <f t="shared" si="0"/>
        <v>220780075001</v>
      </c>
      <c r="I20" s="9">
        <v>14983276999</v>
      </c>
      <c r="K20" s="9">
        <v>100000000</v>
      </c>
      <c r="M20" s="9">
        <v>235763352000</v>
      </c>
      <c r="O20" s="9">
        <f t="shared" si="1"/>
        <v>169346571492</v>
      </c>
      <c r="Q20" s="94">
        <v>66416780508</v>
      </c>
      <c r="R20" s="94"/>
    </row>
    <row r="21" spans="1:18" ht="21.75" customHeight="1">
      <c r="A21" s="8" t="s">
        <v>21</v>
      </c>
      <c r="C21" s="9">
        <v>21379311</v>
      </c>
      <c r="E21" s="9">
        <v>230172430846</v>
      </c>
      <c r="G21" s="9">
        <f t="shared" si="0"/>
        <v>195593531097</v>
      </c>
      <c r="I21" s="9">
        <v>34578899749</v>
      </c>
      <c r="K21" s="9">
        <v>21379311</v>
      </c>
      <c r="M21" s="9">
        <v>230172430846</v>
      </c>
      <c r="O21" s="9">
        <f t="shared" si="1"/>
        <v>89800435000</v>
      </c>
      <c r="Q21" s="94">
        <v>140371995846</v>
      </c>
      <c r="R21" s="94"/>
    </row>
    <row r="22" spans="1:18" ht="21.75" customHeight="1">
      <c r="A22" s="8" t="s">
        <v>90</v>
      </c>
      <c r="C22" s="9">
        <v>9100000</v>
      </c>
      <c r="E22" s="9">
        <v>733123300000</v>
      </c>
      <c r="G22" s="9">
        <f t="shared" si="0"/>
        <v>636244700000</v>
      </c>
      <c r="I22" s="9">
        <v>96878600000</v>
      </c>
      <c r="K22" s="9">
        <v>9100000</v>
      </c>
      <c r="M22" s="9">
        <v>733123300000</v>
      </c>
      <c r="O22" s="9">
        <f t="shared" si="1"/>
        <v>325470600000</v>
      </c>
      <c r="Q22" s="94">
        <v>407652700000</v>
      </c>
      <c r="R22" s="94"/>
    </row>
    <row r="23" spans="1:18" ht="21.75" customHeight="1">
      <c r="A23" s="8" t="s">
        <v>79</v>
      </c>
      <c r="C23" s="9">
        <v>7882000</v>
      </c>
      <c r="E23" s="9">
        <v>1791318115664</v>
      </c>
      <c r="G23" s="9">
        <f t="shared" si="0"/>
        <v>1593418164923</v>
      </c>
      <c r="I23" s="9">
        <v>197899950741</v>
      </c>
      <c r="K23" s="9">
        <v>7882000</v>
      </c>
      <c r="M23" s="9">
        <v>1791318115664</v>
      </c>
      <c r="O23" s="9">
        <f t="shared" si="1"/>
        <v>1501744533110</v>
      </c>
      <c r="Q23" s="94">
        <v>289573582554</v>
      </c>
      <c r="R23" s="94"/>
    </row>
    <row r="24" spans="1:18" ht="21.75" customHeight="1">
      <c r="A24" s="8" t="s">
        <v>65</v>
      </c>
      <c r="C24" s="9">
        <v>19375024</v>
      </c>
      <c r="E24" s="9">
        <v>1054863281042</v>
      </c>
      <c r="G24" s="9">
        <f t="shared" si="0"/>
        <v>954151576915</v>
      </c>
      <c r="I24" s="9">
        <v>100711704127</v>
      </c>
      <c r="K24" s="9">
        <v>19375024</v>
      </c>
      <c r="M24" s="9">
        <v>1054863281042</v>
      </c>
      <c r="O24" s="9">
        <f t="shared" si="1"/>
        <v>629938111749</v>
      </c>
      <c r="Q24" s="94">
        <v>424925169293</v>
      </c>
      <c r="R24" s="94"/>
    </row>
    <row r="25" spans="1:18" ht="21.75" customHeight="1">
      <c r="A25" s="8" t="s">
        <v>84</v>
      </c>
      <c r="C25" s="9">
        <v>4784000</v>
      </c>
      <c r="E25" s="9">
        <v>152669075644</v>
      </c>
      <c r="G25" s="9">
        <f t="shared" si="0"/>
        <v>133653456393</v>
      </c>
      <c r="I25" s="9">
        <v>19015619251</v>
      </c>
      <c r="K25" s="9">
        <v>4784000</v>
      </c>
      <c r="M25" s="9">
        <v>152669075644</v>
      </c>
      <c r="O25" s="9">
        <f t="shared" si="1"/>
        <v>80334309140</v>
      </c>
      <c r="Q25" s="94">
        <v>72334766504</v>
      </c>
      <c r="R25" s="94"/>
    </row>
    <row r="26" spans="1:18" ht="21.75" customHeight="1">
      <c r="A26" s="8" t="s">
        <v>80</v>
      </c>
      <c r="C26" s="9">
        <v>57761805</v>
      </c>
      <c r="E26" s="9">
        <v>5075496881121</v>
      </c>
      <c r="G26" s="9">
        <f t="shared" si="0"/>
        <v>4751893156604</v>
      </c>
      <c r="I26" s="9">
        <v>323603724517</v>
      </c>
      <c r="K26" s="9">
        <v>57761805</v>
      </c>
      <c r="M26" s="9">
        <v>5075496881121</v>
      </c>
      <c r="O26" s="9">
        <f t="shared" si="1"/>
        <v>4589303034303</v>
      </c>
      <c r="Q26" s="94">
        <v>486193846818</v>
      </c>
      <c r="R26" s="94"/>
    </row>
    <row r="27" spans="1:18" ht="21.75" customHeight="1">
      <c r="A27" s="8" t="s">
        <v>72</v>
      </c>
      <c r="C27" s="9">
        <v>1500000</v>
      </c>
      <c r="E27" s="9">
        <v>59263380000</v>
      </c>
      <c r="G27" s="9">
        <f t="shared" si="0"/>
        <v>51556147500</v>
      </c>
      <c r="I27" s="9">
        <v>7707232500</v>
      </c>
      <c r="K27" s="9">
        <v>1500000</v>
      </c>
      <c r="M27" s="9">
        <v>59263380000</v>
      </c>
      <c r="O27" s="9">
        <f t="shared" si="1"/>
        <v>51941347125</v>
      </c>
      <c r="Q27" s="94">
        <v>7322032875</v>
      </c>
      <c r="R27" s="94"/>
    </row>
    <row r="28" spans="1:18" ht="21.75" customHeight="1">
      <c r="A28" s="8" t="s">
        <v>269</v>
      </c>
      <c r="C28" s="9">
        <v>10000</v>
      </c>
      <c r="E28" s="9">
        <v>36973640000</v>
      </c>
      <c r="G28" s="9">
        <f t="shared" si="0"/>
        <v>32576080000</v>
      </c>
      <c r="I28" s="9">
        <v>4397560000</v>
      </c>
      <c r="K28" s="9">
        <v>10000</v>
      </c>
      <c r="M28" s="9">
        <v>36973640000</v>
      </c>
      <c r="O28" s="9">
        <f t="shared" si="1"/>
        <v>17969110000</v>
      </c>
      <c r="Q28" s="94">
        <v>19004530000</v>
      </c>
      <c r="R28" s="94"/>
    </row>
    <row r="29" spans="1:18" ht="21.75" customHeight="1">
      <c r="A29" s="8" t="s">
        <v>71</v>
      </c>
      <c r="C29" s="9">
        <v>35987700</v>
      </c>
      <c r="E29" s="9">
        <v>1044833413239</v>
      </c>
      <c r="G29" s="9">
        <f t="shared" si="0"/>
        <v>962801365425</v>
      </c>
      <c r="I29" s="9">
        <v>82032047814</v>
      </c>
      <c r="K29" s="9">
        <v>35987700</v>
      </c>
      <c r="M29" s="9">
        <v>1044833413239</v>
      </c>
      <c r="O29" s="9">
        <f t="shared" si="1"/>
        <v>942191953991</v>
      </c>
      <c r="Q29" s="94">
        <v>102641459248</v>
      </c>
      <c r="R29" s="94"/>
    </row>
    <row r="30" spans="1:18" ht="21.75" customHeight="1">
      <c r="A30" s="8" t="s">
        <v>81</v>
      </c>
      <c r="C30" s="9">
        <v>45219000</v>
      </c>
      <c r="E30" s="9">
        <v>2154357964440</v>
      </c>
      <c r="G30" s="9">
        <f t="shared" si="0"/>
        <v>1910016736188</v>
      </c>
      <c r="I30" s="9">
        <v>244341228252</v>
      </c>
      <c r="K30" s="9">
        <v>45219000</v>
      </c>
      <c r="M30" s="9">
        <v>2154357964440</v>
      </c>
      <c r="O30" s="9">
        <f t="shared" si="1"/>
        <v>1902176846467</v>
      </c>
      <c r="Q30" s="94">
        <v>252181117973</v>
      </c>
      <c r="R30" s="94"/>
    </row>
    <row r="31" spans="1:18" ht="21.75" customHeight="1">
      <c r="A31" s="8" t="s">
        <v>91</v>
      </c>
      <c r="C31" s="9">
        <v>71194</v>
      </c>
      <c r="E31" s="9">
        <v>500392795714</v>
      </c>
      <c r="G31" s="9">
        <f t="shared" si="0"/>
        <v>444823580506</v>
      </c>
      <c r="I31" s="9">
        <v>55569215208</v>
      </c>
      <c r="K31" s="9">
        <v>71194</v>
      </c>
      <c r="M31" s="9">
        <v>500392795714</v>
      </c>
      <c r="O31" s="9">
        <f t="shared" si="1"/>
        <v>272476017592</v>
      </c>
      <c r="Q31" s="94">
        <v>227916778122</v>
      </c>
      <c r="R31" s="94"/>
    </row>
    <row r="32" spans="1:18" ht="21.75" customHeight="1">
      <c r="A32" s="8" t="s">
        <v>64</v>
      </c>
      <c r="C32" s="9">
        <v>6900000</v>
      </c>
      <c r="E32" s="9">
        <v>220195782180</v>
      </c>
      <c r="G32" s="9">
        <f t="shared" si="0"/>
        <v>228374128619</v>
      </c>
      <c r="I32" s="9">
        <v>-8178346439</v>
      </c>
      <c r="K32" s="9">
        <v>6900000</v>
      </c>
      <c r="M32" s="9">
        <v>220195782180</v>
      </c>
      <c r="O32" s="9">
        <f t="shared" si="1"/>
        <v>79649384100</v>
      </c>
      <c r="Q32" s="94">
        <v>140546398080</v>
      </c>
      <c r="R32" s="94"/>
    </row>
    <row r="33" spans="1:18" ht="21.75" customHeight="1">
      <c r="A33" s="8" t="s">
        <v>76</v>
      </c>
      <c r="C33" s="9">
        <v>1310000</v>
      </c>
      <c r="E33" s="9">
        <v>41516442055</v>
      </c>
      <c r="G33" s="9">
        <f t="shared" si="0"/>
        <v>33920233611</v>
      </c>
      <c r="I33" s="9">
        <v>7596208444</v>
      </c>
      <c r="K33" s="9">
        <v>1310000</v>
      </c>
      <c r="M33" s="9">
        <v>41516442055</v>
      </c>
      <c r="O33" s="9">
        <f t="shared" si="1"/>
        <v>22597805230</v>
      </c>
      <c r="Q33" s="94">
        <v>18918636825</v>
      </c>
      <c r="R33" s="94"/>
    </row>
    <row r="34" spans="1:18" ht="21.75" customHeight="1">
      <c r="A34" s="8" t="s">
        <v>82</v>
      </c>
      <c r="C34" s="9">
        <v>16450000</v>
      </c>
      <c r="E34" s="9">
        <v>450825760385</v>
      </c>
      <c r="G34" s="9">
        <f t="shared" si="0"/>
        <v>383355350070</v>
      </c>
      <c r="I34" s="9">
        <v>67470410315</v>
      </c>
      <c r="K34" s="9">
        <v>16450000</v>
      </c>
      <c r="M34" s="9">
        <v>450825760385</v>
      </c>
      <c r="O34" s="9">
        <f t="shared" si="1"/>
        <v>317225736531</v>
      </c>
      <c r="Q34" s="94">
        <v>133600023854</v>
      </c>
      <c r="R34" s="94"/>
    </row>
    <row r="35" spans="1:18" ht="21.75" customHeight="1">
      <c r="A35" s="8" t="s">
        <v>77</v>
      </c>
      <c r="C35" s="9">
        <v>6775714</v>
      </c>
      <c r="E35" s="9">
        <v>213822907402</v>
      </c>
      <c r="G35" s="9">
        <f t="shared" si="0"/>
        <v>195705759383</v>
      </c>
      <c r="I35" s="9">
        <v>18117148019</v>
      </c>
      <c r="K35" s="9">
        <v>6775714</v>
      </c>
      <c r="M35" s="9">
        <v>213822907402</v>
      </c>
      <c r="O35" s="9">
        <f t="shared" si="1"/>
        <v>150002195045</v>
      </c>
      <c r="Q35" s="94">
        <v>63820712357</v>
      </c>
      <c r="R35" s="94"/>
    </row>
    <row r="36" spans="1:18" ht="21.75" customHeight="1">
      <c r="A36" s="8" t="s">
        <v>87</v>
      </c>
      <c r="C36" s="9">
        <v>10000000</v>
      </c>
      <c r="E36" s="9">
        <v>301315377000</v>
      </c>
      <c r="G36" s="9">
        <f t="shared" si="0"/>
        <v>272372100000</v>
      </c>
      <c r="I36" s="9">
        <v>28943277000</v>
      </c>
      <c r="K36" s="9">
        <v>10000000</v>
      </c>
      <c r="M36" s="9">
        <v>301315377000</v>
      </c>
      <c r="O36" s="9">
        <f t="shared" si="1"/>
        <v>162625100000</v>
      </c>
      <c r="Q36" s="94">
        <v>138690277000</v>
      </c>
      <c r="R36" s="94"/>
    </row>
    <row r="37" spans="1:18" ht="21.75" customHeight="1">
      <c r="A37" s="8" t="s">
        <v>95</v>
      </c>
      <c r="C37" s="9">
        <v>18000000</v>
      </c>
      <c r="E37" s="9">
        <v>491706468000</v>
      </c>
      <c r="G37" s="9">
        <f t="shared" si="0"/>
        <v>494307233999</v>
      </c>
      <c r="I37" s="9">
        <v>-2600765999</v>
      </c>
      <c r="K37" s="9">
        <v>18000000</v>
      </c>
      <c r="M37" s="9">
        <v>491706468000</v>
      </c>
      <c r="O37" s="9">
        <f t="shared" si="1"/>
        <v>494307233999</v>
      </c>
      <c r="Q37" s="94">
        <v>-2600765999</v>
      </c>
      <c r="R37" s="94"/>
    </row>
    <row r="38" spans="1:18" ht="21.75" customHeight="1">
      <c r="A38" s="8" t="s">
        <v>83</v>
      </c>
      <c r="C38" s="9">
        <v>5000000</v>
      </c>
      <c r="E38" s="9">
        <v>94626856500</v>
      </c>
      <c r="G38" s="9">
        <f t="shared" si="0"/>
        <v>79317150000</v>
      </c>
      <c r="I38" s="9">
        <v>15309706500</v>
      </c>
      <c r="K38" s="9">
        <v>5000000</v>
      </c>
      <c r="M38" s="9">
        <v>94626856500</v>
      </c>
      <c r="O38" s="9">
        <f t="shared" si="1"/>
        <v>48438335000</v>
      </c>
      <c r="Q38" s="94">
        <v>46188521500</v>
      </c>
      <c r="R38" s="94"/>
    </row>
    <row r="39" spans="1:18" ht="21.75" customHeight="1">
      <c r="A39" s="8" t="s">
        <v>85</v>
      </c>
      <c r="C39" s="9">
        <v>5000000</v>
      </c>
      <c r="E39" s="9">
        <v>89793000000</v>
      </c>
      <c r="G39" s="9">
        <f t="shared" si="0"/>
        <v>78314461500</v>
      </c>
      <c r="I39" s="9">
        <v>11478538500</v>
      </c>
      <c r="K39" s="9">
        <v>5000000</v>
      </c>
      <c r="M39" s="9">
        <v>89793000000</v>
      </c>
      <c r="O39" s="9">
        <f t="shared" si="1"/>
        <v>46383073000</v>
      </c>
      <c r="Q39" s="94">
        <v>43409927000</v>
      </c>
      <c r="R39" s="94"/>
    </row>
    <row r="40" spans="1:18" ht="21.75" customHeight="1">
      <c r="A40" s="8" t="s">
        <v>86</v>
      </c>
      <c r="C40" s="9">
        <v>5250000</v>
      </c>
      <c r="E40" s="9">
        <v>257543939756</v>
      </c>
      <c r="G40" s="9">
        <f t="shared" si="0"/>
        <v>250418197378</v>
      </c>
      <c r="I40" s="9">
        <v>7125742378</v>
      </c>
      <c r="K40" s="9">
        <v>5250000</v>
      </c>
      <c r="M40" s="9">
        <v>257543939756</v>
      </c>
      <c r="O40" s="9">
        <f t="shared" si="1"/>
        <v>212529592209</v>
      </c>
      <c r="Q40" s="94">
        <v>45014347547</v>
      </c>
      <c r="R40" s="94"/>
    </row>
    <row r="41" spans="1:18" ht="21.75" customHeight="1">
      <c r="A41" s="8" t="s">
        <v>88</v>
      </c>
      <c r="C41" s="9">
        <v>2005862</v>
      </c>
      <c r="E41" s="9">
        <v>37335292340</v>
      </c>
      <c r="G41" s="9">
        <f t="shared" si="0"/>
        <v>55661070802</v>
      </c>
      <c r="I41" s="9">
        <v>-18325778462</v>
      </c>
      <c r="K41" s="9">
        <v>2005862</v>
      </c>
      <c r="M41" s="9">
        <v>37335292340</v>
      </c>
      <c r="O41" s="9">
        <f t="shared" si="1"/>
        <v>36508223903</v>
      </c>
      <c r="Q41" s="94">
        <v>827068437</v>
      </c>
      <c r="R41" s="94"/>
    </row>
    <row r="42" spans="1:18" ht="21.75" customHeight="1">
      <c r="A42" s="8" t="s">
        <v>73</v>
      </c>
      <c r="C42" s="9">
        <v>5000000</v>
      </c>
      <c r="E42" s="9">
        <v>98622645000</v>
      </c>
      <c r="G42" s="9">
        <f t="shared" si="0"/>
        <v>79816000000</v>
      </c>
      <c r="I42" s="9">
        <v>18806645000</v>
      </c>
      <c r="K42" s="9">
        <v>5000000</v>
      </c>
      <c r="M42" s="9">
        <v>98622645000</v>
      </c>
      <c r="O42" s="9">
        <f t="shared" si="1"/>
        <v>49750310500</v>
      </c>
      <c r="Q42" s="94">
        <v>48872334500</v>
      </c>
      <c r="R42" s="94"/>
    </row>
    <row r="43" spans="1:18" ht="21.75" customHeight="1">
      <c r="A43" s="8" t="s">
        <v>75</v>
      </c>
      <c r="C43" s="9">
        <v>18000000</v>
      </c>
      <c r="E43" s="9">
        <v>290911361400</v>
      </c>
      <c r="G43" s="9">
        <f t="shared" si="0"/>
        <v>241363584000</v>
      </c>
      <c r="I43" s="9">
        <v>49547777400</v>
      </c>
      <c r="K43" s="9">
        <v>18000000</v>
      </c>
      <c r="M43" s="9">
        <v>290911361400</v>
      </c>
      <c r="O43" s="9">
        <f t="shared" si="1"/>
        <v>200321470650</v>
      </c>
      <c r="Q43" s="94">
        <v>90589890750</v>
      </c>
      <c r="R43" s="94"/>
    </row>
    <row r="44" spans="1:18" ht="21.75" customHeight="1">
      <c r="A44" s="8" t="s">
        <v>67</v>
      </c>
      <c r="C44" s="9">
        <v>5000000</v>
      </c>
      <c r="E44" s="9">
        <v>47989370000</v>
      </c>
      <c r="G44" s="9">
        <f t="shared" si="0"/>
        <v>49884999999</v>
      </c>
      <c r="I44" s="9">
        <v>-1895629999</v>
      </c>
      <c r="K44" s="9">
        <v>5000000</v>
      </c>
      <c r="M44" s="9">
        <v>47989370000</v>
      </c>
      <c r="O44" s="9">
        <f t="shared" si="1"/>
        <v>50112249999</v>
      </c>
      <c r="Q44" s="94">
        <v>-2122879999</v>
      </c>
      <c r="R44" s="94"/>
    </row>
    <row r="45" spans="1:18" ht="21.75" customHeight="1">
      <c r="A45" s="8" t="s">
        <v>96</v>
      </c>
      <c r="C45" s="9">
        <v>6000000</v>
      </c>
      <c r="E45" s="9">
        <v>175994280000</v>
      </c>
      <c r="G45" s="9">
        <f t="shared" si="0"/>
        <v>178703910346</v>
      </c>
      <c r="I45" s="9">
        <v>-2709630346</v>
      </c>
      <c r="K45" s="9">
        <v>6000000</v>
      </c>
      <c r="M45" s="9">
        <v>175994280000</v>
      </c>
      <c r="O45" s="9">
        <f t="shared" si="1"/>
        <v>178703910346</v>
      </c>
      <c r="Q45" s="94">
        <v>-2709630346</v>
      </c>
      <c r="R45" s="94"/>
    </row>
    <row r="46" spans="1:18" ht="21.75" customHeight="1">
      <c r="A46" s="8" t="s">
        <v>78</v>
      </c>
      <c r="C46" s="9">
        <v>5000000</v>
      </c>
      <c r="E46" s="9">
        <v>50483620000</v>
      </c>
      <c r="G46" s="9">
        <f t="shared" si="0"/>
        <v>49885000000</v>
      </c>
      <c r="I46" s="9">
        <v>598620000</v>
      </c>
      <c r="K46" s="9">
        <v>5000000</v>
      </c>
      <c r="M46" s="9">
        <v>50483620000</v>
      </c>
      <c r="O46" s="9">
        <f t="shared" si="1"/>
        <v>50112250000</v>
      </c>
      <c r="Q46" s="94">
        <v>371370000</v>
      </c>
      <c r="R46" s="94"/>
    </row>
    <row r="47" spans="1:18" ht="21.75" customHeight="1">
      <c r="A47" s="8" t="s">
        <v>66</v>
      </c>
      <c r="C47" s="9">
        <v>5000000</v>
      </c>
      <c r="E47" s="9">
        <v>50683160000</v>
      </c>
      <c r="G47" s="9">
        <f t="shared" si="0"/>
        <v>49885000000</v>
      </c>
      <c r="I47" s="9">
        <v>798160000</v>
      </c>
      <c r="K47" s="9">
        <v>5000000</v>
      </c>
      <c r="M47" s="9">
        <v>50683160000</v>
      </c>
      <c r="O47" s="9">
        <f t="shared" si="1"/>
        <v>50112250000</v>
      </c>
      <c r="Q47" s="94">
        <v>570910000</v>
      </c>
      <c r="R47" s="94"/>
    </row>
    <row r="48" spans="1:18" ht="21.75" customHeight="1">
      <c r="A48" s="8" t="s">
        <v>98</v>
      </c>
      <c r="C48" s="9">
        <v>10000000</v>
      </c>
      <c r="E48" s="9">
        <v>99770000000</v>
      </c>
      <c r="G48" s="9">
        <f t="shared" si="0"/>
        <v>100224499999</v>
      </c>
      <c r="I48" s="9">
        <v>-454499999</v>
      </c>
      <c r="K48" s="9">
        <v>10000000</v>
      </c>
      <c r="M48" s="9">
        <v>99770000000</v>
      </c>
      <c r="O48" s="9">
        <f t="shared" si="1"/>
        <v>100224499999</v>
      </c>
      <c r="Q48" s="94">
        <v>-454499999</v>
      </c>
      <c r="R48" s="94"/>
    </row>
    <row r="49" spans="1:18" ht="21.75" customHeight="1">
      <c r="A49" s="8" t="s">
        <v>97</v>
      </c>
      <c r="C49" s="9">
        <v>5000000</v>
      </c>
      <c r="E49" s="9">
        <v>49885000000</v>
      </c>
      <c r="G49" s="9">
        <f t="shared" si="0"/>
        <v>50112249999</v>
      </c>
      <c r="I49" s="9">
        <v>-227249999</v>
      </c>
      <c r="K49" s="9">
        <v>5000000</v>
      </c>
      <c r="M49" s="9">
        <v>49885000000</v>
      </c>
      <c r="O49" s="9">
        <f t="shared" si="1"/>
        <v>50112249999</v>
      </c>
      <c r="Q49" s="94">
        <v>-227249999</v>
      </c>
      <c r="R49" s="94"/>
    </row>
    <row r="50" spans="1:18" ht="21.75" customHeight="1">
      <c r="A50" s="8" t="s">
        <v>127</v>
      </c>
      <c r="C50" s="9">
        <v>225000</v>
      </c>
      <c r="E50" s="9">
        <v>171248158154</v>
      </c>
      <c r="G50" s="9">
        <f t="shared" si="0"/>
        <v>184734745831</v>
      </c>
      <c r="I50" s="9">
        <v>-13486587677</v>
      </c>
      <c r="K50" s="9">
        <v>225000</v>
      </c>
      <c r="M50" s="9">
        <v>171248158154</v>
      </c>
      <c r="O50" s="9">
        <f t="shared" si="1"/>
        <v>181451532050</v>
      </c>
      <c r="Q50" s="94">
        <v>-10203373896</v>
      </c>
      <c r="R50" s="94"/>
    </row>
    <row r="51" spans="1:18" ht="21.75" customHeight="1">
      <c r="A51" s="8" t="s">
        <v>121</v>
      </c>
      <c r="C51" s="9">
        <v>50614</v>
      </c>
      <c r="E51" s="9">
        <v>40212911809</v>
      </c>
      <c r="G51" s="9">
        <f t="shared" si="0"/>
        <v>43601497666</v>
      </c>
      <c r="I51" s="9">
        <v>-3388585857</v>
      </c>
      <c r="K51" s="9">
        <v>50614</v>
      </c>
      <c r="M51" s="9">
        <v>40212911809</v>
      </c>
      <c r="O51" s="9">
        <f t="shared" si="1"/>
        <v>37681867937</v>
      </c>
      <c r="Q51" s="94">
        <v>2531043872</v>
      </c>
      <c r="R51" s="94"/>
    </row>
    <row r="52" spans="1:18" ht="21.75" customHeight="1">
      <c r="A52" s="8" t="s">
        <v>118</v>
      </c>
      <c r="C52" s="9">
        <v>1800000</v>
      </c>
      <c r="E52" s="9">
        <v>1799021250000</v>
      </c>
      <c r="G52" s="9">
        <f t="shared" si="0"/>
        <v>1754909248950</v>
      </c>
      <c r="I52" s="9">
        <v>44112001050</v>
      </c>
      <c r="K52" s="9">
        <v>1800000</v>
      </c>
      <c r="M52" s="9">
        <v>1799021250000</v>
      </c>
      <c r="O52" s="9">
        <f t="shared" si="1"/>
        <v>1755984000000</v>
      </c>
      <c r="Q52" s="94">
        <v>43037250000</v>
      </c>
      <c r="R52" s="94"/>
    </row>
    <row r="53" spans="1:18" ht="21.75" customHeight="1">
      <c r="A53" s="8" t="s">
        <v>124</v>
      </c>
      <c r="C53" s="9">
        <v>5000</v>
      </c>
      <c r="E53" s="9">
        <v>4271551080</v>
      </c>
      <c r="G53" s="9">
        <f t="shared" si="0"/>
        <v>4746167866</v>
      </c>
      <c r="I53" s="9">
        <v>-474616786</v>
      </c>
      <c r="K53" s="9">
        <v>5000</v>
      </c>
      <c r="M53" s="9">
        <v>4271551080</v>
      </c>
      <c r="O53" s="9">
        <f t="shared" si="1"/>
        <v>4492555842</v>
      </c>
      <c r="Q53" s="94">
        <v>-221004762</v>
      </c>
      <c r="R53" s="94"/>
    </row>
    <row r="54" spans="1:18" ht="21.75" customHeight="1">
      <c r="A54" s="8" t="s">
        <v>130</v>
      </c>
      <c r="C54" s="9">
        <v>1579612</v>
      </c>
      <c r="E54" s="9">
        <v>1302603911188</v>
      </c>
      <c r="G54" s="9">
        <f t="shared" si="0"/>
        <v>1405563872442</v>
      </c>
      <c r="I54" s="9">
        <v>-102959961254</v>
      </c>
      <c r="K54" s="9">
        <v>1579612</v>
      </c>
      <c r="M54" s="9">
        <v>1302603911188</v>
      </c>
      <c r="O54" s="9">
        <f t="shared" si="1"/>
        <v>1407142625528</v>
      </c>
      <c r="Q54" s="94">
        <v>-104538714340</v>
      </c>
      <c r="R54" s="94"/>
    </row>
    <row r="55" spans="1:18" ht="21.75" customHeight="1">
      <c r="A55" s="8" t="s">
        <v>133</v>
      </c>
      <c r="C55" s="9">
        <v>347720</v>
      </c>
      <c r="E55" s="9">
        <v>300470026736</v>
      </c>
      <c r="G55" s="9">
        <f t="shared" si="0"/>
        <v>325619102285</v>
      </c>
      <c r="I55" s="9">
        <v>-25149075549</v>
      </c>
      <c r="K55" s="9">
        <v>347720</v>
      </c>
      <c r="M55" s="9">
        <v>300470026736</v>
      </c>
      <c r="O55" s="9">
        <f t="shared" si="1"/>
        <v>318223572189</v>
      </c>
      <c r="Q55" s="94">
        <v>-17753545453</v>
      </c>
      <c r="R55" s="94"/>
    </row>
    <row r="56" spans="1:18" ht="21.75" customHeight="1">
      <c r="A56" s="8" t="s">
        <v>108</v>
      </c>
      <c r="C56" s="9">
        <v>766100</v>
      </c>
      <c r="E56" s="9">
        <v>3983679628828</v>
      </c>
      <c r="G56" s="9">
        <f t="shared" si="0"/>
        <v>3923079028054</v>
      </c>
      <c r="I56" s="9">
        <v>60600600774</v>
      </c>
      <c r="K56" s="9">
        <v>766100</v>
      </c>
      <c r="M56" s="9">
        <v>3983679628828</v>
      </c>
      <c r="O56" s="9">
        <f t="shared" si="1"/>
        <v>3620075663004</v>
      </c>
      <c r="Q56" s="94">
        <v>363603965824</v>
      </c>
      <c r="R56" s="94"/>
    </row>
    <row r="57" spans="1:18" ht="21.75" customHeight="1">
      <c r="A57" s="8" t="s">
        <v>182</v>
      </c>
      <c r="C57" s="9">
        <v>595000</v>
      </c>
      <c r="E57" s="9">
        <v>594676468750</v>
      </c>
      <c r="G57" s="9">
        <f t="shared" si="0"/>
        <v>594676468750</v>
      </c>
      <c r="I57" s="9">
        <v>0</v>
      </c>
      <c r="K57" s="9">
        <v>595000</v>
      </c>
      <c r="M57" s="9">
        <v>594676468750</v>
      </c>
      <c r="O57" s="9">
        <f t="shared" si="1"/>
        <v>594676468750</v>
      </c>
      <c r="Q57" s="94">
        <v>0</v>
      </c>
      <c r="R57" s="94"/>
    </row>
    <row r="58" spans="1:18" ht="21.75" customHeight="1">
      <c r="A58" s="8" t="s">
        <v>115</v>
      </c>
      <c r="C58" s="9">
        <v>7100000</v>
      </c>
      <c r="E58" s="9">
        <v>6386525437500</v>
      </c>
      <c r="G58" s="9">
        <f t="shared" si="0"/>
        <v>7096139374999</v>
      </c>
      <c r="I58" s="9">
        <v>-709613937499</v>
      </c>
      <c r="K58" s="9">
        <v>7100000</v>
      </c>
      <c r="M58" s="9">
        <v>6386525437500</v>
      </c>
      <c r="O58" s="9">
        <f t="shared" si="1"/>
        <v>6926607870749</v>
      </c>
      <c r="Q58" s="94">
        <v>-540082433249</v>
      </c>
      <c r="R58" s="94"/>
    </row>
    <row r="59" spans="1:18" ht="21.75" customHeight="1">
      <c r="A59" s="8" t="s">
        <v>136</v>
      </c>
      <c r="C59" s="9">
        <v>5000</v>
      </c>
      <c r="E59" s="9">
        <v>3670318178</v>
      </c>
      <c r="G59" s="9">
        <f t="shared" si="0"/>
        <v>4204412605</v>
      </c>
      <c r="I59" s="9">
        <v>-534094427</v>
      </c>
      <c r="K59" s="9">
        <v>5000</v>
      </c>
      <c r="M59" s="9">
        <v>3670318178</v>
      </c>
      <c r="O59" s="9">
        <f t="shared" si="1"/>
        <v>3914870130</v>
      </c>
      <c r="Q59" s="94">
        <v>-244551952</v>
      </c>
      <c r="R59" s="94"/>
    </row>
    <row r="60" spans="1:18" ht="21.75" customHeight="1">
      <c r="A60" s="8" t="s">
        <v>112</v>
      </c>
      <c r="C60" s="9">
        <v>1000000</v>
      </c>
      <c r="E60" s="9">
        <v>899510625000</v>
      </c>
      <c r="G60" s="9">
        <f t="shared" si="0"/>
        <v>999456249999</v>
      </c>
      <c r="I60" s="9">
        <v>-99945624999</v>
      </c>
      <c r="K60" s="9">
        <v>1000000</v>
      </c>
      <c r="M60" s="9">
        <v>899510625000</v>
      </c>
      <c r="O60" s="9">
        <f t="shared" si="1"/>
        <v>999456249999</v>
      </c>
      <c r="Q60" s="94">
        <v>-99945624999</v>
      </c>
      <c r="R60" s="94"/>
    </row>
    <row r="61" spans="1:18" ht="21.75" customHeight="1">
      <c r="A61" s="8" t="s">
        <v>139</v>
      </c>
      <c r="C61" s="9">
        <v>583960</v>
      </c>
      <c r="E61" s="9">
        <v>440498319128</v>
      </c>
      <c r="G61" s="9">
        <f t="shared" si="0"/>
        <v>497479333644</v>
      </c>
      <c r="I61" s="9">
        <v>-56981014516</v>
      </c>
      <c r="K61" s="9">
        <v>583960</v>
      </c>
      <c r="M61" s="9">
        <v>440498319128</v>
      </c>
      <c r="O61" s="9">
        <f t="shared" si="1"/>
        <v>468431447825</v>
      </c>
      <c r="Q61" s="94">
        <v>-27933128697</v>
      </c>
      <c r="R61" s="94"/>
    </row>
    <row r="62" spans="1:18" ht="21.75" customHeight="1">
      <c r="A62" s="8" t="s">
        <v>145</v>
      </c>
      <c r="C62" s="9">
        <v>108332</v>
      </c>
      <c r="E62" s="9">
        <v>76192859313</v>
      </c>
      <c r="G62" s="9">
        <f t="shared" si="0"/>
        <v>86081441030</v>
      </c>
      <c r="I62" s="9">
        <v>-9888581717</v>
      </c>
      <c r="K62" s="9">
        <v>108332</v>
      </c>
      <c r="M62" s="9">
        <v>76192859313</v>
      </c>
      <c r="O62" s="9">
        <f t="shared" si="1"/>
        <v>86371612923</v>
      </c>
      <c r="Q62" s="94">
        <v>-10178753610</v>
      </c>
      <c r="R62" s="94"/>
    </row>
    <row r="63" spans="1:18" ht="21.75" customHeight="1">
      <c r="A63" s="8" t="s">
        <v>142</v>
      </c>
      <c r="C63" s="9">
        <v>123150</v>
      </c>
      <c r="E63" s="9">
        <v>98661516363</v>
      </c>
      <c r="G63" s="9">
        <f t="shared" si="0"/>
        <v>113013613914</v>
      </c>
      <c r="I63" s="9">
        <v>-14352097551</v>
      </c>
      <c r="K63" s="9">
        <v>123150</v>
      </c>
      <c r="M63" s="9">
        <v>98661516363</v>
      </c>
      <c r="O63" s="9">
        <f t="shared" si="1"/>
        <v>97752548134</v>
      </c>
      <c r="Q63" s="94">
        <v>908968229</v>
      </c>
      <c r="R63" s="94"/>
    </row>
    <row r="64" spans="1:18" ht="21.75" customHeight="1">
      <c r="A64" s="8" t="s">
        <v>149</v>
      </c>
      <c r="C64" s="9">
        <v>862970</v>
      </c>
      <c r="E64" s="9">
        <v>643511817082</v>
      </c>
      <c r="G64" s="9">
        <f t="shared" si="0"/>
        <v>713719378950</v>
      </c>
      <c r="I64" s="9">
        <v>-70207561868</v>
      </c>
      <c r="K64" s="9">
        <v>862970</v>
      </c>
      <c r="M64" s="9">
        <v>643511817082</v>
      </c>
      <c r="O64" s="9">
        <f t="shared" si="1"/>
        <v>693933611514</v>
      </c>
      <c r="Q64" s="94">
        <v>-50421794432</v>
      </c>
      <c r="R64" s="94"/>
    </row>
    <row r="65" spans="1:18" ht="21.75" customHeight="1">
      <c r="A65" s="8" t="s">
        <v>155</v>
      </c>
      <c r="C65" s="9">
        <v>9502081</v>
      </c>
      <c r="E65" s="9">
        <v>6769400472735</v>
      </c>
      <c r="G65" s="9">
        <f t="shared" si="0"/>
        <v>6210436072094</v>
      </c>
      <c r="I65" s="9">
        <v>558964400641</v>
      </c>
      <c r="K65" s="9">
        <v>9502081</v>
      </c>
      <c r="M65" s="9">
        <v>6769400472735</v>
      </c>
      <c r="O65" s="9">
        <f t="shared" si="1"/>
        <v>7352519189115</v>
      </c>
      <c r="Q65" s="94">
        <v>-583118716380</v>
      </c>
      <c r="R65" s="94"/>
    </row>
    <row r="66" spans="1:18" ht="21.75" customHeight="1">
      <c r="A66" s="8" t="s">
        <v>152</v>
      </c>
      <c r="C66" s="9">
        <v>1575465</v>
      </c>
      <c r="E66" s="9">
        <v>1211434374726</v>
      </c>
      <c r="G66" s="9">
        <f t="shared" si="0"/>
        <v>1314955425489</v>
      </c>
      <c r="I66" s="9">
        <v>-103521050763</v>
      </c>
      <c r="K66" s="9">
        <v>1575465</v>
      </c>
      <c r="M66" s="9">
        <v>1211434374726</v>
      </c>
      <c r="O66" s="9">
        <f t="shared" si="1"/>
        <v>1277794668644</v>
      </c>
      <c r="Q66" s="94">
        <v>-66360293918</v>
      </c>
      <c r="R66" s="94"/>
    </row>
    <row r="67" spans="1:18" ht="21.75" customHeight="1">
      <c r="A67" s="8" t="s">
        <v>147</v>
      </c>
      <c r="C67" s="9">
        <v>357833</v>
      </c>
      <c r="E67" s="9">
        <v>262826692770</v>
      </c>
      <c r="G67" s="9">
        <f t="shared" si="0"/>
        <v>292029658632</v>
      </c>
      <c r="I67" s="9">
        <v>-29202965862</v>
      </c>
      <c r="K67" s="9">
        <v>357833</v>
      </c>
      <c r="M67" s="9">
        <v>262826692770</v>
      </c>
      <c r="O67" s="9">
        <f t="shared" si="1"/>
        <v>273307286910</v>
      </c>
      <c r="Q67" s="94">
        <v>-10480594140</v>
      </c>
      <c r="R67" s="94"/>
    </row>
    <row r="68" spans="1:18" ht="21.75" customHeight="1">
      <c r="A68" s="8" t="s">
        <v>157</v>
      </c>
      <c r="C68" s="9">
        <v>1002556</v>
      </c>
      <c r="E68" s="9">
        <v>741540141094</v>
      </c>
      <c r="G68" s="9">
        <f t="shared" si="0"/>
        <v>800045551197</v>
      </c>
      <c r="I68" s="9">
        <v>-58505410103</v>
      </c>
      <c r="K68" s="9">
        <v>1002556</v>
      </c>
      <c r="M68" s="9">
        <v>741540141094</v>
      </c>
      <c r="O68" s="9">
        <f t="shared" si="1"/>
        <v>811628796740</v>
      </c>
      <c r="Q68" s="94">
        <v>-70088655646</v>
      </c>
      <c r="R68" s="94"/>
    </row>
    <row r="69" spans="1:18" ht="21.75" customHeight="1">
      <c r="A69" s="8" t="s">
        <v>160</v>
      </c>
      <c r="C69" s="9">
        <v>256590</v>
      </c>
      <c r="E69" s="9">
        <v>188037184854</v>
      </c>
      <c r="G69" s="9">
        <f t="shared" si="0"/>
        <v>220803862579</v>
      </c>
      <c r="I69" s="9">
        <v>-32766677725</v>
      </c>
      <c r="K69" s="9">
        <v>256590</v>
      </c>
      <c r="M69" s="9">
        <v>188037184854</v>
      </c>
      <c r="O69" s="9">
        <f t="shared" si="1"/>
        <v>204544902198</v>
      </c>
      <c r="Q69" s="94">
        <v>-16507717344</v>
      </c>
      <c r="R69" s="94"/>
    </row>
    <row r="70" spans="1:18" ht="21.75" customHeight="1">
      <c r="A70" s="8" t="s">
        <v>179</v>
      </c>
      <c r="C70" s="9">
        <v>1100000</v>
      </c>
      <c r="E70" s="9">
        <v>1100457300800</v>
      </c>
      <c r="G70" s="9">
        <f t="shared" si="0"/>
        <v>1046311758456</v>
      </c>
      <c r="I70" s="9">
        <v>54145542344</v>
      </c>
      <c r="K70" s="9">
        <v>1100000</v>
      </c>
      <c r="M70" s="9">
        <v>1100457300800</v>
      </c>
      <c r="O70" s="9">
        <f t="shared" si="1"/>
        <v>1073134645125</v>
      </c>
      <c r="Q70" s="94">
        <v>27322655675</v>
      </c>
      <c r="R70" s="94"/>
    </row>
    <row r="71" spans="1:18" ht="21.75" customHeight="1">
      <c r="A71" s="8" t="s">
        <v>163</v>
      </c>
      <c r="C71" s="9">
        <v>2418000</v>
      </c>
      <c r="E71" s="9">
        <v>1673892845586</v>
      </c>
      <c r="G71" s="9">
        <f t="shared" si="0"/>
        <v>1917398047596</v>
      </c>
      <c r="I71" s="9">
        <v>-243505202010</v>
      </c>
      <c r="K71" s="9">
        <v>2418000</v>
      </c>
      <c r="M71" s="9">
        <v>1673892845586</v>
      </c>
      <c r="O71" s="9">
        <f t="shared" si="1"/>
        <v>1968097561774</v>
      </c>
      <c r="Q71" s="94">
        <v>-294204716188</v>
      </c>
      <c r="R71" s="94"/>
    </row>
    <row r="72" spans="1:18" ht="21.75" customHeight="1">
      <c r="A72" s="8" t="s">
        <v>171</v>
      </c>
      <c r="C72" s="9">
        <v>278762</v>
      </c>
      <c r="E72" s="9">
        <v>200388875197</v>
      </c>
      <c r="G72" s="9">
        <f t="shared" si="0"/>
        <v>393107737639</v>
      </c>
      <c r="I72" s="9">
        <v>-192718862442</v>
      </c>
      <c r="K72" s="9">
        <v>278762</v>
      </c>
      <c r="M72" s="9">
        <v>200388875197</v>
      </c>
      <c r="O72" s="9">
        <f t="shared" si="1"/>
        <v>211796973132</v>
      </c>
      <c r="Q72" s="94">
        <v>-11408097935</v>
      </c>
      <c r="R72" s="94"/>
    </row>
    <row r="73" spans="1:18" ht="21.75" customHeight="1">
      <c r="A73" s="8" t="s">
        <v>166</v>
      </c>
      <c r="C73" s="9">
        <v>4783460</v>
      </c>
      <c r="E73" s="9">
        <v>3537008566676</v>
      </c>
      <c r="G73" s="9">
        <f t="shared" ref="G73:G79" si="2">E73-I73</f>
        <v>3528273937295</v>
      </c>
      <c r="I73" s="9">
        <v>8734629381</v>
      </c>
      <c r="K73" s="9">
        <v>4783460</v>
      </c>
      <c r="M73" s="9">
        <v>3537008566676</v>
      </c>
      <c r="O73" s="9">
        <f t="shared" ref="O73:O79" si="3">M73-Q73</f>
        <v>3728830972076</v>
      </c>
      <c r="Q73" s="94">
        <v>-191822405400</v>
      </c>
      <c r="R73" s="94"/>
    </row>
    <row r="74" spans="1:18" ht="21.75" customHeight="1">
      <c r="A74" s="8" t="s">
        <v>169</v>
      </c>
      <c r="C74" s="9">
        <v>2800627</v>
      </c>
      <c r="E74" s="9">
        <v>1969505668403</v>
      </c>
      <c r="G74" s="9">
        <f t="shared" si="2"/>
        <v>2255993979083</v>
      </c>
      <c r="I74" s="9">
        <v>-286488310680</v>
      </c>
      <c r="K74" s="9">
        <v>2800627</v>
      </c>
      <c r="M74" s="9">
        <v>1969505668403</v>
      </c>
      <c r="O74" s="9">
        <f t="shared" si="3"/>
        <v>2123120504652</v>
      </c>
      <c r="Q74" s="94">
        <v>-153614836249</v>
      </c>
      <c r="R74" s="94"/>
    </row>
    <row r="75" spans="1:18" ht="21.75" customHeight="1">
      <c r="A75" s="8" t="s">
        <v>173</v>
      </c>
      <c r="C75" s="9">
        <v>9489800</v>
      </c>
      <c r="E75" s="9">
        <v>6632608696930</v>
      </c>
      <c r="G75" s="9">
        <f t="shared" si="2"/>
        <v>6752115159936</v>
      </c>
      <c r="I75" s="9">
        <v>-119506463006</v>
      </c>
      <c r="K75" s="9">
        <v>9489800</v>
      </c>
      <c r="M75" s="9">
        <v>6632608696930</v>
      </c>
      <c r="O75" s="9">
        <f t="shared" si="3"/>
        <v>7495756175429</v>
      </c>
      <c r="Q75" s="94">
        <v>-863147478499</v>
      </c>
      <c r="R75" s="94"/>
    </row>
    <row r="76" spans="1:18" ht="21.75" customHeight="1">
      <c r="A76" s="8" t="s">
        <v>176</v>
      </c>
      <c r="C76" s="9">
        <v>302187</v>
      </c>
      <c r="E76" s="9">
        <v>216083640682</v>
      </c>
      <c r="G76" s="9">
        <f t="shared" si="2"/>
        <v>244375615775</v>
      </c>
      <c r="I76" s="9">
        <v>-28291975093</v>
      </c>
      <c r="K76" s="9">
        <v>302187</v>
      </c>
      <c r="M76" s="9">
        <v>216083640682</v>
      </c>
      <c r="O76" s="9">
        <f t="shared" si="3"/>
        <v>302022685817</v>
      </c>
      <c r="Q76" s="94">
        <v>-85939045135</v>
      </c>
      <c r="R76" s="94"/>
    </row>
    <row r="77" spans="1:18" ht="21.75" customHeight="1">
      <c r="A77" s="8" t="s">
        <v>185</v>
      </c>
      <c r="C77" s="9">
        <v>7000000</v>
      </c>
      <c r="E77" s="9">
        <v>6996193750000</v>
      </c>
      <c r="G77" s="9">
        <f t="shared" si="2"/>
        <v>6999999999999</v>
      </c>
      <c r="I77" s="9">
        <v>-3806249999</v>
      </c>
      <c r="K77" s="9">
        <v>7000000</v>
      </c>
      <c r="M77" s="9">
        <v>6996193750000</v>
      </c>
      <c r="O77" s="9">
        <f t="shared" si="3"/>
        <v>6999999999999</v>
      </c>
      <c r="Q77" s="94">
        <v>-3806249999</v>
      </c>
      <c r="R77" s="94"/>
    </row>
    <row r="78" spans="1:18" ht="21.75" customHeight="1">
      <c r="A78" s="8" t="s">
        <v>188</v>
      </c>
      <c r="C78" s="9">
        <v>8000000</v>
      </c>
      <c r="E78" s="9">
        <v>7995650000000</v>
      </c>
      <c r="G78" s="9">
        <f t="shared" si="2"/>
        <v>7999999999999</v>
      </c>
      <c r="I78" s="9">
        <v>-4349999999</v>
      </c>
      <c r="K78" s="9">
        <v>8000000</v>
      </c>
      <c r="M78" s="9">
        <v>7995650000000</v>
      </c>
      <c r="O78" s="9">
        <f t="shared" si="3"/>
        <v>7999999999999</v>
      </c>
      <c r="Q78" s="94">
        <v>-4349999999</v>
      </c>
      <c r="R78" s="94"/>
    </row>
    <row r="79" spans="1:18" ht="21.75" customHeight="1">
      <c r="A79" s="11" t="s">
        <v>189</v>
      </c>
      <c r="C79" s="12">
        <v>2000000</v>
      </c>
      <c r="E79" s="12">
        <v>9699820527950</v>
      </c>
      <c r="G79" s="9">
        <f t="shared" si="2"/>
        <v>9718594172399</v>
      </c>
      <c r="I79" s="12">
        <v>-18773644449</v>
      </c>
      <c r="K79" s="12">
        <v>2000000</v>
      </c>
      <c r="M79" s="12">
        <v>9699820527950</v>
      </c>
      <c r="O79" s="9">
        <f t="shared" si="3"/>
        <v>9718594172399</v>
      </c>
      <c r="Q79" s="103">
        <v>-18773644449</v>
      </c>
      <c r="R79" s="103"/>
    </row>
    <row r="80" spans="1:18" ht="21.75" customHeight="1">
      <c r="A80" s="14" t="s">
        <v>33</v>
      </c>
      <c r="C80" s="15">
        <f>SUM(C8:C79)</f>
        <v>876665684</v>
      </c>
      <c r="E80" s="15">
        <f>SUM(E8:E79)</f>
        <v>85225977688385</v>
      </c>
      <c r="G80" s="55">
        <f>SUM(G8:G79)</f>
        <v>84880085807301</v>
      </c>
      <c r="I80" s="15">
        <f>SUM(I8:I79)</f>
        <v>345891881084</v>
      </c>
      <c r="K80" s="15">
        <f>SUM(K8:K79)</f>
        <v>876665684</v>
      </c>
      <c r="M80" s="15">
        <f>SUM(M8:M79)</f>
        <v>85225977688385</v>
      </c>
      <c r="O80" s="55">
        <f>SUM(O8:O79)</f>
        <v>83562377911660</v>
      </c>
      <c r="Q80" s="105">
        <f>SUM(Q8:R79)</f>
        <v>1663599776725</v>
      </c>
      <c r="R80" s="105"/>
    </row>
  </sheetData>
  <mergeCells count="81">
    <mergeCell ref="Q78:R78"/>
    <mergeCell ref="Q79:R79"/>
    <mergeCell ref="Q80:R80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Parham Minaei</cp:lastModifiedBy>
  <dcterms:created xsi:type="dcterms:W3CDTF">2026-09-26T06:17:45Z</dcterms:created>
  <dcterms:modified xsi:type="dcterms:W3CDTF">2026-10-13T11:09:00Z</dcterms:modified>
</cp:coreProperties>
</file>