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فردا\پرتفوی\1405\مهر\"/>
    </mc:Choice>
  </mc:AlternateContent>
  <xr:revisionPtr revIDLastSave="0" documentId="13_ncr:1_{B5A3DC18-420B-49DA-8424-22DB208F51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صورت وضعیت" sheetId="1" r:id="rId1"/>
    <sheet name="سهام" sheetId="2" r:id="rId2"/>
    <sheet name="واحدهای صندوق" sheetId="4" r:id="rId3"/>
    <sheet name="اوراق" sheetId="5" r:id="rId4"/>
    <sheet name="تعدیل قیمت" sheetId="6" r:id="rId5"/>
    <sheet name="سپرده" sheetId="7" r:id="rId6"/>
    <sheet name="درآمد" sheetId="8" r:id="rId7"/>
    <sheet name="درآمد سرمایه گذاری در سهام" sheetId="9" r:id="rId8"/>
    <sheet name="درآمد سرمایه گذاری در صندوق" sheetId="10" r:id="rId9"/>
    <sheet name="درآمد سرمایه گذاری در اوراق به" sheetId="11" r:id="rId10"/>
    <sheet name="مبالغ تخصیصی اوراق" sheetId="12" r:id="rId11"/>
    <sheet name="درآمد سپرده بانکی" sheetId="13" r:id="rId12"/>
    <sheet name="سایر درآمدها" sheetId="14" r:id="rId13"/>
    <sheet name="درآمد سود سهام" sheetId="15" r:id="rId14"/>
    <sheet name="سود اوراق بهادار" sheetId="17" r:id="rId15"/>
    <sheet name="سود سپرده بانکی" sheetId="18" r:id="rId16"/>
    <sheet name="درآمد ناشی از فروش" sheetId="19" r:id="rId17"/>
    <sheet name="درآمد ناشی از تغییر قیمت اوراق" sheetId="21" r:id="rId18"/>
  </sheets>
  <definedNames>
    <definedName name="_xlnm._FilterDatabase" localSheetId="11" hidden="1">'درآمد سپرده بانکی'!$A$7:$K$21</definedName>
    <definedName name="_xlnm._FilterDatabase" localSheetId="5" hidden="1">سپرده!$A$8:$L$23</definedName>
    <definedName name="_xlnm._FilterDatabase" localSheetId="15" hidden="1">'سود سپرده بانکی'!$A$7:$M$21</definedName>
    <definedName name="_xlnm._FilterDatabase" localSheetId="2" hidden="1">'واحدهای صندوق'!$A$8:$AA$8</definedName>
    <definedName name="_xlnm.Print_Area" localSheetId="3">اوراق!$A$1:$AM$41</definedName>
    <definedName name="_xlnm.Print_Area" localSheetId="4">'تعدیل قیمت'!$A$1:$N$29</definedName>
    <definedName name="_xlnm.Print_Area" localSheetId="6">درآمد!$A$1:$K$13</definedName>
    <definedName name="_xlnm.Print_Area" localSheetId="11">'درآمد سپرده بانکی'!$A$1:$F$23</definedName>
    <definedName name="_xlnm.Print_Area" localSheetId="9">'درآمد سرمایه گذاری در اوراق به'!$A$1:$U$49</definedName>
    <definedName name="_xlnm.Print_Area" localSheetId="7">'درآمد سرمایه گذاری در سهام'!$A$1:$X$31</definedName>
    <definedName name="_xlnm.Print_Area" localSheetId="8">'درآمد سرمایه گذاری در صندوق'!$A$1:$X$49</definedName>
    <definedName name="_xlnm.Print_Area" localSheetId="13">'درآمد سود سهام'!$A$1:$T$24</definedName>
    <definedName name="_xlnm.Print_Area" localSheetId="17">'درآمد ناشی از تغییر قیمت اوراق'!$A$1:$R$84</definedName>
    <definedName name="_xlnm.Print_Area" localSheetId="16">'درآمد ناشی از فروش'!$A$1:$R$43</definedName>
    <definedName name="_xlnm.Print_Area" localSheetId="12">'سایر درآمدها'!$A$1:$G$11</definedName>
    <definedName name="_xlnm.Print_Area" localSheetId="5">سپرده!$A$1:$M$23</definedName>
    <definedName name="_xlnm.Print_Area" localSheetId="1">سهام!$A$1:$AC$23</definedName>
    <definedName name="_xlnm.Print_Area" localSheetId="14">'سود اوراق بهادار'!$A$1:$R$42</definedName>
    <definedName name="_xlnm.Print_Area" localSheetId="15">'سود سپرده بانکی'!$A$1:$N$21</definedName>
    <definedName name="_xlnm.Print_Area" localSheetId="0">'صورت وضعیت'!$A$1:$B$41</definedName>
    <definedName name="_xlnm.Print_Area" localSheetId="10">'مبالغ تخصیصی اوراق'!$A$1:$J$32</definedName>
    <definedName name="_xlnm.Print_Area" localSheetId="2">'واحدهای صندوق'!$A$1:$AB$43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" i="8" l="1"/>
  <c r="F9" i="8"/>
  <c r="F8" i="8"/>
  <c r="J8" i="8" s="1"/>
  <c r="L9" i="10"/>
  <c r="J9" i="8"/>
  <c r="R48" i="11"/>
  <c r="T48" i="11"/>
  <c r="T49" i="11" s="1"/>
  <c r="P55" i="11"/>
  <c r="N57" i="11"/>
  <c r="J11" i="8"/>
  <c r="J12" i="8"/>
  <c r="U31" i="9"/>
  <c r="S31" i="9"/>
  <c r="P31" i="9"/>
  <c r="N31" i="9"/>
  <c r="L31" i="9"/>
  <c r="G9" i="21"/>
  <c r="G10" i="21"/>
  <c r="G11" i="21"/>
  <c r="G12" i="21"/>
  <c r="G84" i="21" s="1"/>
  <c r="G13" i="21"/>
  <c r="G14" i="21"/>
  <c r="G15" i="21"/>
  <c r="G16" i="21"/>
  <c r="G17" i="21"/>
  <c r="G18" i="21"/>
  <c r="G19" i="21"/>
  <c r="G20" i="21"/>
  <c r="G21" i="21"/>
  <c r="G22" i="21"/>
  <c r="G23" i="21"/>
  <c r="G24" i="21"/>
  <c r="G25" i="21"/>
  <c r="G26" i="21"/>
  <c r="G27" i="21"/>
  <c r="G28" i="21"/>
  <c r="G29" i="21"/>
  <c r="G30" i="21"/>
  <c r="G31" i="21"/>
  <c r="G32" i="21"/>
  <c r="G33" i="21"/>
  <c r="G34" i="21"/>
  <c r="G35" i="21"/>
  <c r="G36" i="21"/>
  <c r="G37" i="21"/>
  <c r="G38" i="21"/>
  <c r="G39" i="21"/>
  <c r="G40" i="21"/>
  <c r="G41" i="21"/>
  <c r="G42" i="21"/>
  <c r="G43" i="21"/>
  <c r="G44" i="21"/>
  <c r="G45" i="21"/>
  <c r="G46" i="21"/>
  <c r="G47" i="21"/>
  <c r="G48" i="21"/>
  <c r="G49" i="21"/>
  <c r="G50" i="21"/>
  <c r="G51" i="21"/>
  <c r="G52" i="21"/>
  <c r="G53" i="21"/>
  <c r="G54" i="21"/>
  <c r="G55" i="21"/>
  <c r="G56" i="21"/>
  <c r="G57" i="21"/>
  <c r="G58" i="21"/>
  <c r="G59" i="21"/>
  <c r="G60" i="21"/>
  <c r="G61" i="21"/>
  <c r="G62" i="21"/>
  <c r="G63" i="21"/>
  <c r="G64" i="21"/>
  <c r="G65" i="21"/>
  <c r="G66" i="21"/>
  <c r="G67" i="21"/>
  <c r="G68" i="21"/>
  <c r="G69" i="21"/>
  <c r="G70" i="21"/>
  <c r="G71" i="21"/>
  <c r="G72" i="21"/>
  <c r="G73" i="21"/>
  <c r="G74" i="21"/>
  <c r="G75" i="21"/>
  <c r="G76" i="21"/>
  <c r="G77" i="21"/>
  <c r="G78" i="21"/>
  <c r="G79" i="21"/>
  <c r="G80" i="21"/>
  <c r="G81" i="21"/>
  <c r="G82" i="21"/>
  <c r="G83" i="21"/>
  <c r="G8" i="21"/>
  <c r="O9" i="21"/>
  <c r="O10" i="21"/>
  <c r="O11" i="21"/>
  <c r="O12" i="21"/>
  <c r="O84" i="21" s="1"/>
  <c r="O13" i="21"/>
  <c r="O14" i="21"/>
  <c r="O15" i="21"/>
  <c r="O16" i="21"/>
  <c r="O17" i="21"/>
  <c r="O18" i="21"/>
  <c r="O19" i="21"/>
  <c r="O20" i="21"/>
  <c r="O21" i="21"/>
  <c r="O22" i="21"/>
  <c r="O23" i="21"/>
  <c r="O24" i="21"/>
  <c r="O25" i="21"/>
  <c r="O26" i="21"/>
  <c r="O27" i="21"/>
  <c r="O28" i="21"/>
  <c r="O29" i="21"/>
  <c r="O30" i="21"/>
  <c r="O31" i="21"/>
  <c r="O32" i="21"/>
  <c r="O33" i="21"/>
  <c r="O34" i="21"/>
  <c r="O35" i="21"/>
  <c r="O36" i="21"/>
  <c r="O37" i="21"/>
  <c r="O38" i="21"/>
  <c r="O39" i="21"/>
  <c r="O40" i="21"/>
  <c r="O41" i="21"/>
  <c r="O42" i="21"/>
  <c r="O43" i="21"/>
  <c r="O44" i="21"/>
  <c r="O45" i="21"/>
  <c r="O46" i="21"/>
  <c r="O47" i="21"/>
  <c r="O48" i="21"/>
  <c r="O49" i="21"/>
  <c r="O50" i="21"/>
  <c r="O51" i="21"/>
  <c r="O52" i="21"/>
  <c r="O53" i="21"/>
  <c r="O54" i="21"/>
  <c r="O55" i="21"/>
  <c r="O56" i="21"/>
  <c r="O57" i="21"/>
  <c r="O58" i="21"/>
  <c r="O59" i="21"/>
  <c r="O60" i="21"/>
  <c r="O61" i="21"/>
  <c r="O62" i="21"/>
  <c r="O63" i="21"/>
  <c r="O64" i="21"/>
  <c r="O65" i="21"/>
  <c r="O66" i="21"/>
  <c r="O67" i="21"/>
  <c r="O68" i="21"/>
  <c r="O69" i="21"/>
  <c r="O70" i="21"/>
  <c r="O71" i="21"/>
  <c r="O72" i="21"/>
  <c r="O73" i="21"/>
  <c r="O74" i="21"/>
  <c r="O75" i="21"/>
  <c r="O76" i="21"/>
  <c r="O77" i="21"/>
  <c r="O78" i="21"/>
  <c r="O79" i="21"/>
  <c r="O80" i="21"/>
  <c r="O81" i="21"/>
  <c r="O82" i="21"/>
  <c r="O83" i="21"/>
  <c r="O8" i="21"/>
  <c r="Q84" i="21"/>
  <c r="M84" i="21"/>
  <c r="K84" i="21"/>
  <c r="I84" i="21"/>
  <c r="E84" i="21"/>
  <c r="C84" i="21"/>
  <c r="Q43" i="19"/>
  <c r="O43" i="19"/>
  <c r="M43" i="19"/>
  <c r="K43" i="19"/>
  <c r="I43" i="19"/>
  <c r="G43" i="19"/>
  <c r="E43" i="19"/>
  <c r="C43" i="19"/>
  <c r="O9" i="19"/>
  <c r="O10" i="19"/>
  <c r="O11" i="19"/>
  <c r="O12" i="19"/>
  <c r="O13" i="19"/>
  <c r="O14" i="19"/>
  <c r="O15" i="19"/>
  <c r="O16" i="19"/>
  <c r="O17" i="19"/>
  <c r="O18" i="19"/>
  <c r="O19" i="19"/>
  <c r="O20" i="19"/>
  <c r="O21" i="19"/>
  <c r="O22" i="19"/>
  <c r="O23" i="19"/>
  <c r="O24" i="19"/>
  <c r="O25" i="19"/>
  <c r="O26" i="19"/>
  <c r="O27" i="19"/>
  <c r="O28" i="19"/>
  <c r="O29" i="19"/>
  <c r="O30" i="19"/>
  <c r="O31" i="19"/>
  <c r="O32" i="19"/>
  <c r="O33" i="19"/>
  <c r="O34" i="19"/>
  <c r="O35" i="19"/>
  <c r="O36" i="19"/>
  <c r="O37" i="19"/>
  <c r="O38" i="19"/>
  <c r="O39" i="19"/>
  <c r="O40" i="19"/>
  <c r="O41" i="19"/>
  <c r="O42" i="19"/>
  <c r="O8" i="19"/>
  <c r="M21" i="18"/>
  <c r="K21" i="18"/>
  <c r="I21" i="18"/>
  <c r="G21" i="18"/>
  <c r="E21" i="18"/>
  <c r="C21" i="18"/>
  <c r="K39" i="17"/>
  <c r="K40" i="17"/>
  <c r="K41" i="17"/>
  <c r="M42" i="17"/>
  <c r="N49" i="11"/>
  <c r="Q39" i="17" l="1"/>
  <c r="Q40" i="17"/>
  <c r="Q41" i="17"/>
  <c r="M38" i="17"/>
  <c r="Q38" i="17" s="1"/>
  <c r="Q37" i="17"/>
  <c r="Q36" i="17"/>
  <c r="Q35" i="17"/>
  <c r="Q32" i="17"/>
  <c r="Q31" i="17"/>
  <c r="Q29" i="17"/>
  <c r="M28" i="17"/>
  <c r="Q28" i="17" s="1"/>
  <c r="M27" i="17"/>
  <c r="Q27" i="17" s="1"/>
  <c r="Q25" i="17"/>
  <c r="Q24" i="17"/>
  <c r="Q23" i="17"/>
  <c r="Q21" i="17"/>
  <c r="Q20" i="17"/>
  <c r="Q19" i="17"/>
  <c r="Q17" i="17"/>
  <c r="Q16" i="17"/>
  <c r="Q15" i="17"/>
  <c r="Q14" i="17"/>
  <c r="Q13" i="17"/>
  <c r="Q11" i="17"/>
  <c r="M10" i="17"/>
  <c r="Q9" i="17"/>
  <c r="G42" i="17"/>
  <c r="K8" i="17"/>
  <c r="K9" i="17"/>
  <c r="K10" i="17"/>
  <c r="K11" i="17"/>
  <c r="K12" i="17"/>
  <c r="K13" i="17"/>
  <c r="K14" i="17"/>
  <c r="K15" i="17"/>
  <c r="K16" i="17"/>
  <c r="K17" i="17"/>
  <c r="K18" i="17"/>
  <c r="K19" i="17"/>
  <c r="K20" i="17"/>
  <c r="K21" i="17"/>
  <c r="K22" i="17"/>
  <c r="K23" i="17"/>
  <c r="K24" i="17"/>
  <c r="K25" i="17"/>
  <c r="K26" i="17"/>
  <c r="K27" i="17"/>
  <c r="K28" i="17"/>
  <c r="K29" i="17"/>
  <c r="K30" i="17"/>
  <c r="K31" i="17"/>
  <c r="K32" i="17"/>
  <c r="K33" i="17"/>
  <c r="K34" i="17"/>
  <c r="K35" i="17"/>
  <c r="K36" i="17"/>
  <c r="K37" i="17"/>
  <c r="K38" i="17"/>
  <c r="Q12" i="17"/>
  <c r="Q18" i="17"/>
  <c r="Q22" i="17"/>
  <c r="Q26" i="17"/>
  <c r="Q30" i="17"/>
  <c r="Q33" i="17"/>
  <c r="Q34" i="17"/>
  <c r="Q8" i="17"/>
  <c r="O24" i="15"/>
  <c r="S9" i="15"/>
  <c r="S10" i="15"/>
  <c r="S11" i="15"/>
  <c r="S12" i="15"/>
  <c r="S13" i="15"/>
  <c r="S14" i="15"/>
  <c r="S15" i="15"/>
  <c r="S16" i="15"/>
  <c r="S17" i="15"/>
  <c r="S18" i="15"/>
  <c r="S19" i="15"/>
  <c r="S20" i="15"/>
  <c r="S21" i="15"/>
  <c r="S22" i="15"/>
  <c r="S23" i="15"/>
  <c r="S8" i="15"/>
  <c r="S24" i="15" s="1"/>
  <c r="Q24" i="15"/>
  <c r="M24" i="15"/>
  <c r="K24" i="15"/>
  <c r="I24" i="15"/>
  <c r="L10" i="10"/>
  <c r="L11" i="10"/>
  <c r="L12" i="10"/>
  <c r="L13" i="10"/>
  <c r="L14" i="10"/>
  <c r="L15" i="10"/>
  <c r="L16" i="10"/>
  <c r="L17" i="10"/>
  <c r="L18" i="10"/>
  <c r="L19" i="10"/>
  <c r="L20" i="10"/>
  <c r="L21" i="10"/>
  <c r="L22" i="10"/>
  <c r="L23" i="10"/>
  <c r="L24" i="10"/>
  <c r="L25" i="10"/>
  <c r="L26" i="10"/>
  <c r="L27" i="10"/>
  <c r="L28" i="10"/>
  <c r="L29" i="10"/>
  <c r="L30" i="10"/>
  <c r="L31" i="10"/>
  <c r="L32" i="10"/>
  <c r="L33" i="10"/>
  <c r="L34" i="10"/>
  <c r="L35" i="10"/>
  <c r="L36" i="10"/>
  <c r="L37" i="10"/>
  <c r="L38" i="10"/>
  <c r="L39" i="10"/>
  <c r="L40" i="10"/>
  <c r="L41" i="10"/>
  <c r="L42" i="10"/>
  <c r="L43" i="10"/>
  <c r="L44" i="10"/>
  <c r="L45" i="10"/>
  <c r="L46" i="10"/>
  <c r="L47" i="10"/>
  <c r="L48" i="10"/>
  <c r="L49" i="10"/>
  <c r="L9" i="9"/>
  <c r="L10" i="9"/>
  <c r="L11" i="9"/>
  <c r="L12" i="9"/>
  <c r="L13" i="9"/>
  <c r="L14" i="9"/>
  <c r="L15" i="9"/>
  <c r="L16" i="9"/>
  <c r="L17" i="9"/>
  <c r="L18" i="9"/>
  <c r="L19" i="9"/>
  <c r="L20" i="9"/>
  <c r="L21" i="9"/>
  <c r="L22" i="9"/>
  <c r="L23" i="9"/>
  <c r="L24" i="9"/>
  <c r="L25" i="9"/>
  <c r="L26" i="9"/>
  <c r="L27" i="9"/>
  <c r="L28" i="9"/>
  <c r="L29" i="9"/>
  <c r="L30" i="9"/>
  <c r="J9" i="9"/>
  <c r="J10" i="9"/>
  <c r="J11" i="9"/>
  <c r="J12" i="9"/>
  <c r="J13" i="9"/>
  <c r="J14" i="9"/>
  <c r="J15" i="9"/>
  <c r="J16" i="9"/>
  <c r="J17" i="9"/>
  <c r="J18" i="9"/>
  <c r="J19" i="9"/>
  <c r="J20" i="9"/>
  <c r="J21" i="9"/>
  <c r="J22" i="9"/>
  <c r="J23" i="9"/>
  <c r="J24" i="9"/>
  <c r="J25" i="9"/>
  <c r="J26" i="9"/>
  <c r="J27" i="9"/>
  <c r="J28" i="9"/>
  <c r="J29" i="9"/>
  <c r="J30" i="9"/>
  <c r="L49" i="11"/>
  <c r="T10" i="11"/>
  <c r="T11" i="11"/>
  <c r="T12" i="11"/>
  <c r="T13" i="11"/>
  <c r="T14" i="11"/>
  <c r="T15" i="11"/>
  <c r="T16" i="11"/>
  <c r="T17" i="11"/>
  <c r="T18" i="11"/>
  <c r="T19" i="11"/>
  <c r="T20" i="11"/>
  <c r="T21" i="11"/>
  <c r="T22" i="11"/>
  <c r="T23" i="11"/>
  <c r="T24" i="11"/>
  <c r="T25" i="11"/>
  <c r="T26" i="11"/>
  <c r="T27" i="11"/>
  <c r="T28" i="11"/>
  <c r="T29" i="11"/>
  <c r="T30" i="11"/>
  <c r="T31" i="11"/>
  <c r="T32" i="11"/>
  <c r="T33" i="11"/>
  <c r="T34" i="11"/>
  <c r="T35" i="11"/>
  <c r="T36" i="11"/>
  <c r="T37" i="11"/>
  <c r="T38" i="11"/>
  <c r="T39" i="11"/>
  <c r="T40" i="11"/>
  <c r="T41" i="11"/>
  <c r="T42" i="11"/>
  <c r="T43" i="11"/>
  <c r="T44" i="11"/>
  <c r="T45" i="11"/>
  <c r="T46" i="11"/>
  <c r="T47" i="11"/>
  <c r="T9" i="11"/>
  <c r="Q49" i="10"/>
  <c r="N49" i="10"/>
  <c r="U10" i="10"/>
  <c r="U11" i="10"/>
  <c r="U12" i="10"/>
  <c r="U13" i="10"/>
  <c r="U14" i="10"/>
  <c r="U15" i="10"/>
  <c r="U16" i="10"/>
  <c r="U17" i="10"/>
  <c r="U18" i="10"/>
  <c r="U19" i="10"/>
  <c r="U20" i="10"/>
  <c r="U21" i="10"/>
  <c r="U22" i="10"/>
  <c r="U23" i="10"/>
  <c r="U24" i="10"/>
  <c r="U25" i="10"/>
  <c r="U26" i="10"/>
  <c r="U27" i="10"/>
  <c r="U28" i="10"/>
  <c r="U29" i="10"/>
  <c r="U30" i="10"/>
  <c r="U31" i="10"/>
  <c r="U32" i="10"/>
  <c r="U33" i="10"/>
  <c r="U34" i="10"/>
  <c r="U35" i="10"/>
  <c r="U36" i="10"/>
  <c r="U37" i="10"/>
  <c r="U38" i="10"/>
  <c r="U39" i="10"/>
  <c r="U40" i="10"/>
  <c r="U41" i="10"/>
  <c r="U42" i="10"/>
  <c r="U43" i="10"/>
  <c r="U44" i="10"/>
  <c r="U45" i="10"/>
  <c r="U46" i="10"/>
  <c r="U47" i="10"/>
  <c r="U48" i="10"/>
  <c r="U9" i="10"/>
  <c r="U49" i="10" s="1"/>
  <c r="F11" i="8"/>
  <c r="F21" i="13"/>
  <c r="D21" i="13"/>
  <c r="Q10" i="17" l="1"/>
  <c r="Q42" i="17"/>
  <c r="K42" i="17"/>
  <c r="D11" i="14"/>
  <c r="F11" i="14"/>
  <c r="A3" i="12"/>
  <c r="R49" i="11" l="1"/>
  <c r="P49" i="11"/>
  <c r="P56" i="11" s="1"/>
  <c r="J49" i="11"/>
  <c r="H49" i="11"/>
  <c r="F49" i="11"/>
  <c r="D49" i="11"/>
  <c r="S49" i="10"/>
  <c r="U10" i="9"/>
  <c r="U11" i="9"/>
  <c r="U12" i="9"/>
  <c r="U13" i="9"/>
  <c r="U14" i="9"/>
  <c r="U15" i="9"/>
  <c r="U16" i="9"/>
  <c r="U17" i="9"/>
  <c r="U18" i="9"/>
  <c r="U19" i="9"/>
  <c r="U20" i="9"/>
  <c r="U21" i="9"/>
  <c r="U22" i="9"/>
  <c r="U23" i="9"/>
  <c r="U24" i="9"/>
  <c r="U25" i="9"/>
  <c r="U26" i="9"/>
  <c r="U27" i="9"/>
  <c r="U28" i="9"/>
  <c r="U29" i="9"/>
  <c r="U30" i="9"/>
  <c r="U9" i="9"/>
  <c r="H31" i="9"/>
  <c r="F31" i="9"/>
  <c r="D31" i="9"/>
  <c r="F12" i="8"/>
  <c r="D23" i="7"/>
  <c r="F23" i="7"/>
  <c r="H23" i="7"/>
  <c r="J23" i="7"/>
  <c r="L23" i="7"/>
  <c r="L13" i="7"/>
  <c r="L16" i="7"/>
  <c r="L20" i="7"/>
  <c r="L21" i="7"/>
  <c r="L22" i="7"/>
  <c r="P41" i="5"/>
  <c r="R41" i="5"/>
  <c r="T41" i="5"/>
  <c r="V41" i="5"/>
  <c r="X41" i="5"/>
  <c r="Z41" i="5"/>
  <c r="AB41" i="5"/>
  <c r="AD41" i="5"/>
  <c r="AH41" i="5"/>
  <c r="AJ41" i="5"/>
  <c r="S43" i="4"/>
  <c r="W43" i="4"/>
  <c r="Y43" i="4"/>
  <c r="I43" i="4"/>
  <c r="D43" i="4"/>
  <c r="G43" i="4"/>
  <c r="J31" i="9" l="1"/>
  <c r="F23" i="2"/>
  <c r="E23" i="2"/>
  <c r="K28" i="6"/>
  <c r="AL10" i="5"/>
  <c r="AL11" i="5"/>
  <c r="AL12" i="5"/>
  <c r="AL13" i="5"/>
  <c r="AL14" i="5"/>
  <c r="AL15" i="5"/>
  <c r="AL16" i="5"/>
  <c r="AL17" i="5"/>
  <c r="AL18" i="5"/>
  <c r="AL19" i="5"/>
  <c r="AL20" i="5"/>
  <c r="AL21" i="5"/>
  <c r="AL22" i="5"/>
  <c r="AL23" i="5"/>
  <c r="AL24" i="5"/>
  <c r="AL25" i="5"/>
  <c r="AL26" i="5"/>
  <c r="AL27" i="5"/>
  <c r="AL28" i="5"/>
  <c r="AL29" i="5"/>
  <c r="AL30" i="5"/>
  <c r="AL31" i="5"/>
  <c r="AL32" i="5"/>
  <c r="AL33" i="5"/>
  <c r="AL34" i="5"/>
  <c r="AL35" i="5"/>
  <c r="AL36" i="5"/>
  <c r="AL37" i="5"/>
  <c r="AL38" i="5"/>
  <c r="AL39" i="5"/>
  <c r="AL40" i="5"/>
  <c r="AL9" i="5"/>
  <c r="AA10" i="4"/>
  <c r="AA11" i="4"/>
  <c r="AA12" i="4"/>
  <c r="AA13" i="4"/>
  <c r="AA14" i="4"/>
  <c r="AA15" i="4"/>
  <c r="AA16" i="4"/>
  <c r="AA17" i="4"/>
  <c r="AA18" i="4"/>
  <c r="AA19" i="4"/>
  <c r="AA20" i="4"/>
  <c r="AA21" i="4"/>
  <c r="AA22" i="4"/>
  <c r="AA23" i="4"/>
  <c r="AA24" i="4"/>
  <c r="AA25" i="4"/>
  <c r="AA26" i="4"/>
  <c r="AA27" i="4"/>
  <c r="AA28" i="4"/>
  <c r="AA29" i="4"/>
  <c r="AA30" i="4"/>
  <c r="AA31" i="4"/>
  <c r="AA32" i="4"/>
  <c r="AA33" i="4"/>
  <c r="AA34" i="4"/>
  <c r="AA35" i="4"/>
  <c r="AA36" i="4"/>
  <c r="AA37" i="4"/>
  <c r="AA38" i="4"/>
  <c r="AA39" i="4"/>
  <c r="AA40" i="4"/>
  <c r="AA41" i="4"/>
  <c r="AA42" i="4"/>
  <c r="AA43" i="4"/>
  <c r="AA9" i="4"/>
  <c r="AB10" i="2"/>
  <c r="AB9" i="2"/>
  <c r="AB11" i="2"/>
  <c r="AB12" i="2"/>
  <c r="AB13" i="2"/>
  <c r="AB14" i="2"/>
  <c r="AB15" i="2"/>
  <c r="AB16" i="2"/>
  <c r="AB17" i="2"/>
  <c r="AB18" i="2"/>
  <c r="AB19" i="2"/>
  <c r="AB20" i="2"/>
  <c r="AB21" i="2"/>
  <c r="AB22" i="2"/>
  <c r="Z23" i="2"/>
  <c r="X23" i="2"/>
  <c r="T23" i="2"/>
  <c r="R23" i="2"/>
  <c r="P23" i="2"/>
  <c r="N23" i="2"/>
  <c r="L23" i="2"/>
  <c r="J23" i="2"/>
  <c r="H23" i="2"/>
  <c r="AL41" i="5" l="1"/>
  <c r="F13" i="8"/>
  <c r="H10" i="8" s="1"/>
  <c r="J10" i="8"/>
  <c r="J13" i="8" s="1"/>
  <c r="AB23" i="2"/>
  <c r="W41" i="10" l="1"/>
  <c r="W47" i="10"/>
  <c r="W34" i="10"/>
  <c r="W33" i="10"/>
  <c r="W35" i="10"/>
  <c r="W30" i="10"/>
  <c r="W26" i="10"/>
  <c r="W44" i="10"/>
  <c r="W23" i="10"/>
  <c r="W18" i="9"/>
  <c r="W9" i="10"/>
  <c r="W12" i="10"/>
  <c r="W14" i="9"/>
  <c r="W10" i="9"/>
  <c r="W14" i="10"/>
  <c r="W12" i="9"/>
  <c r="W29" i="10"/>
  <c r="W29" i="9"/>
  <c r="W40" i="10"/>
  <c r="W43" i="10"/>
  <c r="W25" i="9"/>
  <c r="W36" i="10"/>
  <c r="W39" i="10"/>
  <c r="W30" i="9"/>
  <c r="W21" i="9"/>
  <c r="W27" i="9"/>
  <c r="W25" i="10"/>
  <c r="W32" i="10"/>
  <c r="W31" i="10"/>
  <c r="W26" i="9"/>
  <c r="W15" i="9"/>
  <c r="W23" i="9"/>
  <c r="W21" i="10"/>
  <c r="W28" i="10"/>
  <c r="W15" i="10"/>
  <c r="W27" i="10"/>
  <c r="W22" i="10"/>
  <c r="W22" i="9"/>
  <c r="W11" i="9"/>
  <c r="W20" i="9"/>
  <c r="W17" i="10"/>
  <c r="W24" i="10"/>
  <c r="W11" i="10"/>
  <c r="W19" i="10"/>
  <c r="W18" i="10"/>
  <c r="W19" i="9"/>
  <c r="W28" i="9"/>
  <c r="W17" i="9"/>
  <c r="W13" i="10"/>
  <c r="W20" i="10"/>
  <c r="W45" i="10"/>
  <c r="W46" i="10"/>
  <c r="W16" i="9"/>
  <c r="W24" i="9"/>
  <c r="W13" i="9"/>
  <c r="W48" i="10"/>
  <c r="W16" i="10"/>
  <c r="W37" i="10"/>
  <c r="W42" i="10"/>
  <c r="W10" i="10"/>
  <c r="W49" i="10" s="1"/>
  <c r="W38" i="10"/>
  <c r="W9" i="9"/>
  <c r="H8" i="8"/>
  <c r="H11" i="8"/>
  <c r="H12" i="8"/>
  <c r="H9" i="8"/>
  <c r="W31" i="9" l="1"/>
  <c r="H13" i="8"/>
</calcChain>
</file>

<file path=xl/sharedStrings.xml><?xml version="1.0" encoding="utf-8"?>
<sst xmlns="http://schemas.openxmlformats.org/spreadsheetml/2006/main" count="973" uniqueCount="367">
  <si>
    <t>صندوق سرمایه گذاری آوای فردای زاگرس</t>
  </si>
  <si>
    <t>صورت وضعیت پرتفوی</t>
  </si>
  <si>
    <t>برای ماه منتهی به 1405/07/30</t>
  </si>
  <si>
    <t>-1</t>
  </si>
  <si>
    <t>-1-1</t>
  </si>
  <si>
    <t>1405/06/31</t>
  </si>
  <si>
    <t>تغییرات طی دوره</t>
  </si>
  <si>
    <t>1405/07/30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</si>
  <si>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</si>
  <si>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</si>
  <si>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</si>
  <si>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</si>
  <si>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</si>
  <si>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</si>
  <si>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</si>
  <si>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</si>
  <si>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</si>
  <si>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بانک تجارت</t>
  </si>
  <si>
    <t>بانک ملت</t>
  </si>
  <si>
    <t>بورس کالای ایران</t>
  </si>
  <si>
    <t>پالایش نفت بندرعباس</t>
  </si>
  <si>
    <t>پالایش نفت تهران</t>
  </si>
  <si>
    <t>سیمان‌ تهران‌</t>
  </si>
  <si>
    <t>سیمان‌ صوفیان‌</t>
  </si>
  <si>
    <t>صنایع پتروشیمی خلیج فارس</t>
  </si>
  <si>
    <t>کشت و صنعت شهداب ناب خراسان</t>
  </si>
  <si>
    <t>کشت‌ و صنعت‌ چین‌ چین</t>
  </si>
  <si>
    <t>ح. گروه مپنا (سهامی عام)</t>
  </si>
  <si>
    <t>سرمایه گذاری مسکن جنوب</t>
  </si>
  <si>
    <t>سرمایه‌گذاری‌ مسکن‌</t>
  </si>
  <si>
    <t>گروه مپنا (سهامی عام)</t>
  </si>
  <si>
    <t>جمع</t>
  </si>
  <si>
    <t>نام سهام</t>
  </si>
  <si>
    <t>نرخ سود موثر</t>
  </si>
  <si>
    <t>تعداد اوراق</t>
  </si>
  <si>
    <t>-2-1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</si>
  <si>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</si>
  <si>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</si>
  <si>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</si>
  <si>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</si>
  <si>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</si>
  <si>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آرمان آتی- بخشی</t>
  </si>
  <si>
    <t>صندوق س آوای تاراز زاگرس-سهام</t>
  </si>
  <si>
    <t>صندوق س راه نو ره سود-سهام</t>
  </si>
  <si>
    <t>صندوق س رویش همراه سرمایه-سهام</t>
  </si>
  <si>
    <t>صندوق س صنایع پاسارگاد1-بخشی</t>
  </si>
  <si>
    <t>صندوق س صنایع پیشرفت صبا1-بخشی</t>
  </si>
  <si>
    <t>صندوق س. ثروت آفرین پارسیان-س</t>
  </si>
  <si>
    <t>صندوق س. سهام ثروت هامون-س</t>
  </si>
  <si>
    <t>صندوق س. سهامی اکسیژن-س</t>
  </si>
  <si>
    <t>صندوق س.امتیاز اول-س</t>
  </si>
  <si>
    <t>صندوق س.امین تدبیرگران فردا-س</t>
  </si>
  <si>
    <t>صندوق س.بخشی داریوش5-ب</t>
  </si>
  <si>
    <t>صندوق س.بخشی زمرد نو ویرا1-ب</t>
  </si>
  <si>
    <t>صندوق س.بخشی شایسته فردا-ب</t>
  </si>
  <si>
    <t>صندوق س.بخشی صنایع سورنا2-ب</t>
  </si>
  <si>
    <t>صندوق س.بخشی کیان3-ب</t>
  </si>
  <si>
    <t>صندوق س.پشتوانه سکه طلا کهربا</t>
  </si>
  <si>
    <t>صندوق س.پشتوانه طلا دنای زاگرس</t>
  </si>
  <si>
    <t>صندوق س.پشتوانه طلازروان ویستا</t>
  </si>
  <si>
    <t>صندوق س.دی سهام-سهام</t>
  </si>
  <si>
    <t>صندوق س.سرزمین بزرگ بازار-س</t>
  </si>
  <si>
    <t>صندوق س.سهامی پرتو آمال-س</t>
  </si>
  <si>
    <t>صندوق س.سهامی تیام-س</t>
  </si>
  <si>
    <t>صندوق س.سهم نگر جام جم-س</t>
  </si>
  <si>
    <t>صندوق س.مختلط کاریزما-م</t>
  </si>
  <si>
    <t>صندوق س.مشترک سبحان-سهام</t>
  </si>
  <si>
    <t>صندوق س.موج گستر ثروت-س</t>
  </si>
  <si>
    <t>صندوق سرمایه‌گذاری فیروزه موفقیت</t>
  </si>
  <si>
    <t>صندوق سهامی ذوب آهن نوویرا</t>
  </si>
  <si>
    <t>صندوق شاخص30 شرکت فیروزه- سهام</t>
  </si>
  <si>
    <t>صندوق صبا</t>
  </si>
  <si>
    <t>طلوع بامداد مهرگان</t>
  </si>
  <si>
    <t>صندوق س. بخشی صنایع دانایان1-ب</t>
  </si>
  <si>
    <t>صندوق س شاخصی شفق رابین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</si>
  <si>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</si>
  <si>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</si>
  <si>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</si>
  <si>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</si>
  <si>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</si>
  <si>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</si>
  <si>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</si>
  <si>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</si>
  <si>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</si>
  <si>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سلف موازی متانول سبلان061</t>
  </si>
  <si>
    <t>بله</t>
  </si>
  <si>
    <t>1405/05/12</t>
  </si>
  <si>
    <t>1406/05/12</t>
  </si>
  <si>
    <t>سلف موازی هیدروکربن آفتاب061</t>
  </si>
  <si>
    <t>1404/02/03</t>
  </si>
  <si>
    <t>1406/02/03</t>
  </si>
  <si>
    <t>اجاره تابان فردا زاگرس14070603</t>
  </si>
  <si>
    <t>1404/06/03</t>
  </si>
  <si>
    <t>1407/06/03</t>
  </si>
  <si>
    <t>اجاره تابان فردادماوند14080220</t>
  </si>
  <si>
    <t>1404/02/20</t>
  </si>
  <si>
    <t>1408/02/20</t>
  </si>
  <si>
    <t>اجاره توان آفرین ساز 14070216</t>
  </si>
  <si>
    <t>1403/02/16</t>
  </si>
  <si>
    <t>1407/02/16</t>
  </si>
  <si>
    <t>اسنادخزانه-م10بودجه02-051112</t>
  </si>
  <si>
    <t>1402/12/21</t>
  </si>
  <si>
    <t>1405/11/12</t>
  </si>
  <si>
    <t>مرابحه عام دولت 165-ش.خ051212</t>
  </si>
  <si>
    <t>1403/04/12</t>
  </si>
  <si>
    <t>1405/12/12</t>
  </si>
  <si>
    <t>مرابحه عام دولت116-ش.خ060630</t>
  </si>
  <si>
    <t>1401/06/30</t>
  </si>
  <si>
    <t>1406/06/30</t>
  </si>
  <si>
    <t>مرابحه عام دولت191-ش.خ060328</t>
  </si>
  <si>
    <t>1403/09/28</t>
  </si>
  <si>
    <t>1406/03/28</t>
  </si>
  <si>
    <t>مرابحه عام دولت206-ش.خ051114</t>
  </si>
  <si>
    <t>1403/12/14</t>
  </si>
  <si>
    <t>1405/11/14</t>
  </si>
  <si>
    <t>مرابحه عام دولت228-ش.خ070521</t>
  </si>
  <si>
    <t>1404/05/21</t>
  </si>
  <si>
    <t>1407/05/21</t>
  </si>
  <si>
    <t>مرابحه عام دولت250-ش.خ070205</t>
  </si>
  <si>
    <t>1404/09/05</t>
  </si>
  <si>
    <t>1407/02/05</t>
  </si>
  <si>
    <t>مرابحه عام دولت253-ش.خ070311</t>
  </si>
  <si>
    <t>1404/09/11</t>
  </si>
  <si>
    <t>1407/03/11</t>
  </si>
  <si>
    <t>مرابحه عام دولت254-ش.خ070911</t>
  </si>
  <si>
    <t>1407/09/11</t>
  </si>
  <si>
    <t>مرابحه عام دولت255-ش.خ071011</t>
  </si>
  <si>
    <t>1407/10/11</t>
  </si>
  <si>
    <t>مرابحه عام دولت256-ش.خ070318</t>
  </si>
  <si>
    <t>1404/09/18</t>
  </si>
  <si>
    <t>1407/03/18</t>
  </si>
  <si>
    <t>مرابحه عام دولت258-ش.خ070302</t>
  </si>
  <si>
    <t>1404/10/02</t>
  </si>
  <si>
    <t>1407/03/02</t>
  </si>
  <si>
    <t>مرابحه عام دولت260-ش.خ071002</t>
  </si>
  <si>
    <t>1407/10/02</t>
  </si>
  <si>
    <t>مرابحه عام دولت262-ش.خ070716</t>
  </si>
  <si>
    <t>1404/10/16</t>
  </si>
  <si>
    <t>1407/07/16</t>
  </si>
  <si>
    <t>مرابحه عام دولت265-ش.خ070430</t>
  </si>
  <si>
    <t>1404/10/30</t>
  </si>
  <si>
    <t>1407/04/30</t>
  </si>
  <si>
    <t>مرابحه عام دولت270-ش.خ071121</t>
  </si>
  <si>
    <t>1404/11/21</t>
  </si>
  <si>
    <t>1407/11/21</t>
  </si>
  <si>
    <t>مرابحه عام دولت271-ش.خ070628</t>
  </si>
  <si>
    <t>1404/11/28</t>
  </si>
  <si>
    <t>1407/06/28</t>
  </si>
  <si>
    <t>مرابحه عام دولت272-ش.خ071028</t>
  </si>
  <si>
    <t>1407/10/28</t>
  </si>
  <si>
    <t>مرابحه عام دولت273-ش.خ071128</t>
  </si>
  <si>
    <t>1407/11/28</t>
  </si>
  <si>
    <t>مرابحه عام دولت274-ش.خ071105</t>
  </si>
  <si>
    <t>1404/12/05</t>
  </si>
  <si>
    <t>1407/11/05</t>
  </si>
  <si>
    <t>مرابحه عام دولت277-ش.خ071118</t>
  </si>
  <si>
    <t>1404/12/18</t>
  </si>
  <si>
    <t>1407/11/18</t>
  </si>
  <si>
    <t>مرابحه غدیرایرانیان14081120</t>
  </si>
  <si>
    <t>1404/11/20</t>
  </si>
  <si>
    <t>1408/11/20</t>
  </si>
  <si>
    <t>مرابحه کلور-آوای زاگرس14080208</t>
  </si>
  <si>
    <t>1404/02/08</t>
  </si>
  <si>
    <t>1408/02/08</t>
  </si>
  <si>
    <t>مشارکت ش مشهد0720-3ماهه23%</t>
  </si>
  <si>
    <t>1403/12/28</t>
  </si>
  <si>
    <t>1407/12/28</t>
  </si>
  <si>
    <t>مشارکت ش مشهد072-3ماهه23%</t>
  </si>
  <si>
    <t>اسناد خزانه-م12بودجه02-050916</t>
  </si>
  <si>
    <t>1402/12/29</t>
  </si>
  <si>
    <t>1405/09/16</t>
  </si>
  <si>
    <t xml:space="preserve"> شهرداری مشهد</t>
  </si>
  <si>
    <t>خیر</t>
  </si>
  <si>
    <t>1405/02/29</t>
  </si>
  <si>
    <t>1409/02/29</t>
  </si>
  <si>
    <t>اوراق بهاداری که ارزش آنها در تاریخ گزارش تعدیل شده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</si>
  <si>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</si>
  <si>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</si>
  <si>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</si>
  <si>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</si>
  <si>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</si>
  <si>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</si>
  <si>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سایر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</si>
  <si>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</si>
  <si>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</si>
  <si>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</si>
  <si>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</si>
  <si>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</si>
  <si>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</si>
  <si>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پاسارگاد جهان کودک</t>
  </si>
  <si>
    <t>سپرده کوتاه مدت بانک دی فرشته</t>
  </si>
  <si>
    <t>سپرده کوتاه مدت موسسه اعتباری ملل جنت آباد</t>
  </si>
  <si>
    <t>سپرده کوتاه مدت بانک گردشگری قیطریه</t>
  </si>
  <si>
    <t>سپرده کوتاه مدت بانک سامان جام جم</t>
  </si>
  <si>
    <t>سپرده کوتاه مدت بانک خاورمیانه بخارست</t>
  </si>
  <si>
    <t>سپرده کوتاه مدت بانک صادرات مستقل فردوسی</t>
  </si>
  <si>
    <t>سپرده بلند مدت بانک گردشگری پیروزی</t>
  </si>
  <si>
    <t>سپرده کوتاه مدت بانک شهر میدان شهدای مشهد</t>
  </si>
  <si>
    <t>سپرده کوتاه مدت بانک رفاه مرکزی اصفهان</t>
  </si>
  <si>
    <t>سپرده بلند مدت بانک تجارت اله وردی</t>
  </si>
  <si>
    <t>سپرده کوتاه مدت بانک پارسیان مرکزی</t>
  </si>
  <si>
    <t>صورت وضعیت درآمدها</t>
  </si>
  <si>
    <t>-2</t>
  </si>
  <si>
    <t>شرح</t>
  </si>
  <si>
    <t>یادداشت</t>
  </si>
  <si>
    <t>درصد از کل درآمدها</t>
  </si>
  <si>
    <t>درصد از کل دارایی ها</t>
  </si>
  <si>
    <t>1-2</t>
  </si>
  <si>
    <t>2-2</t>
  </si>
  <si>
    <t>3-2</t>
  </si>
  <si>
    <t>4-2</t>
  </si>
  <si>
    <t>سایر درآمدها</t>
  </si>
  <si>
    <t>5-2</t>
  </si>
  <si>
    <t>-1-2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</si>
  <si>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</si>
  <si>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</si>
  <si>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</si>
  <si>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</si>
  <si>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</si>
  <si>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</si>
  <si>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نیان الکترونیک</t>
  </si>
  <si>
    <t>پالایش نفت اصفهان</t>
  </si>
  <si>
    <t>تولیدی کوچین</t>
  </si>
  <si>
    <t>کشت و صنعت شیفته آرای شرق</t>
  </si>
  <si>
    <t>پاکدیس</t>
  </si>
  <si>
    <t>نیان باتری خاوران</t>
  </si>
  <si>
    <t>زامیاد</t>
  </si>
  <si>
    <t>گروه مالی نماد غدیر(سهامی عام)</t>
  </si>
  <si>
    <t>سرمایه گذاری کشاورزی کوثر</t>
  </si>
  <si>
    <t>ح . سرمایه‌گذاری‌ایران‌خودرو</t>
  </si>
  <si>
    <t>-2-2</t>
  </si>
  <si>
    <t>درآمد سود صندوق</t>
  </si>
  <si>
    <t>صندوق س.اعتبارسهام-سهام</t>
  </si>
  <si>
    <t>صندوق س.کالای نوویرا1</t>
  </si>
  <si>
    <t>صندوق س.کالای سینا</t>
  </si>
  <si>
    <t>صندوق س صنایع کارآمد1-بخشی</t>
  </si>
  <si>
    <t>صندوق س.کالای کوروش</t>
  </si>
  <si>
    <t>صندوق س. جام سبز سهند-س</t>
  </si>
  <si>
    <t>طلوع بامداد مهرگان صندوق</t>
  </si>
  <si>
    <t>-3-2</t>
  </si>
  <si>
    <t>عنوان</t>
  </si>
  <si>
    <t>درآمد سود اوراق</t>
  </si>
  <si>
    <t>مرابحه عام دولت137-ش.خ061229</t>
  </si>
  <si>
    <t>گواهی اعتبارمولد ملی14050331</t>
  </si>
  <si>
    <t>گواهی اعتبارمولد ملی14050231</t>
  </si>
  <si>
    <t>گواهی اعتبارمولد ملی14050431</t>
  </si>
  <si>
    <t>شهرداری مشهد</t>
  </si>
  <si>
    <t>-1-3-2</t>
  </si>
  <si>
    <t>مبالغ تخصیص یافته بابت خرید و نگهداری اوراق بهادار با درآمد ثابت (نرخ سود ترجیحی)</t>
  </si>
  <si>
    <t>نام ورقه بهادار</t>
  </si>
  <si>
    <t>-4-2</t>
  </si>
  <si>
    <t>نام سپرده بانکی</t>
  </si>
  <si>
    <t>سود سپرده بانکی و گواهی سپرده</t>
  </si>
  <si>
    <t>سپرده کوتاه مدت بانک اقتصاد نوین غدیر</t>
  </si>
  <si>
    <t>سپرده کوتاه مدت بانک ملت ولیعصر بهشتی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</si>
  <si>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</si>
  <si>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</si>
  <si>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</si>
  <si>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</si>
  <si>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</si>
  <si>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</si>
  <si>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</si>
  <si>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</si>
  <si>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</si>
  <si>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</si>
  <si>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1405/04/27</t>
  </si>
  <si>
    <t>1405/05/11</t>
  </si>
  <si>
    <t>1405/04/30</t>
  </si>
  <si>
    <t>1405/03/19</t>
  </si>
  <si>
    <t>1405/04/31</t>
  </si>
  <si>
    <t>1405/05/18</t>
  </si>
  <si>
    <t>1405/06/25</t>
  </si>
  <si>
    <t>1405/04/10</t>
  </si>
  <si>
    <t>1405/05/06</t>
  </si>
  <si>
    <t>1405/06/05</t>
  </si>
  <si>
    <t>1405/03/12</t>
  </si>
  <si>
    <t>1405/02/10</t>
  </si>
  <si>
    <t>سود اوراق بهادار با درآمد ثابت</t>
  </si>
  <si>
    <t>نرخ سود علی الحساب</t>
  </si>
  <si>
    <t>درآمد سود</t>
  </si>
  <si>
    <t>خالص درآمد</t>
  </si>
  <si>
    <t>1406/06/29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</si>
  <si>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</si>
  <si>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</si>
  <si>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</si>
  <si>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</si>
  <si>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</si>
  <si>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</si>
  <si>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</si>
  <si>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 xml:space="preserve"> </t>
  </si>
  <si>
    <t xml:space="preserve"> شهرداری مشهد خط 3 فاز 10</t>
  </si>
  <si>
    <t xml:space="preserve">بانک پاسارگاد </t>
  </si>
  <si>
    <t xml:space="preserve">بانک آینده </t>
  </si>
  <si>
    <t xml:space="preserve">بانک دی </t>
  </si>
  <si>
    <t xml:space="preserve">بانک گردشگری </t>
  </si>
  <si>
    <t>موسسه اعتباری ملل</t>
  </si>
  <si>
    <t xml:space="preserve">بانک سامان </t>
  </si>
  <si>
    <t xml:space="preserve">بانک اقتصاد نوین </t>
  </si>
  <si>
    <t>بانک خاورمیانه</t>
  </si>
  <si>
    <t xml:space="preserve">بانک صادرات </t>
  </si>
  <si>
    <t>بانک شهر</t>
  </si>
  <si>
    <t xml:space="preserve">بانک رفاه </t>
  </si>
  <si>
    <t xml:space="preserve">بانک پارسیان </t>
  </si>
  <si>
    <t xml:space="preserve"> شهرداری مشهد فاز  3 خط 10</t>
  </si>
  <si>
    <t xml:space="preserve"> شهرداری مشهد خط 3 فاز 3 </t>
  </si>
  <si>
    <t>شهرداری مشهد خط 2 فاز 7</t>
  </si>
  <si>
    <t>نماد</t>
  </si>
  <si>
    <t>بهای تمام شده  ریال</t>
  </si>
  <si>
    <t>سود ترجیحی</t>
  </si>
  <si>
    <t>سود اوراق تبعی</t>
  </si>
  <si>
    <t>درآمد تعهد پذیره نویسی</t>
  </si>
  <si>
    <t>جمع  درآمد  شناسایی شده</t>
  </si>
  <si>
    <t xml:space="preserve">نرخ اسمی </t>
  </si>
  <si>
    <t>میانگین بازدهی تا سررسید</t>
  </si>
  <si>
    <t>ریال</t>
  </si>
  <si>
    <t>درصد</t>
  </si>
  <si>
    <t>اوراق اجاره شرکت گروه پتروشیمی تابان فردا زاکرس</t>
  </si>
  <si>
    <t>تابان25</t>
  </si>
  <si>
    <t>اوراق مرابحه شرکت کلور ایرانیان شرق</t>
  </si>
  <si>
    <t>کلور083</t>
  </si>
  <si>
    <t>اوراق مشارکت شهرداری مشهد (تامین مالی قطار شهری فاز7 خط2) - تعهد پذیره نویسی مبلغ 70 میلیارد ریال می باشد  که در تاریخ 1404/11/01 شناسایی و دریافت خواهد شد</t>
  </si>
  <si>
    <t>-</t>
  </si>
  <si>
    <t>اوراق مشارکت شهرداری مشهد (تامین مالی قطار شهری فاز7 خط2)</t>
  </si>
  <si>
    <t>اوراق مشارکت شهرداری مشهد (تامین مالی قطار شهری فاز3 خط3)- تعهد پذیره نویسی مبلغ 80 میلیارد ریال می باشد  که در تاریخ 1404/11/01 شناسایی و دریافت خواهد شد</t>
  </si>
  <si>
    <t>اوراق مشارکت شهرداری مشهد (تامین مالی قطار شهری فاز3 خط3)</t>
  </si>
  <si>
    <t>اوراق مشارکت شهرداری مشهد (تامین مالی قطار شهری فاز10 خط2)- تعهد پذیره نویسی مبلغ 25 میلیارد ریال</t>
  </si>
  <si>
    <t>اوراق مشارکت شهرداری مشهد (تامین مالی قطار شهری فاز10 خط2)</t>
  </si>
  <si>
    <t>مرابحه عام دولت</t>
  </si>
  <si>
    <t>اراد206</t>
  </si>
  <si>
    <t>سهیدرو0611</t>
  </si>
  <si>
    <t>اراد250</t>
  </si>
  <si>
    <t>اراد254</t>
  </si>
  <si>
    <t>اراد277</t>
  </si>
  <si>
    <t>اراد274</t>
  </si>
  <si>
    <t>اراد273</t>
  </si>
  <si>
    <t>اراد270</t>
  </si>
  <si>
    <t>اراد271</t>
  </si>
  <si>
    <t>اراد272</t>
  </si>
  <si>
    <t>اراد262</t>
  </si>
  <si>
    <t>تابان201</t>
  </si>
  <si>
    <t>وامین071</t>
  </si>
  <si>
    <t>غدیر081</t>
  </si>
  <si>
    <t>سمتا0611</t>
  </si>
  <si>
    <t>بانک اقتصاد نوین</t>
  </si>
  <si>
    <t>بانک پاسارگاد</t>
  </si>
  <si>
    <t>بانک گردشگری</t>
  </si>
  <si>
    <t>بانک سامان</t>
  </si>
  <si>
    <t xml:space="preserve">بانک خاورمیانه </t>
  </si>
  <si>
    <t xml:space="preserve">بانک صادرات  </t>
  </si>
  <si>
    <t xml:space="preserve">بانک ملت  </t>
  </si>
  <si>
    <t xml:space="preserve">بانک شهر   </t>
  </si>
  <si>
    <t xml:space="preserve">بانک رفاه  </t>
  </si>
  <si>
    <t xml:space="preserve">بانک تجارت  </t>
  </si>
  <si>
    <t>سرمایه‎گذاری در سهام و حق تقدم سهام</t>
  </si>
  <si>
    <t>صندوق سرمایه‎گذاری آوای فردای زاگرس</t>
  </si>
  <si>
    <t>سرمایه‎گذاری مسکن جنوب</t>
  </si>
  <si>
    <t>(بر اساس دستورالعمل نحوه تعیین قیمت خرید و فروش اوراق بهادار در صندوق های سرمایه‎گذاری)</t>
  </si>
  <si>
    <t>درآمد حاصل از سرمایه‎گذاری ها</t>
  </si>
  <si>
    <t>درآمد حاصل از سرمایه‎گذاری در سهام و حق تقدم سهام</t>
  </si>
  <si>
    <t>درآمد حاصل از سرمایه‎گذاری در واحدهای صندوق های سرمایه‎گذاری</t>
  </si>
  <si>
    <t>درآمد حاصل از سرمایه‎گذاری در اوراق بهادار با درآمد ثابت</t>
  </si>
  <si>
    <t>سرمایه‎گذاری‎ها</t>
  </si>
  <si>
    <t>سرمایه‌گذاری در واحدهای صندوق‎های سرمایه‎گذاری</t>
  </si>
  <si>
    <t>درآمد حاصل از سرمایه‎گذاری در واحدهای صندوق</t>
  </si>
  <si>
    <t>درآمد حاصل از سرمایه‎گذاری در اوراق بهادار با درآمد ثابت:</t>
  </si>
  <si>
    <t>درآمد حاصل از سرمایه‎گذاری در سپرده بانکی و گواهی سپرده</t>
  </si>
  <si>
    <t>سرمایه‎گذاری کشاورزی کوثر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</si>
</sst>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0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family val="2"/>
    </font>
    <font>
      <b/>
      <sz val="10"/>
      <color rgb="FF333333"/>
      <name val="IRANSans"/>
    </font>
    <font>
      <sz val="10"/>
      <color rgb="FF000000"/>
      <name val="Arial"/>
      <charset val="1"/>
    </font>
    <font>
      <sz val="10"/>
      <color rgb="FF8E8E93"/>
      <name val="IRANSans"/>
    </font>
    <font>
      <sz val="10"/>
      <color rgb="FF333333"/>
      <name val="IRANSans"/>
    </font>
    <font>
      <sz val="12"/>
      <name val="B Nazanin"/>
      <charset val="178"/>
    </font>
    <font>
      <b/>
      <sz val="18"/>
      <color rgb="FF000000"/>
      <name val="B Nazanin"/>
      <charset val="178"/>
    </font>
    <font>
      <sz val="14"/>
      <color rgb="FF000000"/>
      <name val="B Nazanin"/>
      <charset val="178"/>
    </font>
    <font>
      <b/>
      <sz val="14"/>
      <color rgb="FF000000"/>
      <name val="B Zar"/>
      <charset val="178"/>
    </font>
    <font>
      <sz val="14"/>
      <color rgb="FF000000"/>
      <name val="B Zar"/>
      <charset val="178"/>
    </font>
    <font>
      <b/>
      <sz val="14"/>
      <color rgb="FF1E90FF"/>
      <name val="B Zar"/>
      <charset val="178"/>
    </font>
    <font>
      <sz val="11"/>
      <color rgb="FF000000"/>
      <name val="B Nazanin"/>
      <charset val="178"/>
    </font>
    <font>
      <sz val="11"/>
      <color rgb="FF000000"/>
      <name val="Arial"/>
      <family val="2"/>
    </font>
    <font>
      <b/>
      <sz val="11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9" fontId="6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112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3" fontId="7" fillId="0" borderId="0" xfId="0" applyNumberFormat="1" applyFont="1" applyAlignment="1">
      <alignment horizontal="left"/>
    </xf>
    <xf numFmtId="0" fontId="4" fillId="0" borderId="7" xfId="0" applyFont="1" applyBorder="1" applyAlignment="1">
      <alignment horizontal="center" vertical="center"/>
    </xf>
    <xf numFmtId="10" fontId="5" fillId="0" borderId="0" xfId="1" applyNumberFormat="1" applyFont="1" applyBorder="1" applyAlignment="1">
      <alignment horizontal="right" vertical="top"/>
    </xf>
    <xf numFmtId="10" fontId="5" fillId="0" borderId="7" xfId="1" applyNumberFormat="1" applyFont="1" applyBorder="1" applyAlignment="1">
      <alignment horizontal="right" vertical="top"/>
    </xf>
    <xf numFmtId="10" fontId="5" fillId="0" borderId="6" xfId="1" applyNumberFormat="1" applyFont="1" applyBorder="1" applyAlignment="1">
      <alignment horizontal="right" vertical="top"/>
    </xf>
    <xf numFmtId="10" fontId="5" fillId="0" borderId="9" xfId="1" applyNumberFormat="1" applyFont="1" applyBorder="1" applyAlignment="1">
      <alignment horizontal="right" vertical="top"/>
    </xf>
    <xf numFmtId="10" fontId="0" fillId="0" borderId="0" xfId="1" applyNumberFormat="1" applyFont="1" applyAlignment="1">
      <alignment horizontal="left"/>
    </xf>
    <xf numFmtId="3" fontId="0" fillId="0" borderId="0" xfId="0" applyNumberFormat="1" applyAlignment="1">
      <alignment horizontal="left"/>
    </xf>
    <xf numFmtId="3" fontId="9" fillId="0" borderId="0" xfId="0" applyNumberFormat="1" applyFont="1" applyAlignment="1">
      <alignment horizontal="left"/>
    </xf>
    <xf numFmtId="43" fontId="0" fillId="0" borderId="0" xfId="2" applyFont="1" applyAlignment="1">
      <alignment horizontal="left"/>
    </xf>
    <xf numFmtId="164" fontId="0" fillId="0" borderId="0" xfId="2" applyNumberFormat="1" applyFont="1" applyAlignment="1">
      <alignment horizontal="left"/>
    </xf>
    <xf numFmtId="10" fontId="5" fillId="0" borderId="9" xfId="0" applyNumberFormat="1" applyFont="1" applyBorder="1" applyAlignment="1">
      <alignment horizontal="right" vertical="top"/>
    </xf>
    <xf numFmtId="10" fontId="5" fillId="0" borderId="0" xfId="0" applyNumberFormat="1" applyFont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0" fontId="4" fillId="0" borderId="8" xfId="0" applyFont="1" applyBorder="1" applyAlignment="1">
      <alignment horizontal="center" vertical="center"/>
    </xf>
    <xf numFmtId="3" fontId="5" fillId="0" borderId="7" xfId="0" applyNumberFormat="1" applyFont="1" applyBorder="1" applyAlignment="1">
      <alignment horizontal="right" vertical="top"/>
    </xf>
    <xf numFmtId="3" fontId="5" fillId="0" borderId="0" xfId="0" applyNumberFormat="1" applyFont="1" applyAlignment="1">
      <alignment vertical="top"/>
    </xf>
    <xf numFmtId="164" fontId="0" fillId="0" borderId="0" xfId="0" applyNumberFormat="1" applyAlignment="1">
      <alignment horizontal="left"/>
    </xf>
    <xf numFmtId="3" fontId="10" fillId="0" borderId="0" xfId="0" applyNumberFormat="1" applyFont="1" applyAlignment="1">
      <alignment horizontal="left"/>
    </xf>
    <xf numFmtId="0" fontId="4" fillId="0" borderId="4" xfId="0" applyFont="1" applyBorder="1" applyAlignment="1">
      <alignment horizontal="center" vertical="center"/>
    </xf>
    <xf numFmtId="164" fontId="9" fillId="0" borderId="0" xfId="2" applyNumberFormat="1" applyFont="1" applyAlignment="1">
      <alignment horizontal="left"/>
    </xf>
    <xf numFmtId="10" fontId="5" fillId="0" borderId="6" xfId="1" applyNumberFormat="1" applyFont="1" applyFill="1" applyBorder="1" applyAlignment="1">
      <alignment horizontal="right" vertical="top"/>
    </xf>
    <xf numFmtId="10" fontId="0" fillId="0" borderId="0" xfId="0" applyNumberFormat="1" applyAlignment="1">
      <alignment horizontal="left"/>
    </xf>
    <xf numFmtId="0" fontId="4" fillId="0" borderId="8" xfId="0" applyFont="1" applyBorder="1" applyAlignment="1">
      <alignment horizontal="center" vertical="center" wrapText="1"/>
    </xf>
    <xf numFmtId="9" fontId="0" fillId="0" borderId="0" xfId="1" applyFont="1" applyAlignment="1">
      <alignment horizontal="left"/>
    </xf>
    <xf numFmtId="9" fontId="5" fillId="0" borderId="6" xfId="1" applyFont="1" applyBorder="1" applyAlignment="1">
      <alignment horizontal="right" vertical="top"/>
    </xf>
    <xf numFmtId="3" fontId="11" fillId="0" borderId="0" xfId="0" applyNumberFormat="1" applyFont="1" applyAlignment="1">
      <alignment horizontal="right" vertical="top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top"/>
    </xf>
    <xf numFmtId="3" fontId="5" fillId="0" borderId="0" xfId="0" applyNumberFormat="1" applyFont="1" applyAlignment="1">
      <alignment horizontal="center" vertical="top"/>
    </xf>
    <xf numFmtId="10" fontId="4" fillId="0" borderId="8" xfId="0" applyNumberFormat="1" applyFont="1" applyBorder="1" applyAlignment="1">
      <alignment horizontal="center" vertical="center" wrapText="1"/>
    </xf>
    <xf numFmtId="3" fontId="5" fillId="2" borderId="5" xfId="0" applyNumberFormat="1" applyFont="1" applyFill="1" applyBorder="1" applyAlignment="1">
      <alignment horizontal="right" vertical="top"/>
    </xf>
    <xf numFmtId="0" fontId="0" fillId="2" borderId="0" xfId="0" applyFill="1" applyAlignment="1">
      <alignment horizontal="left"/>
    </xf>
    <xf numFmtId="0" fontId="13" fillId="0" borderId="0" xfId="0" applyFont="1" applyAlignment="1">
      <alignment wrapText="1"/>
    </xf>
    <xf numFmtId="0" fontId="13" fillId="0" borderId="0" xfId="0" applyFont="1" applyAlignment="1">
      <alignment horizontal="right"/>
    </xf>
    <xf numFmtId="164" fontId="13" fillId="0" borderId="0" xfId="2" applyNumberFormat="1" applyFont="1" applyAlignment="1"/>
    <xf numFmtId="0" fontId="13" fillId="0" borderId="0" xfId="0" applyFont="1"/>
    <xf numFmtId="164" fontId="13" fillId="0" borderId="0" xfId="2" applyNumberFormat="1" applyFont="1" applyAlignment="1">
      <alignment horizontal="left"/>
    </xf>
    <xf numFmtId="0" fontId="13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right" vertical="center" wrapText="1"/>
    </xf>
    <xf numFmtId="0" fontId="15" fillId="0" borderId="0" xfId="0" applyFont="1" applyAlignment="1">
      <alignment horizontal="right"/>
    </xf>
    <xf numFmtId="164" fontId="15" fillId="0" borderId="0" xfId="2" applyNumberFormat="1" applyFont="1" applyAlignment="1">
      <alignment horizontal="left"/>
    </xf>
    <xf numFmtId="0" fontId="16" fillId="0" borderId="0" xfId="0" applyFont="1" applyAlignment="1">
      <alignment vertical="center"/>
    </xf>
    <xf numFmtId="0" fontId="15" fillId="0" borderId="0" xfId="0" applyFont="1" applyAlignment="1">
      <alignment wrapText="1"/>
    </xf>
    <xf numFmtId="164" fontId="15" fillId="0" borderId="0" xfId="2" applyNumberFormat="1" applyFont="1" applyAlignment="1"/>
    <xf numFmtId="0" fontId="15" fillId="0" borderId="0" xfId="0" applyFont="1"/>
    <xf numFmtId="0" fontId="13" fillId="0" borderId="7" xfId="0" applyFont="1" applyBorder="1" applyAlignment="1">
      <alignment horizontal="center" vertical="center" wrapText="1"/>
    </xf>
    <xf numFmtId="164" fontId="13" fillId="0" borderId="7" xfId="2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164" fontId="13" fillId="0" borderId="0" xfId="2" applyNumberFormat="1" applyFont="1" applyAlignment="1">
      <alignment horizontal="center" vertical="center"/>
    </xf>
    <xf numFmtId="164" fontId="13" fillId="0" borderId="10" xfId="2" applyNumberFormat="1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3" fontId="5" fillId="0" borderId="11" xfId="0" applyNumberFormat="1" applyFont="1" applyBorder="1" applyAlignment="1">
      <alignment horizontal="right" vertical="top"/>
    </xf>
    <xf numFmtId="0" fontId="13" fillId="0" borderId="0" xfId="0" applyFont="1" applyAlignment="1">
      <alignment vertical="center" wrapText="1"/>
    </xf>
    <xf numFmtId="0" fontId="17" fillId="0" borderId="2" xfId="0" applyFont="1" applyBorder="1" applyAlignment="1">
      <alignment horizontal="right" vertical="top"/>
    </xf>
    <xf numFmtId="0" fontId="18" fillId="0" borderId="0" xfId="0" applyFont="1" applyAlignment="1">
      <alignment horizontal="left"/>
    </xf>
    <xf numFmtId="3" fontId="17" fillId="0" borderId="2" xfId="0" applyNumberFormat="1" applyFont="1" applyBorder="1" applyAlignment="1">
      <alignment horizontal="right" vertical="top"/>
    </xf>
    <xf numFmtId="10" fontId="17" fillId="0" borderId="2" xfId="0" applyNumberFormat="1" applyFont="1" applyBorder="1" applyAlignment="1">
      <alignment horizontal="right" vertical="top"/>
    </xf>
    <xf numFmtId="0" fontId="17" fillId="0" borderId="0" xfId="0" applyFont="1" applyAlignment="1">
      <alignment horizontal="right" vertical="top"/>
    </xf>
    <xf numFmtId="3" fontId="17" fillId="0" borderId="0" xfId="0" applyNumberFormat="1" applyFont="1" applyAlignment="1">
      <alignment horizontal="right" vertical="top"/>
    </xf>
    <xf numFmtId="10" fontId="17" fillId="0" borderId="0" xfId="0" applyNumberFormat="1" applyFont="1" applyAlignment="1">
      <alignment horizontal="right" vertical="top"/>
    </xf>
    <xf numFmtId="3" fontId="17" fillId="0" borderId="4" xfId="0" applyNumberFormat="1" applyFont="1" applyBorder="1" applyAlignment="1">
      <alignment horizontal="right" vertical="top"/>
    </xf>
    <xf numFmtId="0" fontId="19" fillId="0" borderId="11" xfId="0" applyFont="1" applyBorder="1" applyAlignment="1">
      <alignment horizontal="center" vertical="center"/>
    </xf>
    <xf numFmtId="3" fontId="17" fillId="0" borderId="5" xfId="0" applyNumberFormat="1" applyFont="1" applyBorder="1" applyAlignment="1">
      <alignment horizontal="right" vertical="top"/>
    </xf>
    <xf numFmtId="0" fontId="1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top"/>
    </xf>
    <xf numFmtId="3" fontId="5" fillId="0" borderId="5" xfId="0" applyNumberFormat="1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 readingOrder="2"/>
    </xf>
    <xf numFmtId="3" fontId="5" fillId="2" borderId="9" xfId="0" applyNumberFormat="1" applyFont="1" applyFill="1" applyBorder="1" applyAlignment="1">
      <alignment horizontal="center" vertical="top"/>
    </xf>
    <xf numFmtId="0" fontId="4" fillId="0" borderId="7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right" vertical="center" wrapText="1"/>
    </xf>
    <xf numFmtId="0" fontId="4" fillId="0" borderId="4" xfId="0" applyFont="1" applyBorder="1" applyAlignment="1">
      <alignment horizontal="center" vertic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8005</xdr:colOff>
      <xdr:row>0</xdr:row>
      <xdr:rowOff>0</xdr:rowOff>
    </xdr:from>
    <xdr:to>
      <xdr:col>1</xdr:col>
      <xdr:colOff>2047476</xdr:colOff>
      <xdr:row>39</xdr:row>
      <xdr:rowOff>134656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4DB2A13-E9D9-C14F-DEFC-27E5264E22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33900738" y="0"/>
          <a:ext cx="6883614" cy="98773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2"/>
  <sheetViews>
    <sheetView rightToLeft="1" tabSelected="1" zoomScale="70" zoomScaleNormal="70" zoomScaleSheetLayoutView="85" workbookViewId="0">
      <selection activeCell="C14" sqref="C14"/>
    </sheetView>
  </sheetViews>
  <sheetFormatPr defaultRowHeight="12.75"/>
  <cols>
    <col min="1" max="1" width="72.7109375" customWidth="1"/>
    <col min="2" max="2" width="45.42578125" customWidth="1"/>
    <col min="3" max="3" width="37.140625" customWidth="1"/>
  </cols>
  <sheetData>
    <row r="1" spans="1:3" ht="7.35" customHeight="1"/>
    <row r="2" spans="1:3" ht="123.6" customHeight="1">
      <c r="B2" s="92"/>
    </row>
    <row r="3" spans="1:3" ht="123.6" customHeight="1">
      <c r="B3" s="92"/>
    </row>
    <row r="10" spans="1:3" ht="30">
      <c r="A10" s="91" t="s">
        <v>354</v>
      </c>
      <c r="B10" s="91"/>
      <c r="C10" s="91"/>
    </row>
    <row r="11" spans="1:3" ht="30">
      <c r="A11" s="91" t="s">
        <v>1</v>
      </c>
      <c r="B11" s="91"/>
      <c r="C11" s="91"/>
    </row>
    <row r="12" spans="1:3" ht="30">
      <c r="A12" s="91" t="s">
        <v>2</v>
      </c>
      <c r="B12" s="91"/>
      <c r="C12" s="91"/>
    </row>
  </sheetData>
  <mergeCells count="4">
    <mergeCell ref="A10:C10"/>
    <mergeCell ref="A11:C11"/>
    <mergeCell ref="A12:C12"/>
    <mergeCell ref="B2:B3"/>
  </mergeCells>
  <pageMargins left="0.39" right="0.39" top="0.39" bottom="0.39" header="0" footer="0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29"/>
  <sheetViews>
    <sheetView rightToLeft="1" zoomScaleNormal="100" zoomScaleSheetLayoutView="80" workbookViewId="0">
      <selection activeCell="J18" sqref="J18"/>
    </sheetView>
  </sheetViews>
  <sheetFormatPr defaultRowHeight="12.75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2.140625" customWidth="1"/>
    <col min="7" max="7" width="1.28515625" customWidth="1"/>
    <col min="8" max="8" width="17.7109375" customWidth="1"/>
    <col min="9" max="9" width="1.28515625" customWidth="1"/>
    <col min="10" max="10" width="17.85546875" customWidth="1"/>
    <col min="11" max="11" width="1.28515625" customWidth="1"/>
    <col min="12" max="12" width="12.140625" customWidth="1"/>
    <col min="13" max="13" width="1.28515625" customWidth="1"/>
    <col min="14" max="14" width="17.85546875" customWidth="1"/>
    <col min="15" max="15" width="1.28515625" customWidth="1"/>
    <col min="16" max="16" width="10.7109375" customWidth="1"/>
    <col min="17" max="17" width="1.28515625" customWidth="1"/>
    <col min="18" max="18" width="16" customWidth="1"/>
    <col min="19" max="19" width="1.28515625" customWidth="1"/>
    <col min="20" max="20" width="12.140625" bestFit="1" customWidth="1"/>
    <col min="21" max="21" width="1.28515625" customWidth="1"/>
    <col min="22" max="22" width="16.140625" bestFit="1" customWidth="1"/>
    <col min="23" max="23" width="1.28515625" customWidth="1"/>
    <col min="24" max="24" width="20.7109375" bestFit="1" customWidth="1"/>
    <col min="25" max="25" width="1.28515625" customWidth="1"/>
    <col min="26" max="26" width="17.7109375" bestFit="1" customWidth="1"/>
    <col min="27" max="27" width="1.28515625" customWidth="1"/>
    <col min="28" max="28" width="18.28515625" bestFit="1" customWidth="1"/>
    <col min="29" max="29" width="0.28515625" customWidth="1"/>
    <col min="30" max="30" width="19.85546875" bestFit="1" customWidth="1"/>
    <col min="32" max="32" width="3" customWidth="1"/>
  </cols>
  <sheetData>
    <row r="1" spans="1:30" ht="29.1" customHeight="1">
      <c r="A1" s="93" t="s">
        <v>354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</row>
    <row r="2" spans="1:30" ht="21.75" customHeight="1">
      <c r="A2" s="93" t="s">
        <v>1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</row>
    <row r="3" spans="1:30" ht="21.75" customHeight="1">
      <c r="A3" s="93" t="s">
        <v>2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D3" s="19">
        <v>231441960477006</v>
      </c>
    </row>
    <row r="4" spans="1:30" ht="20.25" customHeight="1">
      <c r="A4" s="1" t="s">
        <v>3</v>
      </c>
      <c r="B4" s="94" t="s">
        <v>361</v>
      </c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</row>
    <row r="5" spans="1:30" ht="18.75" customHeight="1">
      <c r="A5" s="94" t="s">
        <v>4</v>
      </c>
      <c r="B5" s="94"/>
      <c r="C5" s="94" t="s">
        <v>353</v>
      </c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</row>
    <row r="6" spans="1:30" ht="20.25" customHeight="1">
      <c r="F6" s="95" t="s">
        <v>5</v>
      </c>
      <c r="G6" s="95"/>
      <c r="H6" s="95"/>
      <c r="I6" s="95"/>
      <c r="J6" s="95"/>
      <c r="L6" s="95" t="s">
        <v>6</v>
      </c>
      <c r="M6" s="95"/>
      <c r="N6" s="95"/>
      <c r="O6" s="95"/>
      <c r="P6" s="95"/>
      <c r="Q6" s="95"/>
      <c r="R6" s="95"/>
      <c r="T6" s="95" t="s">
        <v>7</v>
      </c>
      <c r="U6" s="95"/>
      <c r="V6" s="95"/>
      <c r="W6" s="95"/>
      <c r="X6" s="95"/>
      <c r="Y6" s="95"/>
      <c r="Z6" s="95"/>
      <c r="AA6" s="95"/>
      <c r="AB6" s="95"/>
    </row>
    <row r="7" spans="1:30" ht="14.45" customHeight="1">
      <c r="F7" s="3"/>
      <c r="G7" s="3"/>
      <c r="H7" s="3"/>
      <c r="I7" s="3"/>
      <c r="J7" s="3"/>
      <c r="L7" s="96" t="s">
        <v>8</v>
      </c>
      <c r="M7" s="96"/>
      <c r="N7" s="96"/>
      <c r="O7" s="3"/>
      <c r="P7" s="96" t="s">
        <v>9</v>
      </c>
      <c r="Q7" s="96"/>
      <c r="R7" s="96"/>
      <c r="T7" s="3"/>
      <c r="U7" s="3"/>
      <c r="V7" s="3"/>
      <c r="W7" s="3"/>
      <c r="X7" s="3"/>
      <c r="Y7" s="3"/>
      <c r="Z7" s="3"/>
      <c r="AA7" s="3"/>
      <c r="AB7" s="3"/>
    </row>
    <row r="8" spans="1:30" ht="14.45" customHeight="1">
      <c r="A8" s="95" t="s">
        <v>10</v>
      </c>
      <c r="B8" s="95"/>
      <c r="C8" s="95"/>
      <c r="E8" s="95" t="s">
        <v>11</v>
      </c>
      <c r="F8" s="95"/>
      <c r="H8" s="2" t="s">
        <v>12</v>
      </c>
      <c r="J8" s="2" t="s">
        <v>13</v>
      </c>
      <c r="L8" s="4" t="s">
        <v>11</v>
      </c>
      <c r="M8" s="3"/>
      <c r="N8" s="4" t="s">
        <v>12</v>
      </c>
      <c r="P8" s="4" t="s">
        <v>11</v>
      </c>
      <c r="Q8" s="3"/>
      <c r="R8" s="4" t="s">
        <v>14</v>
      </c>
      <c r="T8" s="2" t="s">
        <v>11</v>
      </c>
      <c r="V8" s="2" t="s">
        <v>15</v>
      </c>
      <c r="X8" s="2" t="s">
        <v>12</v>
      </c>
      <c r="Z8" s="2" t="s">
        <v>13</v>
      </c>
      <c r="AB8" s="20" t="s">
        <v>289</v>
      </c>
    </row>
    <row r="9" spans="1:30" ht="21.75" customHeight="1">
      <c r="A9" s="97" t="s">
        <v>17</v>
      </c>
      <c r="B9" s="97"/>
      <c r="C9" s="97"/>
      <c r="E9" s="98">
        <v>107463221</v>
      </c>
      <c r="F9" s="98"/>
      <c r="H9" s="6">
        <v>61363035002</v>
      </c>
      <c r="J9" s="6">
        <v>92343771241.246201</v>
      </c>
      <c r="L9" s="6">
        <v>0</v>
      </c>
      <c r="N9" s="6">
        <v>0</v>
      </c>
      <c r="P9" s="6">
        <v>0</v>
      </c>
      <c r="R9" s="6">
        <v>0</v>
      </c>
      <c r="T9" s="6">
        <v>107463221</v>
      </c>
      <c r="V9" s="6">
        <v>966</v>
      </c>
      <c r="X9" s="6">
        <v>61363035002</v>
      </c>
      <c r="Z9" s="6">
        <v>103007024271.41299</v>
      </c>
      <c r="AB9" s="21">
        <f t="shared" ref="AB9:AB22" si="0">Z9/$AD$3</f>
        <v>4.4506633135630929E-4</v>
      </c>
    </row>
    <row r="10" spans="1:30" ht="21.75" customHeight="1">
      <c r="A10" s="99" t="s">
        <v>18</v>
      </c>
      <c r="B10" s="99"/>
      <c r="C10" s="99"/>
      <c r="E10" s="100">
        <v>71097005</v>
      </c>
      <c r="F10" s="100"/>
      <c r="H10" s="9">
        <v>79561386387</v>
      </c>
      <c r="J10" s="9">
        <v>101517744792.793</v>
      </c>
      <c r="L10" s="9">
        <v>186000000</v>
      </c>
      <c r="N10" s="9">
        <v>269721619814</v>
      </c>
      <c r="P10" s="9">
        <v>0</v>
      </c>
      <c r="R10" s="9">
        <v>0</v>
      </c>
      <c r="T10" s="9">
        <v>257097005</v>
      </c>
      <c r="V10" s="9">
        <v>1507</v>
      </c>
      <c r="X10" s="9">
        <v>349283006201</v>
      </c>
      <c r="Z10" s="9">
        <v>384450235243.08398</v>
      </c>
      <c r="AB10" s="21">
        <f t="shared" si="0"/>
        <v>1.6611086185526825E-3</v>
      </c>
    </row>
    <row r="11" spans="1:30" ht="21.75" customHeight="1">
      <c r="A11" s="99" t="s">
        <v>19</v>
      </c>
      <c r="B11" s="99"/>
      <c r="C11" s="99"/>
      <c r="E11" s="100">
        <v>21379311</v>
      </c>
      <c r="F11" s="100"/>
      <c r="H11" s="9">
        <v>107084514465</v>
      </c>
      <c r="J11" s="9">
        <v>230172430844</v>
      </c>
      <c r="L11" s="9">
        <v>0</v>
      </c>
      <c r="N11" s="9">
        <v>0</v>
      </c>
      <c r="P11" s="9">
        <v>0</v>
      </c>
      <c r="R11" s="9">
        <v>0</v>
      </c>
      <c r="T11" s="9">
        <v>21379311</v>
      </c>
      <c r="V11" s="9">
        <v>12620</v>
      </c>
      <c r="X11" s="9">
        <v>107084514465</v>
      </c>
      <c r="Z11" s="9">
        <v>267721297445.741</v>
      </c>
      <c r="AB11" s="21">
        <f t="shared" si="0"/>
        <v>1.1567534983456008E-3</v>
      </c>
    </row>
    <row r="12" spans="1:30" ht="21.75" customHeight="1">
      <c r="A12" s="99" t="s">
        <v>20</v>
      </c>
      <c r="B12" s="99"/>
      <c r="C12" s="99"/>
      <c r="E12" s="100">
        <v>20200000</v>
      </c>
      <c r="F12" s="100"/>
      <c r="H12" s="9">
        <v>157012355739</v>
      </c>
      <c r="J12" s="9">
        <v>294444215260</v>
      </c>
      <c r="L12" s="9">
        <v>0</v>
      </c>
      <c r="N12" s="9">
        <v>0</v>
      </c>
      <c r="P12" s="9">
        <v>0</v>
      </c>
      <c r="R12" s="9">
        <v>0</v>
      </c>
      <c r="T12" s="9">
        <v>20200000</v>
      </c>
      <c r="V12" s="9">
        <v>15270</v>
      </c>
      <c r="X12" s="9">
        <v>157012355739</v>
      </c>
      <c r="Z12" s="9">
        <v>306069650580</v>
      </c>
      <c r="AB12" s="21">
        <f t="shared" si="0"/>
        <v>1.3224466728037777E-3</v>
      </c>
    </row>
    <row r="13" spans="1:30" ht="21.75" customHeight="1">
      <c r="A13" s="99" t="s">
        <v>21</v>
      </c>
      <c r="B13" s="99"/>
      <c r="C13" s="99"/>
      <c r="E13" s="100">
        <v>76000000</v>
      </c>
      <c r="F13" s="100"/>
      <c r="H13" s="9">
        <v>292218524217</v>
      </c>
      <c r="J13" s="9">
        <v>480377752400</v>
      </c>
      <c r="L13" s="9">
        <v>0</v>
      </c>
      <c r="N13" s="9">
        <v>0</v>
      </c>
      <c r="P13" s="9">
        <v>0</v>
      </c>
      <c r="R13" s="9">
        <v>0</v>
      </c>
      <c r="T13" s="9">
        <v>76000000</v>
      </c>
      <c r="V13" s="9">
        <v>6710</v>
      </c>
      <c r="X13" s="9">
        <v>292218524217</v>
      </c>
      <c r="Z13" s="9">
        <v>506018009200</v>
      </c>
      <c r="AB13" s="21">
        <f t="shared" si="0"/>
        <v>2.1863710804950315E-3</v>
      </c>
    </row>
    <row r="14" spans="1:30" ht="21.75" customHeight="1">
      <c r="A14" s="99" t="s">
        <v>22</v>
      </c>
      <c r="B14" s="99"/>
      <c r="C14" s="99"/>
      <c r="E14" s="100">
        <v>15500000</v>
      </c>
      <c r="F14" s="100"/>
      <c r="H14" s="9">
        <v>167973754896</v>
      </c>
      <c r="J14" s="9">
        <v>202095630900</v>
      </c>
      <c r="L14" s="9">
        <v>0</v>
      </c>
      <c r="N14" s="9">
        <v>0</v>
      </c>
      <c r="P14" s="9">
        <v>0</v>
      </c>
      <c r="R14" s="9">
        <v>0</v>
      </c>
      <c r="T14" s="9">
        <v>15500000</v>
      </c>
      <c r="V14" s="9">
        <v>20990</v>
      </c>
      <c r="X14" s="9">
        <v>167973754896</v>
      </c>
      <c r="Z14" s="9">
        <v>322830083150</v>
      </c>
      <c r="AB14" s="21">
        <f t="shared" si="0"/>
        <v>1.3948641053879835E-3</v>
      </c>
    </row>
    <row r="15" spans="1:30" ht="21.75" customHeight="1">
      <c r="A15" s="99" t="s">
        <v>23</v>
      </c>
      <c r="B15" s="99"/>
      <c r="C15" s="99"/>
      <c r="E15" s="100">
        <v>300000</v>
      </c>
      <c r="F15" s="100"/>
      <c r="H15" s="9">
        <v>37535888558</v>
      </c>
      <c r="J15" s="9">
        <v>47896872900</v>
      </c>
      <c r="L15" s="9">
        <v>0</v>
      </c>
      <c r="N15" s="9">
        <v>0</v>
      </c>
      <c r="P15" s="9">
        <v>0</v>
      </c>
      <c r="R15" s="9">
        <v>0</v>
      </c>
      <c r="T15" s="9">
        <v>300000</v>
      </c>
      <c r="V15" s="9">
        <v>224200</v>
      </c>
      <c r="X15" s="9">
        <v>37535888558</v>
      </c>
      <c r="Z15" s="9">
        <v>66740080200</v>
      </c>
      <c r="AB15" s="21">
        <f t="shared" si="0"/>
        <v>2.8836637946916586E-4</v>
      </c>
    </row>
    <row r="16" spans="1:30" ht="21.75" customHeight="1">
      <c r="A16" s="99" t="s">
        <v>24</v>
      </c>
      <c r="B16" s="99"/>
      <c r="C16" s="99"/>
      <c r="E16" s="100">
        <v>43750000</v>
      </c>
      <c r="F16" s="100"/>
      <c r="H16" s="9">
        <v>449543836058</v>
      </c>
      <c r="J16" s="9">
        <v>540042947500</v>
      </c>
      <c r="L16" s="9">
        <v>0</v>
      </c>
      <c r="N16" s="9">
        <v>0</v>
      </c>
      <c r="P16" s="9">
        <v>0</v>
      </c>
      <c r="R16" s="9">
        <v>0</v>
      </c>
      <c r="T16" s="9">
        <v>43750000</v>
      </c>
      <c r="V16" s="9">
        <v>15980</v>
      </c>
      <c r="X16" s="9">
        <v>449543836058</v>
      </c>
      <c r="Z16" s="9">
        <v>693720763750</v>
      </c>
      <c r="AB16" s="21">
        <f t="shared" si="0"/>
        <v>2.9973854452331338E-3</v>
      </c>
    </row>
    <row r="17" spans="1:28" ht="21.75" customHeight="1">
      <c r="A17" s="99" t="s">
        <v>25</v>
      </c>
      <c r="B17" s="99"/>
      <c r="C17" s="99"/>
      <c r="E17" s="100">
        <v>100000000</v>
      </c>
      <c r="F17" s="100"/>
      <c r="H17" s="9">
        <v>169346571492</v>
      </c>
      <c r="J17" s="9">
        <v>235763352000</v>
      </c>
      <c r="L17" s="9">
        <v>0</v>
      </c>
      <c r="N17" s="9">
        <v>0</v>
      </c>
      <c r="P17" s="9">
        <v>0</v>
      </c>
      <c r="R17" s="9">
        <v>0</v>
      </c>
      <c r="T17" s="9">
        <v>100000000</v>
      </c>
      <c r="V17" s="9">
        <v>2965</v>
      </c>
      <c r="X17" s="9">
        <v>169346571492</v>
      </c>
      <c r="Z17" s="9">
        <v>294208055000</v>
      </c>
      <c r="AB17" s="21">
        <f t="shared" si="0"/>
        <v>1.2711958298038607E-3</v>
      </c>
    </row>
    <row r="18" spans="1:28" ht="21.75" customHeight="1">
      <c r="A18" s="99" t="s">
        <v>26</v>
      </c>
      <c r="B18" s="99"/>
      <c r="C18" s="99"/>
      <c r="E18" s="100">
        <v>17734738</v>
      </c>
      <c r="F18" s="100"/>
      <c r="H18" s="9">
        <v>70082989764</v>
      </c>
      <c r="J18" s="9">
        <v>79893324077.680405</v>
      </c>
      <c r="L18" s="9">
        <v>0</v>
      </c>
      <c r="N18" s="9">
        <v>0</v>
      </c>
      <c r="P18" s="9">
        <v>0</v>
      </c>
      <c r="R18" s="9">
        <v>0</v>
      </c>
      <c r="T18" s="9">
        <v>17734738</v>
      </c>
      <c r="V18" s="9">
        <v>5650</v>
      </c>
      <c r="X18" s="9">
        <v>70082989764</v>
      </c>
      <c r="Z18" s="9">
        <v>99426713885.218994</v>
      </c>
      <c r="AB18" s="21">
        <f t="shared" si="0"/>
        <v>4.2959674935477894E-4</v>
      </c>
    </row>
    <row r="19" spans="1:28" ht="21.75" customHeight="1">
      <c r="A19" s="99" t="s">
        <v>27</v>
      </c>
      <c r="B19" s="99"/>
      <c r="C19" s="99"/>
      <c r="E19" s="100">
        <v>0</v>
      </c>
      <c r="F19" s="100"/>
      <c r="H19" s="9">
        <v>0</v>
      </c>
      <c r="J19" s="9">
        <v>0</v>
      </c>
      <c r="L19" s="9">
        <v>45000000</v>
      </c>
      <c r="N19" s="9">
        <v>384928241289</v>
      </c>
      <c r="P19" s="9">
        <v>0</v>
      </c>
      <c r="R19" s="9">
        <v>0</v>
      </c>
      <c r="T19" s="9">
        <v>45000000</v>
      </c>
      <c r="V19" s="9">
        <v>8420</v>
      </c>
      <c r="X19" s="9">
        <v>384928241289</v>
      </c>
      <c r="Z19" s="9">
        <v>375971103000</v>
      </c>
      <c r="AB19" s="21">
        <f t="shared" si="0"/>
        <v>1.624472512353062E-3</v>
      </c>
    </row>
    <row r="20" spans="1:28" ht="21.75" customHeight="1">
      <c r="A20" s="99" t="s">
        <v>355</v>
      </c>
      <c r="B20" s="99"/>
      <c r="C20" s="99"/>
      <c r="E20" s="100">
        <v>0</v>
      </c>
      <c r="F20" s="100"/>
      <c r="H20" s="9">
        <v>0</v>
      </c>
      <c r="J20" s="9">
        <v>0</v>
      </c>
      <c r="L20" s="9">
        <v>11007811</v>
      </c>
      <c r="N20" s="9">
        <v>232855295097</v>
      </c>
      <c r="P20" s="9">
        <v>-507811</v>
      </c>
      <c r="R20" s="9">
        <v>10999823145</v>
      </c>
      <c r="T20" s="9">
        <v>10500000</v>
      </c>
      <c r="V20" s="9">
        <v>21950</v>
      </c>
      <c r="X20" s="9">
        <v>222113242903</v>
      </c>
      <c r="Z20" s="9">
        <v>228693428248</v>
      </c>
      <c r="AB20" s="21">
        <f t="shared" si="0"/>
        <v>9.8812431322591108E-4</v>
      </c>
    </row>
    <row r="21" spans="1:28" ht="21.75" customHeight="1">
      <c r="A21" s="99" t="s">
        <v>29</v>
      </c>
      <c r="B21" s="99"/>
      <c r="C21" s="99"/>
      <c r="E21" s="100">
        <v>0</v>
      </c>
      <c r="F21" s="100"/>
      <c r="H21" s="9">
        <v>0</v>
      </c>
      <c r="J21" s="9">
        <v>0</v>
      </c>
      <c r="L21" s="9">
        <v>5000000</v>
      </c>
      <c r="N21" s="9">
        <v>16744488674</v>
      </c>
      <c r="P21" s="9">
        <v>0</v>
      </c>
      <c r="R21" s="9">
        <v>0</v>
      </c>
      <c r="T21" s="9">
        <v>5000000</v>
      </c>
      <c r="V21" s="9">
        <v>3440</v>
      </c>
      <c r="X21" s="9">
        <v>16744488674</v>
      </c>
      <c r="Z21" s="9">
        <v>17067044000</v>
      </c>
      <c r="AB21" s="21">
        <f t="shared" si="0"/>
        <v>7.3742220143765277E-5</v>
      </c>
    </row>
    <row r="22" spans="1:28" ht="21.75" customHeight="1">
      <c r="A22" s="102" t="s">
        <v>30</v>
      </c>
      <c r="B22" s="102"/>
      <c r="C22" s="102"/>
      <c r="D22" s="12"/>
      <c r="E22" s="100">
        <v>0</v>
      </c>
      <c r="F22" s="100"/>
      <c r="H22" s="13">
        <v>0</v>
      </c>
      <c r="J22" s="13">
        <v>0</v>
      </c>
      <c r="L22" s="13">
        <v>45000000</v>
      </c>
      <c r="N22" s="13">
        <v>530872241000</v>
      </c>
      <c r="P22" s="13">
        <v>-9193985</v>
      </c>
      <c r="R22" s="13">
        <v>95910099273</v>
      </c>
      <c r="T22" s="13">
        <v>35806015</v>
      </c>
      <c r="V22" s="9">
        <v>10160</v>
      </c>
      <c r="X22" s="13">
        <v>422409320539</v>
      </c>
      <c r="Z22" s="13">
        <v>360977022561.14801</v>
      </c>
      <c r="AB22" s="22">
        <f t="shared" si="0"/>
        <v>1.5596870239828937E-3</v>
      </c>
    </row>
    <row r="23" spans="1:28" ht="21.75" customHeight="1" thickBot="1">
      <c r="A23" s="101" t="s">
        <v>31</v>
      </c>
      <c r="B23" s="101"/>
      <c r="C23" s="101"/>
      <c r="D23" s="101"/>
      <c r="E23" s="16">
        <f>SUM(E9:F22)</f>
        <v>473424275</v>
      </c>
      <c r="F23" s="16">
        <f>SUM(E9:F22)</f>
        <v>473424275</v>
      </c>
      <c r="H23" s="16">
        <f>SUM(H9:H22)</f>
        <v>1591722856578</v>
      </c>
      <c r="J23" s="16">
        <f>SUM(J9:J22)</f>
        <v>2304548041915.7192</v>
      </c>
      <c r="L23" s="16">
        <f>SUM(L9:L22)</f>
        <v>292007811</v>
      </c>
      <c r="N23" s="16">
        <f>SUM(N9:N22)</f>
        <v>1435121885874</v>
      </c>
      <c r="P23" s="16">
        <f>SUM(P9:P22)</f>
        <v>-9701796</v>
      </c>
      <c r="R23" s="16">
        <f>SUM(R9:R22)</f>
        <v>106909922418</v>
      </c>
      <c r="T23" s="16">
        <f>SUM(T9:T22)</f>
        <v>755730290</v>
      </c>
      <c r="V23" s="9"/>
      <c r="X23" s="16">
        <f>SUM(X9:X22)</f>
        <v>2907639769797</v>
      </c>
      <c r="Z23" s="16">
        <f>SUM(Z9:Z22)</f>
        <v>4026900510534.605</v>
      </c>
      <c r="AB23" s="23">
        <f>SUM(AB9:AB22)</f>
        <v>1.7399180780507957E-2</v>
      </c>
    </row>
    <row r="24" spans="1:28" ht="13.5" thickTop="1">
      <c r="X24" s="26"/>
    </row>
    <row r="26" spans="1:28">
      <c r="X26" s="27"/>
    </row>
    <row r="28" spans="1:28">
      <c r="X28" s="26"/>
    </row>
    <row r="29" spans="1:28">
      <c r="X29" s="29"/>
    </row>
  </sheetData>
  <mergeCells count="42">
    <mergeCell ref="A23:D23"/>
    <mergeCell ref="A20:C20"/>
    <mergeCell ref="E20:F20"/>
    <mergeCell ref="A21:C21"/>
    <mergeCell ref="E21:F21"/>
    <mergeCell ref="A22:C22"/>
    <mergeCell ref="E22:F22"/>
    <mergeCell ref="A17:C17"/>
    <mergeCell ref="E17:F17"/>
    <mergeCell ref="A18:C18"/>
    <mergeCell ref="E18:F18"/>
    <mergeCell ref="A19:C19"/>
    <mergeCell ref="E19:F19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9" scale="6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47"/>
  <sheetViews>
    <sheetView rightToLeft="1" topLeftCell="A18" zoomScaleNormal="100" zoomScaleSheetLayoutView="70" workbookViewId="0">
      <selection activeCell="P41" sqref="P41"/>
    </sheetView>
  </sheetViews>
  <sheetFormatPr defaultRowHeight="12.75"/>
  <cols>
    <col min="1" max="1" width="6.140625" bestFit="1" customWidth="1"/>
    <col min="2" max="2" width="25" customWidth="1"/>
    <col min="3" max="3" width="1.28515625" customWidth="1"/>
    <col min="4" max="4" width="2.5703125" customWidth="1"/>
    <col min="5" max="5" width="10.5703125" customWidth="1"/>
    <col min="6" max="6" width="1.28515625" customWidth="1"/>
    <col min="7" max="7" width="18.7109375" customWidth="1"/>
    <col min="8" max="8" width="1.28515625" customWidth="1"/>
    <col min="9" max="9" width="18.42578125" customWidth="1"/>
    <col min="10" max="10" width="1.28515625" customWidth="1"/>
    <col min="11" max="11" width="11" customWidth="1"/>
    <col min="12" max="12" width="1.28515625" customWidth="1"/>
    <col min="13" max="13" width="17.85546875" customWidth="1"/>
    <col min="14" max="14" width="1.28515625" customWidth="1"/>
    <col min="15" max="15" width="10.7109375" customWidth="1"/>
    <col min="16" max="16" width="1.28515625" customWidth="1"/>
    <col min="17" max="17" width="14.85546875" customWidth="1"/>
    <col min="18" max="18" width="1.28515625" customWidth="1"/>
    <col min="19" max="19" width="12.140625" bestFit="1" customWidth="1"/>
    <col min="20" max="20" width="1.28515625" customWidth="1"/>
    <col min="21" max="21" width="22.28515625" bestFit="1" customWidth="1"/>
    <col min="22" max="22" width="1.28515625" customWidth="1"/>
    <col min="23" max="23" width="19" bestFit="1" customWidth="1"/>
    <col min="24" max="24" width="1.28515625" customWidth="1"/>
    <col min="25" max="25" width="18.7109375" bestFit="1" customWidth="1"/>
    <col min="26" max="26" width="1.28515625" customWidth="1"/>
    <col min="27" max="27" width="18.28515625" bestFit="1" customWidth="1"/>
    <col min="28" max="28" width="0.28515625" customWidth="1"/>
  </cols>
  <sheetData>
    <row r="1" spans="1:27" ht="29.1" customHeight="1">
      <c r="A1" s="93" t="s">
        <v>354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</row>
    <row r="2" spans="1:27" ht="21.75" customHeight="1">
      <c r="A2" s="93" t="s">
        <v>1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</row>
    <row r="3" spans="1:27" ht="21.75" customHeight="1">
      <c r="A3" s="93" t="s">
        <v>2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</row>
    <row r="4" spans="1:27" ht="14.45" customHeight="1"/>
    <row r="5" spans="1:27" ht="14.45" customHeight="1">
      <c r="A5" s="1" t="s">
        <v>35</v>
      </c>
      <c r="B5" s="94" t="s">
        <v>362</v>
      </c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</row>
    <row r="6" spans="1:27" ht="14.45" customHeight="1">
      <c r="E6" s="95" t="s">
        <v>5</v>
      </c>
      <c r="F6" s="95"/>
      <c r="G6" s="95"/>
      <c r="H6" s="95"/>
      <c r="I6" s="95"/>
      <c r="K6" s="95" t="s">
        <v>6</v>
      </c>
      <c r="L6" s="95"/>
      <c r="M6" s="95"/>
      <c r="N6" s="95"/>
      <c r="O6" s="95"/>
      <c r="P6" s="95"/>
      <c r="Q6" s="95"/>
      <c r="S6" s="95" t="s">
        <v>7</v>
      </c>
      <c r="T6" s="95"/>
      <c r="U6" s="95"/>
      <c r="V6" s="95"/>
      <c r="W6" s="95"/>
      <c r="X6" s="95"/>
      <c r="Y6" s="95"/>
      <c r="Z6" s="95"/>
      <c r="AA6" s="95"/>
    </row>
    <row r="7" spans="1:27" ht="14.45" customHeight="1">
      <c r="E7" s="3"/>
      <c r="F7" s="3"/>
      <c r="G7" s="3"/>
      <c r="H7" s="3"/>
      <c r="I7" s="3"/>
      <c r="K7" s="96" t="s">
        <v>36</v>
      </c>
      <c r="L7" s="96"/>
      <c r="M7" s="96"/>
      <c r="N7" s="3"/>
      <c r="O7" s="96" t="s">
        <v>37</v>
      </c>
      <c r="P7" s="96"/>
      <c r="Q7" s="96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>
      <c r="A8" s="95" t="s">
        <v>38</v>
      </c>
      <c r="B8" s="95"/>
      <c r="D8" s="95" t="s">
        <v>39</v>
      </c>
      <c r="E8" s="95"/>
      <c r="G8" s="2" t="s">
        <v>12</v>
      </c>
      <c r="I8" s="2" t="s">
        <v>13</v>
      </c>
      <c r="K8" s="4" t="s">
        <v>11</v>
      </c>
      <c r="L8" s="3"/>
      <c r="M8" s="4" t="s">
        <v>12</v>
      </c>
      <c r="O8" s="4" t="s">
        <v>11</v>
      </c>
      <c r="P8" s="3"/>
      <c r="Q8" s="4" t="s">
        <v>14</v>
      </c>
      <c r="S8" s="2" t="s">
        <v>11</v>
      </c>
      <c r="U8" s="2" t="s">
        <v>40</v>
      </c>
      <c r="W8" s="2" t="s">
        <v>12</v>
      </c>
      <c r="Y8" s="2" t="s">
        <v>13</v>
      </c>
      <c r="AA8" s="20" t="s">
        <v>16</v>
      </c>
    </row>
    <row r="9" spans="1:27" ht="21.75" customHeight="1">
      <c r="A9" s="97" t="s">
        <v>41</v>
      </c>
      <c r="B9" s="97"/>
      <c r="D9" s="98">
        <v>6900000</v>
      </c>
      <c r="E9" s="98"/>
      <c r="G9" s="6">
        <v>70106907597</v>
      </c>
      <c r="I9" s="6">
        <v>220195782180</v>
      </c>
      <c r="K9" s="6">
        <v>0</v>
      </c>
      <c r="M9" s="6">
        <v>0</v>
      </c>
      <c r="O9" s="6">
        <v>0</v>
      </c>
      <c r="Q9" s="6">
        <v>0</v>
      </c>
      <c r="S9" s="6">
        <v>6900000</v>
      </c>
      <c r="U9" s="6">
        <v>37912</v>
      </c>
      <c r="W9" s="6">
        <v>70106907597</v>
      </c>
      <c r="Y9" s="6">
        <v>260991136560</v>
      </c>
      <c r="AA9" s="21">
        <f>Y9/سهام!$AD$3</f>
        <v>1.1276742385956835E-3</v>
      </c>
    </row>
    <row r="10" spans="1:27" ht="21.75" customHeight="1">
      <c r="A10" s="99" t="s">
        <v>42</v>
      </c>
      <c r="B10" s="99"/>
      <c r="D10" s="100">
        <v>19375024</v>
      </c>
      <c r="E10" s="100"/>
      <c r="G10" s="9">
        <v>654242977501</v>
      </c>
      <c r="I10" s="9">
        <v>1054863281042.74</v>
      </c>
      <c r="K10" s="9">
        <v>2000000</v>
      </c>
      <c r="M10" s="9">
        <v>125601343400</v>
      </c>
      <c r="O10" s="9">
        <v>0</v>
      </c>
      <c r="Q10" s="9">
        <v>0</v>
      </c>
      <c r="S10" s="9">
        <v>21375024</v>
      </c>
      <c r="U10" s="9">
        <v>62200</v>
      </c>
      <c r="W10" s="9">
        <v>779844320901</v>
      </c>
      <c r="Y10" s="9">
        <v>1326468581866.5601</v>
      </c>
      <c r="AA10" s="21">
        <f>Y10/سهام!$AD$3</f>
        <v>5.7313227866402647E-3</v>
      </c>
    </row>
    <row r="11" spans="1:27" ht="21.75" customHeight="1">
      <c r="A11" s="99" t="s">
        <v>43</v>
      </c>
      <c r="B11" s="99"/>
      <c r="D11" s="100">
        <v>10000000</v>
      </c>
      <c r="E11" s="100"/>
      <c r="G11" s="9">
        <v>100224500000</v>
      </c>
      <c r="I11" s="9">
        <v>99770000000</v>
      </c>
      <c r="K11" s="9">
        <v>0</v>
      </c>
      <c r="M11" s="9">
        <v>0</v>
      </c>
      <c r="O11" s="9">
        <v>0</v>
      </c>
      <c r="Q11" s="9">
        <v>0</v>
      </c>
      <c r="S11" s="9">
        <v>10000000</v>
      </c>
      <c r="U11" s="9">
        <v>10320</v>
      </c>
      <c r="W11" s="9">
        <v>100224500000</v>
      </c>
      <c r="Y11" s="9">
        <v>102962640000</v>
      </c>
      <c r="AA11" s="21">
        <f>Y11/سهام!$AD$3</f>
        <v>4.4487455856229429E-4</v>
      </c>
    </row>
    <row r="12" spans="1:27" ht="21.75" customHeight="1">
      <c r="A12" s="99" t="s">
        <v>44</v>
      </c>
      <c r="B12" s="99"/>
      <c r="D12" s="100">
        <v>6000000</v>
      </c>
      <c r="E12" s="100"/>
      <c r="G12" s="9">
        <v>178703910347</v>
      </c>
      <c r="I12" s="9">
        <v>175994280000</v>
      </c>
      <c r="K12" s="9">
        <v>0</v>
      </c>
      <c r="M12" s="9">
        <v>0</v>
      </c>
      <c r="O12" s="9">
        <v>0</v>
      </c>
      <c r="Q12" s="9">
        <v>0</v>
      </c>
      <c r="S12" s="9">
        <v>6000000</v>
      </c>
      <c r="U12" s="9">
        <v>32972</v>
      </c>
      <c r="W12" s="9">
        <v>178703910347</v>
      </c>
      <c r="Y12" s="9">
        <v>197376986400</v>
      </c>
      <c r="AA12" s="21">
        <f>Y12/سهام!$AD$3</f>
        <v>8.5281418284395148E-4</v>
      </c>
    </row>
    <row r="13" spans="1:27" ht="21.75" customHeight="1">
      <c r="A13" s="99" t="s">
        <v>45</v>
      </c>
      <c r="B13" s="99"/>
      <c r="D13" s="100">
        <v>5000000</v>
      </c>
      <c r="E13" s="100"/>
      <c r="G13" s="9">
        <v>50112250000</v>
      </c>
      <c r="I13" s="9">
        <v>50683160000</v>
      </c>
      <c r="K13" s="9">
        <v>0</v>
      </c>
      <c r="M13" s="9">
        <v>0</v>
      </c>
      <c r="O13" s="9">
        <v>0</v>
      </c>
      <c r="Q13" s="9">
        <v>0</v>
      </c>
      <c r="S13" s="9">
        <v>5000000</v>
      </c>
      <c r="U13" s="9">
        <v>10280</v>
      </c>
      <c r="W13" s="9">
        <v>50112250000</v>
      </c>
      <c r="Y13" s="9">
        <v>51281780000</v>
      </c>
      <c r="AA13" s="21">
        <f>Y13/سهام!$AD$3</f>
        <v>2.2157511928393338E-4</v>
      </c>
    </row>
    <row r="14" spans="1:27" ht="21.75" customHeight="1">
      <c r="A14" s="99" t="s">
        <v>46</v>
      </c>
      <c r="B14" s="99"/>
      <c r="D14" s="100">
        <v>5000000</v>
      </c>
      <c r="E14" s="100"/>
      <c r="G14" s="9">
        <v>50112250000</v>
      </c>
      <c r="I14" s="9">
        <v>47989370000</v>
      </c>
      <c r="K14" s="9">
        <v>0</v>
      </c>
      <c r="M14" s="9">
        <v>0</v>
      </c>
      <c r="O14" s="9">
        <v>0</v>
      </c>
      <c r="Q14" s="9">
        <v>0</v>
      </c>
      <c r="S14" s="9">
        <v>5000000</v>
      </c>
      <c r="U14" s="9">
        <v>9756</v>
      </c>
      <c r="W14" s="9">
        <v>50112250000</v>
      </c>
      <c r="Y14" s="9">
        <v>48667806000</v>
      </c>
      <c r="AA14" s="21">
        <f>Y14/سهام!$AD$3</f>
        <v>2.1028082332043329E-4</v>
      </c>
    </row>
    <row r="15" spans="1:27" ht="21.75" customHeight="1">
      <c r="A15" s="99" t="s">
        <v>47</v>
      </c>
      <c r="B15" s="99"/>
      <c r="D15" s="100">
        <v>400700</v>
      </c>
      <c r="E15" s="100"/>
      <c r="G15" s="9">
        <v>121564190291</v>
      </c>
      <c r="I15" s="9">
        <v>233870358150</v>
      </c>
      <c r="K15" s="9">
        <v>0</v>
      </c>
      <c r="M15" s="9">
        <v>0</v>
      </c>
      <c r="O15" s="9">
        <v>0</v>
      </c>
      <c r="Q15" s="9">
        <v>0</v>
      </c>
      <c r="S15" s="9">
        <v>400700</v>
      </c>
      <c r="U15" s="9">
        <v>662709</v>
      </c>
      <c r="W15" s="9">
        <v>121564190291</v>
      </c>
      <c r="Y15" s="9">
        <v>264936737058.51001</v>
      </c>
      <c r="AA15" s="21">
        <f>Y15/سهام!$AD$3</f>
        <v>1.1447221433506297E-3</v>
      </c>
    </row>
    <row r="16" spans="1:27" ht="21.75" customHeight="1">
      <c r="A16" s="99" t="s">
        <v>48</v>
      </c>
      <c r="B16" s="99"/>
      <c r="D16" s="100">
        <v>35987700</v>
      </c>
      <c r="E16" s="100"/>
      <c r="G16" s="9">
        <v>942191953991</v>
      </c>
      <c r="I16" s="9">
        <v>1044833413239</v>
      </c>
      <c r="K16" s="9">
        <v>0</v>
      </c>
      <c r="M16" s="9">
        <v>0</v>
      </c>
      <c r="O16" s="9">
        <v>0</v>
      </c>
      <c r="Q16" s="9">
        <v>0</v>
      </c>
      <c r="S16" s="9">
        <v>35987700</v>
      </c>
      <c r="U16" s="9">
        <v>33601</v>
      </c>
      <c r="W16" s="9">
        <v>942191953991</v>
      </c>
      <c r="Y16" s="9">
        <v>1206441495472.29</v>
      </c>
      <c r="AA16" s="21">
        <f>Y16/سهام!$AD$3</f>
        <v>5.212717231507168E-3</v>
      </c>
    </row>
    <row r="17" spans="1:27" ht="21.75" customHeight="1">
      <c r="A17" s="99" t="s">
        <v>49</v>
      </c>
      <c r="B17" s="99"/>
      <c r="D17" s="100">
        <v>1500000</v>
      </c>
      <c r="E17" s="100"/>
      <c r="G17" s="9">
        <v>51941347125</v>
      </c>
      <c r="I17" s="9">
        <v>59263380000</v>
      </c>
      <c r="K17" s="9">
        <v>0</v>
      </c>
      <c r="M17" s="9">
        <v>0</v>
      </c>
      <c r="O17" s="9">
        <v>0</v>
      </c>
      <c r="Q17" s="9">
        <v>0</v>
      </c>
      <c r="S17" s="9">
        <v>1500000</v>
      </c>
      <c r="U17" s="9">
        <v>45200</v>
      </c>
      <c r="W17" s="9">
        <v>51941347125</v>
      </c>
      <c r="Y17" s="9">
        <v>67644060000</v>
      </c>
      <c r="AA17" s="21">
        <f>Y17/سهام!$AD$3</f>
        <v>2.9227223905546075E-4</v>
      </c>
    </row>
    <row r="18" spans="1:27" ht="21.75" customHeight="1">
      <c r="A18" s="99" t="s">
        <v>50</v>
      </c>
      <c r="B18" s="99"/>
      <c r="D18" s="100">
        <v>5000000</v>
      </c>
      <c r="E18" s="100"/>
      <c r="G18" s="9">
        <v>50112250000</v>
      </c>
      <c r="I18" s="9">
        <v>98622645000</v>
      </c>
      <c r="K18" s="9">
        <v>0</v>
      </c>
      <c r="M18" s="9">
        <v>0</v>
      </c>
      <c r="O18" s="9">
        <v>0</v>
      </c>
      <c r="Q18" s="9">
        <v>0</v>
      </c>
      <c r="S18" s="9">
        <v>5000000</v>
      </c>
      <c r="U18" s="9">
        <v>23815</v>
      </c>
      <c r="W18" s="9">
        <v>50112250000</v>
      </c>
      <c r="Y18" s="9">
        <v>118801127500</v>
      </c>
      <c r="AA18" s="21">
        <f>Y18/سهام!$AD$3</f>
        <v>5.1330850834113554E-4</v>
      </c>
    </row>
    <row r="19" spans="1:27" ht="21.75" customHeight="1">
      <c r="A19" s="99" t="s">
        <v>51</v>
      </c>
      <c r="B19" s="99"/>
      <c r="D19" s="100">
        <v>4123020</v>
      </c>
      <c r="E19" s="100"/>
      <c r="G19" s="9">
        <v>172255771670</v>
      </c>
      <c r="I19" s="9">
        <v>198646817874.71399</v>
      </c>
      <c r="K19" s="9">
        <v>6300000</v>
      </c>
      <c r="M19" s="9">
        <v>354471004865</v>
      </c>
      <c r="O19" s="9">
        <v>0</v>
      </c>
      <c r="Q19" s="9">
        <v>0</v>
      </c>
      <c r="S19" s="9">
        <v>10423020</v>
      </c>
      <c r="U19" s="9">
        <v>56774</v>
      </c>
      <c r="W19" s="9">
        <v>526726776535</v>
      </c>
      <c r="Y19" s="9">
        <v>590395497443.79602</v>
      </c>
      <c r="AA19" s="21">
        <f>Y19/سهام!$AD$3</f>
        <v>2.5509440735248714E-3</v>
      </c>
    </row>
    <row r="20" spans="1:27" ht="21.75" customHeight="1">
      <c r="A20" s="99" t="s">
        <v>52</v>
      </c>
      <c r="B20" s="99"/>
      <c r="D20" s="100">
        <v>5000000</v>
      </c>
      <c r="E20" s="100"/>
      <c r="G20" s="9">
        <v>50112250000</v>
      </c>
      <c r="I20" s="9">
        <v>49885000000</v>
      </c>
      <c r="K20" s="9">
        <v>0</v>
      </c>
      <c r="M20" s="9">
        <v>0</v>
      </c>
      <c r="O20" s="9">
        <v>0</v>
      </c>
      <c r="Q20" s="9">
        <v>0</v>
      </c>
      <c r="S20" s="9">
        <v>5000000</v>
      </c>
      <c r="U20" s="9">
        <v>12590</v>
      </c>
      <c r="W20" s="9">
        <v>50112250000</v>
      </c>
      <c r="Y20" s="9">
        <v>62805215000</v>
      </c>
      <c r="AA20" s="21">
        <f>Y20/سهام!$AD$3</f>
        <v>2.7136485912302734E-4</v>
      </c>
    </row>
    <row r="21" spans="1:27" ht="21.75" customHeight="1">
      <c r="A21" s="99" t="s">
        <v>53</v>
      </c>
      <c r="B21" s="99"/>
      <c r="D21" s="100">
        <v>18000000</v>
      </c>
      <c r="E21" s="100"/>
      <c r="G21" s="9">
        <v>200321470650</v>
      </c>
      <c r="I21" s="9">
        <v>290911361400</v>
      </c>
      <c r="K21" s="9">
        <v>0</v>
      </c>
      <c r="M21" s="9">
        <v>0</v>
      </c>
      <c r="O21" s="9">
        <v>0</v>
      </c>
      <c r="Q21" s="9">
        <v>0</v>
      </c>
      <c r="S21" s="9">
        <v>18000000</v>
      </c>
      <c r="U21" s="9">
        <v>17190</v>
      </c>
      <c r="W21" s="9">
        <v>200321470650</v>
      </c>
      <c r="Y21" s="9">
        <v>308708334000</v>
      </c>
      <c r="AA21" s="21">
        <f>Y21/سهام!$AD$3</f>
        <v>1.3338477316893905E-3</v>
      </c>
    </row>
    <row r="22" spans="1:27" ht="21.75" customHeight="1">
      <c r="A22" s="99" t="s">
        <v>54</v>
      </c>
      <c r="B22" s="99"/>
      <c r="D22" s="100">
        <v>1310000</v>
      </c>
      <c r="E22" s="100"/>
      <c r="G22" s="9">
        <v>19921982723</v>
      </c>
      <c r="I22" s="9">
        <v>41516442055</v>
      </c>
      <c r="K22" s="9">
        <v>0</v>
      </c>
      <c r="M22" s="9">
        <v>0</v>
      </c>
      <c r="O22" s="9">
        <v>0</v>
      </c>
      <c r="Q22" s="9">
        <v>0</v>
      </c>
      <c r="S22" s="9">
        <v>1310000</v>
      </c>
      <c r="U22" s="9">
        <v>33850</v>
      </c>
      <c r="W22" s="9">
        <v>19921982723</v>
      </c>
      <c r="Y22" s="9">
        <v>44241509950</v>
      </c>
      <c r="AA22" s="21">
        <f>Y22/سهام!$AD$3</f>
        <v>1.9115595918223929E-4</v>
      </c>
    </row>
    <row r="23" spans="1:27" ht="21.75" customHeight="1">
      <c r="A23" s="99" t="s">
        <v>55</v>
      </c>
      <c r="B23" s="99"/>
      <c r="D23" s="100">
        <v>6775714</v>
      </c>
      <c r="E23" s="100"/>
      <c r="G23" s="9">
        <v>150002195045</v>
      </c>
      <c r="I23" s="9">
        <v>213822907402.21399</v>
      </c>
      <c r="K23" s="9">
        <v>0</v>
      </c>
      <c r="M23" s="9">
        <v>0</v>
      </c>
      <c r="O23" s="9">
        <v>0</v>
      </c>
      <c r="Q23" s="9">
        <v>0</v>
      </c>
      <c r="S23" s="9">
        <v>6775714</v>
      </c>
      <c r="U23" s="9">
        <v>38268</v>
      </c>
      <c r="W23" s="9">
        <v>150002195045</v>
      </c>
      <c r="Y23" s="9">
        <v>258696649398.29001</v>
      </c>
      <c r="AA23" s="21">
        <f>Y23/سهام!$AD$3</f>
        <v>1.117760361453522E-3</v>
      </c>
    </row>
    <row r="24" spans="1:27" ht="21.75" customHeight="1">
      <c r="A24" s="99" t="s">
        <v>56</v>
      </c>
      <c r="B24" s="99"/>
      <c r="D24" s="100">
        <v>5000000</v>
      </c>
      <c r="E24" s="100"/>
      <c r="G24" s="9">
        <v>50112250000</v>
      </c>
      <c r="I24" s="9">
        <v>50483620000</v>
      </c>
      <c r="K24" s="9">
        <v>0</v>
      </c>
      <c r="M24" s="9">
        <v>0</v>
      </c>
      <c r="O24" s="9">
        <v>0</v>
      </c>
      <c r="Q24" s="9">
        <v>0</v>
      </c>
      <c r="S24" s="9">
        <v>5000000</v>
      </c>
      <c r="U24" s="9">
        <v>13885</v>
      </c>
      <c r="W24" s="9">
        <v>50112250000</v>
      </c>
      <c r="Y24" s="9">
        <v>69265322500</v>
      </c>
      <c r="AA24" s="21">
        <f>Y24/سهام!$AD$3</f>
        <v>2.992772890328225E-4</v>
      </c>
    </row>
    <row r="25" spans="1:27" ht="21.75" customHeight="1">
      <c r="A25" s="99" t="s">
        <v>57</v>
      </c>
      <c r="B25" s="99"/>
      <c r="D25" s="100">
        <v>7882000</v>
      </c>
      <c r="E25" s="100"/>
      <c r="G25" s="9">
        <v>1501744533110</v>
      </c>
      <c r="I25" s="9">
        <v>1791318115664</v>
      </c>
      <c r="K25" s="9">
        <v>0</v>
      </c>
      <c r="M25" s="9">
        <v>0</v>
      </c>
      <c r="O25" s="9">
        <v>0</v>
      </c>
      <c r="Q25" s="9">
        <v>0</v>
      </c>
      <c r="S25" s="9">
        <v>7882000</v>
      </c>
      <c r="U25" s="9">
        <v>253898</v>
      </c>
      <c r="W25" s="9">
        <v>1501744533110</v>
      </c>
      <c r="Y25" s="9">
        <v>1998822567156.8</v>
      </c>
      <c r="AA25" s="21">
        <f>Y25/سهام!$AD$3</f>
        <v>8.6363879870235763E-3</v>
      </c>
    </row>
    <row r="26" spans="1:27" ht="21.75" customHeight="1">
      <c r="A26" s="99" t="s">
        <v>58</v>
      </c>
      <c r="B26" s="99"/>
      <c r="D26" s="100">
        <v>57761805</v>
      </c>
      <c r="E26" s="100"/>
      <c r="G26" s="9">
        <v>4587462451896</v>
      </c>
      <c r="I26" s="9">
        <v>5075496881121.1504</v>
      </c>
      <c r="K26" s="9">
        <v>0</v>
      </c>
      <c r="M26" s="9">
        <v>0</v>
      </c>
      <c r="O26" s="9">
        <v>0</v>
      </c>
      <c r="Q26" s="9">
        <v>0</v>
      </c>
      <c r="S26" s="9">
        <v>57761805</v>
      </c>
      <c r="U26" s="9">
        <v>97062</v>
      </c>
      <c r="W26" s="9">
        <v>4587462451896</v>
      </c>
      <c r="Y26" s="9">
        <v>5599748545329.71</v>
      </c>
      <c r="AA26" s="21">
        <f>Y26/سهام!$AD$3</f>
        <v>2.4195044553669217E-2</v>
      </c>
    </row>
    <row r="27" spans="1:27" ht="21.75" customHeight="1">
      <c r="A27" s="99" t="s">
        <v>59</v>
      </c>
      <c r="B27" s="99"/>
      <c r="D27" s="100">
        <v>45219000</v>
      </c>
      <c r="E27" s="100"/>
      <c r="G27" s="9">
        <v>1902176846467</v>
      </c>
      <c r="I27" s="9">
        <v>2154357964440</v>
      </c>
      <c r="K27" s="9">
        <v>0</v>
      </c>
      <c r="M27" s="9">
        <v>0</v>
      </c>
      <c r="O27" s="9">
        <v>0</v>
      </c>
      <c r="Q27" s="9">
        <v>0</v>
      </c>
      <c r="S27" s="9">
        <v>45219000</v>
      </c>
      <c r="U27" s="9">
        <v>52930</v>
      </c>
      <c r="W27" s="9">
        <v>1902176846467</v>
      </c>
      <c r="Y27" s="9">
        <v>2390569539996</v>
      </c>
      <c r="AA27" s="21">
        <f>Y27/سهام!$AD$3</f>
        <v>1.0329023894668856E-2</v>
      </c>
    </row>
    <row r="28" spans="1:27" ht="21.75" customHeight="1">
      <c r="A28" s="99" t="s">
        <v>60</v>
      </c>
      <c r="B28" s="99"/>
      <c r="D28" s="100">
        <v>16450000</v>
      </c>
      <c r="E28" s="100"/>
      <c r="G28" s="9">
        <v>317225736531</v>
      </c>
      <c r="I28" s="9">
        <v>450825760385</v>
      </c>
      <c r="K28" s="9">
        <v>15870000</v>
      </c>
      <c r="M28" s="9">
        <v>501075003531</v>
      </c>
      <c r="O28" s="9">
        <v>0</v>
      </c>
      <c r="Q28" s="9">
        <v>0</v>
      </c>
      <c r="S28" s="9">
        <v>32320000</v>
      </c>
      <c r="U28" s="9">
        <v>30700</v>
      </c>
      <c r="W28" s="9">
        <v>818300740062</v>
      </c>
      <c r="Y28" s="9">
        <v>989941884800</v>
      </c>
      <c r="AA28" s="21">
        <f>Y28/سهام!$AD$3</f>
        <v>4.2772792053770723E-3</v>
      </c>
    </row>
    <row r="29" spans="1:27" ht="21.75" customHeight="1">
      <c r="A29" s="99" t="s">
        <v>61</v>
      </c>
      <c r="B29" s="99"/>
      <c r="D29" s="100">
        <v>5000000</v>
      </c>
      <c r="E29" s="100"/>
      <c r="G29" s="9">
        <v>50058000000</v>
      </c>
      <c r="I29" s="9">
        <v>94626856500</v>
      </c>
      <c r="K29" s="9">
        <v>0</v>
      </c>
      <c r="M29" s="9">
        <v>0</v>
      </c>
      <c r="O29" s="9">
        <v>0</v>
      </c>
      <c r="Q29" s="9">
        <v>0</v>
      </c>
      <c r="S29" s="9">
        <v>5000000</v>
      </c>
      <c r="U29" s="9">
        <v>20702</v>
      </c>
      <c r="W29" s="9">
        <v>50058000000</v>
      </c>
      <c r="Y29" s="9">
        <v>103271927000</v>
      </c>
      <c r="AA29" s="21">
        <f>Y29/سهام!$AD$3</f>
        <v>4.4621090655797555E-4</v>
      </c>
    </row>
    <row r="30" spans="1:27" ht="21.75" customHeight="1">
      <c r="A30" s="99" t="s">
        <v>62</v>
      </c>
      <c r="B30" s="99"/>
      <c r="D30" s="100">
        <v>18000000</v>
      </c>
      <c r="E30" s="100"/>
      <c r="G30" s="9">
        <v>494307234000</v>
      </c>
      <c r="I30" s="9">
        <v>491706468000</v>
      </c>
      <c r="K30" s="9">
        <v>0</v>
      </c>
      <c r="M30" s="9">
        <v>0</v>
      </c>
      <c r="O30" s="9">
        <v>0</v>
      </c>
      <c r="Q30" s="9">
        <v>0</v>
      </c>
      <c r="S30" s="9">
        <v>18000000</v>
      </c>
      <c r="U30" s="9">
        <v>36701</v>
      </c>
      <c r="W30" s="9">
        <v>494307234000</v>
      </c>
      <c r="Y30" s="9">
        <v>659098578600</v>
      </c>
      <c r="AA30" s="21">
        <f>Y30/سهام!$AD$3</f>
        <v>2.8477920651967608E-3</v>
      </c>
    </row>
    <row r="31" spans="1:27" ht="21.75" customHeight="1">
      <c r="A31" s="99" t="s">
        <v>63</v>
      </c>
      <c r="B31" s="99"/>
      <c r="D31" s="100">
        <v>4784000</v>
      </c>
      <c r="E31" s="100"/>
      <c r="G31" s="9">
        <v>68913256305</v>
      </c>
      <c r="I31" s="9">
        <v>152669075644.79999</v>
      </c>
      <c r="K31" s="9">
        <v>0</v>
      </c>
      <c r="M31" s="9">
        <v>0</v>
      </c>
      <c r="O31" s="9">
        <v>-1900000</v>
      </c>
      <c r="Q31" s="9">
        <v>68489111900</v>
      </c>
      <c r="S31" s="9">
        <v>2884000</v>
      </c>
      <c r="U31" s="9">
        <v>36729</v>
      </c>
      <c r="W31" s="9">
        <v>41543861033</v>
      </c>
      <c r="Y31" s="9">
        <v>105682805197.2</v>
      </c>
      <c r="AA31" s="21">
        <f>Y31/سهام!$AD$3</f>
        <v>4.5662767883311155E-4</v>
      </c>
    </row>
    <row r="32" spans="1:27" ht="21.75" customHeight="1">
      <c r="A32" s="99" t="s">
        <v>64</v>
      </c>
      <c r="B32" s="99"/>
      <c r="D32" s="100">
        <v>5000000</v>
      </c>
      <c r="E32" s="100"/>
      <c r="G32" s="9">
        <v>50112250000</v>
      </c>
      <c r="I32" s="9">
        <v>89793000000</v>
      </c>
      <c r="K32" s="9">
        <v>0</v>
      </c>
      <c r="M32" s="9">
        <v>0</v>
      </c>
      <c r="O32" s="9">
        <v>0</v>
      </c>
      <c r="Q32" s="9">
        <v>0</v>
      </c>
      <c r="S32" s="9">
        <v>5000000</v>
      </c>
      <c r="U32" s="9">
        <v>21390</v>
      </c>
      <c r="W32" s="9">
        <v>50112250000</v>
      </c>
      <c r="Y32" s="9">
        <v>106704015000</v>
      </c>
      <c r="AA32" s="21">
        <f>Y32/سهام!$AD$3</f>
        <v>4.6104005851005207E-4</v>
      </c>
    </row>
    <row r="33" spans="1:27" ht="21.75" customHeight="1">
      <c r="A33" s="99" t="s">
        <v>65</v>
      </c>
      <c r="B33" s="99"/>
      <c r="D33" s="100">
        <v>5250000</v>
      </c>
      <c r="E33" s="100"/>
      <c r="G33" s="9">
        <v>200260029375</v>
      </c>
      <c r="I33" s="9">
        <v>257543939756.25</v>
      </c>
      <c r="K33" s="9">
        <v>0</v>
      </c>
      <c r="M33" s="9">
        <v>0</v>
      </c>
      <c r="O33" s="9">
        <v>0</v>
      </c>
      <c r="Q33" s="9">
        <v>0</v>
      </c>
      <c r="S33" s="9">
        <v>5250000</v>
      </c>
      <c r="U33" s="9">
        <v>55390</v>
      </c>
      <c r="W33" s="9">
        <v>200260029375</v>
      </c>
      <c r="Y33" s="9">
        <v>290430368156.25</v>
      </c>
      <c r="AA33" s="21">
        <f>Y33/سهام!$AD$3</f>
        <v>1.2548734359044827E-3</v>
      </c>
    </row>
    <row r="34" spans="1:27" ht="21.75" customHeight="1">
      <c r="A34" s="99" t="s">
        <v>66</v>
      </c>
      <c r="B34" s="99"/>
      <c r="D34" s="100">
        <v>10000000</v>
      </c>
      <c r="E34" s="100"/>
      <c r="G34" s="9">
        <v>129000000000</v>
      </c>
      <c r="I34" s="9">
        <v>301315377000</v>
      </c>
      <c r="K34" s="9">
        <v>0</v>
      </c>
      <c r="M34" s="9">
        <v>0</v>
      </c>
      <c r="O34" s="9">
        <v>0</v>
      </c>
      <c r="Q34" s="9">
        <v>0</v>
      </c>
      <c r="S34" s="9">
        <v>10000000</v>
      </c>
      <c r="U34" s="9">
        <v>36299</v>
      </c>
      <c r="W34" s="9">
        <v>129000000000</v>
      </c>
      <c r="Y34" s="9">
        <v>362155123000</v>
      </c>
      <c r="AA34" s="21">
        <f>Y34/سهام!$AD$3</f>
        <v>1.564777286943093E-3</v>
      </c>
    </row>
    <row r="35" spans="1:27" ht="21.75" customHeight="1">
      <c r="A35" s="99" t="s">
        <v>67</v>
      </c>
      <c r="B35" s="99"/>
      <c r="D35" s="100">
        <v>2005862</v>
      </c>
      <c r="E35" s="100"/>
      <c r="G35" s="9">
        <v>36508223903</v>
      </c>
      <c r="I35" s="9">
        <v>37335292340.614403</v>
      </c>
      <c r="K35" s="9">
        <v>0</v>
      </c>
      <c r="M35" s="9">
        <v>0</v>
      </c>
      <c r="O35" s="9">
        <v>0</v>
      </c>
      <c r="Q35" s="9">
        <v>0</v>
      </c>
      <c r="S35" s="9">
        <v>2005862</v>
      </c>
      <c r="U35" s="9">
        <v>22149</v>
      </c>
      <c r="W35" s="9">
        <v>36508223903</v>
      </c>
      <c r="Y35" s="9">
        <v>44325653411.892601</v>
      </c>
      <c r="AA35" s="21">
        <f>Y35/سهام!$AD$3</f>
        <v>1.9151952100879478E-4</v>
      </c>
    </row>
    <row r="36" spans="1:27" ht="21.75" customHeight="1">
      <c r="A36" s="99" t="s">
        <v>68</v>
      </c>
      <c r="B36" s="99"/>
      <c r="D36" s="100">
        <v>9100000</v>
      </c>
      <c r="E36" s="100"/>
      <c r="G36" s="9">
        <v>247466907682</v>
      </c>
      <c r="I36" s="9">
        <v>733123300000</v>
      </c>
      <c r="K36" s="9">
        <v>0</v>
      </c>
      <c r="M36" s="9">
        <v>0</v>
      </c>
      <c r="O36" s="9">
        <v>0</v>
      </c>
      <c r="Q36" s="9">
        <v>0</v>
      </c>
      <c r="S36" s="9">
        <v>9100000</v>
      </c>
      <c r="U36" s="9">
        <v>102104</v>
      </c>
      <c r="W36" s="9">
        <v>247466907682</v>
      </c>
      <c r="Y36" s="9">
        <v>929146400000</v>
      </c>
      <c r="AA36" s="21">
        <f>Y36/سهام!$AD$3</f>
        <v>4.0145978632613235E-3</v>
      </c>
    </row>
    <row r="37" spans="1:27" ht="21.75" customHeight="1">
      <c r="A37" s="99" t="s">
        <v>69</v>
      </c>
      <c r="B37" s="99"/>
      <c r="D37" s="100">
        <v>71194</v>
      </c>
      <c r="E37" s="100"/>
      <c r="G37" s="9">
        <v>210732242570</v>
      </c>
      <c r="I37" s="9">
        <v>500392775710</v>
      </c>
      <c r="K37" s="9">
        <v>0</v>
      </c>
      <c r="M37" s="9">
        <v>0</v>
      </c>
      <c r="O37" s="9">
        <v>0</v>
      </c>
      <c r="Q37" s="9">
        <v>0</v>
      </c>
      <c r="S37" s="9">
        <v>71194</v>
      </c>
      <c r="U37" s="9">
        <v>7588898</v>
      </c>
      <c r="W37" s="9">
        <v>210732242570</v>
      </c>
      <c r="Y37" s="9">
        <v>540283984212</v>
      </c>
      <c r="AA37" s="21">
        <f>Y37/سهام!$AD$3</f>
        <v>2.3344253699651746E-3</v>
      </c>
    </row>
    <row r="38" spans="1:27" ht="21.75" customHeight="1">
      <c r="A38" s="99" t="s">
        <v>70</v>
      </c>
      <c r="B38" s="99"/>
      <c r="D38" s="100">
        <v>15185000</v>
      </c>
      <c r="E38" s="100"/>
      <c r="G38" s="9">
        <v>228468586928</v>
      </c>
      <c r="I38" s="9">
        <v>567021838311.5</v>
      </c>
      <c r="K38" s="9">
        <v>0</v>
      </c>
      <c r="M38" s="9">
        <v>0</v>
      </c>
      <c r="O38" s="9">
        <v>0</v>
      </c>
      <c r="Q38" s="9">
        <v>0</v>
      </c>
      <c r="S38" s="9">
        <v>15185000</v>
      </c>
      <c r="U38" s="9">
        <v>47050</v>
      </c>
      <c r="W38" s="9">
        <v>228468586928</v>
      </c>
      <c r="Y38" s="9">
        <v>712811005225</v>
      </c>
      <c r="AA38" s="21">
        <f>Y38/سهام!$AD$3</f>
        <v>3.0798693709467541E-3</v>
      </c>
    </row>
    <row r="39" spans="1:27" ht="21.75" customHeight="1">
      <c r="A39" s="99" t="s">
        <v>71</v>
      </c>
      <c r="B39" s="99"/>
      <c r="D39" s="100">
        <v>130571</v>
      </c>
      <c r="E39" s="100"/>
      <c r="G39" s="9">
        <v>99999758915</v>
      </c>
      <c r="I39" s="9">
        <v>315973965740</v>
      </c>
      <c r="K39" s="9">
        <v>0</v>
      </c>
      <c r="M39" s="9">
        <v>0</v>
      </c>
      <c r="O39" s="9">
        <v>0</v>
      </c>
      <c r="Q39" s="9">
        <v>0</v>
      </c>
      <c r="S39" s="9">
        <v>130571</v>
      </c>
      <c r="U39" s="9">
        <v>2799895</v>
      </c>
      <c r="W39" s="9">
        <v>99999758915</v>
      </c>
      <c r="Y39" s="9">
        <v>365585070040</v>
      </c>
      <c r="AA39" s="21">
        <f>Y39/سهام!$AD$3</f>
        <v>1.5795971883686203E-3</v>
      </c>
    </row>
    <row r="40" spans="1:27" ht="21.75" customHeight="1">
      <c r="A40" s="99" t="s">
        <v>72</v>
      </c>
      <c r="B40" s="99"/>
      <c r="D40" s="100">
        <v>10000</v>
      </c>
      <c r="E40" s="100"/>
      <c r="G40" s="9">
        <v>10000000000</v>
      </c>
      <c r="I40" s="9">
        <v>36973640000</v>
      </c>
      <c r="K40" s="9">
        <v>0</v>
      </c>
      <c r="M40" s="9">
        <v>0</v>
      </c>
      <c r="O40" s="9">
        <v>0</v>
      </c>
      <c r="Q40" s="9">
        <v>0</v>
      </c>
      <c r="S40" s="9">
        <v>10000</v>
      </c>
      <c r="U40" s="9">
        <v>4334413</v>
      </c>
      <c r="W40" s="9">
        <v>10000000000</v>
      </c>
      <c r="Y40" s="9">
        <v>43344130000</v>
      </c>
      <c r="AA40" s="21">
        <f>Y40/سهام!$AD$3</f>
        <v>1.8727861581653983E-4</v>
      </c>
    </row>
    <row r="41" spans="1:27" ht="21.75" customHeight="1">
      <c r="A41" s="99" t="s">
        <v>73</v>
      </c>
      <c r="B41" s="99"/>
      <c r="D41" s="100">
        <v>0</v>
      </c>
      <c r="E41" s="100"/>
      <c r="G41" s="9">
        <v>0</v>
      </c>
      <c r="I41" s="9">
        <v>0</v>
      </c>
      <c r="K41" s="9">
        <v>9650000</v>
      </c>
      <c r="M41" s="9">
        <v>219633515401</v>
      </c>
      <c r="O41" s="9">
        <v>0</v>
      </c>
      <c r="Q41" s="9">
        <v>0</v>
      </c>
      <c r="S41" s="9">
        <v>9650000</v>
      </c>
      <c r="U41" s="9">
        <v>23499</v>
      </c>
      <c r="W41" s="9">
        <v>219633515401</v>
      </c>
      <c r="Y41" s="9">
        <v>226243789695</v>
      </c>
      <c r="AA41" s="21">
        <f>Y41/سهام!$AD$3</f>
        <v>9.7754006762087358E-4</v>
      </c>
    </row>
    <row r="42" spans="1:27" ht="21.75" customHeight="1">
      <c r="A42" s="102" t="s">
        <v>74</v>
      </c>
      <c r="B42" s="102"/>
      <c r="D42" s="104">
        <v>0</v>
      </c>
      <c r="E42" s="104"/>
      <c r="G42" s="13">
        <v>0</v>
      </c>
      <c r="I42" s="13">
        <v>0</v>
      </c>
      <c r="K42" s="13">
        <v>5140000</v>
      </c>
      <c r="M42" s="13">
        <v>100228348595</v>
      </c>
      <c r="O42" s="13">
        <v>0</v>
      </c>
      <c r="Q42" s="13">
        <v>0</v>
      </c>
      <c r="S42" s="13">
        <v>5140000</v>
      </c>
      <c r="U42" s="9">
        <v>21509</v>
      </c>
      <c r="W42" s="13">
        <v>100228348595</v>
      </c>
      <c r="Y42" s="13">
        <v>110301980602</v>
      </c>
      <c r="AA42" s="22">
        <f>Y42/سهام!$AD$3</f>
        <v>4.7658592406781231E-4</v>
      </c>
    </row>
    <row r="43" spans="1:27" ht="21.75" customHeight="1" thickBot="1">
      <c r="A43" s="101" t="s">
        <v>31</v>
      </c>
      <c r="B43" s="101"/>
      <c r="D43" s="103">
        <f>SUM(D9:E42)</f>
        <v>337221590</v>
      </c>
      <c r="E43" s="103"/>
      <c r="G43" s="16">
        <f>SUM(G9:G42)</f>
        <v>13046474514622</v>
      </c>
      <c r="I43" s="16">
        <f>SUM(I9:I42)</f>
        <v>16981826068956.984</v>
      </c>
      <c r="K43" s="16">
        <v>38960000</v>
      </c>
      <c r="M43" s="16">
        <v>1301009215792</v>
      </c>
      <c r="O43" s="16">
        <v>-1900000</v>
      </c>
      <c r="Q43" s="16">
        <v>68489111900</v>
      </c>
      <c r="S43" s="16">
        <f>SUM(S9:S42)</f>
        <v>374281590</v>
      </c>
      <c r="U43" s="79"/>
      <c r="W43" s="16">
        <f>SUM(W9:W42)</f>
        <v>14320114335142</v>
      </c>
      <c r="Y43" s="16">
        <f>SUM(Y9:Y42)</f>
        <v>20558152246571.301</v>
      </c>
      <c r="AA43" s="24">
        <f>Y43/سهام!$AD$3</f>
        <v>8.8826383099246925E-2</v>
      </c>
    </row>
    <row r="44" spans="1:27" ht="13.5" thickTop="1"/>
    <row r="46" spans="1:27">
      <c r="I46" s="26"/>
    </row>
    <row r="47" spans="1:27">
      <c r="W47" s="26"/>
    </row>
  </sheetData>
  <mergeCells count="81">
    <mergeCell ref="A43:B43"/>
    <mergeCell ref="D43:E43"/>
    <mergeCell ref="A40:B40"/>
    <mergeCell ref="D40:E40"/>
    <mergeCell ref="A41:B41"/>
    <mergeCell ref="D41:E41"/>
    <mergeCell ref="A42:B42"/>
    <mergeCell ref="D42:E42"/>
    <mergeCell ref="A37:B37"/>
    <mergeCell ref="D37:E37"/>
    <mergeCell ref="A38:B38"/>
    <mergeCell ref="D38:E38"/>
    <mergeCell ref="A39:B39"/>
    <mergeCell ref="D39:E39"/>
    <mergeCell ref="A34:B34"/>
    <mergeCell ref="D34:E34"/>
    <mergeCell ref="A35:B35"/>
    <mergeCell ref="D35:E35"/>
    <mergeCell ref="A36:B36"/>
    <mergeCell ref="D36:E36"/>
    <mergeCell ref="A31:B31"/>
    <mergeCell ref="D31:E31"/>
    <mergeCell ref="A32:B32"/>
    <mergeCell ref="D32:E32"/>
    <mergeCell ref="A33:B33"/>
    <mergeCell ref="D33:E33"/>
    <mergeCell ref="A28:B28"/>
    <mergeCell ref="D28:E28"/>
    <mergeCell ref="A29:B29"/>
    <mergeCell ref="D29:E29"/>
    <mergeCell ref="A30:B30"/>
    <mergeCell ref="D30:E30"/>
    <mergeCell ref="A25:B25"/>
    <mergeCell ref="D25:E25"/>
    <mergeCell ref="A26:B26"/>
    <mergeCell ref="D26:E26"/>
    <mergeCell ref="A27:B27"/>
    <mergeCell ref="D27:E27"/>
    <mergeCell ref="A22:B22"/>
    <mergeCell ref="D22:E22"/>
    <mergeCell ref="A23:B23"/>
    <mergeCell ref="D23:E23"/>
    <mergeCell ref="A24:B24"/>
    <mergeCell ref="D24:E24"/>
    <mergeCell ref="A19:B19"/>
    <mergeCell ref="D19:E19"/>
    <mergeCell ref="A20:B20"/>
    <mergeCell ref="D20:E20"/>
    <mergeCell ref="A21:B21"/>
    <mergeCell ref="D21:E21"/>
    <mergeCell ref="A16:B16"/>
    <mergeCell ref="D16:E16"/>
    <mergeCell ref="A17:B17"/>
    <mergeCell ref="D17:E17"/>
    <mergeCell ref="A18:B18"/>
    <mergeCell ref="D18:E18"/>
    <mergeCell ref="A13:B13"/>
    <mergeCell ref="D13:E13"/>
    <mergeCell ref="A14:B14"/>
    <mergeCell ref="D14:E14"/>
    <mergeCell ref="A15:B15"/>
    <mergeCell ref="D15:E15"/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9" scale="5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51"/>
  <sheetViews>
    <sheetView rightToLeft="1" view="pageBreakPreview" topLeftCell="G1" zoomScale="80" zoomScaleNormal="100" zoomScaleSheetLayoutView="80" workbookViewId="0">
      <selection activeCell="Z13" sqref="Z13"/>
    </sheetView>
  </sheetViews>
  <sheetFormatPr defaultRowHeight="12.75"/>
  <cols>
    <col min="1" max="1" width="6.42578125" bestFit="1" customWidth="1"/>
    <col min="2" max="2" width="19.7109375" customWidth="1"/>
    <col min="3" max="3" width="1.28515625" customWidth="1"/>
    <col min="4" max="4" width="13.42578125" customWidth="1"/>
    <col min="5" max="5" width="1.28515625" customWidth="1"/>
    <col min="6" max="6" width="16.85546875" customWidth="1"/>
    <col min="7" max="7" width="1.28515625" customWidth="1"/>
    <col min="8" max="8" width="15.42578125" customWidth="1"/>
    <col min="9" max="9" width="1.28515625" customWidth="1"/>
    <col min="10" max="10" width="12.85546875" customWidth="1"/>
    <col min="11" max="11" width="1.28515625" customWidth="1"/>
    <col min="12" max="12" width="11" customWidth="1"/>
    <col min="13" max="13" width="1.28515625" customWidth="1"/>
    <col min="14" max="14" width="10" customWidth="1"/>
    <col min="15" max="15" width="1.28515625" customWidth="1"/>
    <col min="16" max="16" width="11" customWidth="1"/>
    <col min="17" max="17" width="1.28515625" customWidth="1"/>
    <col min="18" max="18" width="18.5703125" customWidth="1"/>
    <col min="19" max="19" width="1.28515625" customWidth="1"/>
    <col min="20" max="20" width="18.85546875" customWidth="1"/>
    <col min="21" max="21" width="1.28515625" customWidth="1"/>
    <col min="22" max="22" width="11" customWidth="1"/>
    <col min="23" max="23" width="1.28515625" customWidth="1"/>
    <col min="24" max="24" width="18.7109375" bestFit="1" customWidth="1"/>
    <col min="25" max="25" width="1.28515625" customWidth="1"/>
    <col min="26" max="26" width="11" customWidth="1"/>
    <col min="27" max="27" width="1.28515625" customWidth="1"/>
    <col min="28" max="28" width="17.85546875" customWidth="1"/>
    <col min="29" max="29" width="1.28515625" customWidth="1"/>
    <col min="30" max="30" width="11" customWidth="1"/>
    <col min="31" max="31" width="1.28515625" customWidth="1"/>
    <col min="32" max="32" width="11.7109375" customWidth="1"/>
    <col min="33" max="33" width="1.28515625" customWidth="1"/>
    <col min="34" max="34" width="18.7109375" bestFit="1" customWidth="1"/>
    <col min="35" max="35" width="1.28515625" customWidth="1"/>
    <col min="36" max="36" width="18.7109375" bestFit="1" customWidth="1"/>
    <col min="37" max="37" width="1.28515625" customWidth="1"/>
    <col min="38" max="38" width="12.140625" customWidth="1"/>
    <col min="39" max="39" width="0.28515625" customWidth="1"/>
  </cols>
  <sheetData>
    <row r="1" spans="1:38" ht="29.1" customHeight="1">
      <c r="A1" s="93" t="s">
        <v>354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</row>
    <row r="2" spans="1:38" ht="21.75" customHeight="1">
      <c r="A2" s="93" t="s">
        <v>1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</row>
    <row r="3" spans="1:38" ht="21.75" customHeight="1">
      <c r="A3" s="93" t="s">
        <v>2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</row>
    <row r="4" spans="1:38" ht="14.45" customHeight="1"/>
    <row r="5" spans="1:38" ht="40.15" customHeight="1">
      <c r="A5" s="1" t="s">
        <v>75</v>
      </c>
      <c r="B5" s="94" t="s">
        <v>76</v>
      </c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</row>
    <row r="6" spans="1:38" ht="22.9" customHeight="1">
      <c r="A6" s="95" t="s">
        <v>77</v>
      </c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 t="s">
        <v>5</v>
      </c>
      <c r="Q6" s="95"/>
      <c r="R6" s="95"/>
      <c r="S6" s="95"/>
      <c r="T6" s="95"/>
      <c r="V6" s="95" t="s">
        <v>6</v>
      </c>
      <c r="W6" s="95"/>
      <c r="X6" s="95"/>
      <c r="Y6" s="95"/>
      <c r="Z6" s="95"/>
      <c r="AA6" s="95"/>
      <c r="AB6" s="95"/>
      <c r="AD6" s="95" t="s">
        <v>7</v>
      </c>
      <c r="AE6" s="95"/>
      <c r="AF6" s="95"/>
      <c r="AG6" s="95"/>
      <c r="AH6" s="95"/>
      <c r="AI6" s="95"/>
      <c r="AJ6" s="95"/>
      <c r="AK6" s="95"/>
      <c r="AL6" s="95"/>
    </row>
    <row r="7" spans="1:38" ht="14.4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96" t="s">
        <v>8</v>
      </c>
      <c r="W7" s="96"/>
      <c r="X7" s="96"/>
      <c r="Y7" s="3"/>
      <c r="Z7" s="96" t="s">
        <v>9</v>
      </c>
      <c r="AA7" s="96"/>
      <c r="AB7" s="96"/>
      <c r="AD7" s="3"/>
      <c r="AE7" s="3"/>
      <c r="AF7" s="3"/>
      <c r="AG7" s="3"/>
      <c r="AH7" s="3"/>
      <c r="AI7" s="3"/>
      <c r="AJ7" s="3"/>
      <c r="AK7" s="3"/>
      <c r="AL7" s="3"/>
    </row>
    <row r="8" spans="1:38" s="46" customFormat="1" ht="49.15" customHeight="1">
      <c r="A8" s="105" t="s">
        <v>78</v>
      </c>
      <c r="B8" s="105"/>
      <c r="D8" s="17" t="s">
        <v>79</v>
      </c>
      <c r="F8" s="17" t="s">
        <v>80</v>
      </c>
      <c r="H8" s="17" t="s">
        <v>81</v>
      </c>
      <c r="J8" s="17" t="s">
        <v>82</v>
      </c>
      <c r="L8" s="17" t="s">
        <v>83</v>
      </c>
      <c r="N8" s="17" t="s">
        <v>33</v>
      </c>
      <c r="P8" s="17" t="s">
        <v>11</v>
      </c>
      <c r="R8" s="17" t="s">
        <v>12</v>
      </c>
      <c r="T8" s="17" t="s">
        <v>13</v>
      </c>
      <c r="V8" s="18" t="s">
        <v>11</v>
      </c>
      <c r="W8" s="47"/>
      <c r="X8" s="18" t="s">
        <v>12</v>
      </c>
      <c r="Z8" s="18" t="s">
        <v>11</v>
      </c>
      <c r="AA8" s="47"/>
      <c r="AB8" s="18" t="s">
        <v>14</v>
      </c>
      <c r="AD8" s="17" t="s">
        <v>11</v>
      </c>
      <c r="AF8" s="17" t="s">
        <v>15</v>
      </c>
      <c r="AH8" s="17" t="s">
        <v>12</v>
      </c>
      <c r="AJ8" s="17" t="s">
        <v>13</v>
      </c>
      <c r="AL8" s="48" t="s">
        <v>16</v>
      </c>
    </row>
    <row r="9" spans="1:38" ht="21.75" customHeight="1">
      <c r="A9" s="97" t="s">
        <v>84</v>
      </c>
      <c r="B9" s="97"/>
      <c r="D9" s="49" t="s">
        <v>85</v>
      </c>
      <c r="E9" s="50"/>
      <c r="F9" s="49" t="s">
        <v>85</v>
      </c>
      <c r="H9" s="5" t="s">
        <v>86</v>
      </c>
      <c r="J9" s="5" t="s">
        <v>87</v>
      </c>
      <c r="L9" s="7">
        <v>23</v>
      </c>
      <c r="N9" s="7">
        <v>23</v>
      </c>
      <c r="P9" s="6">
        <v>2000000</v>
      </c>
      <c r="R9" s="6">
        <v>9718594172400</v>
      </c>
      <c r="T9" s="6">
        <v>9699820527950</v>
      </c>
      <c r="V9" s="6">
        <v>0</v>
      </c>
      <c r="X9" s="6">
        <v>0</v>
      </c>
      <c r="Z9" s="6">
        <v>0</v>
      </c>
      <c r="AB9" s="6">
        <v>0</v>
      </c>
      <c r="AD9" s="6">
        <v>2000000</v>
      </c>
      <c r="AF9" s="6">
        <v>5118899</v>
      </c>
      <c r="AH9" s="6">
        <v>9718594172400</v>
      </c>
      <c r="AJ9" s="6">
        <v>10230376494398</v>
      </c>
      <c r="AL9" s="21">
        <f>AJ9/سهام!$AD$3</f>
        <v>4.4202773227953185E-2</v>
      </c>
    </row>
    <row r="10" spans="1:38" ht="21.75" customHeight="1">
      <c r="A10" s="99" t="s">
        <v>88</v>
      </c>
      <c r="B10" s="99"/>
      <c r="D10" s="51" t="s">
        <v>85</v>
      </c>
      <c r="E10" s="50"/>
      <c r="F10" s="51" t="s">
        <v>85</v>
      </c>
      <c r="H10" s="8" t="s">
        <v>89</v>
      </c>
      <c r="J10" s="8" t="s">
        <v>90</v>
      </c>
      <c r="L10" s="10">
        <v>24.16</v>
      </c>
      <c r="N10" s="10">
        <v>24.16</v>
      </c>
      <c r="P10" s="9">
        <v>766100</v>
      </c>
      <c r="R10" s="9">
        <v>3001257612300</v>
      </c>
      <c r="T10" s="9">
        <v>3983679628828</v>
      </c>
      <c r="V10" s="9">
        <v>0</v>
      </c>
      <c r="X10" s="9">
        <v>0</v>
      </c>
      <c r="Z10" s="9">
        <v>0</v>
      </c>
      <c r="AB10" s="9">
        <v>0</v>
      </c>
      <c r="AD10" s="9">
        <v>766100</v>
      </c>
      <c r="AF10" s="9">
        <v>5280326</v>
      </c>
      <c r="AH10" s="9">
        <v>3001257612300</v>
      </c>
      <c r="AJ10" s="9">
        <v>4042325513646</v>
      </c>
      <c r="AL10" s="21">
        <f>AJ10/سهام!$AD$3</f>
        <v>1.7465828172707729E-2</v>
      </c>
    </row>
    <row r="11" spans="1:38" ht="21.75" customHeight="1">
      <c r="A11" s="99" t="s">
        <v>91</v>
      </c>
      <c r="B11" s="99"/>
      <c r="D11" s="51" t="s">
        <v>85</v>
      </c>
      <c r="E11" s="50"/>
      <c r="F11" s="51" t="s">
        <v>85</v>
      </c>
      <c r="H11" s="8" t="s">
        <v>92</v>
      </c>
      <c r="J11" s="8" t="s">
        <v>93</v>
      </c>
      <c r="L11" s="10">
        <v>23</v>
      </c>
      <c r="N11" s="10">
        <v>23</v>
      </c>
      <c r="P11" s="9">
        <v>1000000</v>
      </c>
      <c r="R11" s="9">
        <v>1000000000000</v>
      </c>
      <c r="T11" s="9">
        <v>899510625000</v>
      </c>
      <c r="V11" s="9">
        <v>0</v>
      </c>
      <c r="X11" s="9">
        <v>0</v>
      </c>
      <c r="Z11" s="9">
        <v>0</v>
      </c>
      <c r="AB11" s="9">
        <v>0</v>
      </c>
      <c r="AD11" s="9">
        <v>1000000</v>
      </c>
      <c r="AF11" s="9">
        <v>1000000</v>
      </c>
      <c r="AH11" s="9">
        <v>1000000000000</v>
      </c>
      <c r="AJ11" s="9">
        <v>999456250000</v>
      </c>
      <c r="AL11" s="21">
        <f>AJ11/سهام!$AD$3</f>
        <v>4.3183882816240533E-3</v>
      </c>
    </row>
    <row r="12" spans="1:38" ht="21.75" customHeight="1">
      <c r="A12" s="99" t="s">
        <v>94</v>
      </c>
      <c r="B12" s="99"/>
      <c r="D12" s="51" t="s">
        <v>85</v>
      </c>
      <c r="E12" s="50"/>
      <c r="F12" s="51" t="s">
        <v>85</v>
      </c>
      <c r="H12" s="8" t="s">
        <v>95</v>
      </c>
      <c r="J12" s="8" t="s">
        <v>96</v>
      </c>
      <c r="L12" s="10">
        <v>23</v>
      </c>
      <c r="N12" s="10">
        <v>23</v>
      </c>
      <c r="P12" s="9">
        <v>7100000</v>
      </c>
      <c r="R12" s="9">
        <v>6926607870750</v>
      </c>
      <c r="T12" s="9">
        <v>6386525437500</v>
      </c>
      <c r="V12" s="9">
        <v>0</v>
      </c>
      <c r="X12" s="9">
        <v>0</v>
      </c>
      <c r="Z12" s="9">
        <v>7100000</v>
      </c>
      <c r="AB12" s="9">
        <v>7099940000000</v>
      </c>
      <c r="AD12" s="9">
        <v>0</v>
      </c>
      <c r="AF12" s="9">
        <v>0</v>
      </c>
      <c r="AH12" s="9">
        <v>0</v>
      </c>
      <c r="AJ12" s="9">
        <v>0</v>
      </c>
      <c r="AL12" s="21">
        <f>AJ12/سهام!$AD$3</f>
        <v>0</v>
      </c>
    </row>
    <row r="13" spans="1:38" ht="21.75" customHeight="1">
      <c r="A13" s="99" t="s">
        <v>97</v>
      </c>
      <c r="B13" s="99"/>
      <c r="D13" s="51" t="s">
        <v>85</v>
      </c>
      <c r="E13" s="50"/>
      <c r="F13" s="51" t="s">
        <v>85</v>
      </c>
      <c r="H13" s="8" t="s">
        <v>98</v>
      </c>
      <c r="J13" s="8" t="s">
        <v>99</v>
      </c>
      <c r="L13" s="10">
        <v>2</v>
      </c>
      <c r="N13" s="10">
        <v>2</v>
      </c>
      <c r="P13" s="9">
        <v>1800000</v>
      </c>
      <c r="R13" s="9">
        <v>1755984000000</v>
      </c>
      <c r="T13" s="9">
        <v>1799021250000</v>
      </c>
      <c r="V13" s="9">
        <v>0</v>
      </c>
      <c r="X13" s="9">
        <v>0</v>
      </c>
      <c r="Z13" s="9">
        <v>1800000</v>
      </c>
      <c r="AB13" s="9">
        <v>1799940000000</v>
      </c>
      <c r="AD13" s="9">
        <v>0</v>
      </c>
      <c r="AF13" s="9">
        <v>0</v>
      </c>
      <c r="AH13" s="9">
        <v>0</v>
      </c>
      <c r="AJ13" s="9">
        <v>0</v>
      </c>
      <c r="AL13" s="21">
        <f>AJ13/سهام!$AD$3</f>
        <v>0</v>
      </c>
    </row>
    <row r="14" spans="1:38" ht="21.75" customHeight="1">
      <c r="A14" s="99" t="s">
        <v>100</v>
      </c>
      <c r="B14" s="99"/>
      <c r="D14" s="51" t="s">
        <v>85</v>
      </c>
      <c r="E14" s="50"/>
      <c r="F14" s="51" t="s">
        <v>85</v>
      </c>
      <c r="H14" s="8" t="s">
        <v>101</v>
      </c>
      <c r="J14" s="8" t="s">
        <v>102</v>
      </c>
      <c r="L14" s="10">
        <v>0</v>
      </c>
      <c r="N14" s="10">
        <v>0</v>
      </c>
      <c r="P14" s="9">
        <v>50614</v>
      </c>
      <c r="R14" s="9">
        <v>27267185070</v>
      </c>
      <c r="T14" s="9">
        <v>40212911809</v>
      </c>
      <c r="V14" s="9">
        <v>0</v>
      </c>
      <c r="X14" s="9">
        <v>0</v>
      </c>
      <c r="Z14" s="9">
        <v>0</v>
      </c>
      <c r="AB14" s="9">
        <v>0</v>
      </c>
      <c r="AD14" s="9">
        <v>50614</v>
      </c>
      <c r="AF14" s="9">
        <v>910000</v>
      </c>
      <c r="AH14" s="9">
        <v>27267185070</v>
      </c>
      <c r="AJ14" s="9">
        <v>46033695560</v>
      </c>
      <c r="AL14" s="21">
        <f>AJ14/سهام!$AD$3</f>
        <v>1.9889952308182896E-4</v>
      </c>
    </row>
    <row r="15" spans="1:38" ht="21.75" customHeight="1">
      <c r="A15" s="99" t="s">
        <v>103</v>
      </c>
      <c r="B15" s="99"/>
      <c r="D15" s="51" t="s">
        <v>85</v>
      </c>
      <c r="E15" s="50"/>
      <c r="F15" s="51" t="s">
        <v>85</v>
      </c>
      <c r="H15" s="8" t="s">
        <v>104</v>
      </c>
      <c r="J15" s="8" t="s">
        <v>105</v>
      </c>
      <c r="L15" s="10">
        <v>23</v>
      </c>
      <c r="N15" s="10">
        <v>23</v>
      </c>
      <c r="P15" s="9">
        <v>5000</v>
      </c>
      <c r="R15" s="9">
        <v>4500815625</v>
      </c>
      <c r="T15" s="9">
        <v>4271551080</v>
      </c>
      <c r="V15" s="9">
        <v>0</v>
      </c>
      <c r="X15" s="9">
        <v>0</v>
      </c>
      <c r="Z15" s="9">
        <v>0</v>
      </c>
      <c r="AB15" s="9">
        <v>0</v>
      </c>
      <c r="AD15" s="9">
        <v>5000</v>
      </c>
      <c r="AF15" s="9">
        <v>949750</v>
      </c>
      <c r="AH15" s="9">
        <v>4500815625</v>
      </c>
      <c r="AJ15" s="9">
        <v>4746167867</v>
      </c>
      <c r="AL15" s="21">
        <f>AJ15/سهام!$AD$3</f>
        <v>2.0506946351552084E-5</v>
      </c>
    </row>
    <row r="16" spans="1:38" ht="21.75" customHeight="1">
      <c r="A16" s="99" t="s">
        <v>106</v>
      </c>
      <c r="B16" s="99"/>
      <c r="D16" s="51" t="s">
        <v>85</v>
      </c>
      <c r="E16" s="50"/>
      <c r="F16" s="51" t="s">
        <v>85</v>
      </c>
      <c r="H16" s="8" t="s">
        <v>107</v>
      </c>
      <c r="J16" s="8" t="s">
        <v>108</v>
      </c>
      <c r="L16" s="10">
        <v>18</v>
      </c>
      <c r="N16" s="10">
        <v>18</v>
      </c>
      <c r="P16" s="9">
        <v>225000</v>
      </c>
      <c r="R16" s="9">
        <v>169126661999</v>
      </c>
      <c r="T16" s="9">
        <v>171248158154</v>
      </c>
      <c r="V16" s="9">
        <v>0</v>
      </c>
      <c r="X16" s="9">
        <v>0</v>
      </c>
      <c r="Z16" s="9">
        <v>0</v>
      </c>
      <c r="AB16" s="9">
        <v>0</v>
      </c>
      <c r="AD16" s="9">
        <v>225000</v>
      </c>
      <c r="AF16" s="9">
        <v>851000</v>
      </c>
      <c r="AH16" s="9">
        <v>169126661999</v>
      </c>
      <c r="AJ16" s="9">
        <v>191370885468</v>
      </c>
      <c r="AL16" s="21">
        <f>AJ16/سهام!$AD$3</f>
        <v>8.2686339622072501E-4</v>
      </c>
    </row>
    <row r="17" spans="1:38" ht="21.75" customHeight="1">
      <c r="A17" s="99" t="s">
        <v>109</v>
      </c>
      <c r="B17" s="99"/>
      <c r="D17" s="51" t="s">
        <v>85</v>
      </c>
      <c r="E17" s="50"/>
      <c r="F17" s="51" t="s">
        <v>85</v>
      </c>
      <c r="H17" s="8" t="s">
        <v>110</v>
      </c>
      <c r="J17" s="8" t="s">
        <v>111</v>
      </c>
      <c r="L17" s="10">
        <v>23</v>
      </c>
      <c r="N17" s="10">
        <v>23</v>
      </c>
      <c r="P17" s="9">
        <v>1579612</v>
      </c>
      <c r="R17" s="9">
        <v>1499999555200</v>
      </c>
      <c r="T17" s="9">
        <v>1302603911188</v>
      </c>
      <c r="V17" s="9">
        <v>0</v>
      </c>
      <c r="X17" s="9">
        <v>0</v>
      </c>
      <c r="Z17" s="9">
        <v>0</v>
      </c>
      <c r="AB17" s="9">
        <v>0</v>
      </c>
      <c r="AD17" s="9">
        <v>1579612</v>
      </c>
      <c r="AF17" s="9">
        <v>828594</v>
      </c>
      <c r="AH17" s="9">
        <v>1499999555200</v>
      </c>
      <c r="AJ17" s="9">
        <v>1308145334520</v>
      </c>
      <c r="AL17" s="21">
        <f>AJ17/سهام!$AD$3</f>
        <v>5.6521528413598348E-3</v>
      </c>
    </row>
    <row r="18" spans="1:38" ht="21.75" customHeight="1">
      <c r="A18" s="99" t="s">
        <v>112</v>
      </c>
      <c r="B18" s="99"/>
      <c r="D18" s="51" t="s">
        <v>85</v>
      </c>
      <c r="E18" s="50"/>
      <c r="F18" s="51" t="s">
        <v>85</v>
      </c>
      <c r="H18" s="8" t="s">
        <v>113</v>
      </c>
      <c r="J18" s="8" t="s">
        <v>114</v>
      </c>
      <c r="L18" s="10">
        <v>23</v>
      </c>
      <c r="N18" s="10">
        <v>23</v>
      </c>
      <c r="P18" s="9">
        <v>347720</v>
      </c>
      <c r="R18" s="9">
        <v>318223572190</v>
      </c>
      <c r="T18" s="9">
        <v>300470026736</v>
      </c>
      <c r="V18" s="9">
        <v>0</v>
      </c>
      <c r="X18" s="9">
        <v>0</v>
      </c>
      <c r="Z18" s="9">
        <v>0</v>
      </c>
      <c r="AB18" s="9">
        <v>0</v>
      </c>
      <c r="AD18" s="9">
        <v>347720</v>
      </c>
      <c r="AF18" s="9">
        <v>868923</v>
      </c>
      <c r="AH18" s="9">
        <v>318223572190</v>
      </c>
      <c r="AJ18" s="9">
        <v>301977615898</v>
      </c>
      <c r="AL18" s="21">
        <f>AJ18/سهام!$AD$3</f>
        <v>1.3047660643541851E-3</v>
      </c>
    </row>
    <row r="19" spans="1:38" ht="21.75" customHeight="1">
      <c r="A19" s="99" t="s">
        <v>115</v>
      </c>
      <c r="B19" s="99"/>
      <c r="D19" s="51" t="s">
        <v>85</v>
      </c>
      <c r="E19" s="50"/>
      <c r="F19" s="51" t="s">
        <v>85</v>
      </c>
      <c r="H19" s="8" t="s">
        <v>116</v>
      </c>
      <c r="J19" s="8" t="s">
        <v>117</v>
      </c>
      <c r="L19" s="10">
        <v>23</v>
      </c>
      <c r="N19" s="10">
        <v>23</v>
      </c>
      <c r="P19" s="9">
        <v>5000</v>
      </c>
      <c r="R19" s="9">
        <v>4221597081</v>
      </c>
      <c r="T19" s="9">
        <v>3670318178</v>
      </c>
      <c r="V19" s="9">
        <v>0</v>
      </c>
      <c r="X19" s="9">
        <v>0</v>
      </c>
      <c r="Z19" s="9">
        <v>0</v>
      </c>
      <c r="AB19" s="9">
        <v>0</v>
      </c>
      <c r="AD19" s="9">
        <v>5000</v>
      </c>
      <c r="AF19" s="9">
        <v>832210</v>
      </c>
      <c r="AH19" s="9">
        <v>4221597081</v>
      </c>
      <c r="AJ19" s="9">
        <v>4158787429</v>
      </c>
      <c r="AL19" s="21">
        <f>AJ19/سهام!$AD$3</f>
        <v>1.7969029558981721E-5</v>
      </c>
    </row>
    <row r="20" spans="1:38" ht="21.75" customHeight="1">
      <c r="A20" s="99" t="s">
        <v>118</v>
      </c>
      <c r="B20" s="99"/>
      <c r="D20" s="51" t="s">
        <v>85</v>
      </c>
      <c r="E20" s="50"/>
      <c r="F20" s="51" t="s">
        <v>85</v>
      </c>
      <c r="H20" s="8" t="s">
        <v>119</v>
      </c>
      <c r="J20" s="8" t="s">
        <v>120</v>
      </c>
      <c r="L20" s="10">
        <v>23</v>
      </c>
      <c r="N20" s="10">
        <v>23</v>
      </c>
      <c r="P20" s="9">
        <v>583960</v>
      </c>
      <c r="R20" s="9">
        <v>553010120000</v>
      </c>
      <c r="T20" s="9">
        <v>440498319128</v>
      </c>
      <c r="V20" s="9">
        <v>0</v>
      </c>
      <c r="X20" s="9">
        <v>0</v>
      </c>
      <c r="Z20" s="9">
        <v>0</v>
      </c>
      <c r="AB20" s="9">
        <v>0</v>
      </c>
      <c r="AD20" s="9">
        <v>583960</v>
      </c>
      <c r="AF20" s="9">
        <v>777375</v>
      </c>
      <c r="AH20" s="9">
        <v>553010120000</v>
      </c>
      <c r="AJ20" s="9">
        <v>453709066476</v>
      </c>
      <c r="AL20" s="21">
        <f>AJ20/سهام!$AD$3</f>
        <v>1.9603578605232063E-3</v>
      </c>
    </row>
    <row r="21" spans="1:38" ht="21.75" customHeight="1">
      <c r="A21" s="99" t="s">
        <v>121</v>
      </c>
      <c r="B21" s="99"/>
      <c r="D21" s="51" t="s">
        <v>85</v>
      </c>
      <c r="E21" s="50"/>
      <c r="F21" s="51" t="s">
        <v>85</v>
      </c>
      <c r="H21" s="8" t="s">
        <v>122</v>
      </c>
      <c r="J21" s="8" t="s">
        <v>123</v>
      </c>
      <c r="L21" s="10">
        <v>23</v>
      </c>
      <c r="N21" s="10">
        <v>23</v>
      </c>
      <c r="P21" s="9">
        <v>123150</v>
      </c>
      <c r="R21" s="9">
        <v>117004815000</v>
      </c>
      <c r="T21" s="9">
        <v>98661516363</v>
      </c>
      <c r="V21" s="9">
        <v>0</v>
      </c>
      <c r="X21" s="9">
        <v>0</v>
      </c>
      <c r="Z21" s="9">
        <v>0</v>
      </c>
      <c r="AB21" s="9">
        <v>0</v>
      </c>
      <c r="AD21" s="9">
        <v>123150</v>
      </c>
      <c r="AF21" s="9">
        <v>801585</v>
      </c>
      <c r="AH21" s="9">
        <v>117004815000</v>
      </c>
      <c r="AJ21" s="9">
        <v>98661516363</v>
      </c>
      <c r="AL21" s="21">
        <f>AJ21/سهام!$AD$3</f>
        <v>4.2629053158578875E-4</v>
      </c>
    </row>
    <row r="22" spans="1:38" ht="21.75" customHeight="1">
      <c r="A22" s="99" t="s">
        <v>124</v>
      </c>
      <c r="B22" s="99"/>
      <c r="D22" s="51" t="s">
        <v>85</v>
      </c>
      <c r="E22" s="50"/>
      <c r="F22" s="51" t="s">
        <v>85</v>
      </c>
      <c r="H22" s="8" t="s">
        <v>122</v>
      </c>
      <c r="J22" s="8" t="s">
        <v>125</v>
      </c>
      <c r="L22" s="10">
        <v>23</v>
      </c>
      <c r="N22" s="10">
        <v>23</v>
      </c>
      <c r="P22" s="9">
        <v>108332</v>
      </c>
      <c r="R22" s="9">
        <v>100000185880</v>
      </c>
      <c r="T22" s="9">
        <v>76192859313</v>
      </c>
      <c r="V22" s="9">
        <v>0</v>
      </c>
      <c r="X22" s="9">
        <v>0</v>
      </c>
      <c r="Z22" s="9">
        <v>0</v>
      </c>
      <c r="AB22" s="9">
        <v>0</v>
      </c>
      <c r="AD22" s="9">
        <v>108332</v>
      </c>
      <c r="AF22" s="9">
        <v>730188</v>
      </c>
      <c r="AH22" s="9">
        <v>100000185880</v>
      </c>
      <c r="AJ22" s="9">
        <v>79059714308</v>
      </c>
      <c r="AL22" s="21">
        <f>AJ22/سهام!$AD$3</f>
        <v>3.4159628679715867E-4</v>
      </c>
    </row>
    <row r="23" spans="1:38" ht="21.75" customHeight="1">
      <c r="A23" s="99" t="s">
        <v>126</v>
      </c>
      <c r="B23" s="99"/>
      <c r="D23" s="51" t="s">
        <v>85</v>
      </c>
      <c r="E23" s="50"/>
      <c r="F23" s="51" t="s">
        <v>85</v>
      </c>
      <c r="H23" s="8" t="s">
        <v>122</v>
      </c>
      <c r="J23" s="8" t="s">
        <v>127</v>
      </c>
      <c r="L23" s="10">
        <v>23</v>
      </c>
      <c r="N23" s="10">
        <v>23</v>
      </c>
      <c r="P23" s="9">
        <v>357833</v>
      </c>
      <c r="R23" s="9">
        <v>276769512180</v>
      </c>
      <c r="T23" s="9">
        <v>262826692770</v>
      </c>
      <c r="V23" s="9">
        <v>0</v>
      </c>
      <c r="X23" s="9">
        <v>0</v>
      </c>
      <c r="Z23" s="9">
        <v>0</v>
      </c>
      <c r="AB23" s="9">
        <v>0</v>
      </c>
      <c r="AD23" s="9">
        <v>357833</v>
      </c>
      <c r="AF23" s="9">
        <v>726219</v>
      </c>
      <c r="AH23" s="9">
        <v>276769512180</v>
      </c>
      <c r="AJ23" s="9">
        <v>259723821766</v>
      </c>
      <c r="AL23" s="21">
        <f>AJ23/سهام!$AD$3</f>
        <v>1.1221985038093549E-3</v>
      </c>
    </row>
    <row r="24" spans="1:38" ht="21.75" customHeight="1">
      <c r="A24" s="99" t="s">
        <v>128</v>
      </c>
      <c r="B24" s="99"/>
      <c r="D24" s="51" t="s">
        <v>85</v>
      </c>
      <c r="E24" s="50"/>
      <c r="F24" s="51" t="s">
        <v>85</v>
      </c>
      <c r="H24" s="8" t="s">
        <v>129</v>
      </c>
      <c r="J24" s="8" t="s">
        <v>130</v>
      </c>
      <c r="L24" s="10">
        <v>23</v>
      </c>
      <c r="N24" s="10">
        <v>23</v>
      </c>
      <c r="P24" s="9">
        <v>862970</v>
      </c>
      <c r="R24" s="9">
        <v>820061497495</v>
      </c>
      <c r="T24" s="9">
        <v>643511817082</v>
      </c>
      <c r="V24" s="9">
        <v>0</v>
      </c>
      <c r="X24" s="9">
        <v>0</v>
      </c>
      <c r="Z24" s="9">
        <v>0</v>
      </c>
      <c r="AB24" s="9">
        <v>0</v>
      </c>
      <c r="AD24" s="9">
        <v>862970</v>
      </c>
      <c r="AF24" s="9">
        <v>748800</v>
      </c>
      <c r="AH24" s="9">
        <v>820061497495</v>
      </c>
      <c r="AJ24" s="9">
        <v>645840569134</v>
      </c>
      <c r="AL24" s="21">
        <f>AJ24/سهام!$AD$3</f>
        <v>2.7905076840989036E-3</v>
      </c>
    </row>
    <row r="25" spans="1:38" ht="21.75" customHeight="1">
      <c r="A25" s="99" t="s">
        <v>131</v>
      </c>
      <c r="B25" s="99"/>
      <c r="D25" s="51" t="s">
        <v>85</v>
      </c>
      <c r="E25" s="50"/>
      <c r="F25" s="51" t="s">
        <v>85</v>
      </c>
      <c r="H25" s="8" t="s">
        <v>132</v>
      </c>
      <c r="J25" s="8" t="s">
        <v>133</v>
      </c>
      <c r="L25" s="10">
        <v>23</v>
      </c>
      <c r="N25" s="10">
        <v>23</v>
      </c>
      <c r="P25" s="9">
        <v>1575465</v>
      </c>
      <c r="R25" s="9">
        <v>1500000226500</v>
      </c>
      <c r="T25" s="9">
        <v>1211434374726</v>
      </c>
      <c r="V25" s="9">
        <v>0</v>
      </c>
      <c r="X25" s="9">
        <v>0</v>
      </c>
      <c r="Z25" s="9">
        <v>0</v>
      </c>
      <c r="AB25" s="9">
        <v>0</v>
      </c>
      <c r="AD25" s="9">
        <v>1575465</v>
      </c>
      <c r="AF25" s="9">
        <v>769356</v>
      </c>
      <c r="AH25" s="9">
        <v>1500000226500</v>
      </c>
      <c r="AJ25" s="9">
        <v>1211434374726</v>
      </c>
      <c r="AL25" s="21">
        <f>AJ25/سهام!$AD$3</f>
        <v>5.2342901530440383E-3</v>
      </c>
    </row>
    <row r="26" spans="1:38" ht="21.75" customHeight="1">
      <c r="A26" s="99" t="s">
        <v>134</v>
      </c>
      <c r="B26" s="99"/>
      <c r="D26" s="51" t="s">
        <v>85</v>
      </c>
      <c r="E26" s="50"/>
      <c r="F26" s="51" t="s">
        <v>85</v>
      </c>
      <c r="H26" s="8" t="s">
        <v>132</v>
      </c>
      <c r="J26" s="8" t="s">
        <v>135</v>
      </c>
      <c r="L26" s="10">
        <v>23</v>
      </c>
      <c r="N26" s="10">
        <v>23</v>
      </c>
      <c r="P26" s="9">
        <v>9502081</v>
      </c>
      <c r="R26" s="9">
        <v>8177072484697</v>
      </c>
      <c r="T26" s="9">
        <v>6769400472735</v>
      </c>
      <c r="V26" s="9">
        <v>9000000</v>
      </c>
      <c r="X26" s="9">
        <v>7281540000000</v>
      </c>
      <c r="Z26" s="9">
        <v>0</v>
      </c>
      <c r="AB26" s="9">
        <v>0</v>
      </c>
      <c r="AD26" s="9">
        <v>18502081</v>
      </c>
      <c r="AF26" s="9">
        <v>715491</v>
      </c>
      <c r="AH26" s="9">
        <v>15458612484697</v>
      </c>
      <c r="AJ26" s="9">
        <v>13230874234883</v>
      </c>
      <c r="AL26" s="21">
        <f>AJ26/سهام!$AD$3</f>
        <v>5.716713688224008E-2</v>
      </c>
    </row>
    <row r="27" spans="1:38" ht="21.75" customHeight="1">
      <c r="A27" s="99" t="s">
        <v>136</v>
      </c>
      <c r="B27" s="99"/>
      <c r="D27" s="51" t="s">
        <v>85</v>
      </c>
      <c r="E27" s="50"/>
      <c r="F27" s="51" t="s">
        <v>85</v>
      </c>
      <c r="H27" s="8" t="s">
        <v>137</v>
      </c>
      <c r="J27" s="8" t="s">
        <v>138</v>
      </c>
      <c r="L27" s="10">
        <v>23</v>
      </c>
      <c r="N27" s="10">
        <v>23</v>
      </c>
      <c r="P27" s="9">
        <v>1002556</v>
      </c>
      <c r="R27" s="9">
        <v>933951092920</v>
      </c>
      <c r="T27" s="9">
        <v>741540141094</v>
      </c>
      <c r="V27" s="9">
        <v>13000000</v>
      </c>
      <c r="X27" s="9">
        <v>10767380000000</v>
      </c>
      <c r="Z27" s="9">
        <v>0</v>
      </c>
      <c r="AB27" s="9">
        <v>0</v>
      </c>
      <c r="AD27" s="9">
        <v>14002556</v>
      </c>
      <c r="AF27" s="9">
        <v>745560</v>
      </c>
      <c r="AH27" s="9">
        <v>11701331092920</v>
      </c>
      <c r="AJ27" s="9">
        <v>10434069039662</v>
      </c>
      <c r="AL27" s="21">
        <f>AJ27/سهام!$AD$3</f>
        <v>4.5082875283968378E-2</v>
      </c>
    </row>
    <row r="28" spans="1:38" ht="21.75" customHeight="1">
      <c r="A28" s="99" t="s">
        <v>139</v>
      </c>
      <c r="B28" s="99"/>
      <c r="D28" s="51" t="s">
        <v>85</v>
      </c>
      <c r="E28" s="50"/>
      <c r="F28" s="51" t="s">
        <v>85</v>
      </c>
      <c r="H28" s="8" t="s">
        <v>140</v>
      </c>
      <c r="J28" s="8" t="s">
        <v>141</v>
      </c>
      <c r="L28" s="10">
        <v>23</v>
      </c>
      <c r="N28" s="10">
        <v>23</v>
      </c>
      <c r="P28" s="9">
        <v>256590</v>
      </c>
      <c r="R28" s="9">
        <v>240001456500</v>
      </c>
      <c r="T28" s="9">
        <v>188037184854</v>
      </c>
      <c r="V28" s="9">
        <v>0</v>
      </c>
      <c r="X28" s="9">
        <v>0</v>
      </c>
      <c r="Z28" s="9">
        <v>0</v>
      </c>
      <c r="AB28" s="9">
        <v>0</v>
      </c>
      <c r="AD28" s="9">
        <v>256590</v>
      </c>
      <c r="AF28" s="9">
        <v>730656</v>
      </c>
      <c r="AH28" s="9">
        <v>240001456500</v>
      </c>
      <c r="AJ28" s="9">
        <v>187377081321</v>
      </c>
      <c r="AL28" s="21">
        <f>AJ28/سهام!$AD$3</f>
        <v>8.0960721614530267E-4</v>
      </c>
    </row>
    <row r="29" spans="1:38" ht="21.75" customHeight="1">
      <c r="A29" s="99" t="s">
        <v>142</v>
      </c>
      <c r="B29" s="99"/>
      <c r="D29" s="51" t="s">
        <v>85</v>
      </c>
      <c r="E29" s="50"/>
      <c r="F29" s="51" t="s">
        <v>85</v>
      </c>
      <c r="H29" s="8" t="s">
        <v>143</v>
      </c>
      <c r="J29" s="8" t="s">
        <v>144</v>
      </c>
      <c r="L29" s="10">
        <v>23</v>
      </c>
      <c r="N29" s="10">
        <v>23</v>
      </c>
      <c r="P29" s="9">
        <v>2418000</v>
      </c>
      <c r="R29" s="9">
        <v>2064738161605</v>
      </c>
      <c r="T29" s="9">
        <v>1673892845586</v>
      </c>
      <c r="V29" s="9">
        <v>0</v>
      </c>
      <c r="X29" s="9">
        <v>0</v>
      </c>
      <c r="Z29" s="9">
        <v>0</v>
      </c>
      <c r="AB29" s="9">
        <v>0</v>
      </c>
      <c r="AD29" s="9">
        <v>2418000</v>
      </c>
      <c r="AF29" s="9">
        <v>721350</v>
      </c>
      <c r="AH29" s="9">
        <v>2064738161605</v>
      </c>
      <c r="AJ29" s="9">
        <v>1743275878036</v>
      </c>
      <c r="AL29" s="21">
        <f>AJ29/سهام!$AD$3</f>
        <v>7.532237777640137E-3</v>
      </c>
    </row>
    <row r="30" spans="1:38" ht="21.75" customHeight="1">
      <c r="A30" s="99" t="s">
        <v>145</v>
      </c>
      <c r="B30" s="99"/>
      <c r="D30" s="51" t="s">
        <v>85</v>
      </c>
      <c r="E30" s="50"/>
      <c r="F30" s="51" t="s">
        <v>85</v>
      </c>
      <c r="H30" s="8" t="s">
        <v>146</v>
      </c>
      <c r="J30" s="8" t="s">
        <v>147</v>
      </c>
      <c r="L30" s="10">
        <v>23</v>
      </c>
      <c r="N30" s="10">
        <v>23</v>
      </c>
      <c r="P30" s="9">
        <v>4783460</v>
      </c>
      <c r="R30" s="9">
        <v>4372928360000</v>
      </c>
      <c r="T30" s="9">
        <v>3537008566676</v>
      </c>
      <c r="V30" s="9">
        <v>0</v>
      </c>
      <c r="X30" s="9">
        <v>0</v>
      </c>
      <c r="Z30" s="9">
        <v>0</v>
      </c>
      <c r="AB30" s="9">
        <v>0</v>
      </c>
      <c r="AD30" s="9">
        <v>4783460</v>
      </c>
      <c r="AF30" s="9">
        <v>750609</v>
      </c>
      <c r="AH30" s="9">
        <v>4372928360000</v>
      </c>
      <c r="AJ30" s="9">
        <v>3588555788345</v>
      </c>
      <c r="AL30" s="21">
        <f>AJ30/سهام!$AD$3</f>
        <v>1.5505208221313554E-2</v>
      </c>
    </row>
    <row r="31" spans="1:38" ht="21.75" customHeight="1">
      <c r="A31" s="99" t="s">
        <v>148</v>
      </c>
      <c r="B31" s="99"/>
      <c r="D31" s="51" t="s">
        <v>85</v>
      </c>
      <c r="E31" s="50"/>
      <c r="F31" s="51" t="s">
        <v>85</v>
      </c>
      <c r="H31" s="8" t="s">
        <v>146</v>
      </c>
      <c r="J31" s="8" t="s">
        <v>149</v>
      </c>
      <c r="L31" s="10">
        <v>23</v>
      </c>
      <c r="N31" s="10">
        <v>23</v>
      </c>
      <c r="P31" s="9">
        <v>2800627</v>
      </c>
      <c r="R31" s="9">
        <v>2446981861201</v>
      </c>
      <c r="T31" s="9">
        <v>1969505668403</v>
      </c>
      <c r="V31" s="9">
        <v>0</v>
      </c>
      <c r="X31" s="9">
        <v>0</v>
      </c>
      <c r="Z31" s="9">
        <v>0</v>
      </c>
      <c r="AB31" s="9">
        <v>0</v>
      </c>
      <c r="AD31" s="9">
        <v>2800627</v>
      </c>
      <c r="AF31" s="9">
        <v>711900</v>
      </c>
      <c r="AH31" s="9">
        <v>2446981861201</v>
      </c>
      <c r="AJ31" s="9">
        <v>1992682250841</v>
      </c>
      <c r="AL31" s="21">
        <f>AJ31/سهام!$AD$3</f>
        <v>8.6098572909339612E-3</v>
      </c>
    </row>
    <row r="32" spans="1:38" ht="21.75" customHeight="1">
      <c r="A32" s="99" t="s">
        <v>150</v>
      </c>
      <c r="B32" s="99"/>
      <c r="D32" s="51" t="s">
        <v>85</v>
      </c>
      <c r="E32" s="50"/>
      <c r="F32" s="51" t="s">
        <v>85</v>
      </c>
      <c r="H32" s="8" t="s">
        <v>146</v>
      </c>
      <c r="J32" s="8" t="s">
        <v>151</v>
      </c>
      <c r="L32" s="10">
        <v>23</v>
      </c>
      <c r="N32" s="10">
        <v>23</v>
      </c>
      <c r="P32" s="9">
        <v>278762</v>
      </c>
      <c r="R32" s="9">
        <v>232422591231</v>
      </c>
      <c r="T32" s="9">
        <v>200388875197</v>
      </c>
      <c r="V32" s="9">
        <v>3800000</v>
      </c>
      <c r="X32" s="9">
        <v>3045218000000</v>
      </c>
      <c r="Z32" s="9">
        <v>0</v>
      </c>
      <c r="AB32" s="9">
        <v>0</v>
      </c>
      <c r="AD32" s="9">
        <v>4078762</v>
      </c>
      <c r="AF32" s="9">
        <v>728226</v>
      </c>
      <c r="AH32" s="9">
        <v>3277640591231</v>
      </c>
      <c r="AJ32" s="9">
        <v>2968645457045</v>
      </c>
      <c r="AL32" s="21">
        <f>AJ32/سهام!$AD$3</f>
        <v>1.2826738292946399E-2</v>
      </c>
    </row>
    <row r="33" spans="1:38" ht="21.75" customHeight="1">
      <c r="A33" s="99" t="s">
        <v>152</v>
      </c>
      <c r="B33" s="99"/>
      <c r="D33" s="51" t="s">
        <v>85</v>
      </c>
      <c r="E33" s="50"/>
      <c r="F33" s="51" t="s">
        <v>85</v>
      </c>
      <c r="H33" s="8" t="s">
        <v>153</v>
      </c>
      <c r="J33" s="8" t="s">
        <v>154</v>
      </c>
      <c r="L33" s="10">
        <v>23</v>
      </c>
      <c r="N33" s="10">
        <v>23</v>
      </c>
      <c r="P33" s="9">
        <v>9489800</v>
      </c>
      <c r="R33" s="9">
        <v>7496545248426</v>
      </c>
      <c r="T33" s="9">
        <v>6632608696930</v>
      </c>
      <c r="V33" s="9">
        <v>0</v>
      </c>
      <c r="X33" s="9">
        <v>0</v>
      </c>
      <c r="Z33" s="9">
        <v>0</v>
      </c>
      <c r="AB33" s="9">
        <v>0</v>
      </c>
      <c r="AD33" s="9">
        <v>9489800</v>
      </c>
      <c r="AF33" s="9">
        <v>731425</v>
      </c>
      <c r="AH33" s="9">
        <v>7496545248426</v>
      </c>
      <c r="AJ33" s="9">
        <v>6937302754400</v>
      </c>
      <c r="AL33" s="21">
        <f>AJ33/سهام!$AD$3</f>
        <v>2.9974265427505434E-2</v>
      </c>
    </row>
    <row r="34" spans="1:38" ht="21.75" customHeight="1">
      <c r="A34" s="99" t="s">
        <v>155</v>
      </c>
      <c r="B34" s="99"/>
      <c r="D34" s="51" t="s">
        <v>85</v>
      </c>
      <c r="E34" s="50"/>
      <c r="F34" s="51" t="s">
        <v>85</v>
      </c>
      <c r="H34" s="8" t="s">
        <v>156</v>
      </c>
      <c r="J34" s="8" t="s">
        <v>157</v>
      </c>
      <c r="L34" s="10">
        <v>23</v>
      </c>
      <c r="N34" s="10">
        <v>23</v>
      </c>
      <c r="P34" s="9">
        <v>302187</v>
      </c>
      <c r="R34" s="9">
        <v>270001062630</v>
      </c>
      <c r="T34" s="9">
        <v>216083640682</v>
      </c>
      <c r="V34" s="9">
        <v>0</v>
      </c>
      <c r="X34" s="9">
        <v>0</v>
      </c>
      <c r="Z34" s="9">
        <v>0</v>
      </c>
      <c r="AB34" s="9">
        <v>0</v>
      </c>
      <c r="AD34" s="9">
        <v>302187</v>
      </c>
      <c r="AF34" s="9">
        <v>715455</v>
      </c>
      <c r="AH34" s="9">
        <v>270001062630</v>
      </c>
      <c r="AJ34" s="9">
        <v>216083640682</v>
      </c>
      <c r="AL34" s="21">
        <f>AJ34/سهام!$AD$3</f>
        <v>9.3364072891816065E-4</v>
      </c>
    </row>
    <row r="35" spans="1:38" ht="21.75" customHeight="1">
      <c r="A35" s="99" t="s">
        <v>158</v>
      </c>
      <c r="B35" s="99"/>
      <c r="D35" s="51" t="s">
        <v>85</v>
      </c>
      <c r="E35" s="50"/>
      <c r="F35" s="51" t="s">
        <v>85</v>
      </c>
      <c r="H35" s="8" t="s">
        <v>159</v>
      </c>
      <c r="J35" s="8" t="s">
        <v>160</v>
      </c>
      <c r="L35" s="10">
        <v>23</v>
      </c>
      <c r="N35" s="10">
        <v>23</v>
      </c>
      <c r="P35" s="9">
        <v>1100000</v>
      </c>
      <c r="R35" s="9">
        <v>1073134645125</v>
      </c>
      <c r="T35" s="9">
        <v>1100457300800</v>
      </c>
      <c r="V35" s="9">
        <v>0</v>
      </c>
      <c r="X35" s="9">
        <v>0</v>
      </c>
      <c r="Z35" s="9">
        <v>1100000</v>
      </c>
      <c r="AB35" s="9">
        <v>1099893125000</v>
      </c>
      <c r="AD35" s="9">
        <v>0</v>
      </c>
      <c r="AF35" s="52">
        <v>0</v>
      </c>
      <c r="AG35" s="50"/>
      <c r="AH35" s="52">
        <v>0</v>
      </c>
      <c r="AI35" s="50"/>
      <c r="AJ35" s="52">
        <v>0</v>
      </c>
      <c r="AL35" s="21">
        <f>AJ35/سهام!$AD$3</f>
        <v>0</v>
      </c>
    </row>
    <row r="36" spans="1:38" ht="21.75" customHeight="1">
      <c r="A36" s="99" t="s">
        <v>161</v>
      </c>
      <c r="B36" s="99"/>
      <c r="D36" s="51" t="s">
        <v>85</v>
      </c>
      <c r="E36" s="50"/>
      <c r="F36" s="51" t="s">
        <v>85</v>
      </c>
      <c r="H36" s="8" t="s">
        <v>162</v>
      </c>
      <c r="J36" s="8" t="s">
        <v>163</v>
      </c>
      <c r="L36" s="10">
        <v>23</v>
      </c>
      <c r="N36" s="10">
        <v>23</v>
      </c>
      <c r="P36" s="9">
        <v>595000</v>
      </c>
      <c r="R36" s="9">
        <v>595000000000</v>
      </c>
      <c r="T36" s="9">
        <v>594676468750</v>
      </c>
      <c r="V36" s="9">
        <v>0</v>
      </c>
      <c r="X36" s="9">
        <v>0</v>
      </c>
      <c r="Z36" s="9">
        <v>0</v>
      </c>
      <c r="AB36" s="9">
        <v>0</v>
      </c>
      <c r="AD36" s="9">
        <v>595000</v>
      </c>
      <c r="AF36" s="9">
        <v>1000000</v>
      </c>
      <c r="AH36" s="9">
        <v>595000000000</v>
      </c>
      <c r="AJ36" s="9">
        <v>594676468750</v>
      </c>
      <c r="AL36" s="21">
        <f>AJ36/سهام!$AD$3</f>
        <v>2.5694410275663116E-3</v>
      </c>
    </row>
    <row r="37" spans="1:38" ht="21.75" customHeight="1">
      <c r="A37" s="99" t="s">
        <v>164</v>
      </c>
      <c r="B37" s="99"/>
      <c r="D37" s="51" t="s">
        <v>85</v>
      </c>
      <c r="E37" s="50"/>
      <c r="F37" s="51" t="s">
        <v>85</v>
      </c>
      <c r="H37" s="8" t="s">
        <v>165</v>
      </c>
      <c r="J37" s="8" t="s">
        <v>166</v>
      </c>
      <c r="L37" s="10">
        <v>23</v>
      </c>
      <c r="N37" s="10">
        <v>23</v>
      </c>
      <c r="P37" s="9">
        <v>8000000</v>
      </c>
      <c r="R37" s="9">
        <v>8000000000000</v>
      </c>
      <c r="T37" s="9">
        <v>7995650000000</v>
      </c>
      <c r="V37" s="9">
        <v>0</v>
      </c>
      <c r="X37" s="9">
        <v>0</v>
      </c>
      <c r="Z37" s="9">
        <v>0</v>
      </c>
      <c r="AB37" s="9">
        <v>0</v>
      </c>
      <c r="AD37" s="9">
        <v>8000000</v>
      </c>
      <c r="AF37" s="9">
        <v>985501</v>
      </c>
      <c r="AH37" s="9">
        <v>8000000000000</v>
      </c>
      <c r="AJ37" s="9">
        <v>7879721070650</v>
      </c>
      <c r="AL37" s="21">
        <f>AJ37/سهام!$AD$3</f>
        <v>3.4046207759430291E-2</v>
      </c>
    </row>
    <row r="38" spans="1:38" ht="21.75" customHeight="1">
      <c r="A38" s="99" t="s">
        <v>167</v>
      </c>
      <c r="B38" s="99"/>
      <c r="D38" s="51" t="s">
        <v>85</v>
      </c>
      <c r="E38" s="50"/>
      <c r="F38" s="51" t="s">
        <v>85</v>
      </c>
      <c r="H38" s="8" t="s">
        <v>165</v>
      </c>
      <c r="J38" s="8" t="s">
        <v>166</v>
      </c>
      <c r="L38" s="10">
        <v>23</v>
      </c>
      <c r="N38" s="10">
        <v>23</v>
      </c>
      <c r="P38" s="9">
        <v>7000000</v>
      </c>
      <c r="R38" s="9">
        <v>7000000000000</v>
      </c>
      <c r="T38" s="9">
        <v>6996193750000</v>
      </c>
      <c r="V38" s="9">
        <v>0</v>
      </c>
      <c r="X38" s="9">
        <v>0</v>
      </c>
      <c r="Z38" s="9">
        <v>0</v>
      </c>
      <c r="AB38" s="9">
        <v>0</v>
      </c>
      <c r="AD38" s="9">
        <v>7000000</v>
      </c>
      <c r="AF38" s="9">
        <v>1000000</v>
      </c>
      <c r="AH38" s="9">
        <v>7000000000000</v>
      </c>
      <c r="AJ38" s="9">
        <v>6996193750000</v>
      </c>
      <c r="AL38" s="21">
        <f>AJ38/سهام!$AD$3</f>
        <v>3.0228717971368373E-2</v>
      </c>
    </row>
    <row r="39" spans="1:38" ht="21.75" customHeight="1">
      <c r="A39" s="99" t="s">
        <v>168</v>
      </c>
      <c r="B39" s="99"/>
      <c r="D39" s="51" t="s">
        <v>85</v>
      </c>
      <c r="E39" s="50"/>
      <c r="F39" s="51" t="s">
        <v>85</v>
      </c>
      <c r="H39" s="8" t="s">
        <v>169</v>
      </c>
      <c r="J39" s="8" t="s">
        <v>170</v>
      </c>
      <c r="L39" s="10">
        <v>0</v>
      </c>
      <c r="N39" s="10">
        <v>0</v>
      </c>
      <c r="P39" s="9">
        <v>0</v>
      </c>
      <c r="R39" s="9">
        <v>0</v>
      </c>
      <c r="T39" s="9">
        <v>0</v>
      </c>
      <c r="V39" s="9">
        <v>10235074</v>
      </c>
      <c r="X39" s="9">
        <v>9618735530791</v>
      </c>
      <c r="Z39" s="9">
        <v>0</v>
      </c>
      <c r="AB39" s="9">
        <v>0</v>
      </c>
      <c r="AD39" s="9">
        <v>10235074</v>
      </c>
      <c r="AF39" s="9">
        <v>863676</v>
      </c>
      <c r="AH39" s="9">
        <v>9618735530791</v>
      </c>
      <c r="AJ39" s="9">
        <v>8834981137422</v>
      </c>
      <c r="AL39" s="21">
        <f>AJ39/سهام!$AD$3</f>
        <v>3.8173635926747884E-2</v>
      </c>
    </row>
    <row r="40" spans="1:38" ht="21.75" customHeight="1">
      <c r="A40" s="102" t="s">
        <v>290</v>
      </c>
      <c r="B40" s="102"/>
      <c r="D40" s="11" t="s">
        <v>172</v>
      </c>
      <c r="F40" s="11" t="s">
        <v>172</v>
      </c>
      <c r="H40" s="11" t="s">
        <v>173</v>
      </c>
      <c r="J40" s="11" t="s">
        <v>174</v>
      </c>
      <c r="L40" s="14">
        <v>23</v>
      </c>
      <c r="N40" s="10">
        <v>23</v>
      </c>
      <c r="P40" s="13">
        <v>5000000</v>
      </c>
      <c r="R40" s="13">
        <v>5000000000000</v>
      </c>
      <c r="T40" s="13">
        <v>5000000000000</v>
      </c>
      <c r="V40" s="13">
        <v>0</v>
      </c>
      <c r="X40" s="13">
        <v>0</v>
      </c>
      <c r="Z40" s="13">
        <v>0</v>
      </c>
      <c r="AB40" s="13">
        <v>0</v>
      </c>
      <c r="AD40" s="13">
        <v>5000000</v>
      </c>
      <c r="AF40" s="13">
        <v>1000000</v>
      </c>
      <c r="AH40" s="13">
        <v>5000000000000</v>
      </c>
      <c r="AJ40" s="13">
        <v>5000000000000</v>
      </c>
      <c r="AL40" s="21">
        <f>AJ40/سهام!$AD$3</f>
        <v>2.1603688413695213E-2</v>
      </c>
    </row>
    <row r="41" spans="1:38" ht="21.75" customHeight="1" thickBot="1">
      <c r="A41" s="101" t="s">
        <v>31</v>
      </c>
      <c r="B41" s="101"/>
      <c r="D41" s="16"/>
      <c r="F41" s="16"/>
      <c r="H41" s="16"/>
      <c r="J41" s="16"/>
      <c r="L41" s="16"/>
      <c r="N41" s="9"/>
      <c r="P41" s="16">
        <f>SUM(P9:P40)</f>
        <v>71019819</v>
      </c>
      <c r="R41" s="16">
        <f>SUM(R9:R40)</f>
        <v>75695406364005</v>
      </c>
      <c r="T41" s="16">
        <f>SUM(T9:T40)</f>
        <v>70939603537512</v>
      </c>
      <c r="V41" s="16">
        <f>SUM(V9:V40)</f>
        <v>36035074</v>
      </c>
      <c r="X41" s="16">
        <f>SUM(X9:X40)</f>
        <v>30712873530791</v>
      </c>
      <c r="Z41" s="16">
        <f>SUM(Z9:Z40)</f>
        <v>10000000</v>
      </c>
      <c r="AB41" s="16">
        <f>SUM(AB9:AB40)</f>
        <v>9999773125000</v>
      </c>
      <c r="AD41" s="16">
        <f>SUM(AD9:AD40)</f>
        <v>97054893</v>
      </c>
      <c r="AF41" s="16"/>
      <c r="AH41" s="16">
        <f>SUM(AH9:AH40)</f>
        <v>96652553378921</v>
      </c>
      <c r="AJ41" s="16">
        <f>SUM(AJ9:AJ40)</f>
        <v>90481458359596</v>
      </c>
      <c r="AL41" s="24">
        <f>SUM(AL9:AL40)</f>
        <v>0.39094664672349</v>
      </c>
    </row>
    <row r="42" spans="1:38" ht="13.5" thickTop="1">
      <c r="AL42" s="25"/>
    </row>
    <row r="43" spans="1:38">
      <c r="AH43" s="29"/>
      <c r="AI43" s="29"/>
      <c r="AJ43" s="29"/>
    </row>
    <row r="44" spans="1:38">
      <c r="R44" s="26"/>
      <c r="AH44" s="29"/>
      <c r="AI44" s="29"/>
      <c r="AJ44" s="29"/>
    </row>
    <row r="45" spans="1:38">
      <c r="T45" s="26"/>
      <c r="AH45" s="29"/>
      <c r="AI45" s="29"/>
      <c r="AJ45" s="29"/>
    </row>
    <row r="46" spans="1:38">
      <c r="AH46" s="29"/>
      <c r="AI46" s="29"/>
      <c r="AJ46" s="29"/>
    </row>
    <row r="47" spans="1:38">
      <c r="AH47" s="29"/>
      <c r="AI47" s="29"/>
      <c r="AJ47" s="29"/>
    </row>
    <row r="48" spans="1:38">
      <c r="AH48" s="29"/>
      <c r="AI48" s="29"/>
      <c r="AJ48" s="29"/>
    </row>
    <row r="49" spans="34:36">
      <c r="AH49" s="29"/>
      <c r="AI49" s="29"/>
      <c r="AJ49" s="29"/>
    </row>
    <row r="50" spans="34:36">
      <c r="AH50" s="29"/>
      <c r="AI50" s="29"/>
      <c r="AJ50" s="29"/>
    </row>
    <row r="51" spans="34:36">
      <c r="AH51" s="29"/>
      <c r="AI51" s="29"/>
      <c r="AJ51" s="29"/>
    </row>
  </sheetData>
  <mergeCells count="44">
    <mergeCell ref="A41:B41"/>
    <mergeCell ref="A36:B36"/>
    <mergeCell ref="A37:B37"/>
    <mergeCell ref="A38:B38"/>
    <mergeCell ref="A39:B39"/>
    <mergeCell ref="A40:B40"/>
    <mergeCell ref="A31:B31"/>
    <mergeCell ref="A32:B32"/>
    <mergeCell ref="A33:B33"/>
    <mergeCell ref="A34:B34"/>
    <mergeCell ref="A35:B35"/>
    <mergeCell ref="A26:B26"/>
    <mergeCell ref="A27:B27"/>
    <mergeCell ref="A28:B28"/>
    <mergeCell ref="A29:B29"/>
    <mergeCell ref="A30:B30"/>
    <mergeCell ref="A21:B21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9" scale="46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28"/>
  <sheetViews>
    <sheetView rightToLeft="1" view="pageBreakPreview" zoomScaleNormal="100" zoomScaleSheetLayoutView="100" workbookViewId="0">
      <selection activeCell="M9" sqref="M9"/>
    </sheetView>
  </sheetViews>
  <sheetFormatPr defaultRowHeight="12.75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>
      <c r="A1" s="93" t="s">
        <v>354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</row>
    <row r="2" spans="1:13" ht="21.75" customHeight="1">
      <c r="A2" s="93" t="s">
        <v>1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</row>
    <row r="3" spans="1:13" ht="21.75" customHeight="1">
      <c r="A3" s="93" t="s">
        <v>2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</row>
    <row r="4" spans="1:13" ht="24">
      <c r="A4" s="94" t="s">
        <v>175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</row>
    <row r="5" spans="1:13" ht="24">
      <c r="A5" s="106" t="s">
        <v>356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</row>
    <row r="6" spans="1:13" ht="14.45" customHeight="1"/>
    <row r="7" spans="1:13" ht="21">
      <c r="C7" s="95" t="s">
        <v>7</v>
      </c>
      <c r="D7" s="95"/>
      <c r="E7" s="95"/>
      <c r="F7" s="95"/>
      <c r="G7" s="95"/>
      <c r="H7" s="95"/>
      <c r="I7" s="95"/>
      <c r="J7" s="95"/>
      <c r="K7" s="95"/>
      <c r="L7" s="95"/>
      <c r="M7" s="95"/>
    </row>
    <row r="8" spans="1:13" ht="21">
      <c r="A8" s="2" t="s">
        <v>176</v>
      </c>
      <c r="C8" s="4" t="s">
        <v>11</v>
      </c>
      <c r="D8" s="3"/>
      <c r="E8" s="4" t="s">
        <v>177</v>
      </c>
      <c r="F8" s="3"/>
      <c r="G8" s="4" t="s">
        <v>178</v>
      </c>
      <c r="H8" s="3"/>
      <c r="I8" s="4" t="s">
        <v>179</v>
      </c>
      <c r="J8" s="3"/>
      <c r="K8" s="4" t="s">
        <v>180</v>
      </c>
      <c r="L8" s="3"/>
      <c r="M8" s="4" t="s">
        <v>181</v>
      </c>
    </row>
    <row r="9" spans="1:13" ht="19.5" customHeight="1">
      <c r="A9" s="81" t="s">
        <v>168</v>
      </c>
      <c r="B9" s="82"/>
      <c r="C9" s="83">
        <v>10235074</v>
      </c>
      <c r="D9" s="82"/>
      <c r="E9" s="83">
        <v>959640</v>
      </c>
      <c r="F9" s="82"/>
      <c r="G9" s="83">
        <v>863676</v>
      </c>
      <c r="H9" s="82"/>
      <c r="I9" s="84">
        <v>-0.1</v>
      </c>
      <c r="J9" s="82"/>
      <c r="K9" s="83">
        <v>8834981137422</v>
      </c>
      <c r="L9" s="82"/>
      <c r="M9" s="81" t="s">
        <v>182</v>
      </c>
    </row>
    <row r="10" spans="1:13" ht="19.5" customHeight="1">
      <c r="A10" s="85" t="s">
        <v>109</v>
      </c>
      <c r="B10" s="82"/>
      <c r="C10" s="86">
        <v>1579612</v>
      </c>
      <c r="D10" s="82"/>
      <c r="E10" s="86">
        <v>920660</v>
      </c>
      <c r="F10" s="82"/>
      <c r="G10" s="86">
        <v>828594</v>
      </c>
      <c r="H10" s="82"/>
      <c r="I10" s="87">
        <v>-0.1</v>
      </c>
      <c r="J10" s="82"/>
      <c r="K10" s="86">
        <v>1308145334520</v>
      </c>
      <c r="L10" s="82"/>
      <c r="M10" s="85" t="s">
        <v>182</v>
      </c>
    </row>
    <row r="11" spans="1:13" ht="19.5" customHeight="1">
      <c r="A11" s="85" t="s">
        <v>112</v>
      </c>
      <c r="B11" s="82"/>
      <c r="C11" s="86">
        <v>347720</v>
      </c>
      <c r="D11" s="82"/>
      <c r="E11" s="86">
        <v>965470</v>
      </c>
      <c r="F11" s="82"/>
      <c r="G11" s="86">
        <v>868923</v>
      </c>
      <c r="H11" s="82"/>
      <c r="I11" s="87">
        <v>-0.1</v>
      </c>
      <c r="J11" s="82"/>
      <c r="K11" s="86">
        <v>301977615898</v>
      </c>
      <c r="L11" s="82"/>
      <c r="M11" s="85" t="s">
        <v>182</v>
      </c>
    </row>
    <row r="12" spans="1:13" ht="19.5" customHeight="1">
      <c r="A12" s="85" t="s">
        <v>118</v>
      </c>
      <c r="B12" s="82"/>
      <c r="C12" s="86">
        <v>583960</v>
      </c>
      <c r="D12" s="82"/>
      <c r="E12" s="86">
        <v>863750</v>
      </c>
      <c r="F12" s="82"/>
      <c r="G12" s="86">
        <v>777375</v>
      </c>
      <c r="H12" s="82"/>
      <c r="I12" s="87">
        <v>-0.1</v>
      </c>
      <c r="J12" s="82"/>
      <c r="K12" s="86">
        <v>453709066476</v>
      </c>
      <c r="L12" s="82"/>
      <c r="M12" s="85" t="s">
        <v>182</v>
      </c>
    </row>
    <row r="13" spans="1:13" ht="19.5" customHeight="1">
      <c r="A13" s="85" t="s">
        <v>124</v>
      </c>
      <c r="B13" s="82"/>
      <c r="C13" s="86">
        <v>108332</v>
      </c>
      <c r="D13" s="82"/>
      <c r="E13" s="86">
        <v>811320</v>
      </c>
      <c r="F13" s="82"/>
      <c r="G13" s="86">
        <v>730188</v>
      </c>
      <c r="H13" s="82"/>
      <c r="I13" s="87">
        <v>-0.1</v>
      </c>
      <c r="J13" s="82"/>
      <c r="K13" s="86">
        <v>79059714308</v>
      </c>
      <c r="L13" s="82"/>
      <c r="M13" s="85" t="s">
        <v>182</v>
      </c>
    </row>
    <row r="14" spans="1:13" ht="19.5" customHeight="1">
      <c r="A14" s="85" t="s">
        <v>121</v>
      </c>
      <c r="B14" s="82"/>
      <c r="C14" s="86">
        <v>123150</v>
      </c>
      <c r="D14" s="82"/>
      <c r="E14" s="86">
        <v>890650</v>
      </c>
      <c r="F14" s="82"/>
      <c r="G14" s="86">
        <v>801585</v>
      </c>
      <c r="H14" s="82"/>
      <c r="I14" s="87">
        <v>-0.1</v>
      </c>
      <c r="J14" s="82"/>
      <c r="K14" s="86">
        <v>98661516363</v>
      </c>
      <c r="L14" s="82"/>
      <c r="M14" s="85" t="s">
        <v>182</v>
      </c>
    </row>
    <row r="15" spans="1:13" ht="19.5" customHeight="1">
      <c r="A15" s="85" t="s">
        <v>126</v>
      </c>
      <c r="B15" s="82"/>
      <c r="C15" s="86">
        <v>357833</v>
      </c>
      <c r="D15" s="82"/>
      <c r="E15" s="86">
        <v>806910</v>
      </c>
      <c r="F15" s="82"/>
      <c r="G15" s="86">
        <v>726219</v>
      </c>
      <c r="H15" s="82"/>
      <c r="I15" s="87">
        <v>-0.1</v>
      </c>
      <c r="J15" s="82"/>
      <c r="K15" s="86">
        <v>259723821766</v>
      </c>
      <c r="L15" s="82"/>
      <c r="M15" s="85" t="s">
        <v>182</v>
      </c>
    </row>
    <row r="16" spans="1:13" ht="19.5" customHeight="1">
      <c r="A16" s="85" t="s">
        <v>128</v>
      </c>
      <c r="B16" s="82"/>
      <c r="C16" s="86">
        <v>862970</v>
      </c>
      <c r="D16" s="82"/>
      <c r="E16" s="86">
        <v>832000</v>
      </c>
      <c r="F16" s="82"/>
      <c r="G16" s="86">
        <v>748800</v>
      </c>
      <c r="H16" s="82"/>
      <c r="I16" s="87">
        <v>-0.1</v>
      </c>
      <c r="J16" s="82"/>
      <c r="K16" s="86">
        <v>645840569134</v>
      </c>
      <c r="L16" s="82"/>
      <c r="M16" s="85" t="s">
        <v>182</v>
      </c>
    </row>
    <row r="17" spans="1:13" ht="19.5" customHeight="1">
      <c r="A17" s="85" t="s">
        <v>134</v>
      </c>
      <c r="B17" s="82"/>
      <c r="C17" s="86">
        <v>18502081</v>
      </c>
      <c r="D17" s="82"/>
      <c r="E17" s="86">
        <v>794990</v>
      </c>
      <c r="F17" s="82"/>
      <c r="G17" s="86">
        <v>715491</v>
      </c>
      <c r="H17" s="82"/>
      <c r="I17" s="87">
        <v>-0.1</v>
      </c>
      <c r="J17" s="82"/>
      <c r="K17" s="86">
        <v>13230874234883</v>
      </c>
      <c r="L17" s="82"/>
      <c r="M17" s="85" t="s">
        <v>182</v>
      </c>
    </row>
    <row r="18" spans="1:13" ht="19.5" customHeight="1">
      <c r="A18" s="85" t="s">
        <v>131</v>
      </c>
      <c r="B18" s="82"/>
      <c r="C18" s="86">
        <v>1575465</v>
      </c>
      <c r="D18" s="82"/>
      <c r="E18" s="86">
        <v>854840</v>
      </c>
      <c r="F18" s="82"/>
      <c r="G18" s="86">
        <v>769356</v>
      </c>
      <c r="H18" s="82"/>
      <c r="I18" s="87">
        <v>-0.1</v>
      </c>
      <c r="J18" s="82"/>
      <c r="K18" s="86">
        <v>1211434374726</v>
      </c>
      <c r="L18" s="82"/>
      <c r="M18" s="85" t="s">
        <v>182</v>
      </c>
    </row>
    <row r="19" spans="1:13" ht="19.5" customHeight="1">
      <c r="A19" s="85" t="s">
        <v>136</v>
      </c>
      <c r="B19" s="82"/>
      <c r="C19" s="86">
        <v>14002556</v>
      </c>
      <c r="D19" s="82"/>
      <c r="E19" s="86">
        <v>828400</v>
      </c>
      <c r="F19" s="82"/>
      <c r="G19" s="86">
        <v>745560</v>
      </c>
      <c r="H19" s="82"/>
      <c r="I19" s="87">
        <v>-0.1</v>
      </c>
      <c r="J19" s="82"/>
      <c r="K19" s="86">
        <v>10434069039662</v>
      </c>
      <c r="L19" s="82"/>
      <c r="M19" s="85" t="s">
        <v>182</v>
      </c>
    </row>
    <row r="20" spans="1:13" ht="19.5" customHeight="1">
      <c r="A20" s="85" t="s">
        <v>139</v>
      </c>
      <c r="B20" s="82"/>
      <c r="C20" s="86">
        <v>256590</v>
      </c>
      <c r="D20" s="82"/>
      <c r="E20" s="86">
        <v>811840</v>
      </c>
      <c r="F20" s="82"/>
      <c r="G20" s="86">
        <v>730656</v>
      </c>
      <c r="H20" s="82"/>
      <c r="I20" s="87">
        <v>-0.1</v>
      </c>
      <c r="J20" s="82"/>
      <c r="K20" s="86">
        <v>187377081321</v>
      </c>
      <c r="L20" s="82"/>
      <c r="M20" s="85" t="s">
        <v>182</v>
      </c>
    </row>
    <row r="21" spans="1:13" ht="19.5" customHeight="1">
      <c r="A21" s="85" t="s">
        <v>142</v>
      </c>
      <c r="B21" s="82"/>
      <c r="C21" s="86">
        <v>2418000</v>
      </c>
      <c r="D21" s="82"/>
      <c r="E21" s="86">
        <v>780000</v>
      </c>
      <c r="F21" s="82"/>
      <c r="G21" s="86">
        <v>721350</v>
      </c>
      <c r="H21" s="82"/>
      <c r="I21" s="87">
        <v>-7.5200000000000003E-2</v>
      </c>
      <c r="J21" s="82"/>
      <c r="K21" s="86">
        <v>1743275878036</v>
      </c>
      <c r="L21" s="82"/>
      <c r="M21" s="85" t="s">
        <v>182</v>
      </c>
    </row>
    <row r="22" spans="1:13" ht="19.5" customHeight="1">
      <c r="A22" s="85" t="s">
        <v>150</v>
      </c>
      <c r="B22" s="82"/>
      <c r="C22" s="86">
        <v>4078762</v>
      </c>
      <c r="D22" s="82"/>
      <c r="E22" s="86">
        <v>809140</v>
      </c>
      <c r="F22" s="82"/>
      <c r="G22" s="86">
        <v>728226</v>
      </c>
      <c r="H22" s="82"/>
      <c r="I22" s="87">
        <v>-0.1</v>
      </c>
      <c r="J22" s="82"/>
      <c r="K22" s="86">
        <v>2968645457045</v>
      </c>
      <c r="L22" s="82"/>
      <c r="M22" s="85" t="s">
        <v>182</v>
      </c>
    </row>
    <row r="23" spans="1:13" ht="19.5" customHeight="1">
      <c r="A23" s="85" t="s">
        <v>145</v>
      </c>
      <c r="B23" s="82"/>
      <c r="C23" s="86">
        <v>4783460</v>
      </c>
      <c r="D23" s="82"/>
      <c r="E23" s="86">
        <v>834010</v>
      </c>
      <c r="F23" s="82"/>
      <c r="G23" s="86">
        <v>750609</v>
      </c>
      <c r="H23" s="82"/>
      <c r="I23" s="87">
        <v>-0.1</v>
      </c>
      <c r="J23" s="82"/>
      <c r="K23" s="86">
        <v>3588555788345</v>
      </c>
      <c r="L23" s="82"/>
      <c r="M23" s="85" t="s">
        <v>182</v>
      </c>
    </row>
    <row r="24" spans="1:13" ht="19.5" customHeight="1">
      <c r="A24" s="85" t="s">
        <v>148</v>
      </c>
      <c r="B24" s="82"/>
      <c r="C24" s="86">
        <v>2800627</v>
      </c>
      <c r="D24" s="82"/>
      <c r="E24" s="86">
        <v>791000</v>
      </c>
      <c r="F24" s="82"/>
      <c r="G24" s="86">
        <v>711900</v>
      </c>
      <c r="H24" s="82"/>
      <c r="I24" s="87">
        <v>-0.1</v>
      </c>
      <c r="J24" s="82"/>
      <c r="K24" s="86">
        <v>1992682250841</v>
      </c>
      <c r="L24" s="82"/>
      <c r="M24" s="85" t="s">
        <v>182</v>
      </c>
    </row>
    <row r="25" spans="1:13" ht="19.5" customHeight="1">
      <c r="A25" s="85" t="s">
        <v>152</v>
      </c>
      <c r="B25" s="82"/>
      <c r="C25" s="86">
        <v>9489800</v>
      </c>
      <c r="D25" s="82"/>
      <c r="E25" s="86">
        <v>799960</v>
      </c>
      <c r="F25" s="82"/>
      <c r="G25" s="86">
        <v>731425</v>
      </c>
      <c r="H25" s="82"/>
      <c r="I25" s="87">
        <v>-8.5699999999999998E-2</v>
      </c>
      <c r="J25" s="82"/>
      <c r="K25" s="86">
        <v>6937302754400</v>
      </c>
      <c r="L25" s="82"/>
      <c r="M25" s="85" t="s">
        <v>182</v>
      </c>
    </row>
    <row r="26" spans="1:13" ht="19.5" customHeight="1">
      <c r="A26" s="85" t="s">
        <v>155</v>
      </c>
      <c r="B26" s="82"/>
      <c r="C26" s="86">
        <v>302187</v>
      </c>
      <c r="D26" s="82"/>
      <c r="E26" s="86">
        <v>794950</v>
      </c>
      <c r="F26" s="82"/>
      <c r="G26" s="86">
        <v>715455</v>
      </c>
      <c r="H26" s="82"/>
      <c r="I26" s="87">
        <v>-0.1</v>
      </c>
      <c r="J26" s="82"/>
      <c r="K26" s="86">
        <v>216083640682</v>
      </c>
      <c r="L26" s="82"/>
      <c r="M26" s="85" t="s">
        <v>182</v>
      </c>
    </row>
    <row r="27" spans="1:13" ht="19.5" customHeight="1">
      <c r="A27" s="85" t="s">
        <v>164</v>
      </c>
      <c r="B27" s="82"/>
      <c r="C27" s="88">
        <v>8000000</v>
      </c>
      <c r="D27" s="82"/>
      <c r="E27" s="86">
        <v>1000000</v>
      </c>
      <c r="F27" s="82"/>
      <c r="G27" s="86">
        <v>985501</v>
      </c>
      <c r="H27" s="82"/>
      <c r="I27" s="87">
        <v>-1.4500000000000001E-2</v>
      </c>
      <c r="J27" s="82"/>
      <c r="K27" s="88">
        <v>7879721070650</v>
      </c>
      <c r="L27" s="82"/>
      <c r="M27" s="85" t="s">
        <v>182</v>
      </c>
    </row>
    <row r="28" spans="1:13" ht="21.75" customHeight="1">
      <c r="A28" s="89" t="s">
        <v>31</v>
      </c>
      <c r="B28" s="82"/>
      <c r="C28" s="90">
        <v>80408179</v>
      </c>
      <c r="D28" s="82"/>
      <c r="E28" s="86"/>
      <c r="F28" s="82"/>
      <c r="G28" s="86"/>
      <c r="H28" s="82"/>
      <c r="I28" s="86"/>
      <c r="J28" s="82"/>
      <c r="K28" s="90">
        <f>SUM(K9:K27)</f>
        <v>62372120346478</v>
      </c>
      <c r="L28" s="82"/>
      <c r="M28" s="86"/>
    </row>
  </sheetData>
  <mergeCells count="6">
    <mergeCell ref="C7:M7"/>
    <mergeCell ref="A1:M1"/>
    <mergeCell ref="A2:M2"/>
    <mergeCell ref="A3:M3"/>
    <mergeCell ref="A4:M4"/>
    <mergeCell ref="A5:M5"/>
  </mergeCells>
  <pageMargins left="0.25" right="0.25" top="0.25" bottom="0.25" header="0.3" footer="0.3"/>
  <pageSetup paperSize="9" scale="9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24"/>
  <sheetViews>
    <sheetView rightToLeft="1" zoomScaleNormal="100" zoomScaleSheetLayoutView="100" workbookViewId="0">
      <selection activeCell="L22" sqref="L22"/>
    </sheetView>
  </sheetViews>
  <sheetFormatPr defaultRowHeight="12.75"/>
  <cols>
    <col min="1" max="1" width="6.28515625" bestFit="1" customWidth="1"/>
    <col min="2" max="2" width="11" customWidth="1"/>
    <col min="3" max="3" width="1.28515625" customWidth="1"/>
    <col min="4" max="4" width="19.85546875" bestFit="1" customWidth="1"/>
    <col min="5" max="5" width="1.28515625" customWidth="1"/>
    <col min="6" max="6" width="19.85546875" bestFit="1" customWidth="1"/>
    <col min="7" max="7" width="1.28515625" customWidth="1"/>
    <col min="8" max="8" width="19.85546875" bestFit="1" customWidth="1"/>
    <col min="9" max="9" width="1.28515625" customWidth="1"/>
    <col min="10" max="10" width="19.85546875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12" ht="29.1" customHeight="1">
      <c r="A1" s="93" t="s">
        <v>354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</row>
    <row r="2" spans="1:12" ht="21.75" customHeight="1">
      <c r="A2" s="93" t="s">
        <v>1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</row>
    <row r="3" spans="1:12" ht="21.75" customHeight="1">
      <c r="A3" s="93" t="s">
        <v>2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</row>
    <row r="4" spans="1:12" ht="14.45" customHeight="1"/>
    <row r="5" spans="1:12" ht="14.45" customHeight="1">
      <c r="A5" s="1" t="s">
        <v>183</v>
      </c>
      <c r="B5" s="94" t="s">
        <v>184</v>
      </c>
      <c r="C5" s="94"/>
      <c r="D5" s="94"/>
      <c r="E5" s="94"/>
      <c r="F5" s="94"/>
      <c r="G5" s="94"/>
      <c r="H5" s="94"/>
      <c r="I5" s="94"/>
      <c r="J5" s="94"/>
      <c r="K5" s="94"/>
      <c r="L5" s="94"/>
    </row>
    <row r="6" spans="1:12" ht="14.45" customHeight="1">
      <c r="D6" s="2" t="s">
        <v>5</v>
      </c>
      <c r="F6" s="95" t="s">
        <v>6</v>
      </c>
      <c r="G6" s="95"/>
      <c r="H6" s="95"/>
      <c r="J6" s="2" t="s">
        <v>7</v>
      </c>
    </row>
    <row r="7" spans="1:12" ht="14.45" customHeight="1">
      <c r="D7" s="3"/>
      <c r="F7" s="3"/>
      <c r="G7" s="3"/>
      <c r="H7" s="3"/>
      <c r="J7" s="3"/>
    </row>
    <row r="8" spans="1:12" ht="14.45" customHeight="1">
      <c r="A8" s="95" t="s">
        <v>185</v>
      </c>
      <c r="B8" s="95"/>
      <c r="D8" s="2" t="s">
        <v>186</v>
      </c>
      <c r="F8" s="2" t="s">
        <v>187</v>
      </c>
      <c r="H8" s="2" t="s">
        <v>188</v>
      </c>
      <c r="J8" s="2" t="s">
        <v>186</v>
      </c>
      <c r="L8" s="20" t="s">
        <v>16</v>
      </c>
    </row>
    <row r="9" spans="1:12" ht="21.75" customHeight="1">
      <c r="A9" s="97" t="s">
        <v>291</v>
      </c>
      <c r="B9" s="97"/>
      <c r="D9" s="6">
        <v>25114475997822</v>
      </c>
      <c r="F9" s="6">
        <v>19085123284451</v>
      </c>
      <c r="H9" s="6">
        <v>34337925349523</v>
      </c>
      <c r="J9" s="6">
        <v>9861673932750</v>
      </c>
      <c r="L9" s="31">
        <v>4.2609706176118298E-2</v>
      </c>
    </row>
    <row r="10" spans="1:12" ht="21.75" customHeight="1">
      <c r="A10" s="99" t="s">
        <v>292</v>
      </c>
      <c r="B10" s="99"/>
      <c r="D10" s="9">
        <v>35378</v>
      </c>
      <c r="F10" s="9">
        <v>0</v>
      </c>
      <c r="H10" s="9">
        <v>0</v>
      </c>
      <c r="J10" s="9">
        <v>35378</v>
      </c>
      <c r="L10" s="31">
        <v>4.2609706176118298E-2</v>
      </c>
    </row>
    <row r="11" spans="1:12" ht="21.75" customHeight="1">
      <c r="A11" s="99" t="s">
        <v>293</v>
      </c>
      <c r="B11" s="99"/>
      <c r="D11" s="9">
        <v>3633656004781</v>
      </c>
      <c r="F11" s="9">
        <v>67826405264387</v>
      </c>
      <c r="H11" s="9">
        <v>38635009008465</v>
      </c>
      <c r="J11" s="9">
        <v>32825052260703</v>
      </c>
      <c r="L11" s="31">
        <v>0.14182844024069785</v>
      </c>
    </row>
    <row r="12" spans="1:12" ht="21.75" customHeight="1">
      <c r="A12" s="99" t="s">
        <v>294</v>
      </c>
      <c r="B12" s="99"/>
      <c r="D12" s="9">
        <v>34999012288926</v>
      </c>
      <c r="F12" s="9">
        <v>19185480263392</v>
      </c>
      <c r="H12" s="9">
        <v>23165880118000</v>
      </c>
      <c r="J12" s="9">
        <v>31018612434318</v>
      </c>
      <c r="L12" s="31">
        <v>0.13402328761123558</v>
      </c>
    </row>
    <row r="13" spans="1:12" ht="21.75" customHeight="1">
      <c r="A13" s="99" t="s">
        <v>295</v>
      </c>
      <c r="B13" s="99"/>
      <c r="D13" s="9">
        <v>3334026</v>
      </c>
      <c r="F13" s="9">
        <v>14158</v>
      </c>
      <c r="H13" s="9">
        <v>0</v>
      </c>
      <c r="J13" s="9">
        <v>3348184</v>
      </c>
      <c r="L13" s="31">
        <f>J13/سهام!$AD$3</f>
        <v>1.4466624777543938E-8</v>
      </c>
    </row>
    <row r="14" spans="1:12" ht="21.75" customHeight="1">
      <c r="A14" s="99" t="s">
        <v>296</v>
      </c>
      <c r="B14" s="99"/>
      <c r="D14" s="9">
        <v>496694</v>
      </c>
      <c r="F14" s="9">
        <v>0</v>
      </c>
      <c r="H14" s="9">
        <v>0</v>
      </c>
      <c r="J14" s="9">
        <v>496694</v>
      </c>
      <c r="L14" s="31">
        <v>2.1460844825903862E-9</v>
      </c>
    </row>
    <row r="15" spans="1:12" ht="21.75" customHeight="1">
      <c r="A15" s="99" t="s">
        <v>297</v>
      </c>
      <c r="B15" s="99"/>
      <c r="D15" s="9">
        <v>93883467</v>
      </c>
      <c r="F15" s="9">
        <v>389261</v>
      </c>
      <c r="H15" s="9">
        <v>2338783</v>
      </c>
      <c r="J15" s="9">
        <v>91933945</v>
      </c>
      <c r="L15" s="31">
        <v>3.9722246048435862E-7</v>
      </c>
    </row>
    <row r="16" spans="1:12" ht="21.75" customHeight="1">
      <c r="A16" s="99" t="s">
        <v>298</v>
      </c>
      <c r="B16" s="99"/>
      <c r="D16" s="9">
        <v>474192176</v>
      </c>
      <c r="F16" s="9">
        <v>29589075787985</v>
      </c>
      <c r="H16" s="9">
        <v>29588805332658</v>
      </c>
      <c r="J16" s="9">
        <v>744647503</v>
      </c>
      <c r="L16" s="31">
        <f>J16/سهام!$AD$3</f>
        <v>3.2174265265696345E-6</v>
      </c>
    </row>
    <row r="17" spans="1:12" ht="21.75" customHeight="1">
      <c r="A17" s="99" t="s">
        <v>17</v>
      </c>
      <c r="B17" s="99"/>
      <c r="D17" s="9">
        <v>9741994015690</v>
      </c>
      <c r="F17" s="9">
        <v>9838059283103</v>
      </c>
      <c r="H17" s="9">
        <v>19468128708000</v>
      </c>
      <c r="J17" s="9">
        <v>111924590793</v>
      </c>
      <c r="L17" s="31">
        <v>4.8359679706446237E-4</v>
      </c>
    </row>
    <row r="18" spans="1:12" ht="21.75" customHeight="1">
      <c r="A18" s="99" t="s">
        <v>299</v>
      </c>
      <c r="B18" s="99"/>
      <c r="D18" s="9">
        <v>27070156631837</v>
      </c>
      <c r="F18" s="9">
        <v>25555018669972</v>
      </c>
      <c r="H18" s="9">
        <v>35897013739633</v>
      </c>
      <c r="J18" s="9">
        <v>16728161562176</v>
      </c>
      <c r="L18" s="31">
        <v>7.2277998024640661E-2</v>
      </c>
    </row>
    <row r="19" spans="1:12" ht="21.75" customHeight="1">
      <c r="A19" s="99" t="s">
        <v>300</v>
      </c>
      <c r="B19" s="99"/>
      <c r="D19" s="9">
        <v>18572429637798</v>
      </c>
      <c r="F19" s="9">
        <v>12246618301291</v>
      </c>
      <c r="H19" s="9">
        <v>10529519471792</v>
      </c>
      <c r="J19" s="9">
        <v>20289528467297</v>
      </c>
      <c r="L19" s="31">
        <v>8.7665730213656673E-2</v>
      </c>
    </row>
    <row r="20" spans="1:12" ht="21.75" customHeight="1">
      <c r="A20" s="99" t="s">
        <v>301</v>
      </c>
      <c r="B20" s="99"/>
      <c r="D20" s="9">
        <v>66627273</v>
      </c>
      <c r="F20" s="9">
        <v>280262</v>
      </c>
      <c r="H20" s="9">
        <v>1906000</v>
      </c>
      <c r="J20" s="9">
        <v>65001535</v>
      </c>
      <c r="L20" s="31">
        <f>J20/سهام!$AD$3</f>
        <v>2.8085458171038078E-7</v>
      </c>
    </row>
    <row r="21" spans="1:12" ht="0.75" customHeight="1">
      <c r="A21" s="99" t="s">
        <v>196</v>
      </c>
      <c r="B21" s="99"/>
      <c r="D21" s="9">
        <v>352000000000</v>
      </c>
      <c r="F21" s="9">
        <v>0</v>
      </c>
      <c r="H21" s="9">
        <v>352000000000</v>
      </c>
      <c r="J21" s="9">
        <v>0</v>
      </c>
      <c r="L21" s="31">
        <f>J21/سهام!$AD$3</f>
        <v>0</v>
      </c>
    </row>
    <row r="22" spans="1:12" ht="21.75" customHeight="1">
      <c r="A22" s="99" t="s">
        <v>302</v>
      </c>
      <c r="B22" s="99"/>
      <c r="D22" s="9">
        <v>0</v>
      </c>
      <c r="F22" s="9">
        <v>7893890958904</v>
      </c>
      <c r="H22" s="9">
        <v>7893881463027</v>
      </c>
      <c r="J22" s="9">
        <v>9495877</v>
      </c>
      <c r="L22" s="31">
        <f>J22/سهام!$AD$3</f>
        <v>4.1029193584554975E-8</v>
      </c>
    </row>
    <row r="23" spans="1:12" ht="21.75" customHeight="1" thickBot="1">
      <c r="A23" s="101" t="s">
        <v>31</v>
      </c>
      <c r="B23" s="101"/>
      <c r="D23" s="16">
        <f>SUM(D9:D22)</f>
        <v>119484363145868</v>
      </c>
      <c r="F23" s="16">
        <f>SUM(F9:F22)</f>
        <v>191219672497166</v>
      </c>
      <c r="H23" s="16">
        <f>SUM(H9:H22)</f>
        <v>199868167435881</v>
      </c>
      <c r="J23" s="16">
        <f>SUM(J9:J22)</f>
        <v>110835868207153</v>
      </c>
      <c r="L23" s="30">
        <f>SUM(L9:L22)</f>
        <v>0.52150241838500344</v>
      </c>
    </row>
    <row r="24" spans="1:12" ht="13.5" thickTop="1"/>
  </sheetData>
  <autoFilter ref="A8:L23" xr:uid="{00000000-0001-0000-0600-000000000000}">
    <filterColumn colId="0" showButton="0"/>
  </autoFilter>
  <mergeCells count="21">
    <mergeCell ref="A23:B23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27"/>
  <sheetViews>
    <sheetView rightToLeft="1" zoomScaleNormal="100" zoomScaleSheetLayoutView="115" workbookViewId="0">
      <selection activeCell="H10" sqref="H10"/>
    </sheetView>
  </sheetViews>
  <sheetFormatPr defaultRowHeight="12.75"/>
  <cols>
    <col min="1" max="1" width="2.5703125" customWidth="1"/>
    <col min="2" max="2" width="49.28515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6.85546875" bestFit="1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>
      <c r="A1" s="93" t="s">
        <v>354</v>
      </c>
      <c r="B1" s="93"/>
      <c r="C1" s="93"/>
      <c r="D1" s="93"/>
      <c r="E1" s="93"/>
      <c r="F1" s="93"/>
      <c r="G1" s="93"/>
      <c r="H1" s="93"/>
      <c r="I1" s="93"/>
      <c r="J1" s="93"/>
    </row>
    <row r="2" spans="1:10" ht="21.75" customHeight="1">
      <c r="A2" s="93" t="s">
        <v>201</v>
      </c>
      <c r="B2" s="93"/>
      <c r="C2" s="93"/>
      <c r="D2" s="93"/>
      <c r="E2" s="93"/>
      <c r="F2" s="93"/>
      <c r="G2" s="93"/>
      <c r="H2" s="93"/>
      <c r="I2" s="93"/>
      <c r="J2" s="93"/>
    </row>
    <row r="3" spans="1:10" ht="21.75" customHeight="1">
      <c r="A3" s="93" t="s">
        <v>2</v>
      </c>
      <c r="B3" s="93"/>
      <c r="C3" s="93"/>
      <c r="D3" s="93"/>
      <c r="E3" s="93"/>
      <c r="F3" s="93"/>
      <c r="G3" s="93"/>
      <c r="H3" s="93"/>
      <c r="I3" s="93"/>
      <c r="J3" s="93"/>
    </row>
    <row r="4" spans="1:10" ht="14.45" customHeight="1"/>
    <row r="5" spans="1:10" ht="29.1" customHeight="1">
      <c r="A5" s="1" t="s">
        <v>202</v>
      </c>
      <c r="B5" s="94" t="s">
        <v>357</v>
      </c>
      <c r="C5" s="94"/>
      <c r="D5" s="94"/>
      <c r="E5" s="94"/>
      <c r="F5" s="94"/>
      <c r="G5" s="94"/>
      <c r="H5" s="94"/>
      <c r="I5" s="94"/>
      <c r="J5" s="94"/>
    </row>
    <row r="6" spans="1:10" ht="14.45" customHeight="1"/>
    <row r="7" spans="1:10" ht="14.45" customHeight="1">
      <c r="A7" s="95" t="s">
        <v>203</v>
      </c>
      <c r="B7" s="95"/>
      <c r="D7" s="2" t="s">
        <v>204</v>
      </c>
      <c r="F7" s="2" t="s">
        <v>186</v>
      </c>
      <c r="H7" s="20" t="s">
        <v>205</v>
      </c>
      <c r="J7" s="20" t="s">
        <v>206</v>
      </c>
    </row>
    <row r="8" spans="1:10" ht="21.75" customHeight="1">
      <c r="A8" s="97" t="s">
        <v>358</v>
      </c>
      <c r="B8" s="97"/>
      <c r="D8" s="5" t="s">
        <v>207</v>
      </c>
      <c r="F8" s="6">
        <f>'درآمد سرمایه گذاری در سهام'!J31</f>
        <v>396117048478</v>
      </c>
      <c r="H8" s="21">
        <f>F8/$F$13</f>
        <v>1.829091751544408E-2</v>
      </c>
      <c r="I8" s="25"/>
      <c r="J8" s="21">
        <f>F8/سهام!$AD$3</f>
        <v>1.7115178581342627E-3</v>
      </c>
    </row>
    <row r="9" spans="1:10" ht="21.75" customHeight="1">
      <c r="A9" s="99" t="s">
        <v>359</v>
      </c>
      <c r="B9" s="99"/>
      <c r="D9" s="8" t="s">
        <v>208</v>
      </c>
      <c r="F9" s="9">
        <f>'درآمد سرمایه گذاری در صندوق'!J49</f>
        <v>2343806113723</v>
      </c>
      <c r="H9" s="21">
        <f>F9/$F$13</f>
        <v>0.10822650644051218</v>
      </c>
      <c r="I9" s="25"/>
      <c r="J9" s="21">
        <f>F9/سهام!$AD$3</f>
        <v>1.0126971396597116E-2</v>
      </c>
    </row>
    <row r="10" spans="1:10" ht="21.75" customHeight="1">
      <c r="A10" s="99" t="s">
        <v>360</v>
      </c>
      <c r="B10" s="99"/>
      <c r="D10" s="8" t="s">
        <v>209</v>
      </c>
      <c r="F10" s="9">
        <f>'درآمد سرمایه گذاری در اوراق به'!J49</f>
        <v>-12573029685</v>
      </c>
      <c r="H10" s="21">
        <f t="shared" ref="H10:H12" si="0">F10/$F$13</f>
        <v>-5.8056640018698243E-4</v>
      </c>
      <c r="I10" s="25"/>
      <c r="J10" s="21">
        <f>F10/سهام!$AD$3</f>
        <v>-5.4324763146176098E-5</v>
      </c>
    </row>
    <row r="11" spans="1:10" ht="21.75" customHeight="1">
      <c r="A11" s="99" t="s">
        <v>365</v>
      </c>
      <c r="B11" s="99"/>
      <c r="D11" s="8" t="s">
        <v>210</v>
      </c>
      <c r="F11" s="45">
        <f>'درآمد سپرده بانکی'!F21</f>
        <v>18903752049229</v>
      </c>
      <c r="H11" s="21">
        <f t="shared" si="0"/>
        <v>0.87289090634547184</v>
      </c>
      <c r="I11" s="25"/>
      <c r="J11" s="21">
        <f>F11/سهام!$AD$3</f>
        <v>8.1678153824259137E-2</v>
      </c>
    </row>
    <row r="12" spans="1:10" ht="21.75" customHeight="1">
      <c r="A12" s="102" t="s">
        <v>211</v>
      </c>
      <c r="B12" s="102"/>
      <c r="D12" s="11" t="s">
        <v>212</v>
      </c>
      <c r="F12" s="13">
        <f>'سایر درآمدها'!F11</f>
        <v>25386517826</v>
      </c>
      <c r="H12" s="22">
        <f t="shared" si="0"/>
        <v>1.1722360987588393E-3</v>
      </c>
      <c r="I12" s="25"/>
      <c r="J12" s="22">
        <f>F12/سهام!$AD$3</f>
        <v>1.0968848420432464E-4</v>
      </c>
    </row>
    <row r="13" spans="1:10" ht="21.75" customHeight="1">
      <c r="A13" s="101" t="s">
        <v>31</v>
      </c>
      <c r="B13" s="101"/>
      <c r="D13" s="16"/>
      <c r="F13" s="16">
        <f>SUM(F8:F12)</f>
        <v>21656488699571</v>
      </c>
      <c r="H13" s="44">
        <f>SUM(H8:H12)</f>
        <v>1</v>
      </c>
      <c r="I13" s="43"/>
      <c r="J13" s="44">
        <f>SUM(J8:J12)</f>
        <v>9.3572006800048665E-2</v>
      </c>
    </row>
    <row r="17" spans="6:6">
      <c r="F17" s="26"/>
    </row>
    <row r="21" spans="6:6">
      <c r="F21" s="26"/>
    </row>
    <row r="26" spans="6:6">
      <c r="F26" s="37"/>
    </row>
    <row r="27" spans="6:6">
      <c r="F27" s="26"/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E39"/>
  <sheetViews>
    <sheetView rightToLeft="1" topLeftCell="A7" zoomScaleNormal="100" zoomScaleSheetLayoutView="85" workbookViewId="0">
      <selection activeCell="J31" sqref="J31"/>
    </sheetView>
  </sheetViews>
  <sheetFormatPr defaultRowHeight="12.75"/>
  <cols>
    <col min="1" max="1" width="6.140625" bestFit="1" customWidth="1"/>
    <col min="2" max="2" width="19.7109375" customWidth="1"/>
    <col min="3" max="3" width="1.28515625" customWidth="1"/>
    <col min="4" max="4" width="14.7109375" customWidth="1"/>
    <col min="5" max="5" width="1.28515625" customWidth="1"/>
    <col min="6" max="6" width="17" bestFit="1" customWidth="1"/>
    <col min="7" max="7" width="1.28515625" customWidth="1"/>
    <col min="8" max="8" width="16.5703125" bestFit="1" customWidth="1"/>
    <col min="9" max="9" width="1.28515625" customWidth="1"/>
    <col min="10" max="10" width="17" bestFit="1" customWidth="1"/>
    <col min="11" max="11" width="1.28515625" customWidth="1"/>
    <col min="12" max="12" width="17.28515625" customWidth="1"/>
    <col min="13" max="13" width="1.28515625" customWidth="1"/>
    <col min="14" max="14" width="16.5703125" bestFit="1" customWidth="1"/>
    <col min="15" max="16" width="1.28515625" customWidth="1"/>
    <col min="17" max="17" width="20.28515625" bestFit="1" customWidth="1"/>
    <col min="18" max="18" width="1.28515625" customWidth="1"/>
    <col min="19" max="19" width="16.7109375" bestFit="1" customWidth="1"/>
    <col min="20" max="20" width="1.28515625" customWidth="1"/>
    <col min="21" max="21" width="18.85546875" bestFit="1" customWidth="1"/>
    <col min="22" max="22" width="1.28515625" customWidth="1"/>
    <col min="23" max="23" width="17.28515625" bestFit="1" customWidth="1"/>
    <col min="24" max="24" width="0.28515625" customWidth="1"/>
    <col min="31" max="31" width="5.140625" customWidth="1"/>
  </cols>
  <sheetData>
    <row r="1" spans="1:31" ht="29.1" customHeight="1">
      <c r="A1" s="93" t="s">
        <v>354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</row>
    <row r="2" spans="1:31" ht="21.75" customHeight="1">
      <c r="A2" s="93" t="s">
        <v>201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</row>
    <row r="3" spans="1:31" ht="21.75" customHeight="1">
      <c r="A3" s="93" t="s">
        <v>2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</row>
    <row r="4" spans="1:31" ht="14.45" customHeight="1"/>
    <row r="5" spans="1:31" ht="14.45" customHeight="1">
      <c r="A5" s="1" t="s">
        <v>213</v>
      </c>
      <c r="B5" s="94" t="s">
        <v>358</v>
      </c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</row>
    <row r="6" spans="1:31" ht="14.45" customHeight="1">
      <c r="D6" s="95" t="s">
        <v>214</v>
      </c>
      <c r="E6" s="95"/>
      <c r="F6" s="95"/>
      <c r="G6" s="95"/>
      <c r="H6" s="95"/>
      <c r="I6" s="95"/>
      <c r="J6" s="95"/>
      <c r="K6" s="95"/>
      <c r="L6" s="95"/>
      <c r="N6" s="95" t="s">
        <v>215</v>
      </c>
      <c r="O6" s="95"/>
      <c r="P6" s="95"/>
      <c r="Q6" s="95"/>
      <c r="R6" s="95"/>
      <c r="S6" s="95"/>
      <c r="T6" s="95"/>
      <c r="U6" s="95"/>
      <c r="V6" s="95"/>
      <c r="W6" s="95"/>
    </row>
    <row r="7" spans="1:31" ht="14.45" customHeight="1">
      <c r="D7" s="3"/>
      <c r="E7" s="3"/>
      <c r="F7" s="3"/>
      <c r="G7" s="3"/>
      <c r="H7" s="3"/>
      <c r="I7" s="3"/>
      <c r="J7" s="96" t="s">
        <v>31</v>
      </c>
      <c r="K7" s="96"/>
      <c r="L7" s="96"/>
      <c r="N7" s="3"/>
      <c r="O7" s="3"/>
      <c r="P7" s="3"/>
      <c r="Q7" s="3"/>
      <c r="R7" s="3"/>
      <c r="S7" s="3"/>
      <c r="T7" s="3"/>
      <c r="U7" s="96" t="s">
        <v>31</v>
      </c>
      <c r="V7" s="96"/>
      <c r="W7" s="96"/>
    </row>
    <row r="8" spans="1:31" ht="14.45" customHeight="1">
      <c r="A8" s="95" t="s">
        <v>216</v>
      </c>
      <c r="B8" s="95"/>
      <c r="D8" s="2" t="s">
        <v>217</v>
      </c>
      <c r="F8" s="2" t="s">
        <v>218</v>
      </c>
      <c r="H8" s="2" t="s">
        <v>219</v>
      </c>
      <c r="J8" s="33" t="s">
        <v>186</v>
      </c>
      <c r="K8" s="3"/>
      <c r="L8" s="33" t="s">
        <v>205</v>
      </c>
      <c r="N8" s="2" t="s">
        <v>217</v>
      </c>
      <c r="P8" s="95" t="s">
        <v>218</v>
      </c>
      <c r="Q8" s="95"/>
      <c r="S8" s="2" t="s">
        <v>219</v>
      </c>
      <c r="U8" s="33" t="s">
        <v>186</v>
      </c>
      <c r="V8" s="3"/>
      <c r="W8" s="33" t="s">
        <v>205</v>
      </c>
    </row>
    <row r="9" spans="1:31" ht="21.75" customHeight="1">
      <c r="A9" s="97" t="s">
        <v>355</v>
      </c>
      <c r="B9" s="97"/>
      <c r="D9" s="6">
        <v>0</v>
      </c>
      <c r="F9" s="6">
        <v>6580185346</v>
      </c>
      <c r="H9" s="6">
        <v>257770951</v>
      </c>
      <c r="J9" s="9">
        <f>D9+F9+H9</f>
        <v>6837956297</v>
      </c>
      <c r="L9" s="21">
        <f>J9/$AE$9</f>
        <v>1.1060936505273048E-3</v>
      </c>
      <c r="N9" s="6">
        <v>0</v>
      </c>
      <c r="P9" s="98">
        <v>6580185347</v>
      </c>
      <c r="Q9" s="98"/>
      <c r="S9" s="6">
        <v>343461936</v>
      </c>
      <c r="U9" s="9">
        <f t="shared" ref="U9:U30" si="0">N9+P9+S9</f>
        <v>6923647283</v>
      </c>
      <c r="W9" s="21">
        <f>U9/درآمد!$F$13</f>
        <v>3.1970313281382278E-4</v>
      </c>
      <c r="AE9" s="26">
        <v>6182077162942</v>
      </c>
    </row>
    <row r="10" spans="1:31" ht="21.75" customHeight="1">
      <c r="A10" s="99" t="s">
        <v>30</v>
      </c>
      <c r="B10" s="99"/>
      <c r="D10" s="9">
        <v>0</v>
      </c>
      <c r="F10" s="9">
        <v>-61432297977</v>
      </c>
      <c r="H10" s="9">
        <v>-12552821188</v>
      </c>
      <c r="J10" s="9">
        <f t="shared" ref="J10:J30" si="1">D10+F10+H10</f>
        <v>-73985119165</v>
      </c>
      <c r="L10" s="21">
        <f t="shared" ref="L10:L30" si="2">J10/$AE$9</f>
        <v>-1.1967679667361364E-2</v>
      </c>
      <c r="N10" s="9">
        <v>0</v>
      </c>
      <c r="P10" s="100">
        <v>-61432297978</v>
      </c>
      <c r="Q10" s="100"/>
      <c r="S10" s="9">
        <v>-11805661791</v>
      </c>
      <c r="U10" s="9">
        <f t="shared" si="0"/>
        <v>-73237959769</v>
      </c>
      <c r="W10" s="21">
        <f>U10/درآمد!$F$13</f>
        <v>-3.38180213722508E-3</v>
      </c>
    </row>
    <row r="11" spans="1:31" ht="21.75" customHeight="1">
      <c r="A11" s="99" t="s">
        <v>220</v>
      </c>
      <c r="B11" s="99"/>
      <c r="D11" s="9">
        <v>0</v>
      </c>
      <c r="F11" s="9">
        <v>0</v>
      </c>
      <c r="H11" s="9">
        <v>0</v>
      </c>
      <c r="J11" s="9">
        <f t="shared" si="1"/>
        <v>0</v>
      </c>
      <c r="L11" s="21">
        <f t="shared" si="2"/>
        <v>0</v>
      </c>
      <c r="N11" s="9">
        <v>8942443275</v>
      </c>
      <c r="P11" s="100">
        <v>0</v>
      </c>
      <c r="Q11" s="100"/>
      <c r="S11" s="9">
        <v>10546526150</v>
      </c>
      <c r="U11" s="9">
        <f t="shared" si="0"/>
        <v>19488969425</v>
      </c>
      <c r="W11" s="21">
        <f>U11/درآمد!$F$13</f>
        <v>8.9991363306213452E-4</v>
      </c>
    </row>
    <row r="12" spans="1:31" ht="21.75" customHeight="1">
      <c r="A12" s="99" t="s">
        <v>221</v>
      </c>
      <c r="B12" s="99"/>
      <c r="D12" s="9">
        <v>0</v>
      </c>
      <c r="F12" s="9">
        <v>0</v>
      </c>
      <c r="H12" s="9">
        <v>0</v>
      </c>
      <c r="J12" s="9">
        <f t="shared" si="1"/>
        <v>0</v>
      </c>
      <c r="L12" s="21">
        <f t="shared" si="2"/>
        <v>0</v>
      </c>
      <c r="N12" s="9">
        <v>7400000000</v>
      </c>
      <c r="P12" s="100">
        <v>0</v>
      </c>
      <c r="Q12" s="100"/>
      <c r="S12" s="9">
        <v>46723923285</v>
      </c>
      <c r="U12" s="9">
        <f t="shared" si="0"/>
        <v>54123923285</v>
      </c>
      <c r="W12" s="21">
        <f>U12/درآمد!$F$13</f>
        <v>2.499201234135068E-3</v>
      </c>
    </row>
    <row r="13" spans="1:31" ht="21.75" customHeight="1">
      <c r="A13" s="99" t="s">
        <v>222</v>
      </c>
      <c r="B13" s="99"/>
      <c r="D13" s="9">
        <v>0</v>
      </c>
      <c r="F13" s="9">
        <v>0</v>
      </c>
      <c r="H13" s="9">
        <v>0</v>
      </c>
      <c r="J13" s="9">
        <f t="shared" si="1"/>
        <v>0</v>
      </c>
      <c r="L13" s="21">
        <f t="shared" si="2"/>
        <v>0</v>
      </c>
      <c r="N13" s="9">
        <v>1066055735</v>
      </c>
      <c r="P13" s="100">
        <v>0</v>
      </c>
      <c r="Q13" s="100"/>
      <c r="S13" s="9">
        <v>30873263927</v>
      </c>
      <c r="U13" s="9">
        <f t="shared" si="0"/>
        <v>31939319662</v>
      </c>
      <c r="W13" s="21">
        <f>U13/درآمد!$F$13</f>
        <v>1.4748152438318726E-3</v>
      </c>
    </row>
    <row r="14" spans="1:31" ht="21.75" customHeight="1">
      <c r="A14" s="99" t="s">
        <v>21</v>
      </c>
      <c r="B14" s="99"/>
      <c r="D14" s="9">
        <v>0</v>
      </c>
      <c r="F14" s="9">
        <v>25640256799</v>
      </c>
      <c r="H14" s="9">
        <v>0</v>
      </c>
      <c r="J14" s="9">
        <f t="shared" si="1"/>
        <v>25640256799</v>
      </c>
      <c r="L14" s="21">
        <f t="shared" si="2"/>
        <v>4.1475148438292883E-3</v>
      </c>
      <c r="N14" s="9">
        <v>36480000000</v>
      </c>
      <c r="P14" s="100">
        <v>231658803493</v>
      </c>
      <c r="Q14" s="100"/>
      <c r="S14" s="9">
        <v>-3067</v>
      </c>
      <c r="U14" s="9">
        <f t="shared" si="0"/>
        <v>268138800426</v>
      </c>
      <c r="W14" s="21">
        <f>U14/درآمد!$F$13</f>
        <v>1.2381453159177722E-2</v>
      </c>
    </row>
    <row r="15" spans="1:31" ht="21.75" customHeight="1">
      <c r="A15" s="99" t="s">
        <v>223</v>
      </c>
      <c r="B15" s="99"/>
      <c r="D15" s="9">
        <v>0</v>
      </c>
      <c r="F15" s="9">
        <v>0</v>
      </c>
      <c r="H15" s="9">
        <v>0</v>
      </c>
      <c r="J15" s="9">
        <f t="shared" si="1"/>
        <v>0</v>
      </c>
      <c r="L15" s="21">
        <f t="shared" si="2"/>
        <v>0</v>
      </c>
      <c r="N15" s="9">
        <v>853980000</v>
      </c>
      <c r="P15" s="100">
        <v>0</v>
      </c>
      <c r="Q15" s="100"/>
      <c r="S15" s="9">
        <v>1769424994</v>
      </c>
      <c r="U15" s="9">
        <f t="shared" si="0"/>
        <v>2623404994</v>
      </c>
      <c r="W15" s="21">
        <f>U15/درآمد!$F$13</f>
        <v>1.211371349433931E-4</v>
      </c>
    </row>
    <row r="16" spans="1:31" ht="21.75" customHeight="1">
      <c r="A16" s="99" t="s">
        <v>224</v>
      </c>
      <c r="B16" s="99"/>
      <c r="D16" s="9">
        <v>0</v>
      </c>
      <c r="F16" s="9">
        <v>0</v>
      </c>
      <c r="H16" s="9">
        <v>0</v>
      </c>
      <c r="J16" s="9">
        <f t="shared" si="1"/>
        <v>0</v>
      </c>
      <c r="L16" s="21">
        <f t="shared" si="2"/>
        <v>0</v>
      </c>
      <c r="N16" s="9">
        <v>290000000</v>
      </c>
      <c r="P16" s="100">
        <v>0</v>
      </c>
      <c r="Q16" s="100"/>
      <c r="S16" s="9">
        <v>1037816630</v>
      </c>
      <c r="U16" s="9">
        <f t="shared" si="0"/>
        <v>1327816630</v>
      </c>
      <c r="W16" s="21">
        <f>U16/درآمد!$F$13</f>
        <v>6.1312646219804934E-5</v>
      </c>
    </row>
    <row r="17" spans="1:23" ht="21.75" customHeight="1">
      <c r="A17" s="99" t="s">
        <v>18</v>
      </c>
      <c r="B17" s="99"/>
      <c r="D17" s="9">
        <v>0</v>
      </c>
      <c r="F17" s="9">
        <v>13210870637</v>
      </c>
      <c r="H17" s="9">
        <v>0</v>
      </c>
      <c r="J17" s="9">
        <f t="shared" si="1"/>
        <v>13210870637</v>
      </c>
      <c r="L17" s="21">
        <f t="shared" si="2"/>
        <v>2.1369630771015894E-3</v>
      </c>
      <c r="N17" s="9">
        <v>3270462230</v>
      </c>
      <c r="P17" s="100">
        <v>53140713273</v>
      </c>
      <c r="Q17" s="100"/>
      <c r="S17" s="9">
        <v>-866</v>
      </c>
      <c r="U17" s="9">
        <f t="shared" si="0"/>
        <v>56411174637</v>
      </c>
      <c r="W17" s="21">
        <f>U17/درآمد!$F$13</f>
        <v>2.6048162940706756E-3</v>
      </c>
    </row>
    <row r="18" spans="1:23" ht="21.75" customHeight="1">
      <c r="A18" s="99" t="s">
        <v>225</v>
      </c>
      <c r="B18" s="99"/>
      <c r="D18" s="9">
        <v>0</v>
      </c>
      <c r="F18" s="9">
        <v>0</v>
      </c>
      <c r="H18" s="9">
        <v>0</v>
      </c>
      <c r="J18" s="9">
        <f t="shared" si="1"/>
        <v>0</v>
      </c>
      <c r="L18" s="21">
        <f t="shared" si="2"/>
        <v>0</v>
      </c>
      <c r="N18" s="9">
        <v>0</v>
      </c>
      <c r="P18" s="100">
        <v>0</v>
      </c>
      <c r="Q18" s="100"/>
      <c r="S18" s="9">
        <v>6261935250</v>
      </c>
      <c r="U18" s="9">
        <f t="shared" si="0"/>
        <v>6261935250</v>
      </c>
      <c r="W18" s="21">
        <f>U18/درآمد!$F$13</f>
        <v>2.891482242051568E-4</v>
      </c>
    </row>
    <row r="19" spans="1:23" ht="21.75" customHeight="1">
      <c r="A19" s="99" t="s">
        <v>227</v>
      </c>
      <c r="B19" s="99"/>
      <c r="D19" s="9">
        <v>0</v>
      </c>
      <c r="F19" s="9">
        <v>0</v>
      </c>
      <c r="H19" s="9">
        <v>0</v>
      </c>
      <c r="J19" s="9">
        <f t="shared" si="1"/>
        <v>0</v>
      </c>
      <c r="L19" s="21">
        <f t="shared" si="2"/>
        <v>0</v>
      </c>
      <c r="N19" s="9">
        <v>0</v>
      </c>
      <c r="P19" s="100">
        <v>0</v>
      </c>
      <c r="Q19" s="100"/>
      <c r="S19" s="9">
        <v>13498796491</v>
      </c>
      <c r="U19" s="9">
        <f t="shared" si="0"/>
        <v>13498796491</v>
      </c>
      <c r="W19" s="21">
        <f>U19/درآمد!$F$13</f>
        <v>6.2331417979440964E-4</v>
      </c>
    </row>
    <row r="20" spans="1:23" ht="21.75" customHeight="1">
      <c r="A20" s="99" t="s">
        <v>366</v>
      </c>
      <c r="B20" s="99"/>
      <c r="D20" s="9">
        <v>0</v>
      </c>
      <c r="F20" s="9">
        <v>0</v>
      </c>
      <c r="H20" s="9">
        <v>0</v>
      </c>
      <c r="J20" s="9">
        <f t="shared" si="1"/>
        <v>0</v>
      </c>
      <c r="L20" s="21">
        <f t="shared" si="2"/>
        <v>0</v>
      </c>
      <c r="N20" s="9">
        <v>0</v>
      </c>
      <c r="P20" s="100">
        <v>0</v>
      </c>
      <c r="Q20" s="100"/>
      <c r="S20" s="9">
        <v>35276453410</v>
      </c>
      <c r="U20" s="9">
        <f t="shared" si="0"/>
        <v>35276453410</v>
      </c>
      <c r="W20" s="21">
        <f>U20/درآمد!$F$13</f>
        <v>1.6289091874205259E-3</v>
      </c>
    </row>
    <row r="21" spans="1:23" ht="21.75" customHeight="1">
      <c r="A21" s="99" t="s">
        <v>22</v>
      </c>
      <c r="B21" s="99"/>
      <c r="D21" s="9">
        <v>0</v>
      </c>
      <c r="F21" s="9">
        <v>120734452250</v>
      </c>
      <c r="H21" s="9">
        <v>0</v>
      </c>
      <c r="J21" s="9">
        <f t="shared" si="1"/>
        <v>120734452250</v>
      </c>
      <c r="L21" s="21">
        <f t="shared" si="2"/>
        <v>1.9529754978429202E-2</v>
      </c>
      <c r="N21" s="9">
        <v>23715000000</v>
      </c>
      <c r="P21" s="100">
        <v>200403810550</v>
      </c>
      <c r="Q21" s="100"/>
      <c r="S21" s="9">
        <v>0</v>
      </c>
      <c r="U21" s="9">
        <f t="shared" si="0"/>
        <v>224118810550</v>
      </c>
      <c r="W21" s="21">
        <f>U21/درآمد!$F$13</f>
        <v>1.0348806478237611E-2</v>
      </c>
    </row>
    <row r="22" spans="1:23" ht="21.75" customHeight="1">
      <c r="A22" s="99" t="s">
        <v>23</v>
      </c>
      <c r="B22" s="99"/>
      <c r="D22" s="9">
        <v>0</v>
      </c>
      <c r="F22" s="9">
        <v>18843207300</v>
      </c>
      <c r="H22" s="9">
        <v>0</v>
      </c>
      <c r="J22" s="9">
        <f t="shared" si="1"/>
        <v>18843207300</v>
      </c>
      <c r="L22" s="21">
        <f t="shared" si="2"/>
        <v>3.0480381922364541E-3</v>
      </c>
      <c r="N22" s="9">
        <v>8220000000</v>
      </c>
      <c r="P22" s="100">
        <v>28940546820</v>
      </c>
      <c r="Q22" s="100"/>
      <c r="S22" s="9">
        <v>0</v>
      </c>
      <c r="U22" s="9">
        <f t="shared" si="0"/>
        <v>37160546820</v>
      </c>
      <c r="W22" s="21">
        <f>U22/درآمد!$F$13</f>
        <v>1.7159082127998029E-3</v>
      </c>
    </row>
    <row r="23" spans="1:23" ht="21.75" customHeight="1">
      <c r="A23" s="99" t="s">
        <v>26</v>
      </c>
      <c r="B23" s="99"/>
      <c r="D23" s="9">
        <v>1976543319</v>
      </c>
      <c r="F23" s="9">
        <v>19533389808</v>
      </c>
      <c r="H23" s="9">
        <v>0</v>
      </c>
      <c r="J23" s="9">
        <f t="shared" si="1"/>
        <v>21509933127</v>
      </c>
      <c r="L23" s="21">
        <f t="shared" si="2"/>
        <v>3.4794022397422806E-3</v>
      </c>
      <c r="N23" s="9">
        <v>2305515940</v>
      </c>
      <c r="P23" s="100">
        <v>29343724121</v>
      </c>
      <c r="Q23" s="100"/>
      <c r="S23" s="9">
        <v>0</v>
      </c>
      <c r="U23" s="9">
        <f t="shared" si="0"/>
        <v>31649240061</v>
      </c>
      <c r="W23" s="21">
        <f>U23/درآمد!$F$13</f>
        <v>1.4614206624191553E-3</v>
      </c>
    </row>
    <row r="24" spans="1:23" ht="21.75" customHeight="1">
      <c r="A24" s="99" t="s">
        <v>17</v>
      </c>
      <c r="B24" s="99"/>
      <c r="D24" s="9">
        <v>0</v>
      </c>
      <c r="F24" s="9">
        <v>10663253030</v>
      </c>
      <c r="H24" s="9">
        <v>0</v>
      </c>
      <c r="J24" s="9">
        <f t="shared" si="1"/>
        <v>10663253030</v>
      </c>
      <c r="L24" s="21">
        <f t="shared" si="2"/>
        <v>1.724865728613042E-3</v>
      </c>
      <c r="N24" s="9">
        <v>967168989</v>
      </c>
      <c r="P24" s="100">
        <v>62919316271</v>
      </c>
      <c r="Q24" s="100"/>
      <c r="S24" s="9">
        <v>0</v>
      </c>
      <c r="U24" s="9">
        <f t="shared" si="0"/>
        <v>63886485260</v>
      </c>
      <c r="W24" s="21">
        <f>U24/درآمد!$F$13</f>
        <v>2.9499927779735387E-3</v>
      </c>
    </row>
    <row r="25" spans="1:23" ht="21.75" customHeight="1">
      <c r="A25" s="99" t="s">
        <v>20</v>
      </c>
      <c r="B25" s="99"/>
      <c r="D25" s="9">
        <v>0</v>
      </c>
      <c r="F25" s="9">
        <v>11625435319</v>
      </c>
      <c r="H25" s="9">
        <v>0</v>
      </c>
      <c r="J25" s="9">
        <f t="shared" si="1"/>
        <v>11625435319</v>
      </c>
      <c r="L25" s="21">
        <f t="shared" si="2"/>
        <v>1.8805063431896003E-3</v>
      </c>
      <c r="N25" s="9">
        <v>24017800000</v>
      </c>
      <c r="P25" s="100">
        <v>166965303820</v>
      </c>
      <c r="Q25" s="100"/>
      <c r="S25" s="9">
        <v>0</v>
      </c>
      <c r="U25" s="9">
        <f t="shared" si="0"/>
        <v>190983103820</v>
      </c>
      <c r="W25" s="21">
        <f>U25/درآمد!$F$13</f>
        <v>8.8187474188178641E-3</v>
      </c>
    </row>
    <row r="26" spans="1:23" ht="21.75" customHeight="1">
      <c r="A26" s="99" t="s">
        <v>24</v>
      </c>
      <c r="B26" s="99"/>
      <c r="D26" s="9">
        <v>0</v>
      </c>
      <c r="F26" s="9">
        <v>153677816250</v>
      </c>
      <c r="H26" s="9">
        <v>0</v>
      </c>
      <c r="J26" s="9">
        <f t="shared" si="1"/>
        <v>153677816250</v>
      </c>
      <c r="L26" s="21">
        <f t="shared" si="2"/>
        <v>2.4858605319779927E-2</v>
      </c>
      <c r="N26" s="9">
        <v>26250000000</v>
      </c>
      <c r="P26" s="100">
        <v>244176927692</v>
      </c>
      <c r="Q26" s="100"/>
      <c r="S26" s="9">
        <v>0</v>
      </c>
      <c r="U26" s="9">
        <f t="shared" si="0"/>
        <v>270426927692</v>
      </c>
      <c r="W26" s="21">
        <f>U26/درآمد!$F$13</f>
        <v>1.2487108664912839E-2</v>
      </c>
    </row>
    <row r="27" spans="1:23" ht="21.75" customHeight="1">
      <c r="A27" s="99" t="s">
        <v>25</v>
      </c>
      <c r="B27" s="99"/>
      <c r="D27" s="9">
        <v>0</v>
      </c>
      <c r="F27" s="9">
        <v>58444702999</v>
      </c>
      <c r="H27" s="9">
        <v>0</v>
      </c>
      <c r="J27" s="9">
        <f t="shared" si="1"/>
        <v>58444702999</v>
      </c>
      <c r="L27" s="21">
        <f t="shared" si="2"/>
        <v>9.4538941295237156E-3</v>
      </c>
      <c r="N27" s="9">
        <v>3000000000</v>
      </c>
      <c r="P27" s="100">
        <v>124861483508</v>
      </c>
      <c r="Q27" s="100"/>
      <c r="S27" s="9">
        <v>0</v>
      </c>
      <c r="U27" s="9">
        <f t="shared" si="0"/>
        <v>127861483508</v>
      </c>
      <c r="W27" s="21">
        <f>U27/درآمد!$F$13</f>
        <v>5.9040726907189185E-3</v>
      </c>
    </row>
    <row r="28" spans="1:23" ht="21.75" customHeight="1">
      <c r="A28" s="99" t="s">
        <v>19</v>
      </c>
      <c r="B28" s="99"/>
      <c r="D28" s="9">
        <v>0</v>
      </c>
      <c r="F28" s="9">
        <v>37548866599</v>
      </c>
      <c r="H28" s="9">
        <v>0</v>
      </c>
      <c r="J28" s="9">
        <f t="shared" si="1"/>
        <v>37548866599</v>
      </c>
      <c r="L28" s="21">
        <f t="shared" si="2"/>
        <v>6.073826904666263E-3</v>
      </c>
      <c r="N28" s="9">
        <v>5300000000</v>
      </c>
      <c r="P28" s="100">
        <v>177920862445</v>
      </c>
      <c r="Q28" s="100"/>
      <c r="S28" s="9">
        <v>0</v>
      </c>
      <c r="U28" s="9">
        <f t="shared" si="0"/>
        <v>183220862445</v>
      </c>
      <c r="W28" s="21">
        <f>U28/درآمد!$F$13</f>
        <v>8.460321753296484E-3</v>
      </c>
    </row>
    <row r="29" spans="1:23" ht="21.75" customHeight="1">
      <c r="A29" s="99" t="s">
        <v>27</v>
      </c>
      <c r="B29" s="99"/>
      <c r="D29" s="9">
        <v>0</v>
      </c>
      <c r="F29" s="9">
        <v>-8957138289</v>
      </c>
      <c r="H29" s="9">
        <v>0</v>
      </c>
      <c r="J29" s="9">
        <f t="shared" si="1"/>
        <v>-8957138289</v>
      </c>
      <c r="L29" s="21">
        <f t="shared" si="2"/>
        <v>-1.448888141140149E-3</v>
      </c>
      <c r="N29" s="9">
        <v>0</v>
      </c>
      <c r="P29" s="100">
        <v>-8957138289</v>
      </c>
      <c r="Q29" s="100"/>
      <c r="S29" s="9">
        <v>0</v>
      </c>
      <c r="U29" s="9">
        <f t="shared" si="0"/>
        <v>-8957138289</v>
      </c>
      <c r="W29" s="21">
        <f>U29/درآمد!$F$13</f>
        <v>-4.1360067244776546E-4</v>
      </c>
    </row>
    <row r="30" spans="1:23" ht="21.75" customHeight="1">
      <c r="A30" s="102" t="s">
        <v>29</v>
      </c>
      <c r="B30" s="102"/>
      <c r="D30" s="13">
        <v>0</v>
      </c>
      <c r="F30" s="13">
        <v>322555325</v>
      </c>
      <c r="H30" s="13">
        <v>0</v>
      </c>
      <c r="J30" s="9">
        <f t="shared" si="1"/>
        <v>322555325</v>
      </c>
      <c r="L30" s="22">
        <f t="shared" si="2"/>
        <v>5.2175881422757679E-5</v>
      </c>
      <c r="N30" s="13">
        <v>0</v>
      </c>
      <c r="P30" s="100">
        <v>322555326</v>
      </c>
      <c r="Q30" s="100"/>
      <c r="S30" s="13">
        <v>0</v>
      </c>
      <c r="U30" s="34">
        <f t="shared" si="0"/>
        <v>322555326</v>
      </c>
      <c r="W30" s="22">
        <f>U30/درآمد!$F$13</f>
        <v>1.4894165461199146E-5</v>
      </c>
    </row>
    <row r="31" spans="1:23" ht="21.75" customHeight="1" thickBot="1">
      <c r="A31" s="101" t="s">
        <v>31</v>
      </c>
      <c r="B31" s="101"/>
      <c r="D31" s="16">
        <f>SUM(D9:D30)</f>
        <v>1976543319</v>
      </c>
      <c r="F31" s="16">
        <f>SUM(F9:F30)</f>
        <v>406435555396</v>
      </c>
      <c r="H31" s="16">
        <f>SUM(H9:H30)</f>
        <v>-12295050237</v>
      </c>
      <c r="J31" s="16">
        <f>SUM(J9:J30)</f>
        <v>396117048478</v>
      </c>
      <c r="L31" s="23">
        <f>SUM(L9:L30)</f>
        <v>6.4075073480559908E-2</v>
      </c>
      <c r="N31" s="54">
        <f>SUM(N9:N30)</f>
        <v>152078426169</v>
      </c>
      <c r="O31" s="55"/>
      <c r="P31" s="107">
        <f>SUM(P9:Q30)</f>
        <v>1256844796399</v>
      </c>
      <c r="Q31" s="107"/>
      <c r="R31" s="55"/>
      <c r="S31" s="54">
        <f>SUM(S9:S30)</f>
        <v>134525936349</v>
      </c>
      <c r="U31" s="32">
        <f>SUM(U9:U30)</f>
        <v>1543449158917</v>
      </c>
      <c r="W31" s="23">
        <f>SUM(W9:W30)</f>
        <v>7.1269594084639148E-2</v>
      </c>
    </row>
    <row r="32" spans="1:23" ht="13.5" thickTop="1"/>
    <row r="33" spans="14:19">
      <c r="N33" s="26"/>
    </row>
    <row r="34" spans="14:19">
      <c r="N34" s="26"/>
      <c r="Q34" s="29"/>
      <c r="S34" s="26"/>
    </row>
    <row r="35" spans="14:19">
      <c r="N35" s="26"/>
      <c r="Q35" s="29"/>
    </row>
    <row r="36" spans="14:19">
      <c r="N36" s="26"/>
      <c r="Q36" s="29"/>
    </row>
    <row r="37" spans="14:19">
      <c r="Q37" s="29"/>
    </row>
    <row r="39" spans="14:19">
      <c r="S39" s="26"/>
    </row>
  </sheetData>
  <mergeCells count="56">
    <mergeCell ref="A31:B31"/>
    <mergeCell ref="P31:Q31"/>
    <mergeCell ref="A28:B28"/>
    <mergeCell ref="P28:Q28"/>
    <mergeCell ref="A29:B29"/>
    <mergeCell ref="P29:Q29"/>
    <mergeCell ref="A30:B30"/>
    <mergeCell ref="P30:Q30"/>
    <mergeCell ref="A25:B25"/>
    <mergeCell ref="P25:Q25"/>
    <mergeCell ref="A26:B26"/>
    <mergeCell ref="P26:Q26"/>
    <mergeCell ref="A27:B27"/>
    <mergeCell ref="P27:Q27"/>
    <mergeCell ref="A22:B22"/>
    <mergeCell ref="P22:Q22"/>
    <mergeCell ref="A23:B23"/>
    <mergeCell ref="P23:Q23"/>
    <mergeCell ref="A24:B24"/>
    <mergeCell ref="P24:Q24"/>
    <mergeCell ref="A19:B19"/>
    <mergeCell ref="P19:Q19"/>
    <mergeCell ref="A20:B20"/>
    <mergeCell ref="P20:Q20"/>
    <mergeCell ref="A21:B21"/>
    <mergeCell ref="P21:Q21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9" scale="66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54"/>
  <sheetViews>
    <sheetView rightToLeft="1" zoomScaleNormal="100" zoomScaleSheetLayoutView="100" workbookViewId="0">
      <selection activeCell="S11" sqref="S11"/>
    </sheetView>
  </sheetViews>
  <sheetFormatPr defaultRowHeight="12.75"/>
  <cols>
    <col min="1" max="1" width="6.140625" bestFit="1" customWidth="1"/>
    <col min="2" max="2" width="24.5703125" customWidth="1"/>
    <col min="3" max="3" width="1.28515625" customWidth="1"/>
    <col min="4" max="4" width="15.5703125" bestFit="1" customWidth="1"/>
    <col min="5" max="5" width="1.28515625" customWidth="1"/>
    <col min="6" max="6" width="15.85546875" bestFit="1" customWidth="1"/>
    <col min="7" max="7" width="1.28515625" customWidth="1"/>
    <col min="8" max="8" width="14.7109375" bestFit="1" customWidth="1"/>
    <col min="9" max="9" width="1.28515625" customWidth="1"/>
    <col min="10" max="10" width="15.85546875" bestFit="1" customWidth="1"/>
    <col min="11" max="11" width="1.28515625" customWidth="1"/>
    <col min="12" max="12" width="12.28515625" style="41" customWidth="1"/>
    <col min="13" max="13" width="1.28515625" customWidth="1"/>
    <col min="14" max="14" width="15.5703125" bestFit="1" customWidth="1"/>
    <col min="15" max="16" width="1.28515625" customWidth="1"/>
    <col min="17" max="17" width="15.85546875" bestFit="1" customWidth="1"/>
    <col min="18" max="18" width="1.28515625" customWidth="1"/>
    <col min="19" max="19" width="16.140625" bestFit="1" customWidth="1"/>
    <col min="20" max="20" width="1.28515625" customWidth="1"/>
    <col min="21" max="21" width="17.42578125" bestFit="1" customWidth="1"/>
    <col min="22" max="22" width="1.28515625" customWidth="1"/>
    <col min="23" max="23" width="12.28515625" customWidth="1"/>
    <col min="24" max="24" width="0.28515625" customWidth="1"/>
  </cols>
  <sheetData>
    <row r="1" spans="1:23" ht="29.1" customHeight="1">
      <c r="A1" s="93" t="s">
        <v>354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</row>
    <row r="2" spans="1:23" ht="21.75" customHeight="1">
      <c r="A2" s="93" t="s">
        <v>201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</row>
    <row r="3" spans="1:23" ht="21.75" customHeight="1">
      <c r="A3" s="93" t="s">
        <v>2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</row>
    <row r="4" spans="1:23" ht="14.45" customHeight="1"/>
    <row r="5" spans="1:23" ht="14.45" customHeight="1">
      <c r="A5" s="1" t="s">
        <v>230</v>
      </c>
      <c r="B5" s="94" t="s">
        <v>363</v>
      </c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</row>
    <row r="6" spans="1:23" ht="14.45" customHeight="1">
      <c r="D6" s="95" t="s">
        <v>214</v>
      </c>
      <c r="E6" s="95"/>
      <c r="F6" s="95"/>
      <c r="G6" s="95"/>
      <c r="H6" s="95"/>
      <c r="I6" s="95"/>
      <c r="J6" s="95"/>
      <c r="K6" s="95"/>
      <c r="L6" s="95"/>
      <c r="N6" s="95" t="s">
        <v>215</v>
      </c>
      <c r="O6" s="95"/>
      <c r="P6" s="95"/>
      <c r="Q6" s="95"/>
      <c r="R6" s="95"/>
      <c r="S6" s="95"/>
      <c r="T6" s="95"/>
      <c r="U6" s="95"/>
      <c r="V6" s="95"/>
      <c r="W6" s="95"/>
    </row>
    <row r="7" spans="1:23" ht="14.45" customHeight="1">
      <c r="D7" s="3"/>
      <c r="E7" s="3"/>
      <c r="F7" s="3"/>
      <c r="G7" s="3"/>
      <c r="H7" s="3"/>
      <c r="I7" s="3"/>
      <c r="J7" s="96" t="s">
        <v>31</v>
      </c>
      <c r="K7" s="96"/>
      <c r="L7" s="96"/>
      <c r="N7" s="3"/>
      <c r="O7" s="3"/>
      <c r="P7" s="3"/>
      <c r="Q7" s="3"/>
      <c r="R7" s="3"/>
      <c r="S7" s="3"/>
      <c r="T7" s="3"/>
      <c r="U7" s="96" t="s">
        <v>31</v>
      </c>
      <c r="V7" s="96"/>
      <c r="W7" s="96"/>
    </row>
    <row r="8" spans="1:23" s="46" customFormat="1" ht="40.15" customHeight="1">
      <c r="A8" s="105" t="s">
        <v>38</v>
      </c>
      <c r="B8" s="105"/>
      <c r="D8" s="17" t="s">
        <v>231</v>
      </c>
      <c r="F8" s="17" t="s">
        <v>218</v>
      </c>
      <c r="H8" s="17" t="s">
        <v>219</v>
      </c>
      <c r="J8" s="18" t="s">
        <v>186</v>
      </c>
      <c r="K8" s="47"/>
      <c r="L8" s="53" t="s">
        <v>205</v>
      </c>
      <c r="N8" s="17" t="s">
        <v>231</v>
      </c>
      <c r="P8" s="105" t="s">
        <v>218</v>
      </c>
      <c r="Q8" s="105"/>
      <c r="S8" s="17" t="s">
        <v>219</v>
      </c>
      <c r="U8" s="42" t="s">
        <v>186</v>
      </c>
      <c r="V8" s="47"/>
      <c r="W8" s="42" t="s">
        <v>205</v>
      </c>
    </row>
    <row r="9" spans="1:23" ht="21.75" customHeight="1">
      <c r="A9" s="97" t="s">
        <v>63</v>
      </c>
      <c r="B9" s="97"/>
      <c r="D9" s="6">
        <v>0</v>
      </c>
      <c r="F9" s="6">
        <v>-15080921916</v>
      </c>
      <c r="H9" s="6">
        <v>36583763370</v>
      </c>
      <c r="J9" s="6">
        <v>21502841454</v>
      </c>
      <c r="L9" s="21">
        <f>J9/'درآمد سرمایه گذاری در سهام'!$AE$9</f>
        <v>3.4782551054032742E-3</v>
      </c>
      <c r="N9" s="6">
        <v>0</v>
      </c>
      <c r="P9" s="98">
        <v>57253844587</v>
      </c>
      <c r="Q9" s="98"/>
      <c r="S9" s="9">
        <v>36741651470</v>
      </c>
      <c r="U9" s="9">
        <f>N9+P9+S9</f>
        <v>93995496057</v>
      </c>
      <c r="W9" s="21">
        <f>U9/درآمد!$F$13</f>
        <v>4.3402925266856386E-3</v>
      </c>
    </row>
    <row r="10" spans="1:23" ht="21.75" customHeight="1">
      <c r="A10" s="99" t="s">
        <v>58</v>
      </c>
      <c r="B10" s="99"/>
      <c r="D10" s="9">
        <v>0</v>
      </c>
      <c r="F10" s="9">
        <v>524251664208</v>
      </c>
      <c r="H10" s="9">
        <v>0</v>
      </c>
      <c r="J10" s="9">
        <v>524251664208</v>
      </c>
      <c r="L10" s="21">
        <f>J10/'درآمد سرمایه گذاری در سهام'!$AE$9</f>
        <v>8.4801863579216943E-2</v>
      </c>
      <c r="N10" s="9">
        <v>0</v>
      </c>
      <c r="P10" s="100">
        <v>1010445511026</v>
      </c>
      <c r="Q10" s="100"/>
      <c r="S10" s="9">
        <v>703916775603</v>
      </c>
      <c r="U10" s="9">
        <f t="shared" ref="U10:U48" si="0">N10+P10+S10</f>
        <v>1714362286629</v>
      </c>
      <c r="W10" s="21">
        <f>U10/درآمد!$F$13</f>
        <v>7.9161599574678984E-2</v>
      </c>
    </row>
    <row r="11" spans="1:23" ht="21.75" customHeight="1">
      <c r="A11" s="99" t="s">
        <v>232</v>
      </c>
      <c r="B11" s="99"/>
      <c r="D11" s="9">
        <v>0</v>
      </c>
      <c r="F11" s="9">
        <v>0</v>
      </c>
      <c r="H11" s="9">
        <v>0</v>
      </c>
      <c r="J11" s="9">
        <v>0</v>
      </c>
      <c r="L11" s="21">
        <f>J11/'درآمد سرمایه گذاری در سهام'!$AE$9</f>
        <v>0</v>
      </c>
      <c r="N11" s="9">
        <v>0</v>
      </c>
      <c r="P11" s="100">
        <v>0</v>
      </c>
      <c r="Q11" s="100"/>
      <c r="S11" s="9">
        <v>26304424128</v>
      </c>
      <c r="U11" s="9">
        <f t="shared" si="0"/>
        <v>26304424128</v>
      </c>
      <c r="W11" s="21">
        <f>U11/درآمد!$F$13</f>
        <v>1.2146209153712474E-3</v>
      </c>
    </row>
    <row r="12" spans="1:23" ht="21.75" customHeight="1">
      <c r="A12" s="99" t="s">
        <v>233</v>
      </c>
      <c r="B12" s="99"/>
      <c r="D12" s="9">
        <v>0</v>
      </c>
      <c r="F12" s="9">
        <v>0</v>
      </c>
      <c r="H12" s="9">
        <v>0</v>
      </c>
      <c r="J12" s="9">
        <v>0</v>
      </c>
      <c r="L12" s="21">
        <f>J12/'درآمد سرمایه گذاری در سهام'!$AE$9</f>
        <v>0</v>
      </c>
      <c r="N12" s="9">
        <v>0</v>
      </c>
      <c r="P12" s="100">
        <v>0</v>
      </c>
      <c r="Q12" s="100"/>
      <c r="S12" s="9">
        <v>4866800000</v>
      </c>
      <c r="U12" s="9">
        <f t="shared" si="0"/>
        <v>4866800000</v>
      </c>
      <c r="W12" s="21">
        <f>U12/درآمد!$F$13</f>
        <v>2.2472710454194764E-4</v>
      </c>
    </row>
    <row r="13" spans="1:23" ht="21.75" customHeight="1">
      <c r="A13" s="99" t="s">
        <v>48</v>
      </c>
      <c r="B13" s="99"/>
      <c r="D13" s="9">
        <v>0</v>
      </c>
      <c r="F13" s="9">
        <v>161608082233</v>
      </c>
      <c r="H13" s="9">
        <v>0</v>
      </c>
      <c r="J13" s="9">
        <v>161608082233</v>
      </c>
      <c r="L13" s="21">
        <f>J13/'درآمد سرمایه گذاری در سهام'!$AE$9</f>
        <v>2.6141388723154021E-2</v>
      </c>
      <c r="N13" s="9">
        <v>0</v>
      </c>
      <c r="P13" s="100">
        <v>264249541481</v>
      </c>
      <c r="Q13" s="100"/>
      <c r="S13" s="9">
        <v>527482269</v>
      </c>
      <c r="U13" s="9">
        <f t="shared" si="0"/>
        <v>264777023750</v>
      </c>
      <c r="W13" s="21">
        <f>U13/درآمد!$F$13</f>
        <v>1.2226221315149997E-2</v>
      </c>
    </row>
    <row r="14" spans="1:23" ht="21.75" customHeight="1">
      <c r="A14" s="99" t="s">
        <v>67</v>
      </c>
      <c r="B14" s="99"/>
      <c r="D14" s="9">
        <v>0</v>
      </c>
      <c r="F14" s="9">
        <v>6990361071</v>
      </c>
      <c r="H14" s="9">
        <v>0</v>
      </c>
      <c r="J14" s="9">
        <v>6990361071</v>
      </c>
      <c r="L14" s="21">
        <f>J14/'درآمد سرمایه گذاری در سهام'!$AE$9</f>
        <v>1.130746331168947E-3</v>
      </c>
      <c r="N14" s="9">
        <v>0</v>
      </c>
      <c r="P14" s="100">
        <v>7817429508</v>
      </c>
      <c r="Q14" s="100"/>
      <c r="S14" s="9">
        <v>23018085093</v>
      </c>
      <c r="U14" s="9">
        <f t="shared" si="0"/>
        <v>30835514601</v>
      </c>
      <c r="W14" s="21">
        <f>U14/درآمد!$F$13</f>
        <v>1.4238464521541217E-3</v>
      </c>
    </row>
    <row r="15" spans="1:23" ht="21.75" customHeight="1">
      <c r="A15" s="99" t="s">
        <v>234</v>
      </c>
      <c r="B15" s="99"/>
      <c r="D15" s="9">
        <v>0</v>
      </c>
      <c r="F15" s="9">
        <v>0</v>
      </c>
      <c r="H15" s="9">
        <v>0</v>
      </c>
      <c r="J15" s="9">
        <v>0</v>
      </c>
      <c r="L15" s="21">
        <f>J15/'درآمد سرمایه گذاری در سهام'!$AE$9</f>
        <v>0</v>
      </c>
      <c r="N15" s="9">
        <v>0</v>
      </c>
      <c r="P15" s="100">
        <v>0</v>
      </c>
      <c r="Q15" s="100"/>
      <c r="S15" s="9">
        <v>7810872345</v>
      </c>
      <c r="U15" s="9">
        <f t="shared" si="0"/>
        <v>7810872345</v>
      </c>
      <c r="W15" s="21">
        <f>U15/درآمد!$F$13</f>
        <v>3.6067122668665709E-4</v>
      </c>
    </row>
    <row r="16" spans="1:23" ht="21.75" customHeight="1">
      <c r="A16" s="99" t="s">
        <v>42</v>
      </c>
      <c r="B16" s="99"/>
      <c r="D16" s="9">
        <v>0</v>
      </c>
      <c r="F16" s="9">
        <v>146003957424</v>
      </c>
      <c r="H16" s="9">
        <v>0</v>
      </c>
      <c r="J16" s="9">
        <v>146003957424</v>
      </c>
      <c r="L16" s="21">
        <f>J16/'درآمد سرمایه گذاری در سهام'!$AE$9</f>
        <v>2.3617297807152882E-2</v>
      </c>
      <c r="N16" s="9">
        <v>0</v>
      </c>
      <c r="P16" s="100">
        <v>570929126717</v>
      </c>
      <c r="Q16" s="100"/>
      <c r="S16" s="9">
        <v>46926550471</v>
      </c>
      <c r="U16" s="9">
        <f t="shared" si="0"/>
        <v>617855677188</v>
      </c>
      <c r="W16" s="21">
        <f>U16/درآمد!$F$13</f>
        <v>2.8529817818538576E-2</v>
      </c>
    </row>
    <row r="17" spans="1:23" ht="21.75" customHeight="1">
      <c r="A17" s="99" t="s">
        <v>235</v>
      </c>
      <c r="B17" s="99"/>
      <c r="D17" s="9">
        <v>0</v>
      </c>
      <c r="F17" s="9">
        <v>0</v>
      </c>
      <c r="H17" s="9">
        <v>0</v>
      </c>
      <c r="J17" s="9">
        <v>0</v>
      </c>
      <c r="L17" s="21">
        <f>J17/'درآمد سرمایه گذاری در سهام'!$AE$9</f>
        <v>0</v>
      </c>
      <c r="N17" s="9">
        <v>0</v>
      </c>
      <c r="P17" s="100">
        <v>0</v>
      </c>
      <c r="Q17" s="100"/>
      <c r="S17" s="9">
        <v>685013985</v>
      </c>
      <c r="U17" s="9">
        <f t="shared" si="0"/>
        <v>685013985</v>
      </c>
      <c r="W17" s="21">
        <f>U17/درآمد!$F$13</f>
        <v>3.1630888760538987E-5</v>
      </c>
    </row>
    <row r="18" spans="1:23" ht="21.75" customHeight="1">
      <c r="A18" s="99" t="s">
        <v>236</v>
      </c>
      <c r="B18" s="99"/>
      <c r="D18" s="9">
        <v>0</v>
      </c>
      <c r="F18" s="9">
        <v>0</v>
      </c>
      <c r="H18" s="9">
        <v>0</v>
      </c>
      <c r="J18" s="9">
        <v>0</v>
      </c>
      <c r="L18" s="21">
        <f>J18/'درآمد سرمایه گذاری در سهام'!$AE$9</f>
        <v>0</v>
      </c>
      <c r="N18" s="9">
        <v>0</v>
      </c>
      <c r="P18" s="100">
        <v>0</v>
      </c>
      <c r="Q18" s="100"/>
      <c r="S18" s="9">
        <v>4488504133</v>
      </c>
      <c r="U18" s="9">
        <f t="shared" si="0"/>
        <v>4488504133</v>
      </c>
      <c r="W18" s="21">
        <f>U18/درآمد!$F$13</f>
        <v>2.0725908965514407E-4</v>
      </c>
    </row>
    <row r="19" spans="1:23" ht="21.75" customHeight="1">
      <c r="A19" s="99" t="s">
        <v>237</v>
      </c>
      <c r="B19" s="99"/>
      <c r="D19" s="9">
        <v>0</v>
      </c>
      <c r="F19" s="9">
        <v>0</v>
      </c>
      <c r="H19" s="9">
        <v>0</v>
      </c>
      <c r="J19" s="9">
        <v>0</v>
      </c>
      <c r="L19" s="21">
        <f>J19/'درآمد سرمایه گذاری در سهام'!$AE$9</f>
        <v>0</v>
      </c>
      <c r="N19" s="9">
        <v>0</v>
      </c>
      <c r="P19" s="100">
        <v>0</v>
      </c>
      <c r="Q19" s="100"/>
      <c r="S19" s="9">
        <v>2584984646</v>
      </c>
      <c r="U19" s="9">
        <f t="shared" si="0"/>
        <v>2584984646</v>
      </c>
      <c r="W19" s="21">
        <f>U19/درآمد!$F$13</f>
        <v>1.193630547343165E-4</v>
      </c>
    </row>
    <row r="20" spans="1:23" ht="21.75" customHeight="1">
      <c r="A20" s="99" t="s">
        <v>70</v>
      </c>
      <c r="B20" s="99"/>
      <c r="D20" s="9">
        <v>0</v>
      </c>
      <c r="F20" s="9">
        <v>145789166914</v>
      </c>
      <c r="H20" s="9">
        <v>0</v>
      </c>
      <c r="J20" s="9">
        <v>145789166914</v>
      </c>
      <c r="L20" s="21">
        <f>J20/'درآمد سرمایه گذاری در سهام'!$AE$9</f>
        <v>2.3582553739044585E-2</v>
      </c>
      <c r="N20" s="9">
        <v>0</v>
      </c>
      <c r="P20" s="100">
        <v>411945675730</v>
      </c>
      <c r="Q20" s="100"/>
      <c r="S20" s="9">
        <v>0</v>
      </c>
      <c r="U20" s="9">
        <f t="shared" si="0"/>
        <v>411945675730</v>
      </c>
      <c r="W20" s="21">
        <f>U20/درآمد!$F$13</f>
        <v>1.9021812882259181E-2</v>
      </c>
    </row>
    <row r="21" spans="1:23" ht="21.75" customHeight="1">
      <c r="A21" s="99" t="s">
        <v>47</v>
      </c>
      <c r="B21" s="99"/>
      <c r="D21" s="9">
        <v>0</v>
      </c>
      <c r="F21" s="9">
        <v>31066378908</v>
      </c>
      <c r="H21" s="9">
        <v>0</v>
      </c>
      <c r="J21" s="9">
        <v>31066378908</v>
      </c>
      <c r="L21" s="21">
        <f>J21/'درآمد سرمایه گذاری در سهام'!$AE$9</f>
        <v>5.0252331197392823E-3</v>
      </c>
      <c r="N21" s="9">
        <v>0</v>
      </c>
      <c r="P21" s="100">
        <v>142864805450</v>
      </c>
      <c r="Q21" s="100"/>
      <c r="S21" s="9">
        <v>0</v>
      </c>
      <c r="U21" s="9">
        <f t="shared" si="0"/>
        <v>142864805450</v>
      </c>
      <c r="W21" s="21">
        <f>U21/درآمد!$F$13</f>
        <v>6.596859141474308E-3</v>
      </c>
    </row>
    <row r="22" spans="1:23" ht="21.75" customHeight="1">
      <c r="A22" s="99" t="s">
        <v>51</v>
      </c>
      <c r="B22" s="99"/>
      <c r="D22" s="9">
        <v>0</v>
      </c>
      <c r="F22" s="9">
        <v>37277674704</v>
      </c>
      <c r="H22" s="9">
        <v>0</v>
      </c>
      <c r="J22" s="9">
        <v>37277674704</v>
      </c>
      <c r="L22" s="21">
        <f>J22/'درآمد سرمایه گذاری در سهام'!$AE$9</f>
        <v>6.0299594653166477E-3</v>
      </c>
      <c r="N22" s="9">
        <v>0</v>
      </c>
      <c r="P22" s="100">
        <v>63668720908</v>
      </c>
      <c r="Q22" s="100"/>
      <c r="S22" s="9">
        <v>0</v>
      </c>
      <c r="U22" s="9">
        <f t="shared" si="0"/>
        <v>63668720908</v>
      </c>
      <c r="W22" s="21">
        <f>U22/درآمد!$F$13</f>
        <v>2.9399373920325888E-3</v>
      </c>
    </row>
    <row r="23" spans="1:23" ht="21.75" customHeight="1">
      <c r="A23" s="99" t="s">
        <v>71</v>
      </c>
      <c r="B23" s="99"/>
      <c r="D23" s="9">
        <v>0</v>
      </c>
      <c r="F23" s="9">
        <v>49611124305</v>
      </c>
      <c r="H23" s="9">
        <v>0</v>
      </c>
      <c r="J23" s="9">
        <v>49611124305</v>
      </c>
      <c r="L23" s="21">
        <f>J23/'درآمد سرمایه گذاری در سهام'!$AE$9</f>
        <v>8.0249927326029157E-3</v>
      </c>
      <c r="N23" s="9">
        <v>0</v>
      </c>
      <c r="P23" s="100">
        <v>203145756646</v>
      </c>
      <c r="Q23" s="100"/>
      <c r="S23" s="9">
        <v>0</v>
      </c>
      <c r="U23" s="9">
        <f t="shared" si="0"/>
        <v>203145756646</v>
      </c>
      <c r="W23" s="21">
        <f>U23/درآمد!$F$13</f>
        <v>9.3803644470778942E-3</v>
      </c>
    </row>
    <row r="24" spans="1:23" ht="21.75" customHeight="1">
      <c r="A24" s="99" t="s">
        <v>68</v>
      </c>
      <c r="B24" s="99"/>
      <c r="D24" s="9">
        <v>0</v>
      </c>
      <c r="F24" s="9">
        <v>196023100000</v>
      </c>
      <c r="H24" s="9">
        <v>0</v>
      </c>
      <c r="J24" s="9">
        <v>196023100000</v>
      </c>
      <c r="L24" s="21">
        <f>J24/'درآمد سرمایه گذاری در سهام'!$AE$9</f>
        <v>3.1708290730346401E-2</v>
      </c>
      <c r="N24" s="9">
        <v>0</v>
      </c>
      <c r="P24" s="100">
        <v>603675800000</v>
      </c>
      <c r="Q24" s="100"/>
      <c r="S24" s="9">
        <v>0</v>
      </c>
      <c r="U24" s="9">
        <f t="shared" si="0"/>
        <v>603675800000</v>
      </c>
      <c r="W24" s="21">
        <f>U24/درآمد!$F$13</f>
        <v>2.7875054371670066E-2</v>
      </c>
    </row>
    <row r="25" spans="1:23" ht="21.75" customHeight="1">
      <c r="A25" s="99" t="s">
        <v>57</v>
      </c>
      <c r="B25" s="99"/>
      <c r="D25" s="9">
        <v>0</v>
      </c>
      <c r="F25" s="9">
        <v>207504451492</v>
      </c>
      <c r="H25" s="9">
        <v>0</v>
      </c>
      <c r="J25" s="9">
        <v>207504451492</v>
      </c>
      <c r="L25" s="21">
        <f>J25/'درآمد سرمایه گذاری در سهام'!$AE$9</f>
        <v>3.3565490372050019E-2</v>
      </c>
      <c r="N25" s="9">
        <v>0</v>
      </c>
      <c r="P25" s="100">
        <v>497078034046</v>
      </c>
      <c r="Q25" s="100"/>
      <c r="S25" s="9">
        <v>0</v>
      </c>
      <c r="U25" s="9">
        <f t="shared" si="0"/>
        <v>497078034046</v>
      </c>
      <c r="W25" s="21">
        <f>U25/درآمد!$F$13</f>
        <v>2.2952845262299921E-2</v>
      </c>
    </row>
    <row r="26" spans="1:23" ht="21.75" customHeight="1">
      <c r="A26" s="99" t="s">
        <v>49</v>
      </c>
      <c r="B26" s="99"/>
      <c r="D26" s="9">
        <v>0</v>
      </c>
      <c r="F26" s="9">
        <v>8380680000</v>
      </c>
      <c r="H26" s="9">
        <v>0</v>
      </c>
      <c r="J26" s="9">
        <v>8380680000</v>
      </c>
      <c r="L26" s="21">
        <f>J26/'درآمد سرمایه گذاری در سهام'!$AE$9</f>
        <v>1.3556414420443279E-3</v>
      </c>
      <c r="N26" s="9">
        <v>0</v>
      </c>
      <c r="P26" s="100">
        <v>15702712875</v>
      </c>
      <c r="Q26" s="100"/>
      <c r="S26" s="9">
        <v>0</v>
      </c>
      <c r="U26" s="9">
        <f t="shared" si="0"/>
        <v>15702712875</v>
      </c>
      <c r="W26" s="21">
        <f>U26/درآمد!$F$13</f>
        <v>7.2508120281341171E-4</v>
      </c>
    </row>
    <row r="27" spans="1:23" ht="21.75" customHeight="1">
      <c r="A27" s="99" t="s">
        <v>238</v>
      </c>
      <c r="B27" s="99"/>
      <c r="D27" s="9">
        <v>0</v>
      </c>
      <c r="F27" s="9">
        <v>6370490000</v>
      </c>
      <c r="H27" s="9">
        <v>0</v>
      </c>
      <c r="J27" s="9">
        <v>6370490000</v>
      </c>
      <c r="L27" s="21">
        <f>J27/'درآمد سرمایه گذاری در سهام'!$AE$9</f>
        <v>1.0304772703562206E-3</v>
      </c>
      <c r="N27" s="9">
        <v>0</v>
      </c>
      <c r="P27" s="100">
        <v>25375020000</v>
      </c>
      <c r="Q27" s="100"/>
      <c r="S27" s="9">
        <v>0</v>
      </c>
      <c r="U27" s="9">
        <f t="shared" si="0"/>
        <v>25375020000</v>
      </c>
      <c r="W27" s="21">
        <f>U27/درآمد!$F$13</f>
        <v>1.1717051804664281E-3</v>
      </c>
    </row>
    <row r="28" spans="1:23" ht="21.75" customHeight="1">
      <c r="A28" s="99" t="s">
        <v>69</v>
      </c>
      <c r="B28" s="99"/>
      <c r="D28" s="9">
        <v>0</v>
      </c>
      <c r="F28" s="9">
        <v>39891228498</v>
      </c>
      <c r="H28" s="9">
        <v>0</v>
      </c>
      <c r="J28" s="9">
        <v>39891228498</v>
      </c>
      <c r="L28" s="21">
        <f>J28/'درآمد سرمایه گذاری در سهام'!$AE$9</f>
        <v>6.4527225148733169E-3</v>
      </c>
      <c r="N28" s="9">
        <v>20737178512</v>
      </c>
      <c r="P28" s="100">
        <v>267807966620</v>
      </c>
      <c r="Q28" s="100"/>
      <c r="S28" s="9">
        <v>0</v>
      </c>
      <c r="U28" s="9">
        <f t="shared" si="0"/>
        <v>288545145132</v>
      </c>
      <c r="W28" s="21">
        <f>U28/درآمد!$F$13</f>
        <v>1.3323727088672315E-2</v>
      </c>
    </row>
    <row r="29" spans="1:23" ht="21.75" customHeight="1">
      <c r="A29" s="99" t="s">
        <v>41</v>
      </c>
      <c r="B29" s="99"/>
      <c r="D29" s="9">
        <v>0</v>
      </c>
      <c r="F29" s="9">
        <v>40795354380</v>
      </c>
      <c r="H29" s="9">
        <v>0</v>
      </c>
      <c r="J29" s="9">
        <v>40795354380</v>
      </c>
      <c r="L29" s="21">
        <f>J29/'درآمد سرمایه گذاری در سهام'!$AE$9</f>
        <v>6.598972045277064E-3</v>
      </c>
      <c r="N29" s="9">
        <v>0</v>
      </c>
      <c r="P29" s="100">
        <v>181341752460</v>
      </c>
      <c r="Q29" s="100"/>
      <c r="S29" s="9">
        <v>0</v>
      </c>
      <c r="U29" s="9">
        <f t="shared" si="0"/>
        <v>181341752460</v>
      </c>
      <c r="W29" s="21">
        <f>U29/درآمد!$F$13</f>
        <v>8.3735528402437767E-3</v>
      </c>
    </row>
    <row r="30" spans="1:23" ht="21.75" customHeight="1">
      <c r="A30" s="99" t="s">
        <v>54</v>
      </c>
      <c r="B30" s="99"/>
      <c r="D30" s="9">
        <v>0</v>
      </c>
      <c r="F30" s="9">
        <v>2725067895</v>
      </c>
      <c r="H30" s="9">
        <v>0</v>
      </c>
      <c r="J30" s="9">
        <v>2725067895</v>
      </c>
      <c r="L30" s="21">
        <f>J30/'درآمد سرمایه گذاری در سهام'!$AE$9</f>
        <v>4.4080133961044941E-4</v>
      </c>
      <c r="N30" s="9">
        <v>0</v>
      </c>
      <c r="P30" s="100">
        <v>21643704720</v>
      </c>
      <c r="Q30" s="100"/>
      <c r="S30" s="9">
        <v>0</v>
      </c>
      <c r="U30" s="9">
        <f t="shared" si="0"/>
        <v>21643704720</v>
      </c>
      <c r="W30" s="21">
        <f>U30/درآمد!$F$13</f>
        <v>9.9940969287550039E-4</v>
      </c>
    </row>
    <row r="31" spans="1:23" ht="21.75" customHeight="1">
      <c r="A31" s="99" t="s">
        <v>59</v>
      </c>
      <c r="B31" s="99"/>
      <c r="D31" s="9">
        <v>0</v>
      </c>
      <c r="F31" s="9">
        <v>236211575556</v>
      </c>
      <c r="H31" s="9">
        <v>0</v>
      </c>
      <c r="J31" s="9">
        <v>236211575556</v>
      </c>
      <c r="L31" s="21">
        <f>J31/'درآمد سرمایه گذاری در سهام'!$AE$9</f>
        <v>3.8209095313781048E-2</v>
      </c>
      <c r="N31" s="9">
        <v>0</v>
      </c>
      <c r="P31" s="100">
        <v>488392693529</v>
      </c>
      <c r="Q31" s="100"/>
      <c r="S31" s="9">
        <v>0</v>
      </c>
      <c r="U31" s="9">
        <f t="shared" si="0"/>
        <v>488392693529</v>
      </c>
      <c r="W31" s="21">
        <f>U31/درآمد!$F$13</f>
        <v>2.2551794997989434E-2</v>
      </c>
    </row>
    <row r="32" spans="1:23" ht="21.75" customHeight="1">
      <c r="A32" s="99" t="s">
        <v>60</v>
      </c>
      <c r="B32" s="99"/>
      <c r="D32" s="9">
        <v>0</v>
      </c>
      <c r="F32" s="9">
        <v>38041120884</v>
      </c>
      <c r="H32" s="9">
        <v>0</v>
      </c>
      <c r="J32" s="9">
        <v>38041120884</v>
      </c>
      <c r="L32" s="21">
        <f>J32/'درآمد سرمایه گذاری در سهام'!$AE$9</f>
        <v>6.1534529384451326E-3</v>
      </c>
      <c r="N32" s="9">
        <v>0</v>
      </c>
      <c r="P32" s="100">
        <v>171641144738</v>
      </c>
      <c r="Q32" s="100"/>
      <c r="S32" s="9">
        <v>0</v>
      </c>
      <c r="U32" s="9">
        <f t="shared" si="0"/>
        <v>171641144738</v>
      </c>
      <c r="W32" s="21">
        <f>U32/درآمد!$F$13</f>
        <v>7.9256220673206406E-3</v>
      </c>
    </row>
    <row r="33" spans="1:23" ht="21.75" customHeight="1">
      <c r="A33" s="99" t="s">
        <v>55</v>
      </c>
      <c r="B33" s="99"/>
      <c r="D33" s="9">
        <v>0</v>
      </c>
      <c r="F33" s="9">
        <v>44873741996</v>
      </c>
      <c r="H33" s="9">
        <v>0</v>
      </c>
      <c r="J33" s="9">
        <v>44873741996</v>
      </c>
      <c r="L33" s="21">
        <f>J33/'درآمد سرمایه گذاری در سهام'!$AE$9</f>
        <v>7.2586835804949665E-3</v>
      </c>
      <c r="N33" s="9">
        <v>0</v>
      </c>
      <c r="P33" s="100">
        <v>108694454353</v>
      </c>
      <c r="Q33" s="100"/>
      <c r="S33" s="9">
        <v>0</v>
      </c>
      <c r="U33" s="9">
        <f t="shared" si="0"/>
        <v>108694454353</v>
      </c>
      <c r="W33" s="21">
        <f>U33/درآمد!$F$13</f>
        <v>5.0190248225767623E-3</v>
      </c>
    </row>
    <row r="34" spans="1:23" ht="21.75" customHeight="1">
      <c r="A34" s="99" t="s">
        <v>74</v>
      </c>
      <c r="B34" s="99"/>
      <c r="D34" s="9">
        <v>0</v>
      </c>
      <c r="F34" s="9">
        <v>10073632007</v>
      </c>
      <c r="H34" s="9">
        <v>0</v>
      </c>
      <c r="J34" s="9">
        <v>10073632007</v>
      </c>
      <c r="L34" s="21">
        <f>J34/'درآمد سرمایه گذاری در سهام'!$AE$9</f>
        <v>1.6294898529228387E-3</v>
      </c>
      <c r="N34" s="9">
        <v>0</v>
      </c>
      <c r="P34" s="100">
        <v>10073632007</v>
      </c>
      <c r="Q34" s="100"/>
      <c r="S34" s="9">
        <v>0</v>
      </c>
      <c r="U34" s="9">
        <f t="shared" si="0"/>
        <v>10073632007</v>
      </c>
      <c r="W34" s="21">
        <f>U34/درآمد!$F$13</f>
        <v>4.6515536967909075E-4</v>
      </c>
    </row>
    <row r="35" spans="1:23" ht="21.75" customHeight="1">
      <c r="A35" s="99" t="s">
        <v>62</v>
      </c>
      <c r="B35" s="99"/>
      <c r="D35" s="9">
        <v>0</v>
      </c>
      <c r="F35" s="9">
        <v>167392110600</v>
      </c>
      <c r="H35" s="9">
        <v>0</v>
      </c>
      <c r="J35" s="9">
        <v>167392110600</v>
      </c>
      <c r="L35" s="21">
        <f>J35/'درآمد سرمایه گذاری در سهام'!$AE$9</f>
        <v>2.7077001174203957E-2</v>
      </c>
      <c r="N35" s="9">
        <v>0</v>
      </c>
      <c r="P35" s="100">
        <v>164791344600</v>
      </c>
      <c r="Q35" s="100"/>
      <c r="S35" s="9">
        <v>0</v>
      </c>
      <c r="U35" s="9">
        <f t="shared" si="0"/>
        <v>164791344600</v>
      </c>
      <c r="W35" s="21">
        <f>U35/درآمد!$F$13</f>
        <v>7.6093288660993505E-3</v>
      </c>
    </row>
    <row r="36" spans="1:23" ht="21.75" customHeight="1">
      <c r="A36" s="99" t="s">
        <v>44</v>
      </c>
      <c r="B36" s="99"/>
      <c r="D36" s="9">
        <v>0</v>
      </c>
      <c r="F36" s="9">
        <v>21382706400</v>
      </c>
      <c r="H36" s="9">
        <v>0</v>
      </c>
      <c r="J36" s="9">
        <v>21382706400</v>
      </c>
      <c r="L36" s="21">
        <f>J36/'درآمد سرمایه گذاری در سهام'!$AE$9</f>
        <v>3.4588223078445279E-3</v>
      </c>
      <c r="N36" s="9">
        <v>0</v>
      </c>
      <c r="P36" s="100">
        <v>18673076053</v>
      </c>
      <c r="Q36" s="100"/>
      <c r="S36" s="9">
        <v>0</v>
      </c>
      <c r="U36" s="9">
        <f t="shared" si="0"/>
        <v>18673076053</v>
      </c>
      <c r="W36" s="21">
        <f>U36/درآمد!$F$13</f>
        <v>8.622393182958556E-4</v>
      </c>
    </row>
    <row r="37" spans="1:23" ht="21.75" customHeight="1">
      <c r="A37" s="99" t="s">
        <v>66</v>
      </c>
      <c r="B37" s="99"/>
      <c r="D37" s="9">
        <v>0</v>
      </c>
      <c r="F37" s="9">
        <v>60839746000</v>
      </c>
      <c r="H37" s="9">
        <v>0</v>
      </c>
      <c r="J37" s="9">
        <v>60839746000</v>
      </c>
      <c r="L37" s="21">
        <f>J37/'درآمد سرمایه گذاری در سهام'!$AE$9</f>
        <v>9.8413113256979896E-3</v>
      </c>
      <c r="N37" s="9">
        <v>0</v>
      </c>
      <c r="P37" s="100">
        <v>199530023000</v>
      </c>
      <c r="Q37" s="100"/>
      <c r="S37" s="9">
        <v>0</v>
      </c>
      <c r="U37" s="9">
        <f t="shared" si="0"/>
        <v>199530023000</v>
      </c>
      <c r="W37" s="21">
        <f>U37/درآمد!$F$13</f>
        <v>9.2134060035296735E-3</v>
      </c>
    </row>
    <row r="38" spans="1:23" ht="21.75" customHeight="1">
      <c r="A38" s="99" t="s">
        <v>61</v>
      </c>
      <c r="B38" s="99"/>
      <c r="D38" s="9">
        <v>0</v>
      </c>
      <c r="F38" s="9">
        <v>8645070500</v>
      </c>
      <c r="H38" s="9">
        <v>0</v>
      </c>
      <c r="J38" s="9">
        <v>8645070500</v>
      </c>
      <c r="L38" s="21">
        <f>J38/'درآمد سرمایه گذاری در سهام'!$AE$9</f>
        <v>1.3984087018231073E-3</v>
      </c>
      <c r="N38" s="9">
        <v>0</v>
      </c>
      <c r="P38" s="100">
        <v>54833592000</v>
      </c>
      <c r="Q38" s="100"/>
      <c r="S38" s="9">
        <v>0</v>
      </c>
      <c r="U38" s="9">
        <f t="shared" si="0"/>
        <v>54833592000</v>
      </c>
      <c r="W38" s="21">
        <f>U38/درآمد!$F$13</f>
        <v>2.5319705682983694E-3</v>
      </c>
    </row>
    <row r="39" spans="1:23" ht="21.75" customHeight="1">
      <c r="A39" s="99" t="s">
        <v>64</v>
      </c>
      <c r="B39" s="99"/>
      <c r="D39" s="9">
        <v>0</v>
      </c>
      <c r="F39" s="9">
        <v>16911015000</v>
      </c>
      <c r="H39" s="9">
        <v>0</v>
      </c>
      <c r="J39" s="9">
        <v>16911015000</v>
      </c>
      <c r="L39" s="21">
        <f>J39/'درآمد سرمایه گذاری در سهام'!$AE$9</f>
        <v>2.7354907669823042E-3</v>
      </c>
      <c r="N39" s="9">
        <v>0</v>
      </c>
      <c r="P39" s="100">
        <v>60320942000</v>
      </c>
      <c r="Q39" s="100"/>
      <c r="S39" s="9">
        <v>0</v>
      </c>
      <c r="U39" s="9">
        <f t="shared" si="0"/>
        <v>60320942000</v>
      </c>
      <c r="W39" s="21">
        <f>U39/درآمد!$F$13</f>
        <v>2.7853519024621438E-3</v>
      </c>
    </row>
    <row r="40" spans="1:23" ht="21.75" customHeight="1">
      <c r="A40" s="99" t="s">
        <v>73</v>
      </c>
      <c r="B40" s="99"/>
      <c r="D40" s="9">
        <v>0</v>
      </c>
      <c r="F40" s="9">
        <v>6610274294</v>
      </c>
      <c r="H40" s="9">
        <v>0</v>
      </c>
      <c r="J40" s="9">
        <v>6610274294</v>
      </c>
      <c r="L40" s="21">
        <f>J40/'درآمد سرمایه گذاری در سهام'!$AE$9</f>
        <v>1.0692642812070992E-3</v>
      </c>
      <c r="N40" s="9">
        <v>0</v>
      </c>
      <c r="P40" s="100">
        <v>6610274294</v>
      </c>
      <c r="Q40" s="100"/>
      <c r="S40" s="9">
        <v>0</v>
      </c>
      <c r="U40" s="9">
        <f t="shared" si="0"/>
        <v>6610274294</v>
      </c>
      <c r="W40" s="21">
        <f>U40/درآمد!$F$13</f>
        <v>3.0523296669653305E-4</v>
      </c>
    </row>
    <row r="41" spans="1:23" ht="21.75" customHeight="1">
      <c r="A41" s="99" t="s">
        <v>65</v>
      </c>
      <c r="B41" s="99"/>
      <c r="D41" s="9">
        <v>0</v>
      </c>
      <c r="F41" s="9">
        <v>32886428400</v>
      </c>
      <c r="H41" s="9">
        <v>0</v>
      </c>
      <c r="J41" s="9">
        <v>32886428400</v>
      </c>
      <c r="L41" s="21">
        <f>J41/'درآمد سرمایه گذاری در سهام'!$AE$9</f>
        <v>5.3196405565972618E-3</v>
      </c>
      <c r="N41" s="9">
        <v>0</v>
      </c>
      <c r="P41" s="100">
        <v>77900775947</v>
      </c>
      <c r="Q41" s="100"/>
      <c r="S41" s="9">
        <v>0</v>
      </c>
      <c r="U41" s="9">
        <f t="shared" si="0"/>
        <v>77900775947</v>
      </c>
      <c r="W41" s="21">
        <f>U41/درآمد!$F$13</f>
        <v>3.5971101792020032E-3</v>
      </c>
    </row>
    <row r="42" spans="1:23" ht="21.75" customHeight="1">
      <c r="A42" s="99" t="s">
        <v>50</v>
      </c>
      <c r="B42" s="99"/>
      <c r="D42" s="9">
        <v>0</v>
      </c>
      <c r="F42" s="9">
        <v>20178482500</v>
      </c>
      <c r="H42" s="9">
        <v>0</v>
      </c>
      <c r="J42" s="9">
        <v>20178482500</v>
      </c>
      <c r="L42" s="21">
        <f>J42/'درآمد سرمایه گذاری در سهام'!$AE$9</f>
        <v>3.2640295434936345E-3</v>
      </c>
      <c r="N42" s="9">
        <v>0</v>
      </c>
      <c r="P42" s="100">
        <v>69050817000</v>
      </c>
      <c r="Q42" s="100"/>
      <c r="S42" s="9">
        <v>0</v>
      </c>
      <c r="U42" s="9">
        <f t="shared" si="0"/>
        <v>69050817000</v>
      </c>
      <c r="W42" s="21">
        <f>U42/درآمد!$F$13</f>
        <v>3.1884585704499663E-3</v>
      </c>
    </row>
    <row r="43" spans="1:23" ht="21.75" customHeight="1">
      <c r="A43" s="99" t="s">
        <v>53</v>
      </c>
      <c r="B43" s="99"/>
      <c r="D43" s="9">
        <v>0</v>
      </c>
      <c r="F43" s="9">
        <v>17796972600</v>
      </c>
      <c r="H43" s="9">
        <v>0</v>
      </c>
      <c r="J43" s="9">
        <v>17796972600</v>
      </c>
      <c r="L43" s="21">
        <f>J43/'درآمد سرمایه گذاری در سهام'!$AE$9</f>
        <v>2.8788014337127049E-3</v>
      </c>
      <c r="N43" s="9">
        <v>0</v>
      </c>
      <c r="P43" s="100">
        <v>108386863350</v>
      </c>
      <c r="Q43" s="100"/>
      <c r="S43" s="9">
        <v>0</v>
      </c>
      <c r="U43" s="9">
        <f t="shared" si="0"/>
        <v>108386863350</v>
      </c>
      <c r="W43" s="21">
        <f>U43/درآمد!$F$13</f>
        <v>5.0048216427692211E-3</v>
      </c>
    </row>
    <row r="44" spans="1:23" ht="21.75" customHeight="1">
      <c r="A44" s="99" t="s">
        <v>46</v>
      </c>
      <c r="B44" s="99"/>
      <c r="D44" s="9">
        <v>0</v>
      </c>
      <c r="F44" s="9">
        <v>678436000</v>
      </c>
      <c r="H44" s="9">
        <v>0</v>
      </c>
      <c r="J44" s="9">
        <v>678436000</v>
      </c>
      <c r="L44" s="21">
        <f>J44/'درآمد سرمایه گذاری در سهام'!$AE$9</f>
        <v>1.097424024512075E-4</v>
      </c>
      <c r="N44" s="9">
        <v>0</v>
      </c>
      <c r="P44" s="100">
        <v>-1444444000</v>
      </c>
      <c r="Q44" s="100"/>
      <c r="S44" s="9">
        <v>0</v>
      </c>
      <c r="U44" s="9">
        <f t="shared" si="0"/>
        <v>-1444444000</v>
      </c>
      <c r="W44" s="21">
        <f>U44/درآمد!$F$13</f>
        <v>-6.6697977684102285E-5</v>
      </c>
    </row>
    <row r="45" spans="1:23" ht="21.75" customHeight="1">
      <c r="A45" s="99" t="s">
        <v>56</v>
      </c>
      <c r="B45" s="99"/>
      <c r="D45" s="9">
        <v>0</v>
      </c>
      <c r="F45" s="9">
        <v>18781702500</v>
      </c>
      <c r="H45" s="9">
        <v>0</v>
      </c>
      <c r="J45" s="9">
        <v>18781702500</v>
      </c>
      <c r="L45" s="21">
        <f>J45/'درآمد سرمایه گذاری در سهام'!$AE$9</f>
        <v>3.0380893031529133E-3</v>
      </c>
      <c r="N45" s="9">
        <v>0</v>
      </c>
      <c r="P45" s="100">
        <v>19153072500</v>
      </c>
      <c r="Q45" s="100"/>
      <c r="S45" s="9">
        <v>0</v>
      </c>
      <c r="U45" s="9">
        <f t="shared" si="0"/>
        <v>19153072500</v>
      </c>
      <c r="W45" s="21">
        <f>U45/درآمد!$F$13</f>
        <v>8.8440341209973755E-4</v>
      </c>
    </row>
    <row r="46" spans="1:23" ht="21.75" customHeight="1">
      <c r="A46" s="99" t="s">
        <v>45</v>
      </c>
      <c r="B46" s="99"/>
      <c r="D46" s="9">
        <v>0</v>
      </c>
      <c r="F46" s="9">
        <v>598620000</v>
      </c>
      <c r="H46" s="9">
        <v>0</v>
      </c>
      <c r="J46" s="9">
        <v>598620000</v>
      </c>
      <c r="L46" s="21">
        <f>J46/'درآمد سرمایه گذاری در سهام'!$AE$9</f>
        <v>9.6831531574594843E-5</v>
      </c>
      <c r="N46" s="9">
        <v>0</v>
      </c>
      <c r="P46" s="100">
        <v>1169530000</v>
      </c>
      <c r="Q46" s="100"/>
      <c r="S46" s="9">
        <v>0</v>
      </c>
      <c r="U46" s="9">
        <f t="shared" si="0"/>
        <v>1169530000</v>
      </c>
      <c r="W46" s="21">
        <f>U46/درآمد!$F$13</f>
        <v>5.400367604482289E-5</v>
      </c>
    </row>
    <row r="47" spans="1:23" ht="21.75" customHeight="1">
      <c r="A47" s="99" t="s">
        <v>43</v>
      </c>
      <c r="B47" s="99"/>
      <c r="D47" s="9">
        <v>0</v>
      </c>
      <c r="F47" s="9">
        <v>3192640000</v>
      </c>
      <c r="H47" s="9">
        <v>0</v>
      </c>
      <c r="J47" s="9">
        <v>3192640000</v>
      </c>
      <c r="L47" s="21">
        <f>J47/'درآمد سرمایه گذاری در سهام'!$AE$9</f>
        <v>5.1643483506450579E-4</v>
      </c>
      <c r="N47" s="9">
        <v>0</v>
      </c>
      <c r="P47" s="100">
        <v>2738140000</v>
      </c>
      <c r="Q47" s="100"/>
      <c r="S47" s="9">
        <v>0</v>
      </c>
      <c r="U47" s="9">
        <f t="shared" si="0"/>
        <v>2738140000</v>
      </c>
      <c r="W47" s="21">
        <f>U47/درآمد!$F$13</f>
        <v>1.2643508548337482E-4</v>
      </c>
    </row>
    <row r="48" spans="1:23" ht="21.75" customHeight="1">
      <c r="A48" s="102" t="s">
        <v>52</v>
      </c>
      <c r="B48" s="102"/>
      <c r="D48" s="13">
        <v>0</v>
      </c>
      <c r="F48" s="13">
        <v>12920215000</v>
      </c>
      <c r="H48" s="13">
        <v>0</v>
      </c>
      <c r="J48" s="13">
        <v>12920215000</v>
      </c>
      <c r="L48" s="22">
        <f>J48/'درآمد سرمایه گذاری در سهام'!$AE$9</f>
        <v>2.089947223151672E-3</v>
      </c>
      <c r="N48" s="13">
        <v>0</v>
      </c>
      <c r="P48" s="100">
        <v>12692965000</v>
      </c>
      <c r="Q48" s="104"/>
      <c r="S48" s="13">
        <v>0</v>
      </c>
      <c r="U48" s="34">
        <f t="shared" si="0"/>
        <v>12692965000</v>
      </c>
      <c r="W48" s="22">
        <f>U48/درآمد!$F$13</f>
        <v>5.8610447778874872E-4</v>
      </c>
    </row>
    <row r="49" spans="1:23" ht="21.75" customHeight="1">
      <c r="A49" s="101" t="s">
        <v>31</v>
      </c>
      <c r="B49" s="101"/>
      <c r="D49" s="16">
        <v>0</v>
      </c>
      <c r="F49" s="16">
        <v>2307222350353</v>
      </c>
      <c r="H49" s="16">
        <v>36583763370</v>
      </c>
      <c r="J49" s="16">
        <v>2343806113723</v>
      </c>
      <c r="L49" s="40">
        <f>SUM(L9:L48)</f>
        <v>0.37912922338995875</v>
      </c>
      <c r="N49" s="16">
        <f>SUM(N9:N48)</f>
        <v>20737178512</v>
      </c>
      <c r="Q49" s="16">
        <f>SUM(P9:Q48)</f>
        <v>5918154299145</v>
      </c>
      <c r="S49" s="16">
        <f>SUM(S9:S48)</f>
        <v>857871144143</v>
      </c>
      <c r="U49" s="32">
        <f>SUM(U9:U48)</f>
        <v>6796762621800</v>
      </c>
      <c r="W49" s="23">
        <f>SUM(W9:W48)</f>
        <v>0.31384416541794413</v>
      </c>
    </row>
    <row r="50" spans="1:23">
      <c r="U50" s="29"/>
    </row>
    <row r="51" spans="1:23">
      <c r="Q51" s="29"/>
    </row>
    <row r="52" spans="1:23">
      <c r="Q52" s="29"/>
    </row>
    <row r="53" spans="1:23">
      <c r="Q53" s="29"/>
    </row>
    <row r="54" spans="1:23">
      <c r="U54" s="29"/>
    </row>
  </sheetData>
  <mergeCells count="91">
    <mergeCell ref="A49:B49"/>
    <mergeCell ref="A46:B46"/>
    <mergeCell ref="P46:Q46"/>
    <mergeCell ref="A47:B47"/>
    <mergeCell ref="P47:Q47"/>
    <mergeCell ref="A48:B48"/>
    <mergeCell ref="P48:Q48"/>
    <mergeCell ref="A43:B43"/>
    <mergeCell ref="P43:Q43"/>
    <mergeCell ref="A44:B44"/>
    <mergeCell ref="P44:Q44"/>
    <mergeCell ref="A45:B45"/>
    <mergeCell ref="P45:Q45"/>
    <mergeCell ref="A40:B40"/>
    <mergeCell ref="P40:Q40"/>
    <mergeCell ref="A41:B41"/>
    <mergeCell ref="P41:Q41"/>
    <mergeCell ref="A42:B42"/>
    <mergeCell ref="P42:Q42"/>
    <mergeCell ref="A37:B37"/>
    <mergeCell ref="P37:Q37"/>
    <mergeCell ref="A38:B38"/>
    <mergeCell ref="P38:Q38"/>
    <mergeCell ref="A39:B39"/>
    <mergeCell ref="P39:Q39"/>
    <mergeCell ref="A34:B34"/>
    <mergeCell ref="P34:Q34"/>
    <mergeCell ref="A35:B35"/>
    <mergeCell ref="P35:Q35"/>
    <mergeCell ref="A36:B36"/>
    <mergeCell ref="P36:Q36"/>
    <mergeCell ref="A31:B31"/>
    <mergeCell ref="P31:Q31"/>
    <mergeCell ref="A32:B32"/>
    <mergeCell ref="P32:Q32"/>
    <mergeCell ref="A33:B33"/>
    <mergeCell ref="P33:Q33"/>
    <mergeCell ref="A28:B28"/>
    <mergeCell ref="P28:Q28"/>
    <mergeCell ref="A29:B29"/>
    <mergeCell ref="P29:Q29"/>
    <mergeCell ref="A30:B30"/>
    <mergeCell ref="P30:Q30"/>
    <mergeCell ref="A25:B25"/>
    <mergeCell ref="P25:Q25"/>
    <mergeCell ref="A26:B26"/>
    <mergeCell ref="P26:Q26"/>
    <mergeCell ref="A27:B27"/>
    <mergeCell ref="P27:Q27"/>
    <mergeCell ref="A22:B22"/>
    <mergeCell ref="P22:Q22"/>
    <mergeCell ref="A23:B23"/>
    <mergeCell ref="P23:Q23"/>
    <mergeCell ref="A24:B24"/>
    <mergeCell ref="P24:Q24"/>
    <mergeCell ref="A19:B19"/>
    <mergeCell ref="P19:Q19"/>
    <mergeCell ref="A20:B20"/>
    <mergeCell ref="P20:Q20"/>
    <mergeCell ref="A21:B21"/>
    <mergeCell ref="P21:Q21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9" scale="72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77"/>
  <sheetViews>
    <sheetView rightToLeft="1" zoomScaleNormal="100" zoomScaleSheetLayoutView="85" workbookViewId="0">
      <selection activeCell="G10" sqref="G10"/>
    </sheetView>
  </sheetViews>
  <sheetFormatPr defaultRowHeight="12.75"/>
  <cols>
    <col min="1" max="1" width="7" bestFit="1" customWidth="1"/>
    <col min="2" max="2" width="23.7109375" customWidth="1"/>
    <col min="3" max="3" width="1.28515625" customWidth="1"/>
    <col min="4" max="4" width="18.5703125" bestFit="1" customWidth="1"/>
    <col min="5" max="5" width="1.28515625" customWidth="1"/>
    <col min="6" max="6" width="19.5703125" bestFit="1" customWidth="1"/>
    <col min="7" max="7" width="1.28515625" customWidth="1"/>
    <col min="8" max="8" width="17" bestFit="1" customWidth="1"/>
    <col min="9" max="9" width="1.28515625" customWidth="1"/>
    <col min="10" max="10" width="17.85546875" bestFit="1" customWidth="1"/>
    <col min="11" max="11" width="1.28515625" customWidth="1"/>
    <col min="12" max="12" width="22" bestFit="1" customWidth="1"/>
    <col min="13" max="13" width="1.28515625" customWidth="1"/>
    <col min="14" max="14" width="19.85546875" bestFit="1" customWidth="1"/>
    <col min="15" max="15" width="1.28515625" customWidth="1"/>
    <col min="16" max="16" width="19.5703125" bestFit="1" customWidth="1"/>
    <col min="17" max="17" width="1.28515625" customWidth="1"/>
    <col min="18" max="18" width="18.85546875" bestFit="1" customWidth="1"/>
    <col min="19" max="19" width="1.28515625" customWidth="1"/>
    <col min="20" max="20" width="18.85546875" bestFit="1" customWidth="1"/>
    <col min="21" max="21" width="0.28515625" customWidth="1"/>
  </cols>
  <sheetData>
    <row r="1" spans="1:20" ht="29.1" customHeight="1">
      <c r="A1" s="93" t="s">
        <v>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</row>
    <row r="2" spans="1:20" ht="21.75" customHeight="1">
      <c r="A2" s="93" t="s">
        <v>201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</row>
    <row r="3" spans="1:20" ht="21.75" customHeight="1">
      <c r="A3" s="93" t="s">
        <v>2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</row>
    <row r="4" spans="1:20" ht="14.45" customHeight="1"/>
    <row r="5" spans="1:20" ht="22.9" customHeight="1">
      <c r="A5" s="1" t="s">
        <v>239</v>
      </c>
      <c r="B5" s="94" t="s">
        <v>364</v>
      </c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</row>
    <row r="6" spans="1:20" ht="14.45" customHeight="1">
      <c r="D6" s="95" t="s">
        <v>214</v>
      </c>
      <c r="E6" s="95"/>
      <c r="F6" s="95"/>
      <c r="G6" s="95"/>
      <c r="H6" s="95"/>
      <c r="I6" s="95"/>
      <c r="J6" s="95"/>
      <c r="L6" s="108" t="s">
        <v>215</v>
      </c>
      <c r="M6" s="108"/>
      <c r="N6" s="108"/>
      <c r="O6" s="108"/>
      <c r="P6" s="108"/>
      <c r="Q6" s="108"/>
      <c r="R6" s="108"/>
      <c r="S6" s="108"/>
      <c r="T6" s="108"/>
    </row>
    <row r="7" spans="1:20" ht="14.45" customHeight="1">
      <c r="D7" s="3"/>
      <c r="E7" s="3"/>
      <c r="F7" s="3"/>
      <c r="G7" s="3"/>
      <c r="H7" s="3"/>
      <c r="I7" s="3"/>
      <c r="J7" s="3"/>
    </row>
    <row r="8" spans="1:20" ht="18.600000000000001" customHeight="1">
      <c r="A8" s="95" t="s">
        <v>240</v>
      </c>
      <c r="B8" s="95"/>
      <c r="D8" s="2" t="s">
        <v>241</v>
      </c>
      <c r="F8" s="2" t="s">
        <v>218</v>
      </c>
      <c r="H8" s="2" t="s">
        <v>219</v>
      </c>
      <c r="J8" s="2" t="s">
        <v>31</v>
      </c>
      <c r="L8" s="2" t="s">
        <v>310</v>
      </c>
      <c r="N8" s="2" t="s">
        <v>241</v>
      </c>
      <c r="P8" s="2" t="s">
        <v>218</v>
      </c>
      <c r="R8" s="2" t="s">
        <v>219</v>
      </c>
      <c r="T8" s="20" t="s">
        <v>31</v>
      </c>
    </row>
    <row r="9" spans="1:20" ht="21.75" customHeight="1">
      <c r="A9" s="97" t="s">
        <v>97</v>
      </c>
      <c r="B9" s="97"/>
      <c r="D9" s="6">
        <v>9119841166</v>
      </c>
      <c r="F9" s="6">
        <v>0</v>
      </c>
      <c r="H9" s="6">
        <v>43956000000</v>
      </c>
      <c r="J9" s="6">
        <v>53075841166</v>
      </c>
      <c r="L9" s="6">
        <v>0</v>
      </c>
      <c r="N9" s="6">
        <v>104361637906</v>
      </c>
      <c r="P9" s="6">
        <v>0</v>
      </c>
      <c r="R9" s="6">
        <v>44016000000</v>
      </c>
      <c r="T9" s="9">
        <f>N9+P9+R9+L9</f>
        <v>148377637906</v>
      </c>
    </row>
    <row r="10" spans="1:20" ht="21.75" customHeight="1">
      <c r="A10" s="99" t="s">
        <v>158</v>
      </c>
      <c r="B10" s="99"/>
      <c r="D10" s="9">
        <v>5545205490</v>
      </c>
      <c r="F10" s="9">
        <v>0</v>
      </c>
      <c r="H10" s="9">
        <v>26758479875</v>
      </c>
      <c r="J10" s="9">
        <v>32303685365</v>
      </c>
      <c r="L10" s="9">
        <v>0</v>
      </c>
      <c r="N10" s="9">
        <v>63778060858</v>
      </c>
      <c r="P10" s="9">
        <v>0</v>
      </c>
      <c r="R10" s="9">
        <v>26865354875</v>
      </c>
      <c r="T10" s="9">
        <f t="shared" ref="T10:T47" si="0">N10+P10+R10+L10</f>
        <v>90643415733</v>
      </c>
    </row>
    <row r="11" spans="1:20" ht="21.75" customHeight="1">
      <c r="A11" s="99" t="s">
        <v>94</v>
      </c>
      <c r="B11" s="99"/>
      <c r="D11" s="9">
        <v>35791780890</v>
      </c>
      <c r="F11" s="9">
        <v>0</v>
      </c>
      <c r="H11" s="9">
        <v>173332129250</v>
      </c>
      <c r="J11" s="9">
        <v>209123910140</v>
      </c>
      <c r="L11" s="9">
        <v>0</v>
      </c>
      <c r="N11" s="9">
        <v>411658392814</v>
      </c>
      <c r="P11" s="9">
        <v>0</v>
      </c>
      <c r="R11" s="9">
        <v>173392129250</v>
      </c>
      <c r="T11" s="9">
        <f t="shared" si="0"/>
        <v>585050522064</v>
      </c>
    </row>
    <row r="12" spans="1:20" ht="21.75" customHeight="1">
      <c r="A12" s="99" t="s">
        <v>242</v>
      </c>
      <c r="B12" s="99"/>
      <c r="D12" s="9">
        <v>0</v>
      </c>
      <c r="F12" s="9">
        <v>0</v>
      </c>
      <c r="H12" s="9">
        <v>0</v>
      </c>
      <c r="J12" s="9">
        <v>0</v>
      </c>
      <c r="L12" s="9">
        <v>0</v>
      </c>
      <c r="N12" s="9">
        <v>148590817751</v>
      </c>
      <c r="P12" s="9">
        <v>0</v>
      </c>
      <c r="R12" s="9">
        <v>54391550000</v>
      </c>
      <c r="T12" s="9">
        <f t="shared" si="0"/>
        <v>202982367751</v>
      </c>
    </row>
    <row r="13" spans="1:20" ht="21.75" customHeight="1">
      <c r="A13" s="99" t="s">
        <v>150</v>
      </c>
      <c r="B13" s="99"/>
      <c r="D13" s="9">
        <v>48560979089</v>
      </c>
      <c r="F13" s="9">
        <v>-276961418151</v>
      </c>
      <c r="H13" s="9">
        <v>0</v>
      </c>
      <c r="J13" s="9">
        <v>-228400439062</v>
      </c>
      <c r="L13" s="9">
        <v>0</v>
      </c>
      <c r="N13" s="9">
        <v>507384532202</v>
      </c>
      <c r="P13" s="9">
        <v>-288369516088</v>
      </c>
      <c r="R13" s="9">
        <v>149807167454</v>
      </c>
      <c r="T13" s="9">
        <f t="shared" si="0"/>
        <v>368822183568</v>
      </c>
    </row>
    <row r="14" spans="1:20" ht="21.75" customHeight="1">
      <c r="A14" s="99" t="s">
        <v>152</v>
      </c>
      <c r="B14" s="99"/>
      <c r="D14" s="9">
        <v>179112479919</v>
      </c>
      <c r="F14" s="9">
        <v>304694057470</v>
      </c>
      <c r="H14" s="9">
        <v>0</v>
      </c>
      <c r="J14" s="9">
        <v>483806537389</v>
      </c>
      <c r="L14" s="9">
        <v>0</v>
      </c>
      <c r="N14" s="9">
        <v>1320014120761</v>
      </c>
      <c r="P14" s="9">
        <v>-558453421030</v>
      </c>
      <c r="R14" s="9">
        <v>900883278309</v>
      </c>
      <c r="T14" s="9">
        <f t="shared" si="0"/>
        <v>1662443978040</v>
      </c>
    </row>
    <row r="15" spans="1:20" ht="21.75" customHeight="1">
      <c r="A15" s="99" t="s">
        <v>134</v>
      </c>
      <c r="B15" s="99"/>
      <c r="D15" s="9">
        <v>333446595516</v>
      </c>
      <c r="F15" s="9">
        <v>-820066237851</v>
      </c>
      <c r="H15" s="9">
        <v>0</v>
      </c>
      <c r="J15" s="9">
        <v>-486619642335</v>
      </c>
      <c r="L15" s="9">
        <v>0</v>
      </c>
      <c r="N15" s="9">
        <v>2348521710235</v>
      </c>
      <c r="P15" s="9">
        <v>-1403184954233</v>
      </c>
      <c r="R15" s="9">
        <v>354848372703</v>
      </c>
      <c r="T15" s="9">
        <f t="shared" si="0"/>
        <v>1300185128705</v>
      </c>
    </row>
    <row r="16" spans="1:20" ht="21.75" customHeight="1">
      <c r="A16" s="99" t="s">
        <v>243</v>
      </c>
      <c r="B16" s="99"/>
      <c r="D16" s="9">
        <v>0</v>
      </c>
      <c r="F16" s="9">
        <v>0</v>
      </c>
      <c r="H16" s="9">
        <v>0</v>
      </c>
      <c r="J16" s="9">
        <v>0</v>
      </c>
      <c r="L16" s="9">
        <v>0</v>
      </c>
      <c r="N16" s="9">
        <v>0</v>
      </c>
      <c r="P16" s="9">
        <v>0</v>
      </c>
      <c r="R16" s="9">
        <v>7550856113</v>
      </c>
      <c r="T16" s="9">
        <f t="shared" si="0"/>
        <v>7550856113</v>
      </c>
    </row>
    <row r="17" spans="1:20" ht="21.75" customHeight="1">
      <c r="A17" s="99" t="s">
        <v>244</v>
      </c>
      <c r="B17" s="99"/>
      <c r="D17" s="9">
        <v>0</v>
      </c>
      <c r="F17" s="9">
        <v>0</v>
      </c>
      <c r="H17" s="9">
        <v>0</v>
      </c>
      <c r="J17" s="9">
        <v>0</v>
      </c>
      <c r="L17" s="9">
        <v>0</v>
      </c>
      <c r="N17" s="9">
        <v>0</v>
      </c>
      <c r="P17" s="9">
        <v>0</v>
      </c>
      <c r="R17" s="9">
        <v>5104187213</v>
      </c>
      <c r="T17" s="9">
        <f t="shared" si="0"/>
        <v>5104187213</v>
      </c>
    </row>
    <row r="18" spans="1:20" ht="21.75" customHeight="1">
      <c r="A18" s="99" t="s">
        <v>245</v>
      </c>
      <c r="B18" s="99"/>
      <c r="D18" s="9">
        <v>0</v>
      </c>
      <c r="F18" s="9">
        <v>0</v>
      </c>
      <c r="H18" s="9">
        <v>0</v>
      </c>
      <c r="J18" s="9">
        <v>0</v>
      </c>
      <c r="L18" s="9">
        <v>0</v>
      </c>
      <c r="N18" s="9">
        <v>0</v>
      </c>
      <c r="P18" s="9">
        <v>0</v>
      </c>
      <c r="R18" s="9">
        <v>9916569057</v>
      </c>
      <c r="T18" s="9">
        <f t="shared" si="0"/>
        <v>9916569057</v>
      </c>
    </row>
    <row r="19" spans="1:20" ht="21.75" customHeight="1">
      <c r="A19" s="99" t="s">
        <v>164</v>
      </c>
      <c r="B19" s="99"/>
      <c r="D19" s="9">
        <v>180172188815</v>
      </c>
      <c r="F19" s="9">
        <v>-115928929349</v>
      </c>
      <c r="H19" s="9">
        <v>0</v>
      </c>
      <c r="J19" s="9">
        <v>64243259466</v>
      </c>
      <c r="L19" s="9">
        <v>0</v>
      </c>
      <c r="N19" s="9">
        <v>180172188815</v>
      </c>
      <c r="P19" s="9">
        <v>-120278929350</v>
      </c>
      <c r="R19" s="9">
        <v>0</v>
      </c>
      <c r="T19" s="9">
        <f t="shared" si="0"/>
        <v>59893259465</v>
      </c>
    </row>
    <row r="20" spans="1:20" ht="21.75" customHeight="1">
      <c r="A20" s="99" t="s">
        <v>167</v>
      </c>
      <c r="B20" s="99"/>
      <c r="D20" s="9">
        <v>160260878602</v>
      </c>
      <c r="F20" s="9">
        <v>0</v>
      </c>
      <c r="H20" s="9">
        <v>0</v>
      </c>
      <c r="J20" s="9">
        <v>160260878602</v>
      </c>
      <c r="L20" s="9">
        <v>0</v>
      </c>
      <c r="N20" s="9">
        <v>160260878602</v>
      </c>
      <c r="P20" s="9">
        <v>-3806250000</v>
      </c>
      <c r="R20" s="9">
        <v>0</v>
      </c>
      <c r="T20" s="9">
        <f t="shared" si="0"/>
        <v>156454628602</v>
      </c>
    </row>
    <row r="21" spans="1:20" ht="21.75" customHeight="1">
      <c r="A21" s="99" t="s">
        <v>303</v>
      </c>
      <c r="B21" s="99"/>
      <c r="D21" s="9">
        <v>156556916010</v>
      </c>
      <c r="F21" s="9">
        <v>0</v>
      </c>
      <c r="H21" s="9">
        <v>0</v>
      </c>
      <c r="J21" s="9">
        <v>156556916010</v>
      </c>
      <c r="L21" s="9">
        <v>0</v>
      </c>
      <c r="N21" s="9">
        <v>706100532783</v>
      </c>
      <c r="P21" s="9">
        <v>0</v>
      </c>
      <c r="R21" s="9">
        <v>0</v>
      </c>
      <c r="T21" s="9">
        <f t="shared" si="0"/>
        <v>706100532783</v>
      </c>
    </row>
    <row r="22" spans="1:20" ht="21.75" customHeight="1">
      <c r="A22" s="99" t="s">
        <v>155</v>
      </c>
      <c r="B22" s="99"/>
      <c r="D22" s="9">
        <v>6708250270</v>
      </c>
      <c r="F22" s="9">
        <v>0</v>
      </c>
      <c r="H22" s="9">
        <v>0</v>
      </c>
      <c r="J22" s="9">
        <v>6708250270</v>
      </c>
      <c r="L22" s="9">
        <v>0</v>
      </c>
      <c r="N22" s="9">
        <v>51041543483</v>
      </c>
      <c r="P22" s="9">
        <v>-85939045136</v>
      </c>
      <c r="R22" s="9">
        <v>0</v>
      </c>
      <c r="T22" s="9">
        <f t="shared" si="0"/>
        <v>-34897501653</v>
      </c>
    </row>
    <row r="23" spans="1:20" ht="21.75" customHeight="1">
      <c r="A23" s="99" t="s">
        <v>145</v>
      </c>
      <c r="B23" s="99"/>
      <c r="D23" s="9">
        <v>86374948168</v>
      </c>
      <c r="F23" s="9">
        <v>51547221669</v>
      </c>
      <c r="H23" s="9">
        <v>0</v>
      </c>
      <c r="J23" s="9">
        <v>137922169837</v>
      </c>
      <c r="L23" s="9">
        <v>0</v>
      </c>
      <c r="N23" s="9">
        <v>672491675497</v>
      </c>
      <c r="P23" s="9">
        <v>-140275183732</v>
      </c>
      <c r="R23" s="9">
        <v>0</v>
      </c>
      <c r="T23" s="9">
        <f t="shared" si="0"/>
        <v>532216491765</v>
      </c>
    </row>
    <row r="24" spans="1:20" ht="21.75" customHeight="1">
      <c r="A24" s="99" t="s">
        <v>148</v>
      </c>
      <c r="B24" s="99"/>
      <c r="D24" s="9">
        <v>52505683696</v>
      </c>
      <c r="F24" s="9">
        <v>23176582438</v>
      </c>
      <c r="H24" s="9">
        <v>0</v>
      </c>
      <c r="J24" s="9">
        <v>75682266134</v>
      </c>
      <c r="L24" s="9">
        <v>0</v>
      </c>
      <c r="N24" s="9">
        <v>395256749302</v>
      </c>
      <c r="P24" s="9">
        <v>-130438253812</v>
      </c>
      <c r="R24" s="9">
        <v>0</v>
      </c>
      <c r="T24" s="9">
        <f t="shared" si="0"/>
        <v>264818495490</v>
      </c>
    </row>
    <row r="25" spans="1:20" ht="21.75" customHeight="1">
      <c r="A25" s="99" t="s">
        <v>142</v>
      </c>
      <c r="B25" s="99"/>
      <c r="D25" s="9">
        <v>44068236780</v>
      </c>
      <c r="F25" s="9">
        <v>69383032450</v>
      </c>
      <c r="H25" s="9">
        <v>0</v>
      </c>
      <c r="J25" s="9">
        <v>113451269230</v>
      </c>
      <c r="L25" s="9">
        <v>0</v>
      </c>
      <c r="N25" s="9">
        <v>317273548260</v>
      </c>
      <c r="P25" s="9">
        <v>-224821683739</v>
      </c>
      <c r="R25" s="9">
        <v>0</v>
      </c>
      <c r="T25" s="9">
        <f t="shared" si="0"/>
        <v>92451864521</v>
      </c>
    </row>
    <row r="26" spans="1:20" ht="21.75" customHeight="1">
      <c r="A26" s="99" t="s">
        <v>139</v>
      </c>
      <c r="B26" s="99"/>
      <c r="D26" s="9">
        <v>4969478905</v>
      </c>
      <c r="F26" s="9">
        <v>-660103532</v>
      </c>
      <c r="H26" s="9">
        <v>0</v>
      </c>
      <c r="J26" s="9">
        <v>4309375373</v>
      </c>
      <c r="L26" s="9">
        <v>0</v>
      </c>
      <c r="N26" s="9">
        <v>36256059220</v>
      </c>
      <c r="P26" s="9">
        <v>-17167820878</v>
      </c>
      <c r="R26" s="9">
        <v>0</v>
      </c>
      <c r="T26" s="9">
        <f t="shared" si="0"/>
        <v>19088238342</v>
      </c>
    </row>
    <row r="27" spans="1:20" ht="21.75" customHeight="1">
      <c r="A27" s="99" t="s">
        <v>136</v>
      </c>
      <c r="B27" s="99"/>
      <c r="D27" s="9">
        <v>209958967867</v>
      </c>
      <c r="F27" s="9">
        <v>-1074851101431</v>
      </c>
      <c r="H27" s="9">
        <v>0</v>
      </c>
      <c r="J27" s="9">
        <v>-864892133564</v>
      </c>
      <c r="L27" s="9">
        <v>0</v>
      </c>
      <c r="N27" s="9">
        <v>338049197047</v>
      </c>
      <c r="P27" s="9">
        <v>-1141689757079</v>
      </c>
      <c r="R27" s="9">
        <v>0</v>
      </c>
      <c r="T27" s="9">
        <f t="shared" si="0"/>
        <v>-803640560032</v>
      </c>
    </row>
    <row r="28" spans="1:20" ht="21.75" customHeight="1">
      <c r="A28" s="99" t="s">
        <v>131</v>
      </c>
      <c r="B28" s="99"/>
      <c r="D28" s="9">
        <v>30328507574</v>
      </c>
      <c r="F28" s="9">
        <v>0</v>
      </c>
      <c r="H28" s="9">
        <v>0</v>
      </c>
      <c r="J28" s="9">
        <v>30328507574</v>
      </c>
      <c r="L28" s="9">
        <v>0</v>
      </c>
      <c r="N28" s="9">
        <v>215888688052</v>
      </c>
      <c r="P28" s="9">
        <v>-66360293919</v>
      </c>
      <c r="R28" s="9">
        <v>0</v>
      </c>
      <c r="T28" s="9">
        <f t="shared" si="0"/>
        <v>149528394133</v>
      </c>
    </row>
    <row r="29" spans="1:20" ht="21.75" customHeight="1">
      <c r="A29" s="99" t="s">
        <v>128</v>
      </c>
      <c r="B29" s="99"/>
      <c r="D29" s="9">
        <v>-13610718071</v>
      </c>
      <c r="F29" s="9">
        <v>2328752052</v>
      </c>
      <c r="H29" s="9">
        <v>0</v>
      </c>
      <c r="J29" s="9">
        <v>-11281966019</v>
      </c>
      <c r="L29" s="9">
        <v>0</v>
      </c>
      <c r="N29" s="9">
        <v>124111406709</v>
      </c>
      <c r="P29" s="9">
        <v>-48093042381</v>
      </c>
      <c r="R29" s="9">
        <v>0</v>
      </c>
      <c r="T29" s="9">
        <f t="shared" si="0"/>
        <v>76018364328</v>
      </c>
    </row>
    <row r="30" spans="1:20" ht="21.75" customHeight="1">
      <c r="A30" s="99" t="s">
        <v>124</v>
      </c>
      <c r="B30" s="99"/>
      <c r="D30" s="9">
        <v>2189628848</v>
      </c>
      <c r="F30" s="9">
        <v>2866854995</v>
      </c>
      <c r="H30" s="9">
        <v>0</v>
      </c>
      <c r="J30" s="9">
        <v>5056483843</v>
      </c>
      <c r="L30" s="9">
        <v>0</v>
      </c>
      <c r="N30" s="9">
        <v>15255628816</v>
      </c>
      <c r="P30" s="9">
        <v>-7311898616</v>
      </c>
      <c r="R30" s="9">
        <v>0</v>
      </c>
      <c r="T30" s="9">
        <f t="shared" si="0"/>
        <v>7943730200</v>
      </c>
    </row>
    <row r="31" spans="1:20" ht="21.75" customHeight="1">
      <c r="A31" s="99" t="s">
        <v>121</v>
      </c>
      <c r="B31" s="99"/>
      <c r="D31" s="9">
        <v>2433375416</v>
      </c>
      <c r="F31" s="9">
        <v>0</v>
      </c>
      <c r="H31" s="9">
        <v>0</v>
      </c>
      <c r="J31" s="9">
        <v>2433375416</v>
      </c>
      <c r="L31" s="9">
        <v>0</v>
      </c>
      <c r="N31" s="9">
        <v>16941098073</v>
      </c>
      <c r="P31" s="9">
        <v>908968229</v>
      </c>
      <c r="R31" s="9">
        <v>0</v>
      </c>
      <c r="T31" s="9">
        <f t="shared" si="0"/>
        <v>17850066302</v>
      </c>
    </row>
    <row r="32" spans="1:20" ht="21.75" customHeight="1">
      <c r="A32" s="99" t="s">
        <v>126</v>
      </c>
      <c r="B32" s="99"/>
      <c r="D32" s="9">
        <v>7070580804</v>
      </c>
      <c r="F32" s="9">
        <v>-3102871003</v>
      </c>
      <c r="H32" s="9">
        <v>0</v>
      </c>
      <c r="J32" s="9">
        <v>3967709801</v>
      </c>
      <c r="L32" s="9">
        <v>0</v>
      </c>
      <c r="N32" s="9">
        <v>49009077790</v>
      </c>
      <c r="P32" s="9">
        <v>-13583465145</v>
      </c>
      <c r="R32" s="9">
        <v>0</v>
      </c>
      <c r="T32" s="9">
        <f t="shared" si="0"/>
        <v>35425612645</v>
      </c>
    </row>
    <row r="33" spans="1:20" ht="21.75" customHeight="1">
      <c r="A33" s="99" t="s">
        <v>118</v>
      </c>
      <c r="B33" s="99"/>
      <c r="D33" s="9">
        <v>11836492281</v>
      </c>
      <c r="F33" s="9">
        <v>13210747348</v>
      </c>
      <c r="H33" s="9">
        <v>0</v>
      </c>
      <c r="J33" s="9">
        <v>25047239629</v>
      </c>
      <c r="L33" s="9">
        <v>0</v>
      </c>
      <c r="N33" s="9">
        <v>88156671230</v>
      </c>
      <c r="P33" s="9">
        <v>-14722381350</v>
      </c>
      <c r="R33" s="9">
        <v>0</v>
      </c>
      <c r="T33" s="9">
        <f t="shared" si="0"/>
        <v>73434289880</v>
      </c>
    </row>
    <row r="34" spans="1:20" ht="21.75" customHeight="1">
      <c r="A34" s="99" t="s">
        <v>304</v>
      </c>
      <c r="B34" s="99"/>
      <c r="D34" s="9">
        <v>0</v>
      </c>
      <c r="F34" s="9">
        <v>0</v>
      </c>
      <c r="H34" s="9">
        <v>0</v>
      </c>
      <c r="J34" s="9">
        <v>0</v>
      </c>
      <c r="L34" s="9">
        <v>25000000000</v>
      </c>
      <c r="N34" s="9">
        <v>1404723972535</v>
      </c>
      <c r="P34" s="9">
        <v>0</v>
      </c>
      <c r="R34" s="9">
        <v>0</v>
      </c>
      <c r="T34" s="9">
        <f t="shared" si="0"/>
        <v>1429723972535</v>
      </c>
    </row>
    <row r="35" spans="1:20" ht="21.75" customHeight="1">
      <c r="A35" s="99" t="s">
        <v>305</v>
      </c>
      <c r="B35" s="99"/>
      <c r="D35" s="9">
        <v>0</v>
      </c>
      <c r="F35" s="9">
        <v>0</v>
      </c>
      <c r="H35" s="9">
        <v>0</v>
      </c>
      <c r="J35" s="9">
        <v>0</v>
      </c>
      <c r="L35" s="9">
        <v>0</v>
      </c>
      <c r="N35" s="9">
        <v>1152437391283</v>
      </c>
      <c r="P35" s="9">
        <v>0</v>
      </c>
      <c r="R35" s="9">
        <v>0</v>
      </c>
      <c r="T35" s="9">
        <f t="shared" si="0"/>
        <v>1152437391283</v>
      </c>
    </row>
    <row r="36" spans="1:20" ht="21.75" customHeight="1">
      <c r="A36" s="99" t="s">
        <v>91</v>
      </c>
      <c r="B36" s="99"/>
      <c r="D36" s="9">
        <v>18843721500</v>
      </c>
      <c r="F36" s="9">
        <v>99945625000</v>
      </c>
      <c r="H36" s="9">
        <v>0</v>
      </c>
      <c r="J36" s="9">
        <v>118789346500</v>
      </c>
      <c r="L36" s="9">
        <v>0</v>
      </c>
      <c r="N36" s="9">
        <v>172952968859</v>
      </c>
      <c r="P36" s="9">
        <v>0</v>
      </c>
      <c r="R36" s="9">
        <v>0</v>
      </c>
      <c r="T36" s="9">
        <f t="shared" si="0"/>
        <v>172952968859</v>
      </c>
    </row>
    <row r="37" spans="1:20" ht="21.75" customHeight="1">
      <c r="A37" s="99" t="s">
        <v>115</v>
      </c>
      <c r="B37" s="99"/>
      <c r="D37" s="9">
        <v>90316733</v>
      </c>
      <c r="F37" s="9">
        <v>488469251</v>
      </c>
      <c r="H37" s="9">
        <v>0</v>
      </c>
      <c r="J37" s="9">
        <v>578785984</v>
      </c>
      <c r="L37" s="9">
        <v>0</v>
      </c>
      <c r="N37" s="9">
        <v>686164229</v>
      </c>
      <c r="P37" s="9">
        <v>243917298</v>
      </c>
      <c r="R37" s="9">
        <v>0</v>
      </c>
      <c r="T37" s="9">
        <f t="shared" si="0"/>
        <v>930081527</v>
      </c>
    </row>
    <row r="38" spans="1:20" ht="21.75" customHeight="1">
      <c r="A38" s="99" t="s">
        <v>161</v>
      </c>
      <c r="B38" s="99"/>
      <c r="D38" s="9">
        <v>16102419705</v>
      </c>
      <c r="F38" s="9">
        <v>0</v>
      </c>
      <c r="H38" s="9">
        <v>0</v>
      </c>
      <c r="J38" s="9">
        <v>16102419705</v>
      </c>
      <c r="L38" s="9">
        <v>0</v>
      </c>
      <c r="N38" s="9">
        <v>112288201968</v>
      </c>
      <c r="P38" s="9">
        <v>0</v>
      </c>
      <c r="R38" s="9">
        <v>0</v>
      </c>
      <c r="T38" s="9">
        <f t="shared" si="0"/>
        <v>112288201968</v>
      </c>
    </row>
    <row r="39" spans="1:20" ht="21.75" customHeight="1">
      <c r="A39" s="99" t="s">
        <v>112</v>
      </c>
      <c r="B39" s="99"/>
      <c r="D39" s="9">
        <v>6207969018</v>
      </c>
      <c r="F39" s="9">
        <v>1507589162</v>
      </c>
      <c r="H39" s="9">
        <v>0</v>
      </c>
      <c r="J39" s="9">
        <v>7715558180</v>
      </c>
      <c r="L39" s="9">
        <v>0</v>
      </c>
      <c r="N39" s="9">
        <v>40518811097</v>
      </c>
      <c r="P39" s="9">
        <v>-16245956292</v>
      </c>
      <c r="R39" s="9">
        <v>0</v>
      </c>
      <c r="T39" s="9">
        <f t="shared" si="0"/>
        <v>24272854805</v>
      </c>
    </row>
    <row r="40" spans="1:20" ht="21.75" customHeight="1">
      <c r="A40" s="99" t="s">
        <v>109</v>
      </c>
      <c r="B40" s="99"/>
      <c r="D40" s="9">
        <v>30574236301</v>
      </c>
      <c r="F40" s="9">
        <v>5541423332</v>
      </c>
      <c r="H40" s="9">
        <v>0</v>
      </c>
      <c r="J40" s="9">
        <v>36115659633</v>
      </c>
      <c r="L40" s="9">
        <v>0</v>
      </c>
      <c r="N40" s="9">
        <v>217986298865</v>
      </c>
      <c r="P40" s="9">
        <v>-98997291009</v>
      </c>
      <c r="R40" s="9">
        <v>0</v>
      </c>
      <c r="T40" s="9">
        <f t="shared" si="0"/>
        <v>118989007856</v>
      </c>
    </row>
    <row r="41" spans="1:20" ht="21.75" customHeight="1">
      <c r="A41" s="99" t="s">
        <v>103</v>
      </c>
      <c r="B41" s="99"/>
      <c r="D41" s="9">
        <v>95058069</v>
      </c>
      <c r="F41" s="9">
        <v>474616787</v>
      </c>
      <c r="H41" s="9">
        <v>0</v>
      </c>
      <c r="J41" s="9">
        <v>569674856</v>
      </c>
      <c r="L41" s="9">
        <v>0</v>
      </c>
      <c r="N41" s="9">
        <v>688605217</v>
      </c>
      <c r="P41" s="9">
        <v>253612024</v>
      </c>
      <c r="R41" s="9">
        <v>0</v>
      </c>
      <c r="T41" s="9">
        <f t="shared" si="0"/>
        <v>942217241</v>
      </c>
    </row>
    <row r="42" spans="1:20" ht="21.75" customHeight="1">
      <c r="A42" s="99" t="s">
        <v>106</v>
      </c>
      <c r="B42" s="99"/>
      <c r="D42" s="9">
        <v>3081062229</v>
      </c>
      <c r="F42" s="9">
        <v>20122727314</v>
      </c>
      <c r="H42" s="9">
        <v>0</v>
      </c>
      <c r="J42" s="9">
        <v>23203789543</v>
      </c>
      <c r="L42" s="9">
        <v>0</v>
      </c>
      <c r="N42" s="9">
        <v>23693510227</v>
      </c>
      <c r="P42" s="9">
        <v>9919353417</v>
      </c>
      <c r="R42" s="9">
        <v>0</v>
      </c>
      <c r="T42" s="9">
        <f t="shared" si="0"/>
        <v>33612863644</v>
      </c>
    </row>
    <row r="43" spans="1:20" ht="21.75" customHeight="1">
      <c r="A43" s="99" t="s">
        <v>100</v>
      </c>
      <c r="B43" s="99"/>
      <c r="D43" s="9">
        <v>0</v>
      </c>
      <c r="F43" s="9">
        <v>5820783751</v>
      </c>
      <c r="H43" s="9">
        <v>0</v>
      </c>
      <c r="J43" s="9">
        <v>5820783751</v>
      </c>
      <c r="L43" s="9">
        <v>0</v>
      </c>
      <c r="N43" s="9">
        <v>0</v>
      </c>
      <c r="P43" s="9">
        <v>8351827623</v>
      </c>
      <c r="R43" s="9">
        <v>0</v>
      </c>
      <c r="T43" s="9">
        <f t="shared" si="0"/>
        <v>8351827623</v>
      </c>
    </row>
    <row r="44" spans="1:20" ht="21.75" customHeight="1">
      <c r="A44" s="99" t="s">
        <v>168</v>
      </c>
      <c r="B44" s="99"/>
      <c r="D44" s="9">
        <v>0</v>
      </c>
      <c r="F44" s="9">
        <v>-783754393368</v>
      </c>
      <c r="H44" s="9">
        <v>0</v>
      </c>
      <c r="J44" s="9">
        <v>-783754393368</v>
      </c>
      <c r="L44" s="9">
        <v>0</v>
      </c>
      <c r="N44" s="9">
        <v>0</v>
      </c>
      <c r="P44" s="9">
        <v>-783754393369</v>
      </c>
      <c r="R44" s="9">
        <v>0</v>
      </c>
      <c r="T44" s="9">
        <f t="shared" si="0"/>
        <v>-783754393369</v>
      </c>
    </row>
    <row r="45" spans="1:20" ht="21.75" customHeight="1">
      <c r="A45" s="99" t="s">
        <v>88</v>
      </c>
      <c r="B45" s="99"/>
      <c r="D45" s="9">
        <v>0</v>
      </c>
      <c r="F45" s="9">
        <v>58645884818</v>
      </c>
      <c r="H45" s="9">
        <v>0</v>
      </c>
      <c r="J45" s="9">
        <v>58645884818</v>
      </c>
      <c r="L45" s="9">
        <v>0</v>
      </c>
      <c r="N45" s="9">
        <v>112709804176</v>
      </c>
      <c r="P45" s="9">
        <v>422249850642</v>
      </c>
      <c r="R45" s="9">
        <v>0</v>
      </c>
      <c r="T45" s="9">
        <f t="shared" si="0"/>
        <v>534959654818</v>
      </c>
    </row>
    <row r="46" spans="1:20" ht="21.75" customHeight="1">
      <c r="A46" s="99" t="s">
        <v>84</v>
      </c>
      <c r="B46" s="99"/>
      <c r="D46" s="9">
        <v>0</v>
      </c>
      <c r="F46" s="9">
        <v>530555966448</v>
      </c>
      <c r="H46" s="9">
        <v>0</v>
      </c>
      <c r="J46" s="9">
        <v>530555966448</v>
      </c>
      <c r="L46" s="9">
        <v>0</v>
      </c>
      <c r="N46" s="9">
        <v>5004719298</v>
      </c>
      <c r="P46" s="9">
        <v>511782321998</v>
      </c>
      <c r="R46" s="9">
        <v>0</v>
      </c>
      <c r="T46" s="9">
        <f t="shared" si="0"/>
        <v>516787041296</v>
      </c>
    </row>
    <row r="47" spans="1:20" ht="21.75" customHeight="1">
      <c r="A47" s="99" t="s">
        <v>226</v>
      </c>
      <c r="B47" s="99"/>
      <c r="D47" s="9">
        <v>0</v>
      </c>
      <c r="F47" s="9">
        <v>0</v>
      </c>
      <c r="H47" s="9">
        <v>0</v>
      </c>
      <c r="J47" s="9">
        <v>0</v>
      </c>
      <c r="L47" s="9">
        <v>0</v>
      </c>
      <c r="N47" s="9">
        <v>15992692045</v>
      </c>
      <c r="P47" s="35">
        <v>0</v>
      </c>
      <c r="Q47" s="35"/>
      <c r="R47" s="35">
        <v>-12634251316</v>
      </c>
      <c r="S47" s="35"/>
      <c r="T47" s="9">
        <f t="shared" si="0"/>
        <v>3358440729</v>
      </c>
    </row>
    <row r="48" spans="1:20" ht="21.75" customHeight="1">
      <c r="A48" s="99" t="s">
        <v>229</v>
      </c>
      <c r="B48" s="99"/>
      <c r="D48" s="9">
        <v>0</v>
      </c>
      <c r="F48" s="9">
        <v>0</v>
      </c>
      <c r="H48" s="9">
        <v>0</v>
      </c>
      <c r="J48" s="9">
        <v>0</v>
      </c>
      <c r="L48" s="9">
        <v>0</v>
      </c>
      <c r="N48" s="9">
        <v>0</v>
      </c>
      <c r="P48" s="9">
        <v>0</v>
      </c>
      <c r="Q48" s="9"/>
      <c r="R48" s="9">
        <f>9437142761-4833562500</f>
        <v>4603580261</v>
      </c>
      <c r="S48" s="9"/>
      <c r="T48" s="9">
        <f>N48+P48+R48+L48</f>
        <v>4603580261</v>
      </c>
    </row>
    <row r="49" spans="1:20" ht="21.75" customHeight="1" thickBot="1">
      <c r="A49" s="101" t="s">
        <v>31</v>
      </c>
      <c r="B49" s="101"/>
      <c r="D49" s="16">
        <f>SUM(D9:D48)</f>
        <v>1628395081590</v>
      </c>
      <c r="F49" s="16">
        <f>SUM(F9:F48)</f>
        <v>-1885014720400</v>
      </c>
      <c r="H49" s="16">
        <f>SUM(H9:H48)</f>
        <v>244046609125</v>
      </c>
      <c r="J49" s="16">
        <f>SUM(J9:J48)</f>
        <v>-12573029685</v>
      </c>
      <c r="L49" s="16">
        <f>SUM(L9:L48)</f>
        <v>25000000000</v>
      </c>
      <c r="N49" s="54">
        <f>SUM(N9:N48)</f>
        <v>11530257356005</v>
      </c>
      <c r="O49" s="55"/>
      <c r="P49" s="54">
        <f>SUM(P9:P48)</f>
        <v>-4209783685927</v>
      </c>
      <c r="Q49" s="55"/>
      <c r="R49" s="54">
        <f>SUM(R9:R48)</f>
        <v>1718744793919</v>
      </c>
      <c r="T49" s="16">
        <f>SUM(T9:T48)</f>
        <v>9064218463997</v>
      </c>
    </row>
    <row r="50" spans="1:20" ht="13.5" thickTop="1"/>
    <row r="51" spans="1:20">
      <c r="N51" s="26"/>
      <c r="P51" s="29"/>
      <c r="R51" s="26"/>
    </row>
    <row r="52" spans="1:20">
      <c r="N52" s="39">
        <v>3263261896601</v>
      </c>
      <c r="P52" s="29">
        <v>5143815858567</v>
      </c>
      <c r="R52" s="27"/>
    </row>
    <row r="53" spans="1:20">
      <c r="N53" s="27">
        <v>117714523474</v>
      </c>
      <c r="P53" s="29">
        <v>934032172640</v>
      </c>
    </row>
    <row r="54" spans="1:20">
      <c r="N54" s="29">
        <v>8133288243885</v>
      </c>
      <c r="P54" s="29"/>
    </row>
    <row r="55" spans="1:20">
      <c r="N55" s="29">
        <v>15992692045</v>
      </c>
      <c r="P55" s="29">
        <f>P52-P53</f>
        <v>4209783685927</v>
      </c>
      <c r="R55" s="26"/>
    </row>
    <row r="56" spans="1:20">
      <c r="P56" s="29">
        <f>P49+P55</f>
        <v>0</v>
      </c>
    </row>
    <row r="57" spans="1:20">
      <c r="N57" s="36">
        <f>N52+N53+N54+N55</f>
        <v>11530257356005</v>
      </c>
      <c r="P57" s="29"/>
    </row>
    <row r="58" spans="1:20">
      <c r="P58" s="29"/>
    </row>
    <row r="62" spans="1:20">
      <c r="P62" s="29"/>
    </row>
    <row r="63" spans="1:20">
      <c r="P63" s="29"/>
    </row>
    <row r="64" spans="1:20">
      <c r="P64" s="29"/>
    </row>
    <row r="65" spans="16:16">
      <c r="P65" s="29"/>
    </row>
    <row r="66" spans="16:16">
      <c r="P66" s="29"/>
    </row>
    <row r="67" spans="16:16">
      <c r="P67" s="29"/>
    </row>
    <row r="68" spans="16:16">
      <c r="P68" s="29"/>
    </row>
    <row r="69" spans="16:16">
      <c r="P69" s="29"/>
    </row>
    <row r="70" spans="16:16">
      <c r="P70" s="29"/>
    </row>
    <row r="71" spans="16:16">
      <c r="P71" s="28"/>
    </row>
    <row r="72" spans="16:16">
      <c r="P72" s="29"/>
    </row>
    <row r="73" spans="16:16">
      <c r="P73" s="29"/>
    </row>
    <row r="74" spans="16:16">
      <c r="P74" s="29"/>
    </row>
    <row r="77" spans="16:16">
      <c r="P77" s="36"/>
    </row>
  </sheetData>
  <mergeCells count="48">
    <mergeCell ref="A46:B46"/>
    <mergeCell ref="A49:B49"/>
    <mergeCell ref="A41:B41"/>
    <mergeCell ref="A42:B42"/>
    <mergeCell ref="A43:B43"/>
    <mergeCell ref="A44:B44"/>
    <mergeCell ref="A45:B45"/>
    <mergeCell ref="A47:B47"/>
    <mergeCell ref="A48:B48"/>
    <mergeCell ref="A36:B36"/>
    <mergeCell ref="A37:B37"/>
    <mergeCell ref="A38:B38"/>
    <mergeCell ref="A39:B39"/>
    <mergeCell ref="A40:B40"/>
    <mergeCell ref="A31:B31"/>
    <mergeCell ref="A32:B32"/>
    <mergeCell ref="A33:B33"/>
    <mergeCell ref="A34:B34"/>
    <mergeCell ref="A35:B35"/>
    <mergeCell ref="A26:B26"/>
    <mergeCell ref="A27:B27"/>
    <mergeCell ref="A28:B28"/>
    <mergeCell ref="A29:B29"/>
    <mergeCell ref="A30:B30"/>
    <mergeCell ref="A21:B21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  <mergeCell ref="A1:T1"/>
    <mergeCell ref="A2:T2"/>
    <mergeCell ref="A3:T3"/>
    <mergeCell ref="B5:T5"/>
    <mergeCell ref="D6:J6"/>
    <mergeCell ref="L6:T6"/>
    <mergeCell ref="A13:B13"/>
    <mergeCell ref="A14:B14"/>
    <mergeCell ref="A15:B15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9" scale="66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31"/>
  <sheetViews>
    <sheetView rightToLeft="1" zoomScaleNormal="100" zoomScaleSheetLayoutView="85" workbookViewId="0">
      <selection activeCell="A28" sqref="A28"/>
    </sheetView>
  </sheetViews>
  <sheetFormatPr defaultColWidth="9.140625" defaultRowHeight="24.75"/>
  <cols>
    <col min="1" max="1" width="71" style="67" bestFit="1" customWidth="1"/>
    <col min="2" max="2" width="13.42578125" style="64" bestFit="1" customWidth="1"/>
    <col min="3" max="3" width="16" style="65" bestFit="1" customWidth="1"/>
    <col min="4" max="4" width="26.28515625" style="65" bestFit="1" customWidth="1"/>
    <col min="5" max="5" width="22.7109375" style="65" bestFit="1" customWidth="1"/>
    <col min="6" max="6" width="11.140625" style="65" bestFit="1" customWidth="1"/>
    <col min="7" max="7" width="21.140625" style="65" bestFit="1" customWidth="1"/>
    <col min="8" max="8" width="22.7109375" style="65" bestFit="1" customWidth="1"/>
    <col min="9" max="9" width="7" style="62" bestFit="1" customWidth="1"/>
    <col min="10" max="10" width="17.42578125" style="62" bestFit="1" customWidth="1"/>
    <col min="11" max="18" width="7.28515625" style="62" customWidth="1"/>
    <col min="19" max="16384" width="9.140625" style="62"/>
  </cols>
  <sheetData>
    <row r="1" spans="1:17">
      <c r="A1" s="109" t="s">
        <v>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</row>
    <row r="2" spans="1:17">
      <c r="A2" s="109" t="s">
        <v>201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</row>
    <row r="3" spans="1:17">
      <c r="A3" s="109" t="str">
        <f>'درآمد سرمایه گذاری در اوراق به'!A3</f>
        <v>برای ماه منتهی به 1405/07/30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</row>
    <row r="4" spans="1:17">
      <c r="A4" s="63" t="s">
        <v>247</v>
      </c>
    </row>
    <row r="5" spans="1:17">
      <c r="A5" s="110" t="s">
        <v>248</v>
      </c>
      <c r="B5" s="110"/>
      <c r="C5" s="110"/>
      <c r="D5" s="110"/>
      <c r="E5" s="110"/>
      <c r="F5" s="110"/>
      <c r="G5" s="110"/>
      <c r="H5" s="110"/>
      <c r="I5" s="66"/>
      <c r="J5" s="66"/>
      <c r="K5" s="66"/>
      <c r="L5" s="66"/>
      <c r="M5" s="66"/>
      <c r="N5" s="66"/>
      <c r="O5" s="66"/>
      <c r="P5" s="66"/>
      <c r="Q5" s="66"/>
    </row>
    <row r="6" spans="1:17">
      <c r="C6" s="68"/>
      <c r="D6" s="68"/>
      <c r="E6" s="68"/>
      <c r="F6" s="68"/>
      <c r="G6" s="68"/>
      <c r="H6" s="68"/>
      <c r="I6" s="69"/>
      <c r="J6" s="69"/>
      <c r="K6" s="69"/>
      <c r="L6" s="69"/>
      <c r="M6" s="69"/>
      <c r="N6" s="69"/>
      <c r="O6" s="69"/>
      <c r="P6" s="69"/>
      <c r="Q6" s="69"/>
    </row>
    <row r="7" spans="1:17" s="72" customFormat="1" ht="45">
      <c r="A7" s="70" t="s">
        <v>249</v>
      </c>
      <c r="B7" s="70" t="s">
        <v>306</v>
      </c>
      <c r="C7" s="71" t="s">
        <v>34</v>
      </c>
      <c r="D7" s="71" t="s">
        <v>307</v>
      </c>
      <c r="E7" s="71" t="s">
        <v>308</v>
      </c>
      <c r="F7" s="71" t="s">
        <v>309</v>
      </c>
      <c r="G7" s="71" t="s">
        <v>310</v>
      </c>
      <c r="H7" s="71" t="s">
        <v>311</v>
      </c>
      <c r="I7" s="70" t="s">
        <v>312</v>
      </c>
      <c r="J7" s="70" t="s">
        <v>313</v>
      </c>
    </row>
    <row r="8" spans="1:17">
      <c r="A8" s="73"/>
      <c r="B8" s="74"/>
      <c r="C8" s="75"/>
      <c r="D8" s="76" t="s">
        <v>314</v>
      </c>
      <c r="E8" s="76" t="s">
        <v>314</v>
      </c>
      <c r="F8" s="76" t="s">
        <v>314</v>
      </c>
      <c r="G8" s="76" t="s">
        <v>314</v>
      </c>
      <c r="H8" s="76" t="s">
        <v>314</v>
      </c>
      <c r="I8" s="77" t="s">
        <v>315</v>
      </c>
      <c r="J8" s="77" t="s">
        <v>315</v>
      </c>
      <c r="K8" s="69"/>
      <c r="L8" s="69"/>
      <c r="M8" s="69"/>
      <c r="N8" s="69"/>
      <c r="O8" s="69"/>
      <c r="P8" s="69"/>
      <c r="Q8" s="69"/>
    </row>
    <row r="9" spans="1:17">
      <c r="A9" s="56" t="s">
        <v>316</v>
      </c>
      <c r="B9" s="57" t="s">
        <v>317</v>
      </c>
      <c r="C9" s="58">
        <v>1000000</v>
      </c>
      <c r="D9" s="58">
        <v>1000000000000</v>
      </c>
      <c r="E9" s="58">
        <v>18340947105</v>
      </c>
      <c r="F9" s="58">
        <v>0</v>
      </c>
      <c r="G9" s="58">
        <v>0</v>
      </c>
      <c r="H9" s="58">
        <v>18340947105</v>
      </c>
      <c r="I9" s="59">
        <v>0.23</v>
      </c>
      <c r="J9" s="59">
        <v>35.4</v>
      </c>
      <c r="K9" s="69"/>
      <c r="L9" s="69"/>
      <c r="M9" s="69"/>
      <c r="N9" s="69"/>
      <c r="O9" s="69"/>
      <c r="P9" s="69"/>
      <c r="Q9" s="69"/>
    </row>
    <row r="10" spans="1:17">
      <c r="A10" s="56" t="s">
        <v>318</v>
      </c>
      <c r="B10" s="57" t="s">
        <v>319</v>
      </c>
      <c r="C10" s="58">
        <v>595000</v>
      </c>
      <c r="D10" s="58">
        <v>595000000000</v>
      </c>
      <c r="E10" s="58">
        <v>12058043456</v>
      </c>
      <c r="F10" s="58">
        <v>0</v>
      </c>
      <c r="G10" s="58">
        <v>0</v>
      </c>
      <c r="H10" s="58">
        <v>12058043456</v>
      </c>
      <c r="I10" s="59">
        <v>0.23</v>
      </c>
      <c r="J10" s="59">
        <v>39</v>
      </c>
      <c r="K10" s="69"/>
      <c r="L10" s="69"/>
      <c r="M10" s="69"/>
      <c r="N10" s="69"/>
      <c r="O10" s="69"/>
      <c r="P10" s="69"/>
      <c r="Q10" s="69"/>
    </row>
    <row r="11" spans="1:17" ht="69.75">
      <c r="A11" s="56" t="s">
        <v>320</v>
      </c>
      <c r="B11" s="57" t="s">
        <v>321</v>
      </c>
      <c r="C11" s="58">
        <v>7000000</v>
      </c>
      <c r="D11" s="58">
        <v>7000000000000</v>
      </c>
      <c r="E11" s="58">
        <v>0</v>
      </c>
      <c r="F11" s="58">
        <v>0</v>
      </c>
      <c r="G11" s="58">
        <v>0</v>
      </c>
      <c r="H11" s="58">
        <v>0</v>
      </c>
      <c r="I11" s="59">
        <v>0.23</v>
      </c>
      <c r="J11" s="59" t="s">
        <v>321</v>
      </c>
      <c r="K11" s="69"/>
      <c r="L11" s="69"/>
      <c r="M11" s="69"/>
      <c r="N11" s="69"/>
      <c r="O11" s="69"/>
      <c r="P11" s="69"/>
      <c r="Q11" s="69"/>
    </row>
    <row r="12" spans="1:17">
      <c r="A12" s="56" t="s">
        <v>322</v>
      </c>
      <c r="B12" s="57" t="s">
        <v>321</v>
      </c>
      <c r="C12" s="58">
        <v>7000000</v>
      </c>
      <c r="D12" s="58">
        <v>7000000000000</v>
      </c>
      <c r="E12" s="58">
        <v>178652212011</v>
      </c>
      <c r="F12" s="58">
        <v>0</v>
      </c>
      <c r="G12" s="58">
        <v>0</v>
      </c>
      <c r="H12" s="58">
        <v>178652212011</v>
      </c>
      <c r="I12" s="59">
        <v>0.23</v>
      </c>
      <c r="J12" s="59">
        <v>37.6</v>
      </c>
      <c r="K12" s="69"/>
      <c r="L12" s="69"/>
      <c r="M12" s="69"/>
      <c r="N12" s="69"/>
      <c r="O12" s="69"/>
      <c r="P12" s="69"/>
      <c r="Q12" s="69"/>
    </row>
    <row r="13" spans="1:17" ht="67.5">
      <c r="A13" s="80" t="s">
        <v>323</v>
      </c>
      <c r="B13" s="57" t="s">
        <v>321</v>
      </c>
      <c r="C13" s="58">
        <v>8000000</v>
      </c>
      <c r="D13" s="58">
        <v>8000000000000</v>
      </c>
      <c r="E13" s="58">
        <v>0</v>
      </c>
      <c r="F13" s="58">
        <v>0</v>
      </c>
      <c r="G13" s="58">
        <v>0</v>
      </c>
      <c r="H13" s="58">
        <v>0</v>
      </c>
      <c r="I13" s="59">
        <v>0.23</v>
      </c>
      <c r="J13" s="59" t="s">
        <v>321</v>
      </c>
      <c r="K13" s="69"/>
      <c r="L13" s="69"/>
      <c r="M13" s="69"/>
      <c r="N13" s="69"/>
      <c r="O13" s="69"/>
      <c r="P13" s="69"/>
      <c r="Q13" s="69"/>
    </row>
    <row r="14" spans="1:17">
      <c r="A14" s="56" t="s">
        <v>324</v>
      </c>
      <c r="B14" s="57" t="s">
        <v>321</v>
      </c>
      <c r="C14" s="58">
        <v>8000000</v>
      </c>
      <c r="D14" s="58">
        <v>8000000000000</v>
      </c>
      <c r="E14" s="58">
        <v>151425790877</v>
      </c>
      <c r="F14" s="58">
        <v>0</v>
      </c>
      <c r="G14" s="58">
        <v>0</v>
      </c>
      <c r="H14" s="58">
        <v>151425790877</v>
      </c>
      <c r="I14" s="59">
        <v>0.23</v>
      </c>
      <c r="J14" s="59">
        <v>37.58</v>
      </c>
      <c r="K14" s="69"/>
      <c r="L14" s="69"/>
      <c r="M14" s="69"/>
      <c r="N14" s="69"/>
      <c r="O14" s="69"/>
      <c r="P14" s="69"/>
      <c r="Q14" s="69"/>
    </row>
    <row r="15" spans="1:17" ht="47.25">
      <c r="A15" s="56" t="s">
        <v>325</v>
      </c>
      <c r="B15" s="57"/>
      <c r="C15" s="58">
        <v>5000000</v>
      </c>
      <c r="D15" s="58">
        <v>5000000000000</v>
      </c>
      <c r="E15" s="58"/>
      <c r="F15" s="58"/>
      <c r="G15" s="58">
        <v>25000000000</v>
      </c>
      <c r="H15" s="58">
        <v>25000000000</v>
      </c>
      <c r="I15" s="59"/>
      <c r="J15" s="59" t="s">
        <v>321</v>
      </c>
      <c r="K15" s="69"/>
      <c r="L15" s="69"/>
      <c r="M15" s="69"/>
      <c r="N15" s="69"/>
      <c r="O15" s="69"/>
      <c r="P15" s="69"/>
      <c r="Q15" s="69"/>
    </row>
    <row r="16" spans="1:17">
      <c r="A16" s="56" t="s">
        <v>326</v>
      </c>
      <c r="B16" s="57"/>
      <c r="C16" s="58">
        <v>5000000</v>
      </c>
      <c r="D16" s="58">
        <v>5000000000000</v>
      </c>
      <c r="E16" s="58">
        <v>0</v>
      </c>
      <c r="F16" s="58"/>
      <c r="G16" s="58"/>
      <c r="H16" s="58">
        <v>0</v>
      </c>
      <c r="I16" s="59"/>
      <c r="J16" s="59">
        <v>4</v>
      </c>
      <c r="K16" s="69"/>
      <c r="L16" s="69"/>
      <c r="M16" s="69"/>
      <c r="N16" s="69"/>
      <c r="O16" s="69"/>
      <c r="P16" s="69"/>
      <c r="Q16" s="69"/>
    </row>
    <row r="17" spans="1:17" ht="23.25" customHeight="1">
      <c r="A17" s="56" t="s">
        <v>327</v>
      </c>
      <c r="B17" s="57" t="s">
        <v>328</v>
      </c>
      <c r="C17" s="58">
        <v>10979221</v>
      </c>
      <c r="D17" s="58">
        <v>13926400357030</v>
      </c>
      <c r="E17" s="58">
        <v>35567615643</v>
      </c>
      <c r="F17" s="58">
        <v>0</v>
      </c>
      <c r="G17" s="58">
        <v>0</v>
      </c>
      <c r="H17" s="58">
        <v>35567615643</v>
      </c>
      <c r="I17" s="59">
        <v>0.23</v>
      </c>
      <c r="J17" s="59">
        <v>38.5</v>
      </c>
      <c r="K17" s="69"/>
      <c r="L17" s="69"/>
      <c r="M17" s="69"/>
      <c r="N17" s="69"/>
      <c r="O17" s="69"/>
      <c r="P17" s="69"/>
      <c r="Q17" s="69"/>
    </row>
    <row r="18" spans="1:17" ht="23.25" customHeight="1">
      <c r="A18" s="56" t="s">
        <v>88</v>
      </c>
      <c r="B18" s="57" t="s">
        <v>329</v>
      </c>
      <c r="C18" s="58">
        <v>766100</v>
      </c>
      <c r="D18" s="58">
        <v>3001257612300</v>
      </c>
      <c r="E18" s="58">
        <v>55653388784</v>
      </c>
      <c r="F18" s="58">
        <v>0</v>
      </c>
      <c r="G18" s="58">
        <v>0</v>
      </c>
      <c r="H18" s="58">
        <v>55653388784</v>
      </c>
      <c r="I18" s="59">
        <v>0</v>
      </c>
      <c r="J18" s="59">
        <v>37</v>
      </c>
      <c r="K18" s="69"/>
      <c r="L18" s="69"/>
      <c r="M18" s="69"/>
      <c r="N18" s="69"/>
      <c r="O18" s="69"/>
      <c r="P18" s="69"/>
      <c r="Q18" s="69"/>
    </row>
    <row r="19" spans="1:17" ht="23.25" customHeight="1">
      <c r="A19" s="56" t="s">
        <v>327</v>
      </c>
      <c r="B19" s="57" t="s">
        <v>330</v>
      </c>
      <c r="C19" s="58">
        <v>583960</v>
      </c>
      <c r="D19" s="58">
        <v>553010120000</v>
      </c>
      <c r="E19" s="58">
        <v>665015472</v>
      </c>
      <c r="F19" s="58">
        <v>0</v>
      </c>
      <c r="G19" s="58">
        <v>0</v>
      </c>
      <c r="H19" s="58">
        <v>665015472</v>
      </c>
      <c r="I19" s="59">
        <v>0.23</v>
      </c>
      <c r="J19" s="59">
        <v>39</v>
      </c>
      <c r="K19" s="69"/>
      <c r="L19" s="69"/>
      <c r="M19" s="69"/>
      <c r="N19" s="69"/>
      <c r="O19" s="69"/>
      <c r="P19" s="69"/>
      <c r="Q19" s="69"/>
    </row>
    <row r="20" spans="1:17" ht="23.25" customHeight="1">
      <c r="A20" s="56" t="s">
        <v>327</v>
      </c>
      <c r="B20" s="57" t="s">
        <v>331</v>
      </c>
      <c r="C20" s="60">
        <v>108332</v>
      </c>
      <c r="D20" s="60">
        <v>100000185880</v>
      </c>
      <c r="E20" s="60">
        <v>152051466</v>
      </c>
      <c r="F20" s="60">
        <v>0</v>
      </c>
      <c r="G20" s="60">
        <v>0</v>
      </c>
      <c r="H20" s="60">
        <v>152051466</v>
      </c>
      <c r="I20" s="61">
        <v>0.23</v>
      </c>
      <c r="J20" s="59">
        <v>39</v>
      </c>
    </row>
    <row r="21" spans="1:17" ht="23.25" customHeight="1">
      <c r="A21" s="56" t="s">
        <v>327</v>
      </c>
      <c r="B21" s="57" t="s">
        <v>332</v>
      </c>
      <c r="C21" s="60">
        <v>302187</v>
      </c>
      <c r="D21" s="60">
        <v>270001062630</v>
      </c>
      <c r="E21" s="60">
        <v>4500849018</v>
      </c>
      <c r="F21" s="60">
        <v>0</v>
      </c>
      <c r="G21" s="60">
        <v>0</v>
      </c>
      <c r="H21" s="60">
        <v>4500849018</v>
      </c>
      <c r="I21" s="61">
        <v>0.23</v>
      </c>
      <c r="J21" s="59">
        <v>39</v>
      </c>
    </row>
    <row r="22" spans="1:17" ht="23.25" customHeight="1">
      <c r="A22" s="56" t="s">
        <v>327</v>
      </c>
      <c r="B22" s="57" t="s">
        <v>333</v>
      </c>
      <c r="C22" s="60">
        <v>4800</v>
      </c>
      <c r="D22" s="60">
        <v>3330817014</v>
      </c>
      <c r="E22" s="60">
        <v>35567615643</v>
      </c>
      <c r="F22" s="60">
        <v>0</v>
      </c>
      <c r="G22" s="60">
        <v>0</v>
      </c>
      <c r="H22" s="60">
        <v>35567615643</v>
      </c>
      <c r="I22" s="61">
        <v>0.23</v>
      </c>
      <c r="J22" s="59">
        <v>39</v>
      </c>
    </row>
    <row r="23" spans="1:17" ht="23.25" customHeight="1">
      <c r="A23" s="56" t="s">
        <v>327</v>
      </c>
      <c r="B23" s="57" t="s">
        <v>334</v>
      </c>
      <c r="C23" s="60">
        <v>4078762</v>
      </c>
      <c r="D23" s="60">
        <v>3400737665293</v>
      </c>
      <c r="E23" s="60">
        <v>1062326987</v>
      </c>
      <c r="F23" s="60">
        <v>0</v>
      </c>
      <c r="G23" s="60">
        <v>0</v>
      </c>
      <c r="H23" s="60">
        <v>1062326987</v>
      </c>
      <c r="I23" s="61">
        <v>0.23</v>
      </c>
      <c r="J23" s="59">
        <v>39</v>
      </c>
    </row>
    <row r="24" spans="1:17" ht="23.25" customHeight="1">
      <c r="A24" s="56" t="s">
        <v>327</v>
      </c>
      <c r="B24" s="57" t="s">
        <v>335</v>
      </c>
      <c r="C24" s="60">
        <v>2418000</v>
      </c>
      <c r="D24" s="60">
        <v>1968097561775</v>
      </c>
      <c r="E24" s="60">
        <v>953369550</v>
      </c>
      <c r="F24" s="60">
        <v>0</v>
      </c>
      <c r="G24" s="60">
        <v>0</v>
      </c>
      <c r="H24" s="60">
        <v>953369550</v>
      </c>
      <c r="I24" s="61">
        <v>0.23</v>
      </c>
      <c r="J24" s="59">
        <v>39</v>
      </c>
    </row>
    <row r="25" spans="1:17" ht="23.25" customHeight="1">
      <c r="A25" s="56" t="s">
        <v>327</v>
      </c>
      <c r="B25" s="57" t="s">
        <v>336</v>
      </c>
      <c r="C25" s="60">
        <v>4783460</v>
      </c>
      <c r="D25" s="60">
        <v>4372928360000</v>
      </c>
      <c r="E25" s="60">
        <v>2342341124</v>
      </c>
      <c r="F25" s="60">
        <v>0</v>
      </c>
      <c r="G25" s="60">
        <v>0</v>
      </c>
      <c r="H25" s="60">
        <v>2342341124</v>
      </c>
      <c r="I25" s="61">
        <v>0.23</v>
      </c>
      <c r="J25" s="59">
        <v>39</v>
      </c>
    </row>
    <row r="26" spans="1:17" ht="23.25" customHeight="1">
      <c r="A26" s="56" t="s">
        <v>327</v>
      </c>
      <c r="B26" s="57" t="s">
        <v>337</v>
      </c>
      <c r="C26" s="60">
        <v>2800627</v>
      </c>
      <c r="D26" s="60">
        <v>2446981861201</v>
      </c>
      <c r="E26" s="60">
        <v>7404606901</v>
      </c>
      <c r="F26" s="60">
        <v>0</v>
      </c>
      <c r="G26" s="60">
        <v>0</v>
      </c>
      <c r="H26" s="60">
        <v>7404606901</v>
      </c>
      <c r="I26" s="61">
        <v>0.23</v>
      </c>
      <c r="J26" s="59">
        <v>39</v>
      </c>
    </row>
    <row r="27" spans="1:17" ht="23.25" customHeight="1">
      <c r="A27" s="56" t="s">
        <v>327</v>
      </c>
      <c r="B27" s="57" t="s">
        <v>338</v>
      </c>
      <c r="C27" s="60">
        <v>1002556</v>
      </c>
      <c r="D27" s="60">
        <v>933951092920</v>
      </c>
      <c r="E27" s="60">
        <v>5056712343</v>
      </c>
      <c r="F27" s="60">
        <v>0</v>
      </c>
      <c r="G27" s="60">
        <v>0</v>
      </c>
      <c r="H27" s="60">
        <v>5056712343</v>
      </c>
      <c r="I27" s="61">
        <v>0.23</v>
      </c>
      <c r="J27" s="59">
        <v>39</v>
      </c>
    </row>
    <row r="28" spans="1:17" ht="23.25" customHeight="1">
      <c r="A28" s="56" t="s">
        <v>94</v>
      </c>
      <c r="B28" s="57" t="s">
        <v>339</v>
      </c>
      <c r="C28" s="60">
        <v>7100000</v>
      </c>
      <c r="D28" s="60">
        <v>6925908000000</v>
      </c>
      <c r="E28" s="60"/>
      <c r="F28" s="60">
        <v>0</v>
      </c>
      <c r="G28" s="60">
        <v>0</v>
      </c>
      <c r="H28" s="60" t="s">
        <v>321</v>
      </c>
      <c r="I28" s="61">
        <v>0.23</v>
      </c>
      <c r="J28" s="59">
        <v>38</v>
      </c>
    </row>
    <row r="29" spans="1:17" ht="23.25" customHeight="1">
      <c r="A29" s="56" t="s">
        <v>97</v>
      </c>
      <c r="B29" s="57" t="s">
        <v>340</v>
      </c>
      <c r="C29" s="60">
        <v>1800000</v>
      </c>
      <c r="D29" s="60">
        <v>1755864000000</v>
      </c>
      <c r="E29" s="60"/>
      <c r="F29" s="60">
        <v>0</v>
      </c>
      <c r="G29" s="60">
        <v>0</v>
      </c>
      <c r="H29" s="60" t="s">
        <v>321</v>
      </c>
      <c r="I29" s="61">
        <v>0.23</v>
      </c>
      <c r="J29" s="59">
        <v>38</v>
      </c>
    </row>
    <row r="30" spans="1:17" ht="23.25" customHeight="1">
      <c r="A30" s="56" t="s">
        <v>158</v>
      </c>
      <c r="B30" s="57" t="s">
        <v>341</v>
      </c>
      <c r="C30" s="60">
        <v>1100000</v>
      </c>
      <c r="D30" s="60">
        <v>1073028000000</v>
      </c>
      <c r="E30" s="60"/>
      <c r="F30" s="60">
        <v>0</v>
      </c>
      <c r="G30" s="60">
        <v>0</v>
      </c>
      <c r="H30" s="60" t="s">
        <v>321</v>
      </c>
      <c r="I30" s="61">
        <v>0.23</v>
      </c>
      <c r="J30" s="59">
        <v>38</v>
      </c>
    </row>
    <row r="31" spans="1:17" ht="23.25" customHeight="1">
      <c r="A31" s="56" t="s">
        <v>84</v>
      </c>
      <c r="B31" s="57" t="s">
        <v>342</v>
      </c>
      <c r="C31" s="60">
        <v>2000000</v>
      </c>
      <c r="D31" s="60">
        <v>9713380000000</v>
      </c>
      <c r="E31" s="60"/>
      <c r="F31" s="60">
        <v>0</v>
      </c>
      <c r="G31" s="60">
        <v>0</v>
      </c>
      <c r="H31" s="60" t="s">
        <v>321</v>
      </c>
      <c r="I31" s="61">
        <v>0.23</v>
      </c>
      <c r="J31" s="59">
        <v>40.1</v>
      </c>
    </row>
  </sheetData>
  <mergeCells count="4">
    <mergeCell ref="A1:Q1"/>
    <mergeCell ref="A2:Q2"/>
    <mergeCell ref="A3:Q3"/>
    <mergeCell ref="A5:H5"/>
  </mergeCells>
  <pageMargins left="0.39" right="0.39" top="0.39" bottom="0.39" header="0" footer="0"/>
  <pageSetup paperSize="9" scale="62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G22"/>
  <sheetViews>
    <sheetView rightToLeft="1" zoomScaleNormal="100" zoomScaleSheetLayoutView="100" workbookViewId="0">
      <selection activeCell="F15" sqref="F15"/>
    </sheetView>
  </sheetViews>
  <sheetFormatPr defaultRowHeight="12.75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1.28515625" customWidth="1"/>
    <col min="8" max="8" width="0.28515625" customWidth="1"/>
  </cols>
  <sheetData>
    <row r="1" spans="1:7" ht="29.1" customHeight="1">
      <c r="A1" s="93" t="s">
        <v>0</v>
      </c>
      <c r="B1" s="93"/>
      <c r="C1" s="93"/>
      <c r="D1" s="93"/>
      <c r="E1" s="93"/>
      <c r="F1" s="93"/>
      <c r="G1" s="93"/>
    </row>
    <row r="2" spans="1:7" ht="21.75" customHeight="1">
      <c r="A2" s="93" t="s">
        <v>201</v>
      </c>
      <c r="B2" s="93"/>
      <c r="C2" s="93"/>
      <c r="D2" s="93"/>
      <c r="E2" s="93"/>
      <c r="F2" s="93"/>
      <c r="G2" s="93"/>
    </row>
    <row r="3" spans="1:7" ht="21.75" customHeight="1">
      <c r="A3" s="93" t="s">
        <v>2</v>
      </c>
      <c r="B3" s="93"/>
      <c r="C3" s="93"/>
      <c r="D3" s="93"/>
      <c r="E3" s="93"/>
      <c r="F3" s="93"/>
      <c r="G3" s="93"/>
    </row>
    <row r="4" spans="1:7" ht="14.45" customHeight="1"/>
    <row r="5" spans="1:7" ht="20.45" customHeight="1">
      <c r="A5" s="1" t="s">
        <v>250</v>
      </c>
      <c r="B5" s="94" t="s">
        <v>365</v>
      </c>
      <c r="C5" s="94"/>
      <c r="D5" s="94"/>
      <c r="E5" s="94"/>
      <c r="F5" s="94"/>
      <c r="G5" s="94"/>
    </row>
    <row r="6" spans="1:7" ht="14.45" customHeight="1">
      <c r="D6" s="38" t="s">
        <v>214</v>
      </c>
      <c r="F6" s="38" t="s">
        <v>215</v>
      </c>
      <c r="G6" s="78"/>
    </row>
    <row r="7" spans="1:7" ht="43.9" customHeight="1">
      <c r="A7" s="111" t="s">
        <v>251</v>
      </c>
      <c r="B7" s="111"/>
      <c r="D7" s="18" t="s">
        <v>252</v>
      </c>
      <c r="F7" s="18" t="s">
        <v>252</v>
      </c>
    </row>
    <row r="8" spans="1:7" ht="21.75" customHeight="1">
      <c r="A8" s="97" t="s">
        <v>189</v>
      </c>
      <c r="B8" s="97"/>
      <c r="D8" s="6">
        <v>369582974029</v>
      </c>
      <c r="F8" s="6">
        <v>1870956598979</v>
      </c>
    </row>
    <row r="9" spans="1:7" ht="21.75" customHeight="1">
      <c r="A9" s="99" t="s">
        <v>190</v>
      </c>
      <c r="B9" s="99"/>
      <c r="D9" s="9">
        <v>532263726747</v>
      </c>
      <c r="F9" s="9">
        <v>3874363005140</v>
      </c>
    </row>
    <row r="10" spans="1:7" ht="21.75" customHeight="1">
      <c r="A10" s="99" t="s">
        <v>191</v>
      </c>
      <c r="B10" s="99"/>
      <c r="D10" s="9">
        <v>14158</v>
      </c>
      <c r="F10" s="9">
        <v>835052795663</v>
      </c>
    </row>
    <row r="11" spans="1:7" ht="21.75" customHeight="1">
      <c r="A11" s="99" t="s">
        <v>253</v>
      </c>
      <c r="B11" s="99"/>
      <c r="D11" s="9">
        <v>389261</v>
      </c>
      <c r="F11" s="9">
        <v>92355951</v>
      </c>
    </row>
    <row r="12" spans="1:7" ht="21.75" customHeight="1">
      <c r="A12" s="99" t="s">
        <v>192</v>
      </c>
      <c r="B12" s="99"/>
      <c r="D12" s="9">
        <v>868903092931</v>
      </c>
      <c r="F12" s="9">
        <v>5954866097622</v>
      </c>
    </row>
    <row r="13" spans="1:7" ht="21.75" customHeight="1">
      <c r="A13" s="99" t="s">
        <v>193</v>
      </c>
      <c r="B13" s="99"/>
      <c r="D13" s="9">
        <v>0</v>
      </c>
      <c r="F13" s="9">
        <v>10234</v>
      </c>
    </row>
    <row r="14" spans="1:7" ht="21.75" customHeight="1">
      <c r="A14" s="99" t="s">
        <v>194</v>
      </c>
      <c r="B14" s="99"/>
      <c r="D14" s="9">
        <v>20866</v>
      </c>
      <c r="F14" s="9">
        <v>5112884</v>
      </c>
    </row>
    <row r="15" spans="1:7" ht="21.75" customHeight="1">
      <c r="A15" s="99" t="s">
        <v>195</v>
      </c>
      <c r="B15" s="99"/>
      <c r="D15" s="9">
        <v>579331254323</v>
      </c>
      <c r="F15" s="9">
        <v>2559578210005</v>
      </c>
    </row>
    <row r="16" spans="1:7" ht="21.75" customHeight="1">
      <c r="A16" s="99" t="s">
        <v>254</v>
      </c>
      <c r="B16" s="99"/>
      <c r="D16" s="9">
        <v>0</v>
      </c>
      <c r="F16" s="9">
        <v>78012</v>
      </c>
    </row>
    <row r="17" spans="1:6" ht="21.75" customHeight="1">
      <c r="A17" s="99" t="s">
        <v>197</v>
      </c>
      <c r="B17" s="99"/>
      <c r="D17" s="9">
        <v>450295585175</v>
      </c>
      <c r="F17" s="9">
        <v>3048465012881</v>
      </c>
    </row>
    <row r="18" spans="1:6" ht="21.75" customHeight="1">
      <c r="A18" s="99" t="s">
        <v>198</v>
      </c>
      <c r="B18" s="99"/>
      <c r="D18" s="9">
        <v>280262</v>
      </c>
      <c r="F18" s="9">
        <v>46686348339</v>
      </c>
    </row>
    <row r="19" spans="1:6" ht="21.75" customHeight="1">
      <c r="A19" s="99" t="s">
        <v>199</v>
      </c>
      <c r="B19" s="99"/>
      <c r="D19" s="9">
        <v>153740016896</v>
      </c>
      <c r="F19" s="9">
        <v>709795464615</v>
      </c>
    </row>
    <row r="20" spans="1:6" ht="21.75" customHeight="1">
      <c r="A20" s="99" t="s">
        <v>200</v>
      </c>
      <c r="B20" s="99"/>
      <c r="D20" s="9">
        <v>3890958904</v>
      </c>
      <c r="F20" s="9">
        <v>3890958904</v>
      </c>
    </row>
    <row r="21" spans="1:6" ht="21.75" customHeight="1" thickBot="1">
      <c r="A21" s="101" t="s">
        <v>31</v>
      </c>
      <c r="B21" s="101"/>
      <c r="D21" s="16">
        <f>SUM(D8:D20)</f>
        <v>2958008313552</v>
      </c>
      <c r="F21" s="16">
        <f>SUM(F8:F20)</f>
        <v>18903752049229</v>
      </c>
    </row>
    <row r="22" spans="1:6" ht="13.5" thickTop="1"/>
  </sheetData>
  <mergeCells count="19">
    <mergeCell ref="A21:B21"/>
    <mergeCell ref="A20:B20"/>
    <mergeCell ref="A19:B19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:G1"/>
    <mergeCell ref="A2:G2"/>
    <mergeCell ref="A3:G3"/>
    <mergeCell ref="B5:G5"/>
  </mergeCells>
  <pageMargins left="0.39" right="0.39" top="0.39" bottom="0.39" header="0" footer="0"/>
  <pageSetup paperSize="9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zoomScaleNormal="100" zoomScaleSheetLayoutView="115" workbookViewId="0">
      <selection sqref="A1:F1"/>
    </sheetView>
  </sheetViews>
  <sheetFormatPr defaultRowHeight="12.75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>
      <c r="A1" s="93" t="s">
        <v>354</v>
      </c>
      <c r="B1" s="93"/>
      <c r="C1" s="93"/>
      <c r="D1" s="93"/>
      <c r="E1" s="93"/>
      <c r="F1" s="93"/>
    </row>
    <row r="2" spans="1:6" ht="21.75" customHeight="1">
      <c r="A2" s="93" t="s">
        <v>201</v>
      </c>
      <c r="B2" s="93"/>
      <c r="C2" s="93"/>
      <c r="D2" s="93"/>
      <c r="E2" s="93"/>
      <c r="F2" s="93"/>
    </row>
    <row r="3" spans="1:6" ht="21.75" customHeight="1">
      <c r="A3" s="93" t="s">
        <v>2</v>
      </c>
      <c r="B3" s="93"/>
      <c r="C3" s="93"/>
      <c r="D3" s="93"/>
      <c r="E3" s="93"/>
      <c r="F3" s="93"/>
    </row>
    <row r="4" spans="1:6" ht="14.45" customHeight="1"/>
    <row r="5" spans="1:6" ht="29.1" customHeight="1">
      <c r="A5" s="1" t="s">
        <v>255</v>
      </c>
      <c r="B5" s="94" t="s">
        <v>211</v>
      </c>
      <c r="C5" s="94"/>
      <c r="D5" s="94"/>
      <c r="E5" s="94"/>
      <c r="F5" s="94"/>
    </row>
    <row r="6" spans="1:6" ht="14.45" customHeight="1">
      <c r="D6" s="2" t="s">
        <v>214</v>
      </c>
      <c r="F6" s="2" t="s">
        <v>7</v>
      </c>
    </row>
    <row r="7" spans="1:6" ht="14.45" customHeight="1">
      <c r="A7" s="95" t="s">
        <v>211</v>
      </c>
      <c r="B7" s="95"/>
      <c r="D7" s="4" t="s">
        <v>186</v>
      </c>
      <c r="F7" s="4" t="s">
        <v>186</v>
      </c>
    </row>
    <row r="8" spans="1:6" ht="21.75" customHeight="1">
      <c r="A8" s="97" t="s">
        <v>211</v>
      </c>
      <c r="B8" s="97"/>
      <c r="D8" s="6">
        <v>9000</v>
      </c>
      <c r="F8" s="6">
        <v>991182575</v>
      </c>
    </row>
    <row r="9" spans="1:6" ht="21.75" customHeight="1">
      <c r="A9" s="99" t="s">
        <v>256</v>
      </c>
      <c r="B9" s="99"/>
      <c r="D9" s="9">
        <v>0</v>
      </c>
      <c r="F9" s="9">
        <v>6510090137</v>
      </c>
    </row>
    <row r="10" spans="1:6" ht="21.75" customHeight="1">
      <c r="A10" s="102" t="s">
        <v>257</v>
      </c>
      <c r="B10" s="102"/>
      <c r="D10" s="13">
        <v>2786354802</v>
      </c>
      <c r="F10" s="13">
        <v>17885245114</v>
      </c>
    </row>
    <row r="11" spans="1:6" ht="21.75" customHeight="1">
      <c r="A11" s="101" t="s">
        <v>31</v>
      </c>
      <c r="B11" s="101"/>
      <c r="D11" s="16">
        <f>SUM(D8:D10)</f>
        <v>2786363802</v>
      </c>
      <c r="F11" s="16">
        <f>SUM(F8:F10)</f>
        <v>25386517826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9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27"/>
  <sheetViews>
    <sheetView rightToLeft="1" zoomScaleNormal="100" zoomScaleSheetLayoutView="100" workbookViewId="0">
      <selection activeCell="O24" sqref="O24"/>
    </sheetView>
  </sheetViews>
  <sheetFormatPr defaultRowHeight="12.75"/>
  <cols>
    <col min="1" max="1" width="26.42578125" bestFit="1" customWidth="1"/>
    <col min="2" max="2" width="1.28515625" customWidth="1"/>
    <col min="3" max="3" width="16.85546875" customWidth="1"/>
    <col min="4" max="4" width="1.28515625" customWidth="1"/>
    <col min="5" max="5" width="18.85546875" bestFit="1" customWidth="1"/>
    <col min="6" max="6" width="1.28515625" customWidth="1"/>
    <col min="7" max="7" width="15" bestFit="1" customWidth="1"/>
    <col min="8" max="8" width="1.28515625" customWidth="1"/>
    <col min="9" max="9" width="13.85546875" bestFit="1" customWidth="1"/>
    <col min="10" max="10" width="1.28515625" customWidth="1"/>
    <col min="11" max="11" width="12" bestFit="1" customWidth="1"/>
    <col min="12" max="12" width="1.28515625" customWidth="1"/>
    <col min="13" max="13" width="15.5703125" customWidth="1"/>
    <col min="14" max="14" width="1.28515625" customWidth="1"/>
    <col min="15" max="15" width="16" bestFit="1" customWidth="1"/>
    <col min="16" max="16" width="1.28515625" customWidth="1"/>
    <col min="17" max="17" width="13.7109375" bestFit="1" customWidth="1"/>
    <col min="18" max="18" width="1.28515625" customWidth="1"/>
    <col min="19" max="19" width="15.7109375" bestFit="1" customWidth="1"/>
    <col min="20" max="20" width="0.28515625" customWidth="1"/>
  </cols>
  <sheetData>
    <row r="1" spans="1:19" ht="29.1" customHeight="1">
      <c r="A1" s="93" t="s">
        <v>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</row>
    <row r="2" spans="1:19" ht="21.75" customHeight="1">
      <c r="A2" s="93" t="s">
        <v>201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</row>
    <row r="3" spans="1:19" ht="21.75" customHeight="1">
      <c r="A3" s="93" t="s">
        <v>2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</row>
    <row r="4" spans="1:19" ht="14.45" customHeight="1"/>
    <row r="5" spans="1:19" ht="14.45" customHeight="1">
      <c r="A5" s="94" t="s">
        <v>217</v>
      </c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</row>
    <row r="6" spans="1:19" ht="14.45" customHeight="1">
      <c r="A6" s="95" t="s">
        <v>32</v>
      </c>
      <c r="C6" s="95" t="s">
        <v>258</v>
      </c>
      <c r="D6" s="95"/>
      <c r="E6" s="95"/>
      <c r="F6" s="95"/>
      <c r="G6" s="95"/>
      <c r="I6" s="95" t="s">
        <v>214</v>
      </c>
      <c r="J6" s="95"/>
      <c r="K6" s="95"/>
      <c r="L6" s="95"/>
      <c r="M6" s="95"/>
      <c r="O6" s="95" t="s">
        <v>215</v>
      </c>
      <c r="P6" s="95"/>
      <c r="Q6" s="95"/>
      <c r="R6" s="95"/>
      <c r="S6" s="95"/>
    </row>
    <row r="7" spans="1:19" ht="42">
      <c r="A7" s="95"/>
      <c r="C7" s="18" t="s">
        <v>259</v>
      </c>
      <c r="D7" s="3"/>
      <c r="E7" s="18" t="s">
        <v>260</v>
      </c>
      <c r="F7" s="3"/>
      <c r="G7" s="18" t="s">
        <v>261</v>
      </c>
      <c r="I7" s="18" t="s">
        <v>262</v>
      </c>
      <c r="J7" s="3"/>
      <c r="K7" s="18" t="s">
        <v>263</v>
      </c>
      <c r="L7" s="3"/>
      <c r="M7" s="18" t="s">
        <v>264</v>
      </c>
      <c r="O7" s="18" t="s">
        <v>262</v>
      </c>
      <c r="P7" s="3"/>
      <c r="Q7" s="18" t="s">
        <v>263</v>
      </c>
      <c r="R7" s="3"/>
      <c r="S7" s="42" t="s">
        <v>264</v>
      </c>
    </row>
    <row r="8" spans="1:19" ht="21.75" customHeight="1">
      <c r="A8" s="5" t="s">
        <v>226</v>
      </c>
      <c r="C8" s="5" t="s">
        <v>265</v>
      </c>
      <c r="E8" s="6">
        <v>290776219</v>
      </c>
      <c r="G8" s="6">
        <v>55</v>
      </c>
      <c r="I8" s="6">
        <v>0</v>
      </c>
      <c r="K8" s="6">
        <v>0</v>
      </c>
      <c r="M8" s="6">
        <v>0</v>
      </c>
      <c r="O8" s="6">
        <v>15992692045</v>
      </c>
      <c r="Q8" s="6">
        <v>0</v>
      </c>
      <c r="S8" s="9">
        <f>O8-Q8</f>
        <v>15992692045</v>
      </c>
    </row>
    <row r="9" spans="1:19" ht="21.75" customHeight="1">
      <c r="A9" s="8" t="s">
        <v>22</v>
      </c>
      <c r="C9" s="8" t="s">
        <v>266</v>
      </c>
      <c r="E9" s="9">
        <v>15500000</v>
      </c>
      <c r="G9" s="9">
        <v>1530</v>
      </c>
      <c r="I9" s="9">
        <v>0</v>
      </c>
      <c r="K9" s="9">
        <v>0</v>
      </c>
      <c r="M9" s="9">
        <v>0</v>
      </c>
      <c r="O9" s="9">
        <v>23715000000</v>
      </c>
      <c r="Q9" s="9">
        <v>320472973</v>
      </c>
      <c r="S9" s="9">
        <f t="shared" ref="S9:S23" si="0">O9-Q9</f>
        <v>23394527027</v>
      </c>
    </row>
    <row r="10" spans="1:19" ht="21.75" customHeight="1">
      <c r="A10" s="8" t="s">
        <v>221</v>
      </c>
      <c r="C10" s="8" t="s">
        <v>267</v>
      </c>
      <c r="E10" s="9">
        <v>10000000</v>
      </c>
      <c r="G10" s="9">
        <v>740</v>
      </c>
      <c r="I10" s="9">
        <v>0</v>
      </c>
      <c r="K10" s="9">
        <v>0</v>
      </c>
      <c r="M10" s="9">
        <v>0</v>
      </c>
      <c r="O10" s="9">
        <v>7400000000</v>
      </c>
      <c r="Q10" s="9">
        <v>0</v>
      </c>
      <c r="S10" s="9">
        <f t="shared" si="0"/>
        <v>7400000000</v>
      </c>
    </row>
    <row r="11" spans="1:19" ht="21.75" customHeight="1">
      <c r="A11" s="8" t="s">
        <v>23</v>
      </c>
      <c r="C11" s="8" t="s">
        <v>268</v>
      </c>
      <c r="E11" s="9">
        <v>300000</v>
      </c>
      <c r="G11" s="9">
        <v>27400</v>
      </c>
      <c r="I11" s="9">
        <v>0</v>
      </c>
      <c r="K11" s="9">
        <v>0</v>
      </c>
      <c r="M11" s="9">
        <v>0</v>
      </c>
      <c r="O11" s="9">
        <v>8220000000</v>
      </c>
      <c r="Q11" s="9">
        <v>0</v>
      </c>
      <c r="S11" s="9">
        <f t="shared" si="0"/>
        <v>8220000000</v>
      </c>
    </row>
    <row r="12" spans="1:19" ht="21.75" customHeight="1">
      <c r="A12" s="8" t="s">
        <v>26</v>
      </c>
      <c r="C12" s="8" t="s">
        <v>7</v>
      </c>
      <c r="E12" s="9">
        <v>17734738</v>
      </c>
      <c r="G12" s="9">
        <v>130</v>
      </c>
      <c r="I12" s="9">
        <v>2305515940</v>
      </c>
      <c r="K12" s="9">
        <v>328972621</v>
      </c>
      <c r="M12" s="9">
        <v>1976543319</v>
      </c>
      <c r="O12" s="9">
        <v>2305515940</v>
      </c>
      <c r="Q12" s="9">
        <v>328972621</v>
      </c>
      <c r="S12" s="9">
        <f t="shared" si="0"/>
        <v>1976543319</v>
      </c>
    </row>
    <row r="13" spans="1:19" ht="21.75" customHeight="1">
      <c r="A13" s="8" t="s">
        <v>18</v>
      </c>
      <c r="C13" s="8" t="s">
        <v>269</v>
      </c>
      <c r="E13" s="9">
        <v>71097005</v>
      </c>
      <c r="G13" s="9">
        <v>46</v>
      </c>
      <c r="I13" s="9">
        <v>0</v>
      </c>
      <c r="K13" s="9">
        <v>0</v>
      </c>
      <c r="M13" s="9">
        <v>0</v>
      </c>
      <c r="O13" s="9">
        <v>3270462230</v>
      </c>
      <c r="Q13" s="9">
        <v>0</v>
      </c>
      <c r="S13" s="9">
        <f t="shared" si="0"/>
        <v>3270462230</v>
      </c>
    </row>
    <row r="14" spans="1:19" ht="21.75" customHeight="1">
      <c r="A14" s="8" t="s">
        <v>17</v>
      </c>
      <c r="C14" s="8" t="s">
        <v>269</v>
      </c>
      <c r="E14" s="9">
        <v>107463221</v>
      </c>
      <c r="G14" s="9">
        <v>9</v>
      </c>
      <c r="I14" s="9">
        <v>0</v>
      </c>
      <c r="K14" s="9">
        <v>0</v>
      </c>
      <c r="M14" s="9">
        <v>0</v>
      </c>
      <c r="O14" s="9">
        <v>967168989</v>
      </c>
      <c r="Q14" s="9">
        <v>0</v>
      </c>
      <c r="S14" s="9">
        <f t="shared" si="0"/>
        <v>967168989</v>
      </c>
    </row>
    <row r="15" spans="1:19" ht="21.75" customHeight="1">
      <c r="A15" s="8" t="s">
        <v>20</v>
      </c>
      <c r="C15" s="8" t="s">
        <v>270</v>
      </c>
      <c r="E15" s="9">
        <v>20200000</v>
      </c>
      <c r="G15" s="9">
        <v>1189</v>
      </c>
      <c r="I15" s="9">
        <v>0</v>
      </c>
      <c r="K15" s="9">
        <v>0</v>
      </c>
      <c r="M15" s="9">
        <v>0</v>
      </c>
      <c r="O15" s="9">
        <v>24017800000</v>
      </c>
      <c r="Q15" s="9">
        <v>451947849</v>
      </c>
      <c r="S15" s="9">
        <f t="shared" si="0"/>
        <v>23565852151</v>
      </c>
    </row>
    <row r="16" spans="1:19" ht="21.75" customHeight="1">
      <c r="A16" s="8" t="s">
        <v>24</v>
      </c>
      <c r="C16" s="8" t="s">
        <v>271</v>
      </c>
      <c r="E16" s="9">
        <v>43750000</v>
      </c>
      <c r="G16" s="9">
        <v>600</v>
      </c>
      <c r="I16" s="9">
        <v>0</v>
      </c>
      <c r="K16" s="9">
        <v>0</v>
      </c>
      <c r="M16" s="9">
        <v>0</v>
      </c>
      <c r="O16" s="9">
        <v>26250000000</v>
      </c>
      <c r="Q16" s="9">
        <v>0</v>
      </c>
      <c r="S16" s="9">
        <f t="shared" si="0"/>
        <v>26250000000</v>
      </c>
    </row>
    <row r="17" spans="1:19" ht="21.75" customHeight="1">
      <c r="A17" s="8" t="s">
        <v>224</v>
      </c>
      <c r="C17" s="8" t="s">
        <v>272</v>
      </c>
      <c r="E17" s="9">
        <v>50000</v>
      </c>
      <c r="G17" s="9">
        <v>5800</v>
      </c>
      <c r="I17" s="9">
        <v>0</v>
      </c>
      <c r="K17" s="9">
        <v>0</v>
      </c>
      <c r="M17" s="9">
        <v>0</v>
      </c>
      <c r="O17" s="9">
        <v>290000000</v>
      </c>
      <c r="Q17" s="9">
        <v>0</v>
      </c>
      <c r="S17" s="9">
        <f t="shared" si="0"/>
        <v>290000000</v>
      </c>
    </row>
    <row r="18" spans="1:19" ht="21.75" customHeight="1">
      <c r="A18" s="8" t="s">
        <v>21</v>
      </c>
      <c r="C18" s="8" t="s">
        <v>273</v>
      </c>
      <c r="E18" s="9">
        <v>76000000</v>
      </c>
      <c r="G18" s="9">
        <v>480</v>
      </c>
      <c r="I18" s="9">
        <v>0</v>
      </c>
      <c r="K18" s="9">
        <v>0</v>
      </c>
      <c r="M18" s="9">
        <v>0</v>
      </c>
      <c r="O18" s="9">
        <v>36480000000</v>
      </c>
      <c r="Q18" s="9">
        <v>99672131</v>
      </c>
      <c r="S18" s="9">
        <f t="shared" si="0"/>
        <v>36380327869</v>
      </c>
    </row>
    <row r="19" spans="1:19" ht="21.75" customHeight="1">
      <c r="A19" s="8" t="s">
        <v>25</v>
      </c>
      <c r="C19" s="8" t="s">
        <v>274</v>
      </c>
      <c r="E19" s="9">
        <v>100000000</v>
      </c>
      <c r="G19" s="9">
        <v>30</v>
      </c>
      <c r="I19" s="9">
        <v>0</v>
      </c>
      <c r="K19" s="9">
        <v>0</v>
      </c>
      <c r="M19" s="9">
        <v>0</v>
      </c>
      <c r="O19" s="9">
        <v>3000000000</v>
      </c>
      <c r="Q19" s="9">
        <v>60402685</v>
      </c>
      <c r="S19" s="9">
        <f t="shared" si="0"/>
        <v>2939597315</v>
      </c>
    </row>
    <row r="20" spans="1:19" ht="21.75" customHeight="1">
      <c r="A20" s="8" t="s">
        <v>19</v>
      </c>
      <c r="C20" s="8" t="s">
        <v>275</v>
      </c>
      <c r="E20" s="9">
        <v>10000000</v>
      </c>
      <c r="G20" s="9">
        <v>530</v>
      </c>
      <c r="I20" s="9">
        <v>0</v>
      </c>
      <c r="K20" s="9">
        <v>0</v>
      </c>
      <c r="M20" s="9">
        <v>0</v>
      </c>
      <c r="O20" s="9">
        <v>5300000000</v>
      </c>
      <c r="Q20" s="9">
        <v>0</v>
      </c>
      <c r="S20" s="9">
        <f t="shared" si="0"/>
        <v>5300000000</v>
      </c>
    </row>
    <row r="21" spans="1:19" ht="21.75" customHeight="1">
      <c r="A21" s="8" t="s">
        <v>220</v>
      </c>
      <c r="C21" s="8" t="s">
        <v>267</v>
      </c>
      <c r="E21" s="9">
        <v>21041043</v>
      </c>
      <c r="G21" s="9">
        <v>425</v>
      </c>
      <c r="I21" s="9">
        <v>0</v>
      </c>
      <c r="K21" s="9">
        <v>0</v>
      </c>
      <c r="M21" s="9">
        <v>0</v>
      </c>
      <c r="O21" s="9">
        <v>8942443275</v>
      </c>
      <c r="Q21" s="9">
        <v>174164443</v>
      </c>
      <c r="S21" s="9">
        <f t="shared" si="0"/>
        <v>8768278832</v>
      </c>
    </row>
    <row r="22" spans="1:19" ht="21.75" customHeight="1">
      <c r="A22" s="8" t="s">
        <v>222</v>
      </c>
      <c r="C22" s="8" t="s">
        <v>276</v>
      </c>
      <c r="E22" s="9">
        <v>3933785</v>
      </c>
      <c r="G22" s="9">
        <v>271</v>
      </c>
      <c r="I22" s="9">
        <v>0</v>
      </c>
      <c r="K22" s="9">
        <v>0</v>
      </c>
      <c r="M22" s="9">
        <v>0</v>
      </c>
      <c r="O22" s="9">
        <v>1066055735</v>
      </c>
      <c r="Q22" s="9">
        <v>0</v>
      </c>
      <c r="S22" s="9">
        <f t="shared" si="0"/>
        <v>1066055735</v>
      </c>
    </row>
    <row r="23" spans="1:19" ht="21.75" customHeight="1">
      <c r="A23" s="11" t="s">
        <v>223</v>
      </c>
      <c r="C23" s="8" t="s">
        <v>267</v>
      </c>
      <c r="E23" s="9">
        <v>1707960</v>
      </c>
      <c r="G23" s="9">
        <v>500</v>
      </c>
      <c r="I23" s="13">
        <v>0</v>
      </c>
      <c r="K23" s="13">
        <v>0</v>
      </c>
      <c r="M23" s="13">
        <v>0</v>
      </c>
      <c r="O23" s="13">
        <v>853980000</v>
      </c>
      <c r="Q23" s="13">
        <v>17194228</v>
      </c>
      <c r="S23" s="34">
        <f t="shared" si="0"/>
        <v>836785772</v>
      </c>
    </row>
    <row r="24" spans="1:19" ht="21.75" customHeight="1">
      <c r="A24" s="15" t="s">
        <v>31</v>
      </c>
      <c r="C24" s="9"/>
      <c r="E24" s="9"/>
      <c r="G24" s="9"/>
      <c r="I24" s="16">
        <f>SUM(I8:I23)</f>
        <v>2305515940</v>
      </c>
      <c r="K24" s="16">
        <f>SUM(K8:K23)</f>
        <v>328972621</v>
      </c>
      <c r="M24" s="16">
        <f>SUM(M8:M23)</f>
        <v>1976543319</v>
      </c>
      <c r="O24" s="16">
        <f>SUM(O8:O23)</f>
        <v>168071118214</v>
      </c>
      <c r="Q24" s="16">
        <f>SUM(Q8:Q23)</f>
        <v>1452826930</v>
      </c>
      <c r="S24" s="32">
        <f>SUM(S8:S23)</f>
        <v>166618291284</v>
      </c>
    </row>
    <row r="27" spans="1:19">
      <c r="O27" s="26"/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9" scale="80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Q45"/>
  <sheetViews>
    <sheetView rightToLeft="1" zoomScaleNormal="100" zoomScaleSheetLayoutView="100" workbookViewId="0">
      <selection activeCell="K41" sqref="K41"/>
    </sheetView>
  </sheetViews>
  <sheetFormatPr defaultRowHeight="12.75"/>
  <cols>
    <col min="1" max="1" width="28.42578125" bestFit="1" customWidth="1"/>
    <col min="2" max="2" width="1.28515625" customWidth="1"/>
    <col min="3" max="3" width="11" bestFit="1" customWidth="1"/>
    <col min="4" max="4" width="1.28515625" customWidth="1"/>
    <col min="5" max="5" width="18.7109375" customWidth="1"/>
    <col min="6" max="6" width="1.28515625" customWidth="1"/>
    <col min="7" max="7" width="17.7109375" customWidth="1"/>
    <col min="8" max="8" width="1.28515625" customWidth="1"/>
    <col min="9" max="9" width="10.7109375" customWidth="1"/>
    <col min="10" max="10" width="1.28515625" customWidth="1"/>
    <col min="11" max="11" width="17.7109375" customWidth="1"/>
    <col min="12" max="12" width="1.28515625" customWidth="1"/>
    <col min="13" max="13" width="18.7109375" bestFit="1" customWidth="1"/>
    <col min="14" max="14" width="1.28515625" customWidth="1"/>
    <col min="15" max="15" width="10.7109375" bestFit="1" customWidth="1"/>
    <col min="16" max="16" width="1.28515625" customWidth="1"/>
    <col min="17" max="17" width="18.7109375" bestFit="1" customWidth="1"/>
    <col min="18" max="18" width="0.28515625" customWidth="1"/>
  </cols>
  <sheetData>
    <row r="1" spans="1:17" ht="29.1" customHeight="1">
      <c r="A1" s="93" t="s">
        <v>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</row>
    <row r="2" spans="1:17" ht="21.75" customHeight="1">
      <c r="A2" s="93" t="s">
        <v>201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</row>
    <row r="3" spans="1:17" ht="21.75" customHeight="1">
      <c r="A3" s="93" t="s">
        <v>2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</row>
    <row r="4" spans="1:17" ht="14.45" customHeight="1"/>
    <row r="5" spans="1:17" ht="14.45" customHeight="1">
      <c r="A5" s="94" t="s">
        <v>277</v>
      </c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</row>
    <row r="6" spans="1:17" ht="14.45" customHeight="1">
      <c r="A6" s="95" t="s">
        <v>203</v>
      </c>
      <c r="G6" s="95" t="s">
        <v>214</v>
      </c>
      <c r="H6" s="95"/>
      <c r="I6" s="95"/>
      <c r="J6" s="95"/>
      <c r="K6" s="95"/>
      <c r="M6" s="95" t="s">
        <v>215</v>
      </c>
      <c r="N6" s="95"/>
      <c r="O6" s="95"/>
      <c r="P6" s="95"/>
      <c r="Q6" s="95"/>
    </row>
    <row r="7" spans="1:17" ht="38.25" customHeight="1">
      <c r="A7" s="95"/>
      <c r="C7" s="17" t="s">
        <v>82</v>
      </c>
      <c r="E7" s="17" t="s">
        <v>278</v>
      </c>
      <c r="G7" s="18" t="s">
        <v>279</v>
      </c>
      <c r="H7" s="3"/>
      <c r="I7" s="18" t="s">
        <v>263</v>
      </c>
      <c r="J7" s="3"/>
      <c r="K7" s="42" t="s">
        <v>280</v>
      </c>
      <c r="M7" s="18" t="s">
        <v>279</v>
      </c>
      <c r="N7" s="3"/>
      <c r="O7" s="18" t="s">
        <v>263</v>
      </c>
      <c r="P7" s="3"/>
      <c r="Q7" s="42" t="s">
        <v>280</v>
      </c>
    </row>
    <row r="8" spans="1:17" ht="21.75" customHeight="1">
      <c r="A8" s="5" t="s">
        <v>164</v>
      </c>
      <c r="C8" s="5" t="s">
        <v>166</v>
      </c>
      <c r="E8" s="7">
        <v>23</v>
      </c>
      <c r="G8" s="6">
        <v>180172188815</v>
      </c>
      <c r="I8" s="6">
        <v>0</v>
      </c>
      <c r="K8" s="9">
        <f>G8-I8</f>
        <v>180172188815</v>
      </c>
      <c r="M8" s="6">
        <v>180172188815</v>
      </c>
      <c r="O8" s="6">
        <v>0</v>
      </c>
      <c r="Q8" s="9">
        <f>M8-O8</f>
        <v>180172188815</v>
      </c>
    </row>
    <row r="9" spans="1:17" ht="21.75" customHeight="1">
      <c r="A9" s="8" t="s">
        <v>167</v>
      </c>
      <c r="C9" s="8" t="s">
        <v>166</v>
      </c>
      <c r="E9" s="10">
        <v>23</v>
      </c>
      <c r="G9" s="9">
        <v>160260878602</v>
      </c>
      <c r="I9" s="9">
        <v>0</v>
      </c>
      <c r="K9" s="9">
        <f t="shared" ref="K9:K41" si="0">G9-I9</f>
        <v>160260878602</v>
      </c>
      <c r="M9" s="9">
        <v>160260878602</v>
      </c>
      <c r="O9" s="9">
        <v>0</v>
      </c>
      <c r="Q9" s="9">
        <f t="shared" ref="Q9:Q41" si="1">M9-O9</f>
        <v>160260878602</v>
      </c>
    </row>
    <row r="10" spans="1:17" ht="21.75" customHeight="1">
      <c r="A10" s="8" t="s">
        <v>171</v>
      </c>
      <c r="C10" s="8" t="s">
        <v>174</v>
      </c>
      <c r="E10" s="10">
        <v>23</v>
      </c>
      <c r="G10" s="9">
        <v>156556916010</v>
      </c>
      <c r="I10" s="9">
        <v>0</v>
      </c>
      <c r="K10" s="9">
        <f t="shared" si="0"/>
        <v>156556916010</v>
      </c>
      <c r="M10" s="9">
        <f>'درآمد سرمایه گذاری در اوراق به'!N21</f>
        <v>706100532783</v>
      </c>
      <c r="O10" s="9">
        <v>0</v>
      </c>
      <c r="Q10" s="9">
        <f t="shared" si="1"/>
        <v>706100532783</v>
      </c>
    </row>
    <row r="11" spans="1:17" ht="21.75" customHeight="1">
      <c r="A11" s="8" t="s">
        <v>155</v>
      </c>
      <c r="C11" s="8" t="s">
        <v>157</v>
      </c>
      <c r="E11" s="10">
        <v>23</v>
      </c>
      <c r="G11" s="9">
        <v>6708250270</v>
      </c>
      <c r="I11" s="9">
        <v>0</v>
      </c>
      <c r="K11" s="9">
        <f t="shared" si="0"/>
        <v>6708250270</v>
      </c>
      <c r="M11" s="9">
        <v>51041543483</v>
      </c>
      <c r="O11" s="9">
        <v>0</v>
      </c>
      <c r="Q11" s="9">
        <f t="shared" si="1"/>
        <v>51041543483</v>
      </c>
    </row>
    <row r="12" spans="1:17" ht="21.75" customHeight="1">
      <c r="A12" s="8" t="s">
        <v>152</v>
      </c>
      <c r="C12" s="8" t="s">
        <v>154</v>
      </c>
      <c r="E12" s="10">
        <v>23</v>
      </c>
      <c r="G12" s="9">
        <v>179112479919</v>
      </c>
      <c r="I12" s="9">
        <v>0</v>
      </c>
      <c r="K12" s="9">
        <f t="shared" si="0"/>
        <v>179112479919</v>
      </c>
      <c r="M12" s="9">
        <v>1320014120761</v>
      </c>
      <c r="O12" s="9">
        <v>0</v>
      </c>
      <c r="Q12" s="9">
        <f t="shared" si="1"/>
        <v>1320014120761</v>
      </c>
    </row>
    <row r="13" spans="1:17" ht="21.75" customHeight="1">
      <c r="A13" s="8" t="s">
        <v>150</v>
      </c>
      <c r="C13" s="8" t="s">
        <v>151</v>
      </c>
      <c r="E13" s="10">
        <v>23</v>
      </c>
      <c r="G13" s="9">
        <v>48560979089</v>
      </c>
      <c r="I13" s="9">
        <v>0</v>
      </c>
      <c r="K13" s="9">
        <f t="shared" si="0"/>
        <v>48560979089</v>
      </c>
      <c r="M13" s="9">
        <v>507384532202</v>
      </c>
      <c r="O13" s="9">
        <v>0</v>
      </c>
      <c r="Q13" s="9">
        <f t="shared" si="1"/>
        <v>507384532202</v>
      </c>
    </row>
    <row r="14" spans="1:17" ht="21.75" customHeight="1">
      <c r="A14" s="8" t="s">
        <v>145</v>
      </c>
      <c r="C14" s="8" t="s">
        <v>147</v>
      </c>
      <c r="E14" s="10">
        <v>23</v>
      </c>
      <c r="G14" s="9">
        <v>86374948168</v>
      </c>
      <c r="I14" s="9">
        <v>0</v>
      </c>
      <c r="K14" s="9">
        <f t="shared" si="0"/>
        <v>86374948168</v>
      </c>
      <c r="M14" s="9">
        <v>672491675497</v>
      </c>
      <c r="O14" s="9">
        <v>0</v>
      </c>
      <c r="Q14" s="9">
        <f t="shared" si="1"/>
        <v>672491675497</v>
      </c>
    </row>
    <row r="15" spans="1:17" ht="21.75" customHeight="1">
      <c r="A15" s="8" t="s">
        <v>148</v>
      </c>
      <c r="C15" s="8" t="s">
        <v>149</v>
      </c>
      <c r="E15" s="10">
        <v>23</v>
      </c>
      <c r="G15" s="9">
        <v>52505683696</v>
      </c>
      <c r="I15" s="9">
        <v>0</v>
      </c>
      <c r="K15" s="9">
        <f t="shared" si="0"/>
        <v>52505683696</v>
      </c>
      <c r="M15" s="9">
        <v>395256749302</v>
      </c>
      <c r="O15" s="9">
        <v>0</v>
      </c>
      <c r="Q15" s="9">
        <f t="shared" si="1"/>
        <v>395256749302</v>
      </c>
    </row>
    <row r="16" spans="1:17" ht="21.75" customHeight="1">
      <c r="A16" s="8" t="s">
        <v>142</v>
      </c>
      <c r="C16" s="8" t="s">
        <v>144</v>
      </c>
      <c r="E16" s="10">
        <v>23</v>
      </c>
      <c r="G16" s="9">
        <v>44068236780</v>
      </c>
      <c r="I16" s="9">
        <v>0</v>
      </c>
      <c r="K16" s="9">
        <f t="shared" si="0"/>
        <v>44068236780</v>
      </c>
      <c r="M16" s="9">
        <v>317273548260</v>
      </c>
      <c r="O16" s="9">
        <v>0</v>
      </c>
      <c r="Q16" s="9">
        <f t="shared" si="1"/>
        <v>317273548260</v>
      </c>
    </row>
    <row r="17" spans="1:17" ht="21.75" customHeight="1">
      <c r="A17" s="8" t="s">
        <v>158</v>
      </c>
      <c r="C17" s="8" t="s">
        <v>160</v>
      </c>
      <c r="E17" s="10">
        <v>23</v>
      </c>
      <c r="G17" s="9">
        <v>5545205490</v>
      </c>
      <c r="I17" s="9">
        <v>0</v>
      </c>
      <c r="K17" s="9">
        <f t="shared" si="0"/>
        <v>5545205490</v>
      </c>
      <c r="M17" s="9">
        <v>63778060858</v>
      </c>
      <c r="O17" s="9">
        <v>0</v>
      </c>
      <c r="Q17" s="9">
        <f t="shared" si="1"/>
        <v>63778060858</v>
      </c>
    </row>
    <row r="18" spans="1:17" ht="21.75" customHeight="1">
      <c r="A18" s="8" t="s">
        <v>139</v>
      </c>
      <c r="C18" s="8" t="s">
        <v>141</v>
      </c>
      <c r="E18" s="10">
        <v>23</v>
      </c>
      <c r="G18" s="9">
        <v>4969478905</v>
      </c>
      <c r="I18" s="9">
        <v>0</v>
      </c>
      <c r="K18" s="9">
        <f t="shared" si="0"/>
        <v>4969478905</v>
      </c>
      <c r="M18" s="9">
        <v>36256059220</v>
      </c>
      <c r="O18" s="9">
        <v>0</v>
      </c>
      <c r="Q18" s="9">
        <f t="shared" si="1"/>
        <v>36256059220</v>
      </c>
    </row>
    <row r="19" spans="1:17" ht="21.75" customHeight="1">
      <c r="A19" s="8" t="s">
        <v>136</v>
      </c>
      <c r="C19" s="8" t="s">
        <v>138</v>
      </c>
      <c r="E19" s="10">
        <v>23</v>
      </c>
      <c r="G19" s="9">
        <v>209958967867</v>
      </c>
      <c r="I19" s="9">
        <v>0</v>
      </c>
      <c r="K19" s="9">
        <f t="shared" si="0"/>
        <v>209958967867</v>
      </c>
      <c r="M19" s="9">
        <v>338049197047</v>
      </c>
      <c r="O19" s="9">
        <v>0</v>
      </c>
      <c r="Q19" s="9">
        <f t="shared" si="1"/>
        <v>338049197047</v>
      </c>
    </row>
    <row r="20" spans="1:17" ht="21.75" customHeight="1">
      <c r="A20" s="8" t="s">
        <v>131</v>
      </c>
      <c r="C20" s="8" t="s">
        <v>133</v>
      </c>
      <c r="E20" s="10">
        <v>23</v>
      </c>
      <c r="G20" s="9">
        <v>30328507574</v>
      </c>
      <c r="I20" s="9">
        <v>0</v>
      </c>
      <c r="K20" s="9">
        <f t="shared" si="0"/>
        <v>30328507574</v>
      </c>
      <c r="M20" s="9">
        <v>215888688052</v>
      </c>
      <c r="O20" s="9">
        <v>0</v>
      </c>
      <c r="Q20" s="9">
        <f t="shared" si="1"/>
        <v>215888688052</v>
      </c>
    </row>
    <row r="21" spans="1:17" ht="21.75" customHeight="1">
      <c r="A21" s="8" t="s">
        <v>134</v>
      </c>
      <c r="C21" s="8" t="s">
        <v>135</v>
      </c>
      <c r="E21" s="10">
        <v>23</v>
      </c>
      <c r="G21" s="9">
        <v>333446595516</v>
      </c>
      <c r="I21" s="9">
        <v>0</v>
      </c>
      <c r="K21" s="9">
        <f t="shared" si="0"/>
        <v>333446595516</v>
      </c>
      <c r="M21" s="9">
        <v>2348521710235</v>
      </c>
      <c r="O21" s="9">
        <v>0</v>
      </c>
      <c r="Q21" s="9">
        <f t="shared" si="1"/>
        <v>2348521710235</v>
      </c>
    </row>
    <row r="22" spans="1:17" ht="21.75" customHeight="1">
      <c r="A22" s="8" t="s">
        <v>128</v>
      </c>
      <c r="C22" s="8" t="s">
        <v>130</v>
      </c>
      <c r="E22" s="10">
        <v>23</v>
      </c>
      <c r="G22" s="9">
        <v>-13610718071</v>
      </c>
      <c r="I22" s="9">
        <v>0</v>
      </c>
      <c r="K22" s="9">
        <f t="shared" si="0"/>
        <v>-13610718071</v>
      </c>
      <c r="M22" s="9">
        <v>124111406709</v>
      </c>
      <c r="O22" s="9">
        <v>0</v>
      </c>
      <c r="Q22" s="9">
        <f t="shared" si="1"/>
        <v>124111406709</v>
      </c>
    </row>
    <row r="23" spans="1:17" ht="21.75" customHeight="1">
      <c r="A23" s="8" t="s">
        <v>124</v>
      </c>
      <c r="C23" s="8" t="s">
        <v>125</v>
      </c>
      <c r="E23" s="10">
        <v>23</v>
      </c>
      <c r="G23" s="9">
        <v>2189628848</v>
      </c>
      <c r="I23" s="9">
        <v>0</v>
      </c>
      <c r="K23" s="9">
        <f t="shared" si="0"/>
        <v>2189628848</v>
      </c>
      <c r="M23" s="9">
        <v>15255628816</v>
      </c>
      <c r="O23" s="9">
        <v>0</v>
      </c>
      <c r="Q23" s="9">
        <f t="shared" si="1"/>
        <v>15255628816</v>
      </c>
    </row>
    <row r="24" spans="1:17" ht="21.75" customHeight="1">
      <c r="A24" s="8" t="s">
        <v>121</v>
      </c>
      <c r="C24" s="8" t="s">
        <v>123</v>
      </c>
      <c r="E24" s="10">
        <v>23</v>
      </c>
      <c r="G24" s="9">
        <v>2433375416</v>
      </c>
      <c r="I24" s="9">
        <v>0</v>
      </c>
      <c r="K24" s="9">
        <f t="shared" si="0"/>
        <v>2433375416</v>
      </c>
      <c r="M24" s="9">
        <v>16941098073</v>
      </c>
      <c r="O24" s="9">
        <v>0</v>
      </c>
      <c r="Q24" s="9">
        <f t="shared" si="1"/>
        <v>16941098073</v>
      </c>
    </row>
    <row r="25" spans="1:17" ht="21.75" customHeight="1">
      <c r="A25" s="8" t="s">
        <v>126</v>
      </c>
      <c r="C25" s="8" t="s">
        <v>127</v>
      </c>
      <c r="E25" s="10">
        <v>23</v>
      </c>
      <c r="G25" s="9">
        <v>7070580804</v>
      </c>
      <c r="I25" s="9">
        <v>0</v>
      </c>
      <c r="K25" s="9">
        <f t="shared" si="0"/>
        <v>7070580804</v>
      </c>
      <c r="M25" s="9">
        <v>49009077790</v>
      </c>
      <c r="O25" s="9">
        <v>0</v>
      </c>
      <c r="Q25" s="9">
        <f t="shared" si="1"/>
        <v>49009077790</v>
      </c>
    </row>
    <row r="26" spans="1:17" ht="21.75" customHeight="1">
      <c r="A26" s="8" t="s">
        <v>118</v>
      </c>
      <c r="C26" s="8" t="s">
        <v>120</v>
      </c>
      <c r="E26" s="10">
        <v>23</v>
      </c>
      <c r="G26" s="9">
        <v>11836492281</v>
      </c>
      <c r="I26" s="9">
        <v>0</v>
      </c>
      <c r="K26" s="9">
        <f t="shared" si="0"/>
        <v>11836492281</v>
      </c>
      <c r="M26" s="9">
        <v>88156671230</v>
      </c>
      <c r="O26" s="9">
        <v>0</v>
      </c>
      <c r="Q26" s="9">
        <f t="shared" si="1"/>
        <v>88156671230</v>
      </c>
    </row>
    <row r="27" spans="1:17" ht="21.75" customHeight="1">
      <c r="A27" s="8" t="s">
        <v>171</v>
      </c>
      <c r="C27" s="8" t="s">
        <v>166</v>
      </c>
      <c r="E27" s="10">
        <v>23</v>
      </c>
      <c r="G27" s="9">
        <v>0</v>
      </c>
      <c r="I27" s="9">
        <v>0</v>
      </c>
      <c r="K27" s="9">
        <f t="shared" si="0"/>
        <v>0</v>
      </c>
      <c r="M27" s="9">
        <f>'درآمد سرمایه گذاری در اوراق به'!N34</f>
        <v>1404723972535</v>
      </c>
      <c r="O27" s="9">
        <v>0</v>
      </c>
      <c r="Q27" s="9">
        <f t="shared" si="1"/>
        <v>1404723972535</v>
      </c>
    </row>
    <row r="28" spans="1:17" ht="21.75" customHeight="1">
      <c r="A28" s="8" t="s">
        <v>246</v>
      </c>
      <c r="C28" s="8" t="s">
        <v>166</v>
      </c>
      <c r="E28" s="10">
        <v>23</v>
      </c>
      <c r="G28" s="9">
        <v>0</v>
      </c>
      <c r="I28" s="9">
        <v>0</v>
      </c>
      <c r="K28" s="9">
        <f t="shared" si="0"/>
        <v>0</v>
      </c>
      <c r="M28" s="9">
        <f>'درآمد سرمایه گذاری در اوراق به'!N35</f>
        <v>1152437391283</v>
      </c>
      <c r="O28" s="9">
        <v>0</v>
      </c>
      <c r="Q28" s="9">
        <f t="shared" si="1"/>
        <v>1152437391283</v>
      </c>
    </row>
    <row r="29" spans="1:17" ht="21.75" customHeight="1">
      <c r="A29" s="8" t="s">
        <v>91</v>
      </c>
      <c r="C29" s="8" t="s">
        <v>93</v>
      </c>
      <c r="E29" s="10">
        <v>23</v>
      </c>
      <c r="G29" s="9">
        <v>18843721500</v>
      </c>
      <c r="I29" s="9">
        <v>0</v>
      </c>
      <c r="K29" s="9">
        <f t="shared" si="0"/>
        <v>18843721500</v>
      </c>
      <c r="M29" s="9">
        <v>172952968859</v>
      </c>
      <c r="O29" s="9">
        <v>0</v>
      </c>
      <c r="Q29" s="9">
        <f t="shared" si="1"/>
        <v>172952968859</v>
      </c>
    </row>
    <row r="30" spans="1:17" ht="21.75" customHeight="1">
      <c r="A30" s="8" t="s">
        <v>115</v>
      </c>
      <c r="C30" s="8" t="s">
        <v>117</v>
      </c>
      <c r="E30" s="10">
        <v>23</v>
      </c>
      <c r="G30" s="9">
        <v>90316733</v>
      </c>
      <c r="I30" s="9">
        <v>0</v>
      </c>
      <c r="K30" s="9">
        <f t="shared" si="0"/>
        <v>90316733</v>
      </c>
      <c r="M30" s="9">
        <v>686164229</v>
      </c>
      <c r="O30" s="9">
        <v>0</v>
      </c>
      <c r="Q30" s="9">
        <f t="shared" si="1"/>
        <v>686164229</v>
      </c>
    </row>
    <row r="31" spans="1:17" ht="21.75" customHeight="1">
      <c r="A31" s="8" t="s">
        <v>94</v>
      </c>
      <c r="C31" s="8" t="s">
        <v>96</v>
      </c>
      <c r="E31" s="10">
        <v>23</v>
      </c>
      <c r="G31" s="9">
        <v>35791780890</v>
      </c>
      <c r="I31" s="9">
        <v>0</v>
      </c>
      <c r="K31" s="9">
        <f t="shared" si="0"/>
        <v>35791780890</v>
      </c>
      <c r="M31" s="9">
        <v>411658392814</v>
      </c>
      <c r="O31" s="9">
        <v>0</v>
      </c>
      <c r="Q31" s="9">
        <f t="shared" si="1"/>
        <v>411658392814</v>
      </c>
    </row>
    <row r="32" spans="1:17" ht="21.75" customHeight="1">
      <c r="A32" s="8" t="s">
        <v>161</v>
      </c>
      <c r="C32" s="8" t="s">
        <v>163</v>
      </c>
      <c r="E32" s="10">
        <v>23</v>
      </c>
      <c r="G32" s="9">
        <v>16102419705</v>
      </c>
      <c r="I32" s="9">
        <v>0</v>
      </c>
      <c r="K32" s="9">
        <f t="shared" si="0"/>
        <v>16102419705</v>
      </c>
      <c r="M32" s="9">
        <v>112288201968</v>
      </c>
      <c r="O32" s="9">
        <v>0</v>
      </c>
      <c r="Q32" s="9">
        <f t="shared" si="1"/>
        <v>112288201968</v>
      </c>
    </row>
    <row r="33" spans="1:17" ht="21.75" customHeight="1">
      <c r="A33" s="8" t="s">
        <v>112</v>
      </c>
      <c r="C33" s="8" t="s">
        <v>114</v>
      </c>
      <c r="E33" s="10">
        <v>23</v>
      </c>
      <c r="G33" s="9">
        <v>6207969018</v>
      </c>
      <c r="I33" s="9">
        <v>0</v>
      </c>
      <c r="K33" s="9">
        <f t="shared" si="0"/>
        <v>6207969018</v>
      </c>
      <c r="M33" s="9">
        <v>40518811097</v>
      </c>
      <c r="O33" s="9">
        <v>0</v>
      </c>
      <c r="Q33" s="9">
        <f t="shared" si="1"/>
        <v>40518811097</v>
      </c>
    </row>
    <row r="34" spans="1:17" ht="21.75" customHeight="1">
      <c r="A34" s="8" t="s">
        <v>109</v>
      </c>
      <c r="C34" s="8" t="s">
        <v>111</v>
      </c>
      <c r="E34" s="10">
        <v>23</v>
      </c>
      <c r="G34" s="9">
        <v>30574236301</v>
      </c>
      <c r="I34" s="9">
        <v>0</v>
      </c>
      <c r="K34" s="9">
        <f t="shared" si="0"/>
        <v>30574236301</v>
      </c>
      <c r="M34" s="9">
        <v>217986298865</v>
      </c>
      <c r="O34" s="9">
        <v>0</v>
      </c>
      <c r="Q34" s="9">
        <f t="shared" si="1"/>
        <v>217986298865</v>
      </c>
    </row>
    <row r="35" spans="1:17" ht="21.75" customHeight="1">
      <c r="A35" s="8" t="s">
        <v>103</v>
      </c>
      <c r="C35" s="8" t="s">
        <v>105</v>
      </c>
      <c r="E35" s="10">
        <v>23</v>
      </c>
      <c r="G35" s="9">
        <v>95058069</v>
      </c>
      <c r="I35" s="9">
        <v>0</v>
      </c>
      <c r="K35" s="9">
        <f t="shared" si="0"/>
        <v>95058069</v>
      </c>
      <c r="M35" s="9">
        <v>688605217</v>
      </c>
      <c r="O35" s="9">
        <v>0</v>
      </c>
      <c r="Q35" s="9">
        <f t="shared" si="1"/>
        <v>688605217</v>
      </c>
    </row>
    <row r="36" spans="1:17" ht="21.75" customHeight="1">
      <c r="A36" s="8" t="s">
        <v>97</v>
      </c>
      <c r="C36" s="8" t="s">
        <v>99</v>
      </c>
      <c r="E36" s="10">
        <v>2</v>
      </c>
      <c r="G36" s="9">
        <v>9119841166</v>
      </c>
      <c r="I36" s="9">
        <v>0</v>
      </c>
      <c r="K36" s="9">
        <f t="shared" si="0"/>
        <v>9119841166</v>
      </c>
      <c r="M36" s="9">
        <v>104361637906</v>
      </c>
      <c r="O36" s="9">
        <v>0</v>
      </c>
      <c r="Q36" s="9">
        <f t="shared" si="1"/>
        <v>104361637906</v>
      </c>
    </row>
    <row r="37" spans="1:17" ht="21.75" customHeight="1">
      <c r="A37" s="8" t="s">
        <v>242</v>
      </c>
      <c r="C37" s="8" t="s">
        <v>281</v>
      </c>
      <c r="E37" s="10">
        <v>20.5</v>
      </c>
      <c r="G37" s="9">
        <v>0</v>
      </c>
      <c r="I37" s="9">
        <v>0</v>
      </c>
      <c r="K37" s="9">
        <f t="shared" si="0"/>
        <v>0</v>
      </c>
      <c r="M37" s="9">
        <v>148590817751</v>
      </c>
      <c r="O37" s="9">
        <v>0</v>
      </c>
      <c r="Q37" s="9">
        <f t="shared" si="1"/>
        <v>148590817751</v>
      </c>
    </row>
    <row r="38" spans="1:17" ht="21.75" customHeight="1">
      <c r="A38" s="8" t="s">
        <v>106</v>
      </c>
      <c r="C38" s="8" t="s">
        <v>108</v>
      </c>
      <c r="E38" s="10">
        <v>18</v>
      </c>
      <c r="G38" s="9">
        <v>3081062229</v>
      </c>
      <c r="I38" s="9">
        <v>0</v>
      </c>
      <c r="K38" s="9">
        <f t="shared" si="0"/>
        <v>3081062229</v>
      </c>
      <c r="M38" s="9">
        <f>'درآمد سرمایه گذاری در اوراق به'!N42</f>
        <v>23693510227</v>
      </c>
      <c r="O38" s="9">
        <v>0</v>
      </c>
      <c r="Q38" s="9">
        <f t="shared" si="1"/>
        <v>23693510227</v>
      </c>
    </row>
    <row r="39" spans="1:17" ht="21.75" customHeight="1">
      <c r="A39" s="99" t="s">
        <v>88</v>
      </c>
      <c r="B39" s="99"/>
      <c r="C39" s="8" t="s">
        <v>321</v>
      </c>
      <c r="E39" s="10" t="s">
        <v>321</v>
      </c>
      <c r="G39" s="9">
        <v>14030266080</v>
      </c>
      <c r="I39" s="9">
        <v>0</v>
      </c>
      <c r="K39" s="9">
        <f t="shared" si="0"/>
        <v>14030266080</v>
      </c>
      <c r="M39" s="9">
        <v>112709804176</v>
      </c>
      <c r="O39" s="9">
        <v>0</v>
      </c>
      <c r="Q39" s="9">
        <f t="shared" si="1"/>
        <v>112709804176</v>
      </c>
    </row>
    <row r="40" spans="1:17" ht="21.75" customHeight="1">
      <c r="A40" s="99" t="s">
        <v>84</v>
      </c>
      <c r="B40" s="99"/>
      <c r="C40" s="8" t="s">
        <v>321</v>
      </c>
      <c r="E40" s="10" t="s">
        <v>321</v>
      </c>
      <c r="G40" s="9">
        <v>5004719298</v>
      </c>
      <c r="I40" s="9">
        <v>0</v>
      </c>
      <c r="K40" s="9">
        <f t="shared" si="0"/>
        <v>5004719298</v>
      </c>
      <c r="M40" s="9">
        <v>5004719298</v>
      </c>
      <c r="O40" s="9">
        <v>0</v>
      </c>
      <c r="Q40" s="9">
        <f t="shared" si="1"/>
        <v>5004719298</v>
      </c>
    </row>
    <row r="41" spans="1:17" ht="21.75" customHeight="1">
      <c r="A41" s="8" t="s">
        <v>226</v>
      </c>
      <c r="C41" s="8" t="s">
        <v>321</v>
      </c>
      <c r="E41" s="10" t="s">
        <v>321</v>
      </c>
      <c r="G41" s="9">
        <v>0</v>
      </c>
      <c r="I41" s="9">
        <v>0</v>
      </c>
      <c r="K41" s="9">
        <f t="shared" si="0"/>
        <v>0</v>
      </c>
      <c r="M41" s="9">
        <v>15992692045</v>
      </c>
      <c r="O41" s="9">
        <v>0</v>
      </c>
      <c r="Q41" s="9">
        <f t="shared" si="1"/>
        <v>15992692045</v>
      </c>
    </row>
    <row r="42" spans="1:17" ht="21.75" customHeight="1" thickBot="1">
      <c r="A42" s="15" t="s">
        <v>31</v>
      </c>
      <c r="C42" s="9"/>
      <c r="E42" s="9"/>
      <c r="G42" s="16">
        <f>SUM(G8:G38)</f>
        <v>1628395081590</v>
      </c>
      <c r="I42" s="16">
        <v>0</v>
      </c>
      <c r="K42" s="16">
        <f>SUM(K8:K38)</f>
        <v>1628395081590</v>
      </c>
      <c r="M42" s="16">
        <f>SUM(M8:M41)</f>
        <v>11530257356005</v>
      </c>
      <c r="O42" s="16">
        <v>0</v>
      </c>
      <c r="Q42" s="16">
        <f>SUM(Q8:Q38)</f>
        <v>11396550140486</v>
      </c>
    </row>
    <row r="43" spans="1:17" ht="13.5" thickTop="1"/>
    <row r="45" spans="1:17">
      <c r="M45" s="26"/>
    </row>
  </sheetData>
  <mergeCells count="9">
    <mergeCell ref="A39:B39"/>
    <mergeCell ref="A40:B40"/>
    <mergeCell ref="A1:Q1"/>
    <mergeCell ref="A2:Q2"/>
    <mergeCell ref="A3:Q3"/>
    <mergeCell ref="A5:Q5"/>
    <mergeCell ref="A6:A7"/>
    <mergeCell ref="G6:K6"/>
    <mergeCell ref="M6:Q6"/>
  </mergeCells>
  <pageMargins left="0.39" right="0.39" top="0.39" bottom="0.39" header="0" footer="0"/>
  <pageSetup paperSize="9" scale="87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21"/>
  <sheetViews>
    <sheetView rightToLeft="1" zoomScaleNormal="100" zoomScaleSheetLayoutView="100" workbookViewId="0">
      <selection activeCell="I18" sqref="I18"/>
    </sheetView>
  </sheetViews>
  <sheetFormatPr defaultRowHeight="12.75"/>
  <cols>
    <col min="1" max="1" width="16.140625" customWidth="1"/>
    <col min="2" max="2" width="1.28515625" customWidth="1"/>
    <col min="3" max="3" width="17.85546875" bestFit="1" customWidth="1"/>
    <col min="4" max="4" width="1.28515625" customWidth="1"/>
    <col min="5" max="5" width="14.7109375" bestFit="1" customWidth="1"/>
    <col min="6" max="6" width="1.28515625" customWidth="1"/>
    <col min="7" max="7" width="17.85546875" bestFit="1" customWidth="1"/>
    <col min="8" max="8" width="1.28515625" customWidth="1"/>
    <col min="9" max="9" width="18.7109375" bestFit="1" customWidth="1"/>
    <col min="10" max="10" width="1.28515625" customWidth="1"/>
    <col min="11" max="11" width="15.28515625" bestFit="1" customWidth="1"/>
    <col min="12" max="12" width="1.28515625" customWidth="1"/>
    <col min="13" max="13" width="19" bestFit="1" customWidth="1"/>
    <col min="14" max="14" width="0.28515625" customWidth="1"/>
  </cols>
  <sheetData>
    <row r="1" spans="1:13" ht="29.1" customHeight="1">
      <c r="A1" s="93" t="s">
        <v>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</row>
    <row r="2" spans="1:13" ht="21.75" customHeight="1">
      <c r="A2" s="93" t="s">
        <v>201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</row>
    <row r="3" spans="1:13" ht="21.75" customHeight="1">
      <c r="A3" s="93" t="s">
        <v>2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</row>
    <row r="4" spans="1:13" ht="14.45" customHeight="1"/>
    <row r="5" spans="1:13" ht="14.45" customHeight="1">
      <c r="A5" s="94" t="s">
        <v>282</v>
      </c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</row>
    <row r="6" spans="1:13" ht="14.45" customHeight="1">
      <c r="A6" s="95" t="s">
        <v>203</v>
      </c>
      <c r="C6" s="95" t="s">
        <v>214</v>
      </c>
      <c r="D6" s="95"/>
      <c r="E6" s="95"/>
      <c r="F6" s="95"/>
      <c r="G6" s="95"/>
      <c r="I6" s="95" t="s">
        <v>215</v>
      </c>
      <c r="J6" s="95"/>
      <c r="K6" s="95"/>
      <c r="L6" s="95"/>
      <c r="M6" s="95"/>
    </row>
    <row r="7" spans="1:13" ht="29.1" customHeight="1">
      <c r="A7" s="95"/>
      <c r="C7" s="18" t="s">
        <v>279</v>
      </c>
      <c r="D7" s="3"/>
      <c r="E7" s="18" t="s">
        <v>263</v>
      </c>
      <c r="F7" s="3"/>
      <c r="G7" s="18" t="s">
        <v>280</v>
      </c>
      <c r="I7" s="18" t="s">
        <v>279</v>
      </c>
      <c r="J7" s="3"/>
      <c r="K7" s="18" t="s">
        <v>263</v>
      </c>
      <c r="L7" s="3"/>
      <c r="M7" s="18" t="s">
        <v>280</v>
      </c>
    </row>
    <row r="8" spans="1:13" ht="21.75" customHeight="1">
      <c r="A8" s="5" t="s">
        <v>344</v>
      </c>
      <c r="C8" s="6">
        <v>369582974029</v>
      </c>
      <c r="E8" s="6">
        <v>-1881232356</v>
      </c>
      <c r="G8" s="6">
        <v>371464206385</v>
      </c>
      <c r="I8" s="6">
        <v>1870956598979</v>
      </c>
      <c r="K8" s="6">
        <v>944767853</v>
      </c>
      <c r="M8" s="6">
        <v>1870011831126</v>
      </c>
    </row>
    <row r="9" spans="1:13" ht="21.75" customHeight="1">
      <c r="A9" s="8" t="s">
        <v>293</v>
      </c>
      <c r="C9" s="9">
        <v>532263726747</v>
      </c>
      <c r="E9" s="9">
        <v>1191809960</v>
      </c>
      <c r="G9" s="9">
        <v>531071916787</v>
      </c>
      <c r="I9" s="9">
        <v>3874363005140</v>
      </c>
      <c r="K9" s="9">
        <v>1191809960</v>
      </c>
      <c r="M9" s="9">
        <v>3873171195180</v>
      </c>
    </row>
    <row r="10" spans="1:13" ht="21.75" customHeight="1">
      <c r="A10" s="8" t="s">
        <v>295</v>
      </c>
      <c r="C10" s="9">
        <v>14158</v>
      </c>
      <c r="E10" s="9">
        <v>0</v>
      </c>
      <c r="G10" s="9">
        <v>14158</v>
      </c>
      <c r="I10" s="9">
        <v>835052795663</v>
      </c>
      <c r="K10" s="9">
        <v>0</v>
      </c>
      <c r="M10" s="9">
        <v>835052795663</v>
      </c>
    </row>
    <row r="11" spans="1:13" ht="21.75" customHeight="1">
      <c r="A11" s="8" t="s">
        <v>343</v>
      </c>
      <c r="C11" s="9">
        <v>389261</v>
      </c>
      <c r="E11" s="9">
        <v>0</v>
      </c>
      <c r="G11" s="9">
        <v>389261</v>
      </c>
      <c r="I11" s="9">
        <v>92355951</v>
      </c>
      <c r="K11" s="9">
        <v>0</v>
      </c>
      <c r="M11" s="9">
        <v>92355951</v>
      </c>
    </row>
    <row r="12" spans="1:13" ht="21.75" customHeight="1">
      <c r="A12" s="8" t="s">
        <v>345</v>
      </c>
      <c r="C12" s="9">
        <v>868903092931</v>
      </c>
      <c r="E12" s="9">
        <v>184460540</v>
      </c>
      <c r="G12" s="9">
        <v>868718632391</v>
      </c>
      <c r="I12" s="9">
        <v>5954866094458</v>
      </c>
      <c r="K12" s="9">
        <v>3848253294</v>
      </c>
      <c r="M12" s="9">
        <v>5951017841164</v>
      </c>
    </row>
    <row r="13" spans="1:13" ht="21.75" customHeight="1">
      <c r="A13" s="8" t="s">
        <v>346</v>
      </c>
      <c r="C13" s="9">
        <v>0</v>
      </c>
      <c r="E13" s="9">
        <v>0</v>
      </c>
      <c r="G13" s="9">
        <v>0</v>
      </c>
      <c r="I13" s="9">
        <v>10234</v>
      </c>
      <c r="K13" s="9">
        <v>0</v>
      </c>
      <c r="M13" s="9">
        <v>10234</v>
      </c>
    </row>
    <row r="14" spans="1:13" ht="21.75" customHeight="1">
      <c r="A14" s="8" t="s">
        <v>347</v>
      </c>
      <c r="C14" s="9">
        <v>20866</v>
      </c>
      <c r="E14" s="9">
        <v>0</v>
      </c>
      <c r="G14" s="9">
        <v>20866</v>
      </c>
      <c r="I14" s="9">
        <v>5112884</v>
      </c>
      <c r="K14" s="9">
        <v>0</v>
      </c>
      <c r="M14" s="9">
        <v>5112884</v>
      </c>
    </row>
    <row r="15" spans="1:13" ht="21.75" customHeight="1">
      <c r="A15" s="8" t="s">
        <v>348</v>
      </c>
      <c r="C15" s="9">
        <v>579331254323</v>
      </c>
      <c r="E15" s="9">
        <v>294132</v>
      </c>
      <c r="G15" s="9">
        <v>579330960191</v>
      </c>
      <c r="I15" s="9">
        <v>2559578210005</v>
      </c>
      <c r="K15" s="9">
        <v>294132</v>
      </c>
      <c r="M15" s="9">
        <v>2559577915873</v>
      </c>
    </row>
    <row r="16" spans="1:13" ht="21.75" customHeight="1">
      <c r="A16" s="8" t="s">
        <v>349</v>
      </c>
      <c r="C16" s="9">
        <v>0</v>
      </c>
      <c r="E16" s="9">
        <v>0</v>
      </c>
      <c r="G16" s="9">
        <v>0</v>
      </c>
      <c r="I16" s="9">
        <v>78012</v>
      </c>
      <c r="K16" s="9">
        <v>0</v>
      </c>
      <c r="M16" s="9">
        <v>78012</v>
      </c>
    </row>
    <row r="17" spans="1:13" ht="21.75" customHeight="1">
      <c r="A17" s="8" t="s">
        <v>350</v>
      </c>
      <c r="C17" s="9">
        <v>450295585175</v>
      </c>
      <c r="E17" s="9">
        <v>0</v>
      </c>
      <c r="G17" s="9">
        <v>450295585175</v>
      </c>
      <c r="I17" s="9">
        <v>3048465012881</v>
      </c>
      <c r="K17" s="9">
        <v>0</v>
      </c>
      <c r="M17" s="9">
        <v>3048465012881</v>
      </c>
    </row>
    <row r="18" spans="1:13" ht="21.75" customHeight="1">
      <c r="A18" s="8" t="s">
        <v>351</v>
      </c>
      <c r="C18" s="9">
        <v>280262</v>
      </c>
      <c r="E18" s="9">
        <v>0</v>
      </c>
      <c r="G18" s="9">
        <v>280262</v>
      </c>
      <c r="I18" s="9">
        <v>46686348339</v>
      </c>
      <c r="K18" s="9">
        <v>0</v>
      </c>
      <c r="M18" s="9">
        <v>46686348339</v>
      </c>
    </row>
    <row r="19" spans="1:13" ht="21.75" customHeight="1">
      <c r="A19" s="8" t="s">
        <v>352</v>
      </c>
      <c r="C19" s="9">
        <v>153740016896</v>
      </c>
      <c r="E19" s="9">
        <v>518232463</v>
      </c>
      <c r="G19" s="9">
        <v>153221784433</v>
      </c>
      <c r="I19" s="9">
        <v>709795464615</v>
      </c>
      <c r="K19" s="9">
        <v>686701438</v>
      </c>
      <c r="M19" s="9">
        <v>709108763177</v>
      </c>
    </row>
    <row r="20" spans="1:13" ht="21.75" customHeight="1">
      <c r="A20" s="8" t="s">
        <v>302</v>
      </c>
      <c r="C20" s="9">
        <v>3890958904</v>
      </c>
      <c r="E20" s="9">
        <v>0</v>
      </c>
      <c r="G20" s="9">
        <v>3890958904</v>
      </c>
      <c r="I20" s="9">
        <v>3890958904</v>
      </c>
      <c r="K20" s="9">
        <v>0</v>
      </c>
      <c r="M20" s="9">
        <v>3890958904</v>
      </c>
    </row>
    <row r="21" spans="1:13" ht="21.75" customHeight="1">
      <c r="A21" s="15" t="s">
        <v>31</v>
      </c>
      <c r="C21" s="16">
        <f>SUM(C8:C20)</f>
        <v>2958008313552</v>
      </c>
      <c r="E21" s="16">
        <f>SUM(E8:E20)</f>
        <v>13564739</v>
      </c>
      <c r="G21" s="16">
        <f>SUM(G8:G20)</f>
        <v>2957994748813</v>
      </c>
      <c r="I21" s="16">
        <f>SUM(I8:I20)</f>
        <v>18903752046065</v>
      </c>
      <c r="K21" s="16">
        <f>SUM(K8:K20)</f>
        <v>6671826677</v>
      </c>
      <c r="M21" s="16">
        <f>SUM(M8:M20)</f>
        <v>18897080219388</v>
      </c>
    </row>
  </sheetData>
  <autoFilter ref="A7:M21" xr:uid="{00000000-0001-0000-1100-000000000000}"/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9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Q44"/>
  <sheetViews>
    <sheetView rightToLeft="1" topLeftCell="A6" zoomScaleNormal="100" zoomScaleSheetLayoutView="85" workbookViewId="0">
      <selection activeCell="G26" sqref="G26"/>
    </sheetView>
  </sheetViews>
  <sheetFormatPr defaultRowHeight="12.75"/>
  <cols>
    <col min="1" max="1" width="28" customWidth="1"/>
    <col min="2" max="2" width="1.28515625" customWidth="1"/>
    <col min="3" max="3" width="11.28515625" bestFit="1" customWidth="1"/>
    <col min="4" max="4" width="1.28515625" customWidth="1"/>
    <col min="5" max="5" width="20" bestFit="1" customWidth="1"/>
    <col min="6" max="6" width="1.28515625" customWidth="1"/>
    <col min="7" max="7" width="18.85546875" bestFit="1" customWidth="1"/>
    <col min="8" max="8" width="1.28515625" customWidth="1"/>
    <col min="9" max="9" width="21.85546875" bestFit="1" customWidth="1"/>
    <col min="10" max="10" width="1.28515625" customWidth="1"/>
    <col min="11" max="11" width="12.5703125" bestFit="1" customWidth="1"/>
    <col min="12" max="12" width="1.28515625" customWidth="1"/>
    <col min="13" max="13" width="20" bestFit="1" customWidth="1"/>
    <col min="14" max="14" width="1.28515625" customWidth="1"/>
    <col min="15" max="15" width="20" bestFit="1" customWidth="1"/>
    <col min="16" max="16" width="1.28515625" customWidth="1"/>
    <col min="17" max="17" width="19" customWidth="1"/>
    <col min="18" max="18" width="0.28515625" customWidth="1"/>
  </cols>
  <sheetData>
    <row r="1" spans="1:17" ht="29.1" customHeight="1">
      <c r="A1" s="93" t="s">
        <v>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</row>
    <row r="2" spans="1:17" ht="21.75" customHeight="1">
      <c r="A2" s="93" t="s">
        <v>201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</row>
    <row r="3" spans="1:17" ht="21.75" customHeight="1">
      <c r="A3" s="93" t="s">
        <v>2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</row>
    <row r="4" spans="1:17" ht="14.45" customHeight="1"/>
    <row r="5" spans="1:17" ht="24.75" customHeight="1">
      <c r="A5" s="94" t="s">
        <v>283</v>
      </c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</row>
    <row r="6" spans="1:17" ht="14.45" customHeight="1">
      <c r="A6" s="95" t="s">
        <v>203</v>
      </c>
      <c r="C6" s="95" t="s">
        <v>214</v>
      </c>
      <c r="D6" s="95"/>
      <c r="E6" s="95"/>
      <c r="F6" s="95"/>
      <c r="G6" s="95"/>
      <c r="H6" s="95"/>
      <c r="I6" s="95"/>
      <c r="K6" s="95" t="s">
        <v>215</v>
      </c>
      <c r="L6" s="95"/>
      <c r="M6" s="95"/>
      <c r="N6" s="95"/>
      <c r="O6" s="95"/>
      <c r="P6" s="95"/>
      <c r="Q6" s="95"/>
    </row>
    <row r="7" spans="1:17" ht="39" customHeight="1">
      <c r="A7" s="95"/>
      <c r="C7" s="18" t="s">
        <v>11</v>
      </c>
      <c r="D7" s="3"/>
      <c r="E7" s="18" t="s">
        <v>284</v>
      </c>
      <c r="F7" s="3"/>
      <c r="G7" s="18" t="s">
        <v>285</v>
      </c>
      <c r="H7" s="3"/>
      <c r="I7" s="18" t="s">
        <v>286</v>
      </c>
      <c r="K7" s="18" t="s">
        <v>11</v>
      </c>
      <c r="L7" s="3"/>
      <c r="M7" s="18" t="s">
        <v>284</v>
      </c>
      <c r="N7" s="3"/>
      <c r="O7" s="42" t="s">
        <v>285</v>
      </c>
      <c r="P7" s="3"/>
      <c r="Q7" s="18" t="s">
        <v>286</v>
      </c>
    </row>
    <row r="8" spans="1:17" ht="21.75" customHeight="1">
      <c r="A8" s="5" t="s">
        <v>28</v>
      </c>
      <c r="C8" s="6">
        <v>507811</v>
      </c>
      <c r="E8" s="6">
        <v>10999823145</v>
      </c>
      <c r="G8" s="6">
        <v>10742052194</v>
      </c>
      <c r="I8" s="6">
        <v>257770951</v>
      </c>
      <c r="K8" s="6">
        <v>507811</v>
      </c>
      <c r="M8" s="6">
        <v>10999823145</v>
      </c>
      <c r="O8" s="9">
        <f>M8-Q8</f>
        <v>10742052194</v>
      </c>
      <c r="Q8" s="6">
        <v>257770951</v>
      </c>
    </row>
    <row r="9" spans="1:17" ht="21.75" customHeight="1">
      <c r="A9" s="8" t="s">
        <v>30</v>
      </c>
      <c r="C9" s="9">
        <v>9193985</v>
      </c>
      <c r="E9" s="9">
        <v>95910099273</v>
      </c>
      <c r="G9" s="9">
        <v>108462920461</v>
      </c>
      <c r="I9" s="9">
        <v>-12552821188</v>
      </c>
      <c r="K9" s="9">
        <v>9193985</v>
      </c>
      <c r="M9" s="9">
        <v>95910099273</v>
      </c>
      <c r="O9" s="9">
        <f t="shared" ref="O9:O42" si="0">M9-Q9</f>
        <v>108462920461</v>
      </c>
      <c r="Q9" s="9">
        <v>-12552821188</v>
      </c>
    </row>
    <row r="10" spans="1:17" ht="21.75" customHeight="1">
      <c r="A10" s="8" t="s">
        <v>63</v>
      </c>
      <c r="C10" s="9">
        <v>1900000</v>
      </c>
      <c r="E10" s="9">
        <v>68489111900</v>
      </c>
      <c r="G10" s="9">
        <v>31905348530</v>
      </c>
      <c r="I10" s="9">
        <v>36583763370</v>
      </c>
      <c r="K10" s="9">
        <v>1900000</v>
      </c>
      <c r="M10" s="9">
        <v>68489111900</v>
      </c>
      <c r="O10" s="9">
        <f t="shared" si="0"/>
        <v>31905348530</v>
      </c>
      <c r="Q10" s="9">
        <v>36583763370</v>
      </c>
    </row>
    <row r="11" spans="1:17" ht="21.75" customHeight="1">
      <c r="A11" s="8" t="s">
        <v>220</v>
      </c>
      <c r="C11" s="9">
        <v>0</v>
      </c>
      <c r="E11" s="9">
        <v>0</v>
      </c>
      <c r="G11" s="9">
        <v>0</v>
      </c>
      <c r="I11" s="9">
        <v>0</v>
      </c>
      <c r="K11" s="9">
        <v>21041043</v>
      </c>
      <c r="M11" s="9">
        <v>78061911811</v>
      </c>
      <c r="O11" s="9">
        <f t="shared" si="0"/>
        <v>68123504230</v>
      </c>
      <c r="Q11" s="9">
        <v>9938407581</v>
      </c>
    </row>
    <row r="12" spans="1:17" ht="21.75" customHeight="1">
      <c r="A12" s="8" t="s">
        <v>221</v>
      </c>
      <c r="C12" s="9">
        <v>0</v>
      </c>
      <c r="E12" s="9">
        <v>0</v>
      </c>
      <c r="G12" s="9">
        <v>0</v>
      </c>
      <c r="I12" s="9">
        <v>0</v>
      </c>
      <c r="K12" s="9">
        <v>10000000</v>
      </c>
      <c r="M12" s="9">
        <v>136437125679</v>
      </c>
      <c r="O12" s="9">
        <f t="shared" si="0"/>
        <v>90776076715</v>
      </c>
      <c r="Q12" s="9">
        <v>45661048964</v>
      </c>
    </row>
    <row r="13" spans="1:17" ht="21.75" customHeight="1">
      <c r="A13" s="8" t="s">
        <v>58</v>
      </c>
      <c r="C13" s="9">
        <v>0</v>
      </c>
      <c r="E13" s="9">
        <v>0</v>
      </c>
      <c r="G13" s="9">
        <v>0</v>
      </c>
      <c r="I13" s="9">
        <v>0</v>
      </c>
      <c r="K13" s="9">
        <v>182999756</v>
      </c>
      <c r="M13" s="9">
        <v>13202568405433</v>
      </c>
      <c r="O13" s="9">
        <f t="shared" si="0"/>
        <v>12514513740552</v>
      </c>
      <c r="Q13" s="9">
        <v>688054664881</v>
      </c>
    </row>
    <row r="14" spans="1:17" ht="21.75" customHeight="1">
      <c r="A14" s="8" t="s">
        <v>232</v>
      </c>
      <c r="C14" s="9">
        <v>0</v>
      </c>
      <c r="E14" s="9">
        <v>0</v>
      </c>
      <c r="G14" s="9">
        <v>0</v>
      </c>
      <c r="I14" s="9">
        <v>0</v>
      </c>
      <c r="K14" s="9">
        <v>3240389</v>
      </c>
      <c r="M14" s="9">
        <v>203891581406</v>
      </c>
      <c r="O14" s="9">
        <f t="shared" si="0"/>
        <v>178057188935</v>
      </c>
      <c r="Q14" s="9">
        <v>25834392471</v>
      </c>
    </row>
    <row r="15" spans="1:17" ht="21.75" customHeight="1">
      <c r="A15" s="8" t="s">
        <v>222</v>
      </c>
      <c r="C15" s="9">
        <v>0</v>
      </c>
      <c r="E15" s="9">
        <v>0</v>
      </c>
      <c r="G15" s="9">
        <v>0</v>
      </c>
      <c r="I15" s="9">
        <v>0</v>
      </c>
      <c r="K15" s="9">
        <v>3933785</v>
      </c>
      <c r="M15" s="9">
        <v>57809011404</v>
      </c>
      <c r="O15" s="9">
        <f t="shared" si="0"/>
        <v>27386091923</v>
      </c>
      <c r="Q15" s="9">
        <v>30422919481</v>
      </c>
    </row>
    <row r="16" spans="1:17" ht="21.75" customHeight="1">
      <c r="A16" s="8" t="s">
        <v>233</v>
      </c>
      <c r="C16" s="9">
        <v>0</v>
      </c>
      <c r="E16" s="9">
        <v>0</v>
      </c>
      <c r="G16" s="9">
        <v>0</v>
      </c>
      <c r="I16" s="9">
        <v>0</v>
      </c>
      <c r="K16" s="9">
        <v>5000000</v>
      </c>
      <c r="M16" s="9">
        <v>54934000271</v>
      </c>
      <c r="O16" s="9">
        <f t="shared" si="0"/>
        <v>50133200000</v>
      </c>
      <c r="Q16" s="9">
        <v>4800800271</v>
      </c>
    </row>
    <row r="17" spans="1:17" ht="21.75" customHeight="1">
      <c r="A17" s="8" t="s">
        <v>21</v>
      </c>
      <c r="C17" s="9">
        <v>0</v>
      </c>
      <c r="E17" s="9">
        <v>0</v>
      </c>
      <c r="G17" s="9">
        <v>0</v>
      </c>
      <c r="I17" s="9">
        <v>0</v>
      </c>
      <c r="K17" s="9">
        <v>1</v>
      </c>
      <c r="M17" s="9">
        <v>1</v>
      </c>
      <c r="O17" s="9">
        <f t="shared" si="0"/>
        <v>3068</v>
      </c>
      <c r="Q17" s="9">
        <v>-3067</v>
      </c>
    </row>
    <row r="18" spans="1:17" ht="21.75" customHeight="1">
      <c r="A18" s="8" t="s">
        <v>223</v>
      </c>
      <c r="C18" s="9">
        <v>0</v>
      </c>
      <c r="E18" s="9">
        <v>0</v>
      </c>
      <c r="G18" s="9">
        <v>0</v>
      </c>
      <c r="I18" s="9">
        <v>0</v>
      </c>
      <c r="K18" s="9">
        <v>1707960</v>
      </c>
      <c r="M18" s="9">
        <v>20404880176</v>
      </c>
      <c r="O18" s="9">
        <f t="shared" si="0"/>
        <v>18794413406</v>
      </c>
      <c r="Q18" s="9">
        <v>1610466770</v>
      </c>
    </row>
    <row r="19" spans="1:17" ht="21.75" customHeight="1">
      <c r="A19" s="8" t="s">
        <v>224</v>
      </c>
      <c r="C19" s="9">
        <v>0</v>
      </c>
      <c r="E19" s="9">
        <v>0</v>
      </c>
      <c r="G19" s="9">
        <v>0</v>
      </c>
      <c r="I19" s="9">
        <v>0</v>
      </c>
      <c r="K19" s="9">
        <v>213760</v>
      </c>
      <c r="M19" s="9">
        <v>2765883690</v>
      </c>
      <c r="O19" s="9">
        <f t="shared" si="0"/>
        <v>1749613770</v>
      </c>
      <c r="Q19" s="9">
        <v>1016269920</v>
      </c>
    </row>
    <row r="20" spans="1:17" ht="21.75" customHeight="1">
      <c r="A20" s="8" t="s">
        <v>18</v>
      </c>
      <c r="C20" s="9">
        <v>0</v>
      </c>
      <c r="E20" s="9">
        <v>0</v>
      </c>
      <c r="G20" s="9">
        <v>0</v>
      </c>
      <c r="I20" s="9">
        <v>0</v>
      </c>
      <c r="K20" s="9">
        <v>1</v>
      </c>
      <c r="M20" s="9">
        <v>1</v>
      </c>
      <c r="O20" s="9">
        <f t="shared" si="0"/>
        <v>867</v>
      </c>
      <c r="Q20" s="9">
        <v>-866</v>
      </c>
    </row>
    <row r="21" spans="1:17" ht="21.75" customHeight="1">
      <c r="A21" s="8" t="s">
        <v>48</v>
      </c>
      <c r="C21" s="9">
        <v>0</v>
      </c>
      <c r="E21" s="9">
        <v>0</v>
      </c>
      <c r="G21" s="9">
        <v>0</v>
      </c>
      <c r="I21" s="9">
        <v>0</v>
      </c>
      <c r="K21" s="9">
        <v>1000000</v>
      </c>
      <c r="M21" s="9">
        <v>24714071980</v>
      </c>
      <c r="O21" s="9">
        <f t="shared" si="0"/>
        <v>24243563104</v>
      </c>
      <c r="Q21" s="9">
        <v>470508876</v>
      </c>
    </row>
    <row r="22" spans="1:17" ht="21.75" customHeight="1">
      <c r="A22" s="8" t="s">
        <v>225</v>
      </c>
      <c r="C22" s="9">
        <v>0</v>
      </c>
      <c r="E22" s="9">
        <v>0</v>
      </c>
      <c r="G22" s="9">
        <v>0</v>
      </c>
      <c r="I22" s="9">
        <v>0</v>
      </c>
      <c r="K22" s="9">
        <v>6000000</v>
      </c>
      <c r="M22" s="9">
        <v>97663156865</v>
      </c>
      <c r="O22" s="9">
        <f t="shared" si="0"/>
        <v>92162037600</v>
      </c>
      <c r="Q22" s="9">
        <v>5501119265</v>
      </c>
    </row>
    <row r="23" spans="1:17" ht="21.75" customHeight="1">
      <c r="A23" s="8" t="s">
        <v>67</v>
      </c>
      <c r="C23" s="9">
        <v>0</v>
      </c>
      <c r="E23" s="9">
        <v>0</v>
      </c>
      <c r="G23" s="9">
        <v>0</v>
      </c>
      <c r="I23" s="9">
        <v>0</v>
      </c>
      <c r="K23" s="9">
        <v>3000000</v>
      </c>
      <c r="M23" s="9">
        <v>51038559187</v>
      </c>
      <c r="O23" s="9">
        <f t="shared" si="0"/>
        <v>28138133100</v>
      </c>
      <c r="Q23" s="9">
        <v>22900426087</v>
      </c>
    </row>
    <row r="24" spans="1:17" ht="21.75" customHeight="1">
      <c r="A24" s="8" t="s">
        <v>226</v>
      </c>
      <c r="C24" s="9">
        <v>0</v>
      </c>
      <c r="E24" s="9">
        <v>0</v>
      </c>
      <c r="G24" s="9">
        <v>0</v>
      </c>
      <c r="I24" s="9">
        <v>0</v>
      </c>
      <c r="K24" s="9">
        <v>2</v>
      </c>
      <c r="M24" s="9">
        <v>2</v>
      </c>
      <c r="O24" s="9">
        <f t="shared" si="0"/>
        <v>617739563057</v>
      </c>
      <c r="Q24" s="9">
        <v>-617739563055</v>
      </c>
    </row>
    <row r="25" spans="1:17" ht="21.75" customHeight="1">
      <c r="A25" s="8" t="s">
        <v>234</v>
      </c>
      <c r="C25" s="9">
        <v>0</v>
      </c>
      <c r="E25" s="9">
        <v>0</v>
      </c>
      <c r="G25" s="9">
        <v>0</v>
      </c>
      <c r="I25" s="9">
        <v>0</v>
      </c>
      <c r="K25" s="9">
        <v>2000000</v>
      </c>
      <c r="M25" s="9">
        <v>27801470919</v>
      </c>
      <c r="O25" s="9">
        <f t="shared" si="0"/>
        <v>20024000000</v>
      </c>
      <c r="Q25" s="9">
        <v>7777470919</v>
      </c>
    </row>
    <row r="26" spans="1:17" ht="21.75" customHeight="1">
      <c r="A26" s="8" t="s">
        <v>42</v>
      </c>
      <c r="C26" s="9">
        <v>0</v>
      </c>
      <c r="E26" s="9">
        <v>0</v>
      </c>
      <c r="G26" s="9">
        <v>0</v>
      </c>
      <c r="I26" s="9">
        <v>0</v>
      </c>
      <c r="K26" s="9">
        <v>4088328</v>
      </c>
      <c r="M26" s="9">
        <v>154173172365</v>
      </c>
      <c r="O26" s="9">
        <f t="shared" si="0"/>
        <v>107602037455</v>
      </c>
      <c r="Q26" s="9">
        <v>46571134910</v>
      </c>
    </row>
    <row r="27" spans="1:17" ht="21.75" customHeight="1">
      <c r="A27" s="8" t="s">
        <v>235</v>
      </c>
      <c r="C27" s="9">
        <v>0</v>
      </c>
      <c r="E27" s="9">
        <v>0</v>
      </c>
      <c r="G27" s="9">
        <v>0</v>
      </c>
      <c r="I27" s="9">
        <v>0</v>
      </c>
      <c r="K27" s="9">
        <v>2000000</v>
      </c>
      <c r="M27" s="9">
        <v>20682235245</v>
      </c>
      <c r="O27" s="9">
        <f t="shared" si="0"/>
        <v>20044900000</v>
      </c>
      <c r="Q27" s="9">
        <v>637335245</v>
      </c>
    </row>
    <row r="28" spans="1:17" ht="21.75" customHeight="1">
      <c r="A28" s="8" t="s">
        <v>227</v>
      </c>
      <c r="C28" s="9">
        <v>0</v>
      </c>
      <c r="E28" s="9">
        <v>0</v>
      </c>
      <c r="G28" s="9">
        <v>0</v>
      </c>
      <c r="I28" s="9">
        <v>0</v>
      </c>
      <c r="K28" s="9">
        <v>46400000</v>
      </c>
      <c r="M28" s="9">
        <v>146521790693</v>
      </c>
      <c r="O28" s="9">
        <f t="shared" si="0"/>
        <v>134164429792</v>
      </c>
      <c r="Q28" s="9">
        <v>12357360901</v>
      </c>
    </row>
    <row r="29" spans="1:17" ht="21.75" customHeight="1">
      <c r="A29" s="8" t="s">
        <v>228</v>
      </c>
      <c r="C29" s="9">
        <v>0</v>
      </c>
      <c r="E29" s="9">
        <v>0</v>
      </c>
      <c r="G29" s="9">
        <v>0</v>
      </c>
      <c r="I29" s="9">
        <v>0</v>
      </c>
      <c r="K29" s="9">
        <v>1400000</v>
      </c>
      <c r="M29" s="9">
        <v>105943082329</v>
      </c>
      <c r="O29" s="9">
        <f t="shared" si="0"/>
        <v>71491948360</v>
      </c>
      <c r="Q29" s="9">
        <v>34451133969</v>
      </c>
    </row>
    <row r="30" spans="1:17" ht="21.75" customHeight="1">
      <c r="A30" s="8" t="s">
        <v>236</v>
      </c>
      <c r="C30" s="9">
        <v>0</v>
      </c>
      <c r="E30" s="9">
        <v>0</v>
      </c>
      <c r="G30" s="9">
        <v>0</v>
      </c>
      <c r="I30" s="9">
        <v>0</v>
      </c>
      <c r="K30" s="9">
        <v>2000000</v>
      </c>
      <c r="M30" s="9">
        <v>24145803289</v>
      </c>
      <c r="O30" s="9">
        <f t="shared" si="0"/>
        <v>19845400000</v>
      </c>
      <c r="Q30" s="9">
        <v>4300403289</v>
      </c>
    </row>
    <row r="31" spans="1:17" ht="21.75" customHeight="1">
      <c r="A31" s="8" t="s">
        <v>229</v>
      </c>
      <c r="C31" s="9">
        <v>0</v>
      </c>
      <c r="E31" s="9">
        <v>0</v>
      </c>
      <c r="G31" s="9">
        <v>0</v>
      </c>
      <c r="I31" s="9">
        <v>0</v>
      </c>
      <c r="K31" s="9">
        <v>24427181</v>
      </c>
      <c r="M31" s="9">
        <v>38717080301</v>
      </c>
      <c r="O31" s="9">
        <f t="shared" si="0"/>
        <v>29279937540</v>
      </c>
      <c r="Q31" s="9">
        <v>9437142761</v>
      </c>
    </row>
    <row r="32" spans="1:17" ht="21.75" customHeight="1">
      <c r="A32" s="8" t="s">
        <v>237</v>
      </c>
      <c r="C32" s="9">
        <v>0</v>
      </c>
      <c r="E32" s="9">
        <v>0</v>
      </c>
      <c r="G32" s="9">
        <v>0</v>
      </c>
      <c r="I32" s="9">
        <v>0</v>
      </c>
      <c r="K32" s="9">
        <v>1000000</v>
      </c>
      <c r="M32" s="9">
        <v>15026290320</v>
      </c>
      <c r="O32" s="9">
        <f t="shared" si="0"/>
        <v>12475945760</v>
      </c>
      <c r="Q32" s="9">
        <v>2550344560</v>
      </c>
    </row>
    <row r="33" spans="1:17" ht="21.75" customHeight="1">
      <c r="A33" s="8" t="s">
        <v>97</v>
      </c>
      <c r="C33" s="9">
        <v>1800000</v>
      </c>
      <c r="E33" s="9">
        <v>1799940000000</v>
      </c>
      <c r="G33" s="9">
        <v>1755984000000</v>
      </c>
      <c r="I33" s="9">
        <v>43956000000</v>
      </c>
      <c r="K33" s="9">
        <v>1800000</v>
      </c>
      <c r="M33" s="9">
        <v>1799940000000</v>
      </c>
      <c r="O33" s="9">
        <f t="shared" si="0"/>
        <v>1755984000000</v>
      </c>
      <c r="Q33" s="9">
        <v>43956000000</v>
      </c>
    </row>
    <row r="34" spans="1:17" ht="21.75" customHeight="1">
      <c r="A34" s="8" t="s">
        <v>158</v>
      </c>
      <c r="C34" s="9">
        <v>1100000</v>
      </c>
      <c r="E34" s="9">
        <v>1099893125000</v>
      </c>
      <c r="G34" s="9">
        <v>1073134645125</v>
      </c>
      <c r="I34" s="9">
        <v>26758479875</v>
      </c>
      <c r="K34" s="9">
        <v>1100000</v>
      </c>
      <c r="M34" s="9">
        <v>1099893125000</v>
      </c>
      <c r="O34" s="9">
        <f t="shared" si="0"/>
        <v>1073134645125</v>
      </c>
      <c r="Q34" s="9">
        <v>26758479875</v>
      </c>
    </row>
    <row r="35" spans="1:17" ht="21.75" customHeight="1">
      <c r="A35" s="8" t="s">
        <v>94</v>
      </c>
      <c r="C35" s="9">
        <v>7100000</v>
      </c>
      <c r="E35" s="9">
        <v>7099940000000</v>
      </c>
      <c r="G35" s="9">
        <v>6926607870750</v>
      </c>
      <c r="I35" s="9">
        <v>173332129250</v>
      </c>
      <c r="K35" s="9">
        <v>7100000</v>
      </c>
      <c r="M35" s="9">
        <v>7099940000000</v>
      </c>
      <c r="O35" s="9">
        <f t="shared" si="0"/>
        <v>6926607870750</v>
      </c>
      <c r="Q35" s="9">
        <v>173332129250</v>
      </c>
    </row>
    <row r="36" spans="1:17" ht="21.75" customHeight="1">
      <c r="A36" s="8" t="s">
        <v>242</v>
      </c>
      <c r="C36" s="9">
        <v>0</v>
      </c>
      <c r="E36" s="9">
        <v>0</v>
      </c>
      <c r="G36" s="9">
        <v>0</v>
      </c>
      <c r="I36" s="9">
        <v>0</v>
      </c>
      <c r="K36" s="9">
        <v>5000000</v>
      </c>
      <c r="M36" s="9">
        <v>4153139323320</v>
      </c>
      <c r="O36" s="9">
        <f t="shared" si="0"/>
        <v>4099050000000</v>
      </c>
      <c r="Q36" s="9">
        <v>54089323320</v>
      </c>
    </row>
    <row r="37" spans="1:17" ht="21.75" customHeight="1">
      <c r="A37" s="8" t="s">
        <v>150</v>
      </c>
      <c r="C37" s="9">
        <v>0</v>
      </c>
      <c r="E37" s="9">
        <v>0</v>
      </c>
      <c r="G37" s="9">
        <v>0</v>
      </c>
      <c r="I37" s="9">
        <v>0</v>
      </c>
      <c r="K37" s="9">
        <v>3800000</v>
      </c>
      <c r="M37" s="9">
        <v>3036720000000</v>
      </c>
      <c r="O37" s="9">
        <f t="shared" si="0"/>
        <v>2887152832546</v>
      </c>
      <c r="Q37" s="9">
        <v>149567167454</v>
      </c>
    </row>
    <row r="38" spans="1:17" ht="21.75" customHeight="1">
      <c r="A38" s="8" t="s">
        <v>152</v>
      </c>
      <c r="C38" s="9">
        <v>0</v>
      </c>
      <c r="E38" s="9">
        <v>0</v>
      </c>
      <c r="G38" s="9">
        <v>0</v>
      </c>
      <c r="I38" s="9">
        <v>0</v>
      </c>
      <c r="K38" s="9">
        <v>9485000</v>
      </c>
      <c r="M38" s="9">
        <v>7482116825942</v>
      </c>
      <c r="O38" s="9">
        <f t="shared" si="0"/>
        <v>6581833221691</v>
      </c>
      <c r="Q38" s="9">
        <v>900283604251</v>
      </c>
    </row>
    <row r="39" spans="1:17" ht="21.75" customHeight="1">
      <c r="A39" s="8" t="s">
        <v>134</v>
      </c>
      <c r="C39" s="9">
        <v>0</v>
      </c>
      <c r="E39" s="9">
        <v>0</v>
      </c>
      <c r="G39" s="9">
        <v>0</v>
      </c>
      <c r="I39" s="9">
        <v>0</v>
      </c>
      <c r="K39" s="9">
        <v>15000000</v>
      </c>
      <c r="M39" s="9">
        <v>11941440000000</v>
      </c>
      <c r="O39" s="9">
        <f t="shared" si="0"/>
        <v>11587491627297</v>
      </c>
      <c r="Q39" s="9">
        <v>353948372703</v>
      </c>
    </row>
    <row r="40" spans="1:17" ht="21.75" customHeight="1">
      <c r="A40" s="8" t="s">
        <v>243</v>
      </c>
      <c r="C40" s="9">
        <v>0</v>
      </c>
      <c r="E40" s="9">
        <v>0</v>
      </c>
      <c r="G40" s="9">
        <v>0</v>
      </c>
      <c r="I40" s="9">
        <v>0</v>
      </c>
      <c r="K40" s="9">
        <v>90000</v>
      </c>
      <c r="M40" s="9">
        <v>90000000000</v>
      </c>
      <c r="O40" s="9">
        <f t="shared" si="0"/>
        <v>82449143887</v>
      </c>
      <c r="Q40" s="9">
        <v>7550856113</v>
      </c>
    </row>
    <row r="41" spans="1:17" ht="21.75" customHeight="1">
      <c r="A41" s="8" t="s">
        <v>244</v>
      </c>
      <c r="C41" s="9">
        <v>0</v>
      </c>
      <c r="E41" s="9">
        <v>0</v>
      </c>
      <c r="G41" s="9">
        <v>0</v>
      </c>
      <c r="I41" s="9">
        <v>0</v>
      </c>
      <c r="K41" s="9">
        <v>90000</v>
      </c>
      <c r="M41" s="9">
        <v>90000000000</v>
      </c>
      <c r="O41" s="9">
        <f t="shared" si="0"/>
        <v>84895812787</v>
      </c>
      <c r="Q41" s="9">
        <v>5104187213</v>
      </c>
    </row>
    <row r="42" spans="1:17" ht="21.75" customHeight="1">
      <c r="A42" s="11" t="s">
        <v>245</v>
      </c>
      <c r="C42" s="13">
        <v>0</v>
      </c>
      <c r="E42" s="13">
        <v>0</v>
      </c>
      <c r="G42" s="13">
        <v>0</v>
      </c>
      <c r="I42" s="13">
        <v>0</v>
      </c>
      <c r="K42" s="13">
        <v>90000</v>
      </c>
      <c r="M42" s="13">
        <v>90000000000</v>
      </c>
      <c r="O42" s="34">
        <f t="shared" si="0"/>
        <v>80083430943</v>
      </c>
      <c r="Q42" s="13">
        <v>9916569057</v>
      </c>
    </row>
    <row r="43" spans="1:17" ht="21.75" customHeight="1" thickBot="1">
      <c r="A43" s="15" t="s">
        <v>31</v>
      </c>
      <c r="C43" s="16">
        <f>SUM(C8:C42)</f>
        <v>21601796</v>
      </c>
      <c r="E43" s="16">
        <f>SUM(E8:E42)</f>
        <v>10175172159318</v>
      </c>
      <c r="G43" s="16">
        <f>SUM(G8:G42)</f>
        <v>9906836837060</v>
      </c>
      <c r="I43" s="16">
        <f>SUM(I8:I42)</f>
        <v>268335322258</v>
      </c>
      <c r="K43" s="16">
        <f>SUM(K8:K42)</f>
        <v>376609002</v>
      </c>
      <c r="M43" s="16">
        <f>SUM(M8:M42)</f>
        <v>51521887821947</v>
      </c>
      <c r="O43" s="16">
        <f>SUM(O8:O42)</f>
        <v>49436538635445</v>
      </c>
      <c r="Q43" s="16">
        <f>SUM(Q8:Q42)</f>
        <v>2085349186502</v>
      </c>
    </row>
    <row r="44" spans="1:17" ht="13.5" thickTop="1"/>
  </sheetData>
  <mergeCells count="7">
    <mergeCell ref="A1:Q1"/>
    <mergeCell ref="A2:Q2"/>
    <mergeCell ref="A3:Q3"/>
    <mergeCell ref="A5:Q5"/>
    <mergeCell ref="A6:A7"/>
    <mergeCell ref="C6:I6"/>
    <mergeCell ref="K6:Q6"/>
  </mergeCells>
  <pageMargins left="0.39" right="0.39" top="0.39" bottom="0.39" header="0" footer="0"/>
  <pageSetup paperSize="9" scale="78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Q84"/>
  <sheetViews>
    <sheetView rightToLeft="1" zoomScaleNormal="100" zoomScaleSheetLayoutView="100" workbookViewId="0">
      <selection activeCell="G84" sqref="G84"/>
    </sheetView>
  </sheetViews>
  <sheetFormatPr defaultRowHeight="12.75"/>
  <cols>
    <col min="1" max="1" width="30.140625" bestFit="1" customWidth="1"/>
    <col min="2" max="2" width="1.28515625" customWidth="1"/>
    <col min="3" max="3" width="13.5703125" bestFit="1" customWidth="1"/>
    <col min="4" max="4" width="1.28515625" customWidth="1"/>
    <col min="5" max="5" width="19.7109375" bestFit="1" customWidth="1"/>
    <col min="6" max="6" width="1.28515625" customWidth="1"/>
    <col min="7" max="7" width="20" bestFit="1" customWidth="1"/>
    <col min="8" max="8" width="1.28515625" customWidth="1"/>
    <col min="9" max="9" width="26.28515625" bestFit="1" customWidth="1"/>
    <col min="10" max="10" width="1.28515625" customWidth="1"/>
    <col min="11" max="11" width="13.5703125" bestFit="1" customWidth="1"/>
    <col min="12" max="12" width="1.28515625" customWidth="1"/>
    <col min="13" max="13" width="19.7109375" bestFit="1" customWidth="1"/>
    <col min="14" max="14" width="1.28515625" customWidth="1"/>
    <col min="15" max="15" width="20.140625" bestFit="1" customWidth="1"/>
    <col min="16" max="16" width="1.28515625" customWidth="1"/>
    <col min="17" max="17" width="26.28515625" bestFit="1" customWidth="1"/>
    <col min="18" max="18" width="0.28515625" customWidth="1"/>
  </cols>
  <sheetData>
    <row r="1" spans="1:17" ht="29.1" customHeight="1">
      <c r="A1" s="93" t="s">
        <v>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</row>
    <row r="2" spans="1:17" ht="21.75" customHeight="1">
      <c r="A2" s="93" t="s">
        <v>201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</row>
    <row r="3" spans="1:17" ht="21.75" customHeight="1">
      <c r="A3" s="93" t="s">
        <v>2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</row>
    <row r="4" spans="1:17" ht="14.45" customHeight="1"/>
    <row r="5" spans="1:17" ht="24" customHeight="1">
      <c r="A5" s="94" t="s">
        <v>287</v>
      </c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</row>
    <row r="6" spans="1:17" ht="14.45" customHeight="1">
      <c r="A6" s="95" t="s">
        <v>203</v>
      </c>
      <c r="C6" s="95" t="s">
        <v>214</v>
      </c>
      <c r="D6" s="95"/>
      <c r="E6" s="95"/>
      <c r="F6" s="95"/>
      <c r="G6" s="95"/>
      <c r="H6" s="95"/>
      <c r="I6" s="95"/>
      <c r="K6" s="95" t="s">
        <v>215</v>
      </c>
      <c r="L6" s="95"/>
      <c r="M6" s="95"/>
      <c r="N6" s="95"/>
      <c r="O6" s="95"/>
      <c r="P6" s="95"/>
      <c r="Q6" s="95"/>
    </row>
    <row r="7" spans="1:17" ht="29.1" customHeight="1">
      <c r="A7" s="95"/>
      <c r="C7" s="18" t="s">
        <v>11</v>
      </c>
      <c r="D7" s="3"/>
      <c r="E7" s="18" t="s">
        <v>13</v>
      </c>
      <c r="F7" s="3"/>
      <c r="G7" s="42" t="s">
        <v>285</v>
      </c>
      <c r="H7" s="3"/>
      <c r="I7" s="18" t="s">
        <v>288</v>
      </c>
      <c r="K7" s="18" t="s">
        <v>11</v>
      </c>
      <c r="L7" s="3"/>
      <c r="M7" s="18" t="s">
        <v>13</v>
      </c>
      <c r="N7" s="3"/>
      <c r="O7" s="18" t="s">
        <v>285</v>
      </c>
      <c r="P7" s="3"/>
      <c r="Q7" s="18" t="s">
        <v>288</v>
      </c>
    </row>
    <row r="8" spans="1:17" ht="21.75" customHeight="1">
      <c r="A8" s="5" t="s">
        <v>22</v>
      </c>
      <c r="C8" s="6">
        <v>15500000</v>
      </c>
      <c r="E8" s="6">
        <v>322830083150</v>
      </c>
      <c r="G8" s="9">
        <f>E8-I8</f>
        <v>202095630900</v>
      </c>
      <c r="I8" s="6">
        <v>120734452250</v>
      </c>
      <c r="K8" s="6">
        <v>15500000</v>
      </c>
      <c r="M8" s="6">
        <v>322830083150</v>
      </c>
      <c r="O8" s="9">
        <f>M8-Q8</f>
        <v>122426272600</v>
      </c>
      <c r="Q8" s="6">
        <v>200403810550</v>
      </c>
    </row>
    <row r="9" spans="1:17" ht="21.75" customHeight="1">
      <c r="A9" s="8" t="s">
        <v>30</v>
      </c>
      <c r="C9" s="9">
        <v>35806015</v>
      </c>
      <c r="E9" s="9">
        <v>360977022561</v>
      </c>
      <c r="G9" s="9">
        <f t="shared" ref="G9:G72" si="0">E9-I9</f>
        <v>422409320538</v>
      </c>
      <c r="I9" s="9">
        <v>-61432297977</v>
      </c>
      <c r="K9" s="9">
        <v>35806015</v>
      </c>
      <c r="M9" s="9">
        <v>360977022561</v>
      </c>
      <c r="O9" s="9">
        <f t="shared" ref="O9:O72" si="1">M9-Q9</f>
        <v>422409320538</v>
      </c>
      <c r="Q9" s="9">
        <v>-61432297977</v>
      </c>
    </row>
    <row r="10" spans="1:17" ht="21.75" customHeight="1">
      <c r="A10" s="8" t="s">
        <v>23</v>
      </c>
      <c r="C10" s="9">
        <v>300000</v>
      </c>
      <c r="E10" s="9">
        <v>66740080200</v>
      </c>
      <c r="G10" s="9">
        <f t="shared" si="0"/>
        <v>47896872900</v>
      </c>
      <c r="I10" s="9">
        <v>18843207300</v>
      </c>
      <c r="K10" s="9">
        <v>300000</v>
      </c>
      <c r="M10" s="9">
        <v>66740080200</v>
      </c>
      <c r="O10" s="9">
        <f t="shared" si="1"/>
        <v>37799533380</v>
      </c>
      <c r="Q10" s="9">
        <v>28940546820</v>
      </c>
    </row>
    <row r="11" spans="1:17" ht="21.75" customHeight="1">
      <c r="A11" s="8" t="s">
        <v>18</v>
      </c>
      <c r="C11" s="9">
        <v>257097005</v>
      </c>
      <c r="E11" s="9">
        <v>384450235243</v>
      </c>
      <c r="G11" s="9">
        <f t="shared" si="0"/>
        <v>371239364606</v>
      </c>
      <c r="I11" s="9">
        <v>13210870637</v>
      </c>
      <c r="K11" s="9">
        <v>257097005</v>
      </c>
      <c r="M11" s="9">
        <v>384450235243</v>
      </c>
      <c r="O11" s="9">
        <f t="shared" si="1"/>
        <v>331309521970</v>
      </c>
      <c r="Q11" s="9">
        <v>53140713273</v>
      </c>
    </row>
    <row r="12" spans="1:17" ht="21.75" customHeight="1">
      <c r="A12" s="8" t="s">
        <v>17</v>
      </c>
      <c r="C12" s="9">
        <v>107463221</v>
      </c>
      <c r="E12" s="9">
        <v>103007024271</v>
      </c>
      <c r="G12" s="9">
        <f t="shared" si="0"/>
        <v>92343771241</v>
      </c>
      <c r="I12" s="9">
        <v>10663253030</v>
      </c>
      <c r="K12" s="9">
        <v>107463221</v>
      </c>
      <c r="M12" s="9">
        <v>103007024271</v>
      </c>
      <c r="O12" s="9">
        <f t="shared" si="1"/>
        <v>40087708000</v>
      </c>
      <c r="Q12" s="9">
        <v>62919316271</v>
      </c>
    </row>
    <row r="13" spans="1:17" ht="21.75" customHeight="1">
      <c r="A13" s="8" t="s">
        <v>20</v>
      </c>
      <c r="C13" s="9">
        <v>20200000</v>
      </c>
      <c r="E13" s="9">
        <v>306069650580</v>
      </c>
      <c r="G13" s="9">
        <f t="shared" si="0"/>
        <v>294444215261</v>
      </c>
      <c r="I13" s="9">
        <v>11625435319</v>
      </c>
      <c r="K13" s="9">
        <v>20200000</v>
      </c>
      <c r="M13" s="9">
        <v>306069650580</v>
      </c>
      <c r="O13" s="9">
        <f t="shared" si="1"/>
        <v>139104346760</v>
      </c>
      <c r="Q13" s="9">
        <v>166965303820</v>
      </c>
    </row>
    <row r="14" spans="1:17" ht="21.75" customHeight="1">
      <c r="A14" s="8" t="s">
        <v>26</v>
      </c>
      <c r="C14" s="9">
        <v>17734738</v>
      </c>
      <c r="E14" s="9">
        <v>99426713885</v>
      </c>
      <c r="G14" s="9">
        <f t="shared" si="0"/>
        <v>79893324077</v>
      </c>
      <c r="I14" s="9">
        <v>19533389808</v>
      </c>
      <c r="K14" s="9">
        <v>17734738</v>
      </c>
      <c r="M14" s="9">
        <v>99426713885</v>
      </c>
      <c r="O14" s="9">
        <f t="shared" si="1"/>
        <v>70082989764</v>
      </c>
      <c r="Q14" s="9">
        <v>29343724121</v>
      </c>
    </row>
    <row r="15" spans="1:17" ht="21.75" customHeight="1">
      <c r="A15" s="8" t="s">
        <v>24</v>
      </c>
      <c r="C15" s="9">
        <v>43750000</v>
      </c>
      <c r="E15" s="9">
        <v>693720763750</v>
      </c>
      <c r="G15" s="9">
        <f t="shared" si="0"/>
        <v>540042947500</v>
      </c>
      <c r="I15" s="9">
        <v>153677816250</v>
      </c>
      <c r="K15" s="9">
        <v>43750000</v>
      </c>
      <c r="M15" s="9">
        <v>693720763750</v>
      </c>
      <c r="O15" s="9">
        <f t="shared" si="1"/>
        <v>449543836058</v>
      </c>
      <c r="Q15" s="9">
        <v>244176927692</v>
      </c>
    </row>
    <row r="16" spans="1:17" ht="21.75" customHeight="1">
      <c r="A16" s="8" t="s">
        <v>70</v>
      </c>
      <c r="C16" s="9">
        <v>15185000</v>
      </c>
      <c r="E16" s="9">
        <v>712811005225</v>
      </c>
      <c r="G16" s="9">
        <f t="shared" si="0"/>
        <v>567021838311</v>
      </c>
      <c r="I16" s="9">
        <v>145789166914</v>
      </c>
      <c r="K16" s="9">
        <v>15185000</v>
      </c>
      <c r="M16" s="9">
        <v>712811005225</v>
      </c>
      <c r="O16" s="9">
        <f t="shared" si="1"/>
        <v>300865329495</v>
      </c>
      <c r="Q16" s="9">
        <v>411945675730</v>
      </c>
    </row>
    <row r="17" spans="1:17" ht="21.75" customHeight="1">
      <c r="A17" s="8" t="s">
        <v>47</v>
      </c>
      <c r="C17" s="9">
        <v>400700</v>
      </c>
      <c r="E17" s="9">
        <v>264936737058</v>
      </c>
      <c r="G17" s="9">
        <f t="shared" si="0"/>
        <v>233870358150</v>
      </c>
      <c r="I17" s="9">
        <v>31066378908</v>
      </c>
      <c r="K17" s="9">
        <v>400700</v>
      </c>
      <c r="M17" s="9">
        <v>264936737058</v>
      </c>
      <c r="O17" s="9">
        <f t="shared" si="1"/>
        <v>122071931608</v>
      </c>
      <c r="Q17" s="9">
        <v>142864805450</v>
      </c>
    </row>
    <row r="18" spans="1:17" ht="21.75" customHeight="1">
      <c r="A18" s="8" t="s">
        <v>21</v>
      </c>
      <c r="C18" s="9">
        <v>76000000</v>
      </c>
      <c r="E18" s="9">
        <v>506018009200</v>
      </c>
      <c r="G18" s="9">
        <f t="shared" si="0"/>
        <v>480377752401</v>
      </c>
      <c r="I18" s="9">
        <v>25640256799</v>
      </c>
      <c r="K18" s="9">
        <v>76000000</v>
      </c>
      <c r="M18" s="9">
        <v>506018009200</v>
      </c>
      <c r="O18" s="9">
        <f t="shared" si="1"/>
        <v>274359205707</v>
      </c>
      <c r="Q18" s="9">
        <v>231658803493</v>
      </c>
    </row>
    <row r="19" spans="1:17" ht="21.75" customHeight="1">
      <c r="A19" s="8" t="s">
        <v>51</v>
      </c>
      <c r="C19" s="9">
        <v>10423020</v>
      </c>
      <c r="E19" s="9">
        <v>590395497443</v>
      </c>
      <c r="G19" s="9">
        <f t="shared" si="0"/>
        <v>553117822739</v>
      </c>
      <c r="I19" s="9">
        <v>37277674704</v>
      </c>
      <c r="K19" s="9">
        <v>10423020</v>
      </c>
      <c r="M19" s="9">
        <v>590395497443</v>
      </c>
      <c r="O19" s="9">
        <f t="shared" si="1"/>
        <v>526726776535</v>
      </c>
      <c r="Q19" s="9">
        <v>63668720908</v>
      </c>
    </row>
    <row r="20" spans="1:17" ht="21.75" customHeight="1">
      <c r="A20" s="8" t="s">
        <v>25</v>
      </c>
      <c r="C20" s="9">
        <v>100000000</v>
      </c>
      <c r="E20" s="9">
        <v>294208055000</v>
      </c>
      <c r="G20" s="9">
        <f t="shared" si="0"/>
        <v>235763352001</v>
      </c>
      <c r="I20" s="9">
        <v>58444702999</v>
      </c>
      <c r="K20" s="9">
        <v>100000000</v>
      </c>
      <c r="M20" s="9">
        <v>294208055000</v>
      </c>
      <c r="O20" s="9">
        <f t="shared" si="1"/>
        <v>169346571492</v>
      </c>
      <c r="Q20" s="9">
        <v>124861483508</v>
      </c>
    </row>
    <row r="21" spans="1:17" ht="21.75" customHeight="1">
      <c r="A21" s="8" t="s">
        <v>71</v>
      </c>
      <c r="C21" s="9">
        <v>130571</v>
      </c>
      <c r="E21" s="9">
        <v>365585090045</v>
      </c>
      <c r="G21" s="9">
        <f t="shared" si="0"/>
        <v>315973965740</v>
      </c>
      <c r="I21" s="9">
        <v>49611124305</v>
      </c>
      <c r="K21" s="9">
        <v>130571</v>
      </c>
      <c r="M21" s="9">
        <v>365585090045</v>
      </c>
      <c r="O21" s="9">
        <f t="shared" si="1"/>
        <v>162439313399</v>
      </c>
      <c r="Q21" s="9">
        <v>203145776646</v>
      </c>
    </row>
    <row r="22" spans="1:17" ht="21.75" customHeight="1">
      <c r="A22" s="8" t="s">
        <v>19</v>
      </c>
      <c r="C22" s="9">
        <v>21379311</v>
      </c>
      <c r="E22" s="9">
        <v>267721297445</v>
      </c>
      <c r="G22" s="9">
        <f t="shared" si="0"/>
        <v>230172430846</v>
      </c>
      <c r="I22" s="9">
        <v>37548866599</v>
      </c>
      <c r="K22" s="9">
        <v>21379311</v>
      </c>
      <c r="M22" s="9">
        <v>267721297445</v>
      </c>
      <c r="O22" s="9">
        <f t="shared" si="1"/>
        <v>89800435000</v>
      </c>
      <c r="Q22" s="9">
        <v>177920862445</v>
      </c>
    </row>
    <row r="23" spans="1:17" ht="21.75" customHeight="1">
      <c r="A23" s="8" t="s">
        <v>68</v>
      </c>
      <c r="C23" s="9">
        <v>9100000</v>
      </c>
      <c r="E23" s="9">
        <v>929146400000</v>
      </c>
      <c r="G23" s="9">
        <f t="shared" si="0"/>
        <v>733123300000</v>
      </c>
      <c r="I23" s="9">
        <v>196023100000</v>
      </c>
      <c r="K23" s="9">
        <v>9100000</v>
      </c>
      <c r="M23" s="9">
        <v>929146400000</v>
      </c>
      <c r="O23" s="9">
        <f t="shared" si="1"/>
        <v>325470600000</v>
      </c>
      <c r="Q23" s="9">
        <v>603675800000</v>
      </c>
    </row>
    <row r="24" spans="1:17" ht="21.75" customHeight="1">
      <c r="A24" s="8" t="s">
        <v>57</v>
      </c>
      <c r="C24" s="9">
        <v>7882000</v>
      </c>
      <c r="E24" s="9">
        <v>1998822567156</v>
      </c>
      <c r="G24" s="9">
        <f t="shared" si="0"/>
        <v>1791318115664</v>
      </c>
      <c r="I24" s="9">
        <v>207504451492</v>
      </c>
      <c r="K24" s="9">
        <v>7882000</v>
      </c>
      <c r="M24" s="9">
        <v>1998822567156</v>
      </c>
      <c r="O24" s="9">
        <f t="shared" si="1"/>
        <v>1501744533110</v>
      </c>
      <c r="Q24" s="9">
        <v>497078034046</v>
      </c>
    </row>
    <row r="25" spans="1:17" ht="21.75" customHeight="1">
      <c r="A25" s="8" t="s">
        <v>42</v>
      </c>
      <c r="C25" s="9">
        <v>21375024</v>
      </c>
      <c r="E25" s="9">
        <v>1326468581866</v>
      </c>
      <c r="G25" s="9">
        <f t="shared" si="0"/>
        <v>1180464624442</v>
      </c>
      <c r="I25" s="9">
        <v>146003957424</v>
      </c>
      <c r="K25" s="9">
        <v>21375024</v>
      </c>
      <c r="M25" s="9">
        <v>1326468581866</v>
      </c>
      <c r="O25" s="9">
        <f t="shared" si="1"/>
        <v>755539455149</v>
      </c>
      <c r="Q25" s="9">
        <v>570929126717</v>
      </c>
    </row>
    <row r="26" spans="1:17" ht="21.75" customHeight="1">
      <c r="A26" s="8" t="s">
        <v>49</v>
      </c>
      <c r="C26" s="9">
        <v>1500000</v>
      </c>
      <c r="E26" s="9">
        <v>67644060000</v>
      </c>
      <c r="G26" s="9">
        <f t="shared" si="0"/>
        <v>59263380000</v>
      </c>
      <c r="I26" s="9">
        <v>8380680000</v>
      </c>
      <c r="K26" s="9">
        <v>1500000</v>
      </c>
      <c r="M26" s="9">
        <v>67644060000</v>
      </c>
      <c r="O26" s="9">
        <f t="shared" si="1"/>
        <v>51941347125</v>
      </c>
      <c r="Q26" s="9">
        <v>15702712875</v>
      </c>
    </row>
    <row r="27" spans="1:17" ht="21.75" customHeight="1">
      <c r="A27" s="8" t="s">
        <v>63</v>
      </c>
      <c r="C27" s="9">
        <v>2884000</v>
      </c>
      <c r="E27" s="9">
        <v>105682805197</v>
      </c>
      <c r="G27" s="9">
        <f t="shared" si="0"/>
        <v>120763727113</v>
      </c>
      <c r="I27" s="9">
        <v>-15080921916</v>
      </c>
      <c r="K27" s="9">
        <v>2884000</v>
      </c>
      <c r="M27" s="9">
        <v>105682805197</v>
      </c>
      <c r="O27" s="9">
        <f t="shared" si="1"/>
        <v>48428960610</v>
      </c>
      <c r="Q27" s="9">
        <v>57253844587</v>
      </c>
    </row>
    <row r="28" spans="1:17" ht="21.75" customHeight="1">
      <c r="A28" s="8" t="s">
        <v>58</v>
      </c>
      <c r="C28" s="9">
        <v>57761805</v>
      </c>
      <c r="E28" s="9">
        <v>5599748545329</v>
      </c>
      <c r="G28" s="9">
        <f t="shared" si="0"/>
        <v>5075496881121</v>
      </c>
      <c r="I28" s="9">
        <v>524251664208</v>
      </c>
      <c r="K28" s="9">
        <v>57761805</v>
      </c>
      <c r="M28" s="9">
        <v>5599748545329</v>
      </c>
      <c r="O28" s="9">
        <f t="shared" si="1"/>
        <v>4589303034303</v>
      </c>
      <c r="Q28" s="9">
        <v>1010445511026</v>
      </c>
    </row>
    <row r="29" spans="1:17" ht="21.75" customHeight="1">
      <c r="A29" s="8" t="s">
        <v>238</v>
      </c>
      <c r="C29" s="9">
        <v>10000</v>
      </c>
      <c r="E29" s="9">
        <v>43344130000</v>
      </c>
      <c r="G29" s="9">
        <f t="shared" si="0"/>
        <v>36973640000</v>
      </c>
      <c r="I29" s="9">
        <v>6370490000</v>
      </c>
      <c r="K29" s="9">
        <v>10000</v>
      </c>
      <c r="M29" s="9">
        <v>43344130000</v>
      </c>
      <c r="O29" s="9">
        <f t="shared" si="1"/>
        <v>17969110000</v>
      </c>
      <c r="Q29" s="9">
        <v>25375020000</v>
      </c>
    </row>
    <row r="30" spans="1:17" ht="21.75" customHeight="1">
      <c r="A30" s="8" t="s">
        <v>48</v>
      </c>
      <c r="C30" s="9">
        <v>35987700</v>
      </c>
      <c r="E30" s="9">
        <v>1206441495472</v>
      </c>
      <c r="G30" s="9">
        <f t="shared" si="0"/>
        <v>1044833413239</v>
      </c>
      <c r="I30" s="9">
        <v>161608082233</v>
      </c>
      <c r="K30" s="9">
        <v>35987700</v>
      </c>
      <c r="M30" s="9">
        <v>1206441495472</v>
      </c>
      <c r="O30" s="9">
        <f t="shared" si="1"/>
        <v>942191953991</v>
      </c>
      <c r="Q30" s="9">
        <v>264249541481</v>
      </c>
    </row>
    <row r="31" spans="1:17" ht="21.75" customHeight="1">
      <c r="A31" s="8" t="s">
        <v>27</v>
      </c>
      <c r="C31" s="9">
        <v>45000000</v>
      </c>
      <c r="E31" s="9">
        <v>375971103000</v>
      </c>
      <c r="G31" s="9">
        <f t="shared" si="0"/>
        <v>384928241289</v>
      </c>
      <c r="I31" s="9">
        <v>-8957138289</v>
      </c>
      <c r="K31" s="9">
        <v>45000000</v>
      </c>
      <c r="M31" s="9">
        <v>375971103000</v>
      </c>
      <c r="O31" s="9">
        <f t="shared" si="1"/>
        <v>384928241289</v>
      </c>
      <c r="Q31" s="9">
        <v>-8957138289</v>
      </c>
    </row>
    <row r="32" spans="1:17" ht="21.75" customHeight="1">
      <c r="A32" s="8" t="s">
        <v>29</v>
      </c>
      <c r="C32" s="9">
        <v>5000000</v>
      </c>
      <c r="E32" s="9">
        <v>17067044000</v>
      </c>
      <c r="G32" s="9">
        <f t="shared" si="0"/>
        <v>16744488675</v>
      </c>
      <c r="I32" s="9">
        <v>322555325</v>
      </c>
      <c r="K32" s="9">
        <v>5000000</v>
      </c>
      <c r="M32" s="9">
        <v>17067044000</v>
      </c>
      <c r="O32" s="9">
        <f t="shared" si="1"/>
        <v>16744488675</v>
      </c>
      <c r="Q32" s="9">
        <v>322555325</v>
      </c>
    </row>
    <row r="33" spans="1:17" ht="21.75" customHeight="1">
      <c r="A33" s="8" t="s">
        <v>28</v>
      </c>
      <c r="C33" s="9">
        <v>10500000</v>
      </c>
      <c r="E33" s="9">
        <v>228693428250</v>
      </c>
      <c r="G33" s="9">
        <f t="shared" si="0"/>
        <v>222113242904</v>
      </c>
      <c r="I33" s="9">
        <v>6580185346</v>
      </c>
      <c r="K33" s="9">
        <v>10500000</v>
      </c>
      <c r="M33" s="9">
        <v>228693428250</v>
      </c>
      <c r="O33" s="9">
        <f t="shared" si="1"/>
        <v>222113242904</v>
      </c>
      <c r="Q33" s="9">
        <v>6580185346</v>
      </c>
    </row>
    <row r="34" spans="1:17" ht="21.75" customHeight="1">
      <c r="A34" s="8" t="s">
        <v>69</v>
      </c>
      <c r="C34" s="9">
        <v>71194</v>
      </c>
      <c r="E34" s="9">
        <v>540284004212</v>
      </c>
      <c r="G34" s="9">
        <f t="shared" si="0"/>
        <v>500392775714</v>
      </c>
      <c r="I34" s="9">
        <v>39891228498</v>
      </c>
      <c r="K34" s="9">
        <v>71194</v>
      </c>
      <c r="M34" s="9">
        <v>540284004212</v>
      </c>
      <c r="O34" s="9">
        <f t="shared" si="1"/>
        <v>272476017592</v>
      </c>
      <c r="Q34" s="9">
        <v>267807986620</v>
      </c>
    </row>
    <row r="35" spans="1:17" ht="21.75" customHeight="1">
      <c r="A35" s="8" t="s">
        <v>41</v>
      </c>
      <c r="C35" s="9">
        <v>6900000</v>
      </c>
      <c r="E35" s="9">
        <v>260991136560</v>
      </c>
      <c r="G35" s="9">
        <f t="shared" si="0"/>
        <v>220195782180</v>
      </c>
      <c r="I35" s="9">
        <v>40795354380</v>
      </c>
      <c r="K35" s="9">
        <v>6900000</v>
      </c>
      <c r="M35" s="9">
        <v>260991136560</v>
      </c>
      <c r="O35" s="9">
        <f t="shared" si="1"/>
        <v>79649384100</v>
      </c>
      <c r="Q35" s="9">
        <v>181341752460</v>
      </c>
    </row>
    <row r="36" spans="1:17" ht="21.75" customHeight="1">
      <c r="A36" s="8" t="s">
        <v>54</v>
      </c>
      <c r="C36" s="9">
        <v>1310000</v>
      </c>
      <c r="E36" s="9">
        <v>44241509950</v>
      </c>
      <c r="G36" s="9">
        <f t="shared" si="0"/>
        <v>41516442055</v>
      </c>
      <c r="I36" s="9">
        <v>2725067895</v>
      </c>
      <c r="K36" s="9">
        <v>1310000</v>
      </c>
      <c r="M36" s="9">
        <v>44241509950</v>
      </c>
      <c r="O36" s="9">
        <f t="shared" si="1"/>
        <v>22597805230</v>
      </c>
      <c r="Q36" s="9">
        <v>21643704720</v>
      </c>
    </row>
    <row r="37" spans="1:17" ht="21.75" customHeight="1">
      <c r="A37" s="8" t="s">
        <v>59</v>
      </c>
      <c r="C37" s="9">
        <v>45219000</v>
      </c>
      <c r="E37" s="9">
        <v>2390569539996</v>
      </c>
      <c r="G37" s="9">
        <f t="shared" si="0"/>
        <v>2154357964440</v>
      </c>
      <c r="I37" s="9">
        <v>236211575556</v>
      </c>
      <c r="K37" s="9">
        <v>45219000</v>
      </c>
      <c r="M37" s="9">
        <v>2390569539996</v>
      </c>
      <c r="O37" s="9">
        <f t="shared" si="1"/>
        <v>1902176846467</v>
      </c>
      <c r="Q37" s="9">
        <v>488392693529</v>
      </c>
    </row>
    <row r="38" spans="1:17" ht="21.75" customHeight="1">
      <c r="A38" s="8" t="s">
        <v>60</v>
      </c>
      <c r="C38" s="9">
        <v>32320000</v>
      </c>
      <c r="E38" s="9">
        <v>989941884800</v>
      </c>
      <c r="G38" s="9">
        <f t="shared" si="0"/>
        <v>951900763916</v>
      </c>
      <c r="I38" s="9">
        <v>38041120884</v>
      </c>
      <c r="K38" s="9">
        <v>32320000</v>
      </c>
      <c r="M38" s="9">
        <v>989941884800</v>
      </c>
      <c r="O38" s="9">
        <f t="shared" si="1"/>
        <v>818300740062</v>
      </c>
      <c r="Q38" s="9">
        <v>171641144738</v>
      </c>
    </row>
    <row r="39" spans="1:17" ht="21.75" customHeight="1">
      <c r="A39" s="8" t="s">
        <v>55</v>
      </c>
      <c r="C39" s="9">
        <v>6775714</v>
      </c>
      <c r="E39" s="9">
        <v>258696649398</v>
      </c>
      <c r="G39" s="9">
        <f t="shared" si="0"/>
        <v>213822907402</v>
      </c>
      <c r="I39" s="9">
        <v>44873741996</v>
      </c>
      <c r="K39" s="9">
        <v>6775714</v>
      </c>
      <c r="M39" s="9">
        <v>258696649398</v>
      </c>
      <c r="O39" s="9">
        <f t="shared" si="1"/>
        <v>150002195045</v>
      </c>
      <c r="Q39" s="9">
        <v>108694454353</v>
      </c>
    </row>
    <row r="40" spans="1:17" ht="21.75" customHeight="1">
      <c r="A40" s="8" t="s">
        <v>74</v>
      </c>
      <c r="C40" s="9">
        <v>5140000</v>
      </c>
      <c r="E40" s="9">
        <v>110301980602</v>
      </c>
      <c r="G40" s="9">
        <f t="shared" si="0"/>
        <v>100228348595</v>
      </c>
      <c r="I40" s="9">
        <v>10073632007</v>
      </c>
      <c r="K40" s="9">
        <v>5140000</v>
      </c>
      <c r="M40" s="9">
        <v>110301980602</v>
      </c>
      <c r="O40" s="9">
        <f t="shared" si="1"/>
        <v>100228348595</v>
      </c>
      <c r="Q40" s="9">
        <v>10073632007</v>
      </c>
    </row>
    <row r="41" spans="1:17" ht="21.75" customHeight="1">
      <c r="A41" s="8" t="s">
        <v>62</v>
      </c>
      <c r="C41" s="9">
        <v>18000000</v>
      </c>
      <c r="E41" s="9">
        <v>659098578600</v>
      </c>
      <c r="G41" s="9">
        <f t="shared" si="0"/>
        <v>491706468000</v>
      </c>
      <c r="I41" s="9">
        <v>167392110600</v>
      </c>
      <c r="K41" s="9">
        <v>18000000</v>
      </c>
      <c r="M41" s="9">
        <v>659098578600</v>
      </c>
      <c r="O41" s="9">
        <f t="shared" si="1"/>
        <v>494307234000</v>
      </c>
      <c r="Q41" s="9">
        <v>164791344600</v>
      </c>
    </row>
    <row r="42" spans="1:17" ht="21.75" customHeight="1">
      <c r="A42" s="8" t="s">
        <v>44</v>
      </c>
      <c r="C42" s="9">
        <v>6000000</v>
      </c>
      <c r="E42" s="9">
        <v>197376986400</v>
      </c>
      <c r="G42" s="9">
        <f t="shared" si="0"/>
        <v>175994280000</v>
      </c>
      <c r="I42" s="9">
        <v>21382706400</v>
      </c>
      <c r="K42" s="9">
        <v>6000000</v>
      </c>
      <c r="M42" s="9">
        <v>197376986400</v>
      </c>
      <c r="O42" s="9">
        <f t="shared" si="1"/>
        <v>178703910347</v>
      </c>
      <c r="Q42" s="9">
        <v>18673076053</v>
      </c>
    </row>
    <row r="43" spans="1:17" ht="21.75" customHeight="1">
      <c r="A43" s="8" t="s">
        <v>66</v>
      </c>
      <c r="C43" s="9">
        <v>10000000</v>
      </c>
      <c r="E43" s="9">
        <v>362155123000</v>
      </c>
      <c r="G43" s="9">
        <f t="shared" si="0"/>
        <v>301315377000</v>
      </c>
      <c r="I43" s="9">
        <v>60839746000</v>
      </c>
      <c r="K43" s="9">
        <v>10000000</v>
      </c>
      <c r="M43" s="9">
        <v>362155123000</v>
      </c>
      <c r="O43" s="9">
        <f t="shared" si="1"/>
        <v>162625100000</v>
      </c>
      <c r="Q43" s="9">
        <v>199530023000</v>
      </c>
    </row>
    <row r="44" spans="1:17" ht="21.75" customHeight="1">
      <c r="A44" s="8" t="s">
        <v>61</v>
      </c>
      <c r="C44" s="9">
        <v>5000000</v>
      </c>
      <c r="E44" s="9">
        <v>103271927000</v>
      </c>
      <c r="G44" s="9">
        <f t="shared" si="0"/>
        <v>94626856500</v>
      </c>
      <c r="I44" s="9">
        <v>8645070500</v>
      </c>
      <c r="K44" s="9">
        <v>5000000</v>
      </c>
      <c r="M44" s="9">
        <v>103271927000</v>
      </c>
      <c r="O44" s="9">
        <f t="shared" si="1"/>
        <v>48438335000</v>
      </c>
      <c r="Q44" s="9">
        <v>54833592000</v>
      </c>
    </row>
    <row r="45" spans="1:17" ht="21.75" customHeight="1">
      <c r="A45" s="8" t="s">
        <v>64</v>
      </c>
      <c r="C45" s="9">
        <v>5000000</v>
      </c>
      <c r="E45" s="9">
        <v>106704015000</v>
      </c>
      <c r="G45" s="9">
        <f t="shared" si="0"/>
        <v>89793000000</v>
      </c>
      <c r="I45" s="9">
        <v>16911015000</v>
      </c>
      <c r="K45" s="9">
        <v>5000000</v>
      </c>
      <c r="M45" s="9">
        <v>106704015000</v>
      </c>
      <c r="O45" s="9">
        <f t="shared" si="1"/>
        <v>46383073000</v>
      </c>
      <c r="Q45" s="9">
        <v>60320942000</v>
      </c>
    </row>
    <row r="46" spans="1:17" ht="21.75" customHeight="1">
      <c r="A46" s="8" t="s">
        <v>73</v>
      </c>
      <c r="C46" s="9">
        <v>9650000</v>
      </c>
      <c r="E46" s="9">
        <v>226243789695</v>
      </c>
      <c r="G46" s="9">
        <f t="shared" si="0"/>
        <v>219633515401</v>
      </c>
      <c r="I46" s="9">
        <v>6610274294</v>
      </c>
      <c r="K46" s="9">
        <v>9650000</v>
      </c>
      <c r="M46" s="9">
        <v>226243789695</v>
      </c>
      <c r="O46" s="9">
        <f t="shared" si="1"/>
        <v>219633515401</v>
      </c>
      <c r="Q46" s="9">
        <v>6610274294</v>
      </c>
    </row>
    <row r="47" spans="1:17" ht="21.75" customHeight="1">
      <c r="A47" s="8" t="s">
        <v>65</v>
      </c>
      <c r="C47" s="9">
        <v>5250000</v>
      </c>
      <c r="E47" s="9">
        <v>290430368156</v>
      </c>
      <c r="G47" s="9">
        <f t="shared" si="0"/>
        <v>257543939756</v>
      </c>
      <c r="I47" s="9">
        <v>32886428400</v>
      </c>
      <c r="K47" s="9">
        <v>5250000</v>
      </c>
      <c r="M47" s="9">
        <v>290430368156</v>
      </c>
      <c r="O47" s="9">
        <f t="shared" si="1"/>
        <v>212529592209</v>
      </c>
      <c r="Q47" s="9">
        <v>77900775947</v>
      </c>
    </row>
    <row r="48" spans="1:17" ht="21.75" customHeight="1">
      <c r="A48" s="8" t="s">
        <v>67</v>
      </c>
      <c r="C48" s="9">
        <v>2005862</v>
      </c>
      <c r="E48" s="9">
        <v>44325653411</v>
      </c>
      <c r="G48" s="9">
        <f t="shared" si="0"/>
        <v>37335292340</v>
      </c>
      <c r="I48" s="9">
        <v>6990361071</v>
      </c>
      <c r="K48" s="9">
        <v>2005862</v>
      </c>
      <c r="M48" s="9">
        <v>44325653411</v>
      </c>
      <c r="O48" s="9">
        <f t="shared" si="1"/>
        <v>36508223903</v>
      </c>
      <c r="Q48" s="9">
        <v>7817429508</v>
      </c>
    </row>
    <row r="49" spans="1:17" ht="21.75" customHeight="1">
      <c r="A49" s="8" t="s">
        <v>50</v>
      </c>
      <c r="C49" s="9">
        <v>5000000</v>
      </c>
      <c r="E49" s="9">
        <v>118801127500</v>
      </c>
      <c r="G49" s="9">
        <f t="shared" si="0"/>
        <v>98622645000</v>
      </c>
      <c r="I49" s="9">
        <v>20178482500</v>
      </c>
      <c r="K49" s="9">
        <v>5000000</v>
      </c>
      <c r="M49" s="9">
        <v>118801127500</v>
      </c>
      <c r="O49" s="9">
        <f t="shared" si="1"/>
        <v>49750310500</v>
      </c>
      <c r="Q49" s="9">
        <v>69050817000</v>
      </c>
    </row>
    <row r="50" spans="1:17" ht="21.75" customHeight="1">
      <c r="A50" s="8" t="s">
        <v>53</v>
      </c>
      <c r="C50" s="9">
        <v>18000000</v>
      </c>
      <c r="E50" s="9">
        <v>308708334000</v>
      </c>
      <c r="G50" s="9">
        <f t="shared" si="0"/>
        <v>290911361400</v>
      </c>
      <c r="I50" s="9">
        <v>17796972600</v>
      </c>
      <c r="K50" s="9">
        <v>18000000</v>
      </c>
      <c r="M50" s="9">
        <v>308708334000</v>
      </c>
      <c r="O50" s="9">
        <f t="shared" si="1"/>
        <v>200321470650</v>
      </c>
      <c r="Q50" s="9">
        <v>108386863350</v>
      </c>
    </row>
    <row r="51" spans="1:17" ht="21.75" customHeight="1">
      <c r="A51" s="8" t="s">
        <v>46</v>
      </c>
      <c r="C51" s="9">
        <v>5000000</v>
      </c>
      <c r="E51" s="9">
        <v>48667806000</v>
      </c>
      <c r="G51" s="9">
        <f t="shared" si="0"/>
        <v>47989370000</v>
      </c>
      <c r="I51" s="9">
        <v>678436000</v>
      </c>
      <c r="K51" s="9">
        <v>5000000</v>
      </c>
      <c r="M51" s="9">
        <v>48667806000</v>
      </c>
      <c r="O51" s="9">
        <f t="shared" si="1"/>
        <v>50112249999</v>
      </c>
      <c r="Q51" s="9">
        <v>-1444443999</v>
      </c>
    </row>
    <row r="52" spans="1:17" ht="21.75" customHeight="1">
      <c r="A52" s="8" t="s">
        <v>56</v>
      </c>
      <c r="C52" s="9">
        <v>5000000</v>
      </c>
      <c r="E52" s="9">
        <v>69265322500</v>
      </c>
      <c r="G52" s="9">
        <f t="shared" si="0"/>
        <v>50483620000</v>
      </c>
      <c r="I52" s="9">
        <v>18781702500</v>
      </c>
      <c r="K52" s="9">
        <v>5000000</v>
      </c>
      <c r="M52" s="9">
        <v>69265322500</v>
      </c>
      <c r="O52" s="9">
        <f t="shared" si="1"/>
        <v>50112250000</v>
      </c>
      <c r="Q52" s="9">
        <v>19153072500</v>
      </c>
    </row>
    <row r="53" spans="1:17" ht="21.75" customHeight="1">
      <c r="A53" s="8" t="s">
        <v>45</v>
      </c>
      <c r="C53" s="9">
        <v>5000000</v>
      </c>
      <c r="E53" s="9">
        <v>51281780000</v>
      </c>
      <c r="G53" s="9">
        <f t="shared" si="0"/>
        <v>50683160000</v>
      </c>
      <c r="I53" s="9">
        <v>598620000</v>
      </c>
      <c r="K53" s="9">
        <v>5000000</v>
      </c>
      <c r="M53" s="9">
        <v>51281780000</v>
      </c>
      <c r="O53" s="9">
        <f t="shared" si="1"/>
        <v>50112250000</v>
      </c>
      <c r="Q53" s="9">
        <v>1169530000</v>
      </c>
    </row>
    <row r="54" spans="1:17" ht="21.75" customHeight="1">
      <c r="A54" s="8" t="s">
        <v>43</v>
      </c>
      <c r="C54" s="9">
        <v>10000000</v>
      </c>
      <c r="E54" s="9">
        <v>102962640000</v>
      </c>
      <c r="G54" s="9">
        <f t="shared" si="0"/>
        <v>99770000000</v>
      </c>
      <c r="I54" s="9">
        <v>3192640000</v>
      </c>
      <c r="K54" s="9">
        <v>10000000</v>
      </c>
      <c r="M54" s="9">
        <v>102962640000</v>
      </c>
      <c r="O54" s="9">
        <f t="shared" si="1"/>
        <v>100224500000</v>
      </c>
      <c r="Q54" s="9">
        <v>2738140000</v>
      </c>
    </row>
    <row r="55" spans="1:17" ht="21.75" customHeight="1">
      <c r="A55" s="8" t="s">
        <v>52</v>
      </c>
      <c r="C55" s="9">
        <v>5000000</v>
      </c>
      <c r="E55" s="9">
        <v>62805215000</v>
      </c>
      <c r="G55" s="9">
        <f t="shared" si="0"/>
        <v>49885000000</v>
      </c>
      <c r="I55" s="9">
        <v>12920215000</v>
      </c>
      <c r="K55" s="9">
        <v>5000000</v>
      </c>
      <c r="M55" s="9">
        <v>62805215000</v>
      </c>
      <c r="O55" s="9">
        <f t="shared" si="1"/>
        <v>50112250000</v>
      </c>
      <c r="Q55" s="9">
        <v>12692965000</v>
      </c>
    </row>
    <row r="56" spans="1:17" ht="21.75" customHeight="1">
      <c r="A56" s="8" t="s">
        <v>106</v>
      </c>
      <c r="C56" s="9">
        <v>225000</v>
      </c>
      <c r="E56" s="9">
        <v>191370885468</v>
      </c>
      <c r="G56" s="9">
        <f t="shared" si="0"/>
        <v>171248158154</v>
      </c>
      <c r="I56" s="9">
        <v>20122727314</v>
      </c>
      <c r="K56" s="9">
        <v>225000</v>
      </c>
      <c r="M56" s="9">
        <v>191370885468</v>
      </c>
      <c r="O56" s="9">
        <f t="shared" si="1"/>
        <v>181451532051</v>
      </c>
      <c r="Q56" s="9">
        <v>9919353417</v>
      </c>
    </row>
    <row r="57" spans="1:17" ht="21.75" customHeight="1">
      <c r="A57" s="8" t="s">
        <v>100</v>
      </c>
      <c r="C57" s="9">
        <v>50614</v>
      </c>
      <c r="E57" s="9">
        <v>46033695560</v>
      </c>
      <c r="G57" s="9">
        <f t="shared" si="0"/>
        <v>40212911809</v>
      </c>
      <c r="I57" s="9">
        <v>5820783751</v>
      </c>
      <c r="K57" s="9">
        <v>50614</v>
      </c>
      <c r="M57" s="9">
        <v>46033695560</v>
      </c>
      <c r="O57" s="9">
        <f t="shared" si="1"/>
        <v>37681867937</v>
      </c>
      <c r="Q57" s="9">
        <v>8351827623</v>
      </c>
    </row>
    <row r="58" spans="1:17" ht="21.75" customHeight="1">
      <c r="A58" s="8" t="s">
        <v>168</v>
      </c>
      <c r="C58" s="9">
        <v>10235074</v>
      </c>
      <c r="E58" s="9">
        <v>8834981137422</v>
      </c>
      <c r="G58" s="9">
        <f t="shared" si="0"/>
        <v>9618735530790</v>
      </c>
      <c r="I58" s="9">
        <v>-783754393368</v>
      </c>
      <c r="K58" s="9">
        <v>10235074</v>
      </c>
      <c r="M58" s="9">
        <v>8834981137422</v>
      </c>
      <c r="O58" s="9">
        <f t="shared" si="1"/>
        <v>9618735530790</v>
      </c>
      <c r="Q58" s="9">
        <v>-783754393368</v>
      </c>
    </row>
    <row r="59" spans="1:17" ht="21.75" customHeight="1">
      <c r="A59" s="8" t="s">
        <v>103</v>
      </c>
      <c r="C59" s="9">
        <v>5000</v>
      </c>
      <c r="E59" s="9">
        <v>4746167867</v>
      </c>
      <c r="G59" s="9">
        <f t="shared" si="0"/>
        <v>4271551080</v>
      </c>
      <c r="I59" s="9">
        <v>474616787</v>
      </c>
      <c r="K59" s="9">
        <v>5000</v>
      </c>
      <c r="M59" s="9">
        <v>4746167867</v>
      </c>
      <c r="O59" s="9">
        <f t="shared" si="1"/>
        <v>4492555843</v>
      </c>
      <c r="Q59" s="9">
        <v>253612024</v>
      </c>
    </row>
    <row r="60" spans="1:17" ht="21.75" customHeight="1">
      <c r="A60" s="8" t="s">
        <v>109</v>
      </c>
      <c r="C60" s="9">
        <v>1579612</v>
      </c>
      <c r="E60" s="9">
        <v>1308145334520</v>
      </c>
      <c r="G60" s="9">
        <f t="shared" si="0"/>
        <v>1302603911188</v>
      </c>
      <c r="I60" s="9">
        <v>5541423332</v>
      </c>
      <c r="K60" s="9">
        <v>1579612</v>
      </c>
      <c r="M60" s="9">
        <v>1308145334520</v>
      </c>
      <c r="O60" s="9">
        <f t="shared" si="1"/>
        <v>1407142625528</v>
      </c>
      <c r="Q60" s="9">
        <v>-98997291008</v>
      </c>
    </row>
    <row r="61" spans="1:17" ht="21.75" customHeight="1">
      <c r="A61" s="8" t="s">
        <v>112</v>
      </c>
      <c r="C61" s="9">
        <v>347720</v>
      </c>
      <c r="E61" s="9">
        <v>301977615898</v>
      </c>
      <c r="G61" s="9">
        <f t="shared" si="0"/>
        <v>300470026736</v>
      </c>
      <c r="I61" s="9">
        <v>1507589162</v>
      </c>
      <c r="K61" s="9">
        <v>347720</v>
      </c>
      <c r="M61" s="9">
        <v>301977615898</v>
      </c>
      <c r="O61" s="9">
        <f t="shared" si="1"/>
        <v>318223572189</v>
      </c>
      <c r="Q61" s="9">
        <v>-16245956291</v>
      </c>
    </row>
    <row r="62" spans="1:17" ht="21.75" customHeight="1">
      <c r="A62" s="8" t="s">
        <v>88</v>
      </c>
      <c r="C62" s="9">
        <v>766100</v>
      </c>
      <c r="E62" s="9">
        <v>4042325513646</v>
      </c>
      <c r="G62" s="9">
        <f t="shared" si="0"/>
        <v>3983679628828</v>
      </c>
      <c r="I62" s="9">
        <v>58645884818</v>
      </c>
      <c r="K62" s="9">
        <v>766100</v>
      </c>
      <c r="M62" s="9">
        <v>4042325513646</v>
      </c>
      <c r="O62" s="9">
        <f t="shared" si="1"/>
        <v>3620075663004</v>
      </c>
      <c r="Q62" s="9">
        <v>422249850642</v>
      </c>
    </row>
    <row r="63" spans="1:17" ht="21.75" customHeight="1">
      <c r="A63" s="8" t="s">
        <v>161</v>
      </c>
      <c r="C63" s="9">
        <v>595000</v>
      </c>
      <c r="E63" s="9">
        <v>594676468750</v>
      </c>
      <c r="G63" s="9">
        <f t="shared" si="0"/>
        <v>594676468750</v>
      </c>
      <c r="I63" s="9">
        <v>0</v>
      </c>
      <c r="K63" s="9">
        <v>595000</v>
      </c>
      <c r="M63" s="9">
        <v>594676468750</v>
      </c>
      <c r="O63" s="9">
        <f t="shared" si="1"/>
        <v>594676468750</v>
      </c>
      <c r="Q63" s="9">
        <v>0</v>
      </c>
    </row>
    <row r="64" spans="1:17" ht="21.75" customHeight="1">
      <c r="A64" s="8" t="s">
        <v>115</v>
      </c>
      <c r="C64" s="9">
        <v>5000</v>
      </c>
      <c r="E64" s="9">
        <v>4158787429</v>
      </c>
      <c r="G64" s="9">
        <f t="shared" si="0"/>
        <v>3670318178</v>
      </c>
      <c r="I64" s="9">
        <v>488469251</v>
      </c>
      <c r="K64" s="9">
        <v>5000</v>
      </c>
      <c r="M64" s="9">
        <v>4158787429</v>
      </c>
      <c r="O64" s="9">
        <f t="shared" si="1"/>
        <v>3914870131</v>
      </c>
      <c r="Q64" s="9">
        <v>243917298</v>
      </c>
    </row>
    <row r="65" spans="1:17" ht="21.75" customHeight="1">
      <c r="A65" s="8" t="s">
        <v>91</v>
      </c>
      <c r="C65" s="9">
        <v>1000000</v>
      </c>
      <c r="E65" s="9">
        <v>999456250000</v>
      </c>
      <c r="G65" s="9">
        <f t="shared" si="0"/>
        <v>899510625000</v>
      </c>
      <c r="I65" s="9">
        <v>99945625000</v>
      </c>
      <c r="K65" s="9">
        <v>1000000</v>
      </c>
      <c r="M65" s="9">
        <v>999456250000</v>
      </c>
      <c r="O65" s="9">
        <f t="shared" si="1"/>
        <v>999456250000</v>
      </c>
      <c r="Q65" s="9">
        <v>0</v>
      </c>
    </row>
    <row r="66" spans="1:17" ht="21.75" customHeight="1">
      <c r="A66" s="8" t="s">
        <v>118</v>
      </c>
      <c r="C66" s="9">
        <v>583960</v>
      </c>
      <c r="E66" s="9">
        <v>453709066476</v>
      </c>
      <c r="G66" s="9">
        <f t="shared" si="0"/>
        <v>440498319128</v>
      </c>
      <c r="I66" s="9">
        <v>13210747348</v>
      </c>
      <c r="K66" s="9">
        <v>583960</v>
      </c>
      <c r="M66" s="9">
        <v>453709066476</v>
      </c>
      <c r="O66" s="9">
        <f t="shared" si="1"/>
        <v>468431447825</v>
      </c>
      <c r="Q66" s="9">
        <v>-14722381349</v>
      </c>
    </row>
    <row r="67" spans="1:17" ht="21.75" customHeight="1">
      <c r="A67" s="8" t="s">
        <v>124</v>
      </c>
      <c r="C67" s="9">
        <v>108332</v>
      </c>
      <c r="E67" s="9">
        <v>79059714308</v>
      </c>
      <c r="G67" s="9">
        <f t="shared" si="0"/>
        <v>76192859313</v>
      </c>
      <c r="I67" s="9">
        <v>2866854995</v>
      </c>
      <c r="K67" s="9">
        <v>108332</v>
      </c>
      <c r="M67" s="9">
        <v>79059714308</v>
      </c>
      <c r="O67" s="9">
        <f t="shared" si="1"/>
        <v>86371612923</v>
      </c>
      <c r="Q67" s="9">
        <v>-7311898615</v>
      </c>
    </row>
    <row r="68" spans="1:17" ht="21.75" customHeight="1">
      <c r="A68" s="8" t="s">
        <v>121</v>
      </c>
      <c r="C68" s="9">
        <v>123150</v>
      </c>
      <c r="E68" s="9">
        <v>98661516363</v>
      </c>
      <c r="G68" s="9">
        <f t="shared" si="0"/>
        <v>98661516363</v>
      </c>
      <c r="I68" s="9">
        <v>0</v>
      </c>
      <c r="K68" s="9">
        <v>123150</v>
      </c>
      <c r="M68" s="9">
        <v>98661516363</v>
      </c>
      <c r="O68" s="9">
        <f t="shared" si="1"/>
        <v>97752548134</v>
      </c>
      <c r="Q68" s="9">
        <v>908968229</v>
      </c>
    </row>
    <row r="69" spans="1:17" ht="21.75" customHeight="1">
      <c r="A69" s="8" t="s">
        <v>126</v>
      </c>
      <c r="C69" s="9">
        <v>357833</v>
      </c>
      <c r="E69" s="9">
        <v>259723821766</v>
      </c>
      <c r="G69" s="9">
        <f t="shared" si="0"/>
        <v>262826692769</v>
      </c>
      <c r="I69" s="9">
        <v>-3102871003</v>
      </c>
      <c r="K69" s="9">
        <v>357833</v>
      </c>
      <c r="M69" s="9">
        <v>259723821766</v>
      </c>
      <c r="O69" s="9">
        <f t="shared" si="1"/>
        <v>273307286910</v>
      </c>
      <c r="Q69" s="9">
        <v>-13583465144</v>
      </c>
    </row>
    <row r="70" spans="1:17" ht="21.75" customHeight="1">
      <c r="A70" s="8" t="s">
        <v>128</v>
      </c>
      <c r="C70" s="9">
        <v>862970</v>
      </c>
      <c r="E70" s="9">
        <v>645840569134</v>
      </c>
      <c r="G70" s="9">
        <f t="shared" si="0"/>
        <v>643511817082</v>
      </c>
      <c r="I70" s="9">
        <v>2328752052</v>
      </c>
      <c r="K70" s="9">
        <v>862970</v>
      </c>
      <c r="M70" s="9">
        <v>645840569134</v>
      </c>
      <c r="O70" s="9">
        <f t="shared" si="1"/>
        <v>693933611514</v>
      </c>
      <c r="Q70" s="9">
        <v>-48093042380</v>
      </c>
    </row>
    <row r="71" spans="1:17" ht="21.75" customHeight="1">
      <c r="A71" s="8" t="s">
        <v>134</v>
      </c>
      <c r="C71" s="9">
        <v>18502081</v>
      </c>
      <c r="E71" s="9">
        <v>13230874234883</v>
      </c>
      <c r="G71" s="9">
        <f t="shared" si="0"/>
        <v>14050940472734</v>
      </c>
      <c r="I71" s="9">
        <v>-820066237851</v>
      </c>
      <c r="K71" s="9">
        <v>18502081</v>
      </c>
      <c r="M71" s="9">
        <v>13230874234883</v>
      </c>
      <c r="O71" s="9">
        <f t="shared" si="1"/>
        <v>14634059189115</v>
      </c>
      <c r="Q71" s="9">
        <v>-1403184954232</v>
      </c>
    </row>
    <row r="72" spans="1:17" ht="21.75" customHeight="1">
      <c r="A72" s="8" t="s">
        <v>131</v>
      </c>
      <c r="C72" s="9">
        <v>1575465</v>
      </c>
      <c r="E72" s="9">
        <v>1211434374726</v>
      </c>
      <c r="G72" s="9">
        <f t="shared" si="0"/>
        <v>1211434374726</v>
      </c>
      <c r="I72" s="9">
        <v>0</v>
      </c>
      <c r="K72" s="9">
        <v>1575465</v>
      </c>
      <c r="M72" s="9">
        <v>1211434374726</v>
      </c>
      <c r="O72" s="9">
        <f t="shared" si="1"/>
        <v>1277794668644</v>
      </c>
      <c r="Q72" s="9">
        <v>-66360293918</v>
      </c>
    </row>
    <row r="73" spans="1:17" ht="21.75" customHeight="1">
      <c r="A73" s="8" t="s">
        <v>136</v>
      </c>
      <c r="C73" s="9">
        <v>14002556</v>
      </c>
      <c r="E73" s="9">
        <v>10434069039662</v>
      </c>
      <c r="G73" s="9">
        <f t="shared" ref="G73:G83" si="2">E73-I73</f>
        <v>11508920141093</v>
      </c>
      <c r="I73" s="9">
        <v>-1074851101431</v>
      </c>
      <c r="K73" s="9">
        <v>14002556</v>
      </c>
      <c r="M73" s="9">
        <v>10434069039662</v>
      </c>
      <c r="O73" s="9">
        <f t="shared" ref="O73:O83" si="3">M73-Q73</f>
        <v>11579008796740</v>
      </c>
      <c r="Q73" s="9">
        <v>-1144939757078</v>
      </c>
    </row>
    <row r="74" spans="1:17" ht="21.75" customHeight="1">
      <c r="A74" s="8" t="s">
        <v>139</v>
      </c>
      <c r="C74" s="9">
        <v>256590</v>
      </c>
      <c r="E74" s="9">
        <v>187377081321</v>
      </c>
      <c r="G74" s="9">
        <f t="shared" si="2"/>
        <v>188037184853</v>
      </c>
      <c r="I74" s="9">
        <v>-660103532</v>
      </c>
      <c r="K74" s="9">
        <v>256590</v>
      </c>
      <c r="M74" s="9">
        <v>187377081321</v>
      </c>
      <c r="O74" s="9">
        <f t="shared" si="3"/>
        <v>204544902198</v>
      </c>
      <c r="Q74" s="9">
        <v>-17167820877</v>
      </c>
    </row>
    <row r="75" spans="1:17" ht="21.75" customHeight="1">
      <c r="A75" s="8" t="s">
        <v>142</v>
      </c>
      <c r="C75" s="9">
        <v>2418000</v>
      </c>
      <c r="E75" s="9">
        <v>1743275878036</v>
      </c>
      <c r="G75" s="9">
        <f t="shared" si="2"/>
        <v>1673892845586</v>
      </c>
      <c r="I75" s="9">
        <v>69383032450</v>
      </c>
      <c r="K75" s="9">
        <v>2418000</v>
      </c>
      <c r="M75" s="9">
        <v>1743275878036</v>
      </c>
      <c r="O75" s="9">
        <f t="shared" si="3"/>
        <v>1968097561774</v>
      </c>
      <c r="Q75" s="9">
        <v>-224821683738</v>
      </c>
    </row>
    <row r="76" spans="1:17" ht="21.75" customHeight="1">
      <c r="A76" s="8" t="s">
        <v>150</v>
      </c>
      <c r="C76" s="9">
        <v>4078762</v>
      </c>
      <c r="E76" s="9">
        <v>2968645457045</v>
      </c>
      <c r="G76" s="9">
        <f t="shared" si="2"/>
        <v>3245606875196</v>
      </c>
      <c r="I76" s="9">
        <v>-276961418151</v>
      </c>
      <c r="K76" s="9">
        <v>4078762</v>
      </c>
      <c r="M76" s="9">
        <v>2968645457045</v>
      </c>
      <c r="O76" s="9">
        <f t="shared" si="3"/>
        <v>3257014973132</v>
      </c>
      <c r="Q76" s="9">
        <v>-288369516087</v>
      </c>
    </row>
    <row r="77" spans="1:17" ht="21.75" customHeight="1">
      <c r="A77" s="8" t="s">
        <v>145</v>
      </c>
      <c r="C77" s="9">
        <v>4783460</v>
      </c>
      <c r="E77" s="9">
        <v>3588555788345</v>
      </c>
      <c r="G77" s="9">
        <f t="shared" si="2"/>
        <v>3537008566676</v>
      </c>
      <c r="I77" s="9">
        <v>51547221669</v>
      </c>
      <c r="K77" s="9">
        <v>4783460</v>
      </c>
      <c r="M77" s="9">
        <v>3588555788345</v>
      </c>
      <c r="O77" s="9">
        <f t="shared" si="3"/>
        <v>3728830972076</v>
      </c>
      <c r="Q77" s="9">
        <v>-140275183731</v>
      </c>
    </row>
    <row r="78" spans="1:17" ht="21.75" customHeight="1">
      <c r="A78" s="8" t="s">
        <v>148</v>
      </c>
      <c r="C78" s="9">
        <v>2800627</v>
      </c>
      <c r="E78" s="9">
        <v>1992682250841</v>
      </c>
      <c r="G78" s="9">
        <f t="shared" si="2"/>
        <v>1969505668403</v>
      </c>
      <c r="I78" s="9">
        <v>23176582438</v>
      </c>
      <c r="K78" s="9">
        <v>2800627</v>
      </c>
      <c r="M78" s="9">
        <v>1992682250841</v>
      </c>
      <c r="O78" s="9">
        <f t="shared" si="3"/>
        <v>2123120504652</v>
      </c>
      <c r="Q78" s="9">
        <v>-130438253811</v>
      </c>
    </row>
    <row r="79" spans="1:17" ht="21.75" customHeight="1">
      <c r="A79" s="8" t="s">
        <v>152</v>
      </c>
      <c r="C79" s="9">
        <v>9489800</v>
      </c>
      <c r="E79" s="9">
        <v>6937302754400</v>
      </c>
      <c r="G79" s="9">
        <f t="shared" si="2"/>
        <v>6632608696930</v>
      </c>
      <c r="I79" s="9">
        <v>304694057470</v>
      </c>
      <c r="K79" s="9">
        <v>9489800</v>
      </c>
      <c r="M79" s="9">
        <v>6937302754400</v>
      </c>
      <c r="O79" s="9">
        <f t="shared" si="3"/>
        <v>7495756175429</v>
      </c>
      <c r="Q79" s="9">
        <v>-558453421029</v>
      </c>
    </row>
    <row r="80" spans="1:17" ht="21.75" customHeight="1">
      <c r="A80" s="8" t="s">
        <v>155</v>
      </c>
      <c r="C80" s="9">
        <v>302187</v>
      </c>
      <c r="E80" s="9">
        <v>216083640682</v>
      </c>
      <c r="G80" s="9">
        <f t="shared" si="2"/>
        <v>216083640682</v>
      </c>
      <c r="I80" s="9">
        <v>0</v>
      </c>
      <c r="K80" s="9">
        <v>302187</v>
      </c>
      <c r="M80" s="9">
        <v>216083640682</v>
      </c>
      <c r="O80" s="9">
        <f t="shared" si="3"/>
        <v>302022685817</v>
      </c>
      <c r="Q80" s="9">
        <v>-85939045135</v>
      </c>
    </row>
    <row r="81" spans="1:17" ht="21.75" customHeight="1">
      <c r="A81" s="8" t="s">
        <v>167</v>
      </c>
      <c r="C81" s="9">
        <v>7000000</v>
      </c>
      <c r="E81" s="9">
        <v>6996193750000</v>
      </c>
      <c r="G81" s="9">
        <f t="shared" si="2"/>
        <v>6996193750000</v>
      </c>
      <c r="I81" s="9">
        <v>0</v>
      </c>
      <c r="K81" s="9">
        <v>7000000</v>
      </c>
      <c r="M81" s="9">
        <v>6996193750000</v>
      </c>
      <c r="O81" s="9">
        <f t="shared" si="3"/>
        <v>6999999999999</v>
      </c>
      <c r="Q81" s="9">
        <v>-3806249999</v>
      </c>
    </row>
    <row r="82" spans="1:17" ht="21.75" customHeight="1">
      <c r="A82" s="8" t="s">
        <v>164</v>
      </c>
      <c r="C82" s="9">
        <v>8000000</v>
      </c>
      <c r="E82" s="9">
        <v>7879721070650</v>
      </c>
      <c r="G82" s="9">
        <f t="shared" si="2"/>
        <v>7995649999999</v>
      </c>
      <c r="I82" s="9">
        <v>-115928929349</v>
      </c>
      <c r="K82" s="9">
        <v>8000000</v>
      </c>
      <c r="M82" s="9">
        <v>7879721070650</v>
      </c>
      <c r="O82" s="9">
        <f t="shared" si="3"/>
        <v>7999999999999</v>
      </c>
      <c r="Q82" s="9">
        <v>-120278929349</v>
      </c>
    </row>
    <row r="83" spans="1:17" ht="21.75" customHeight="1">
      <c r="A83" s="11" t="s">
        <v>84</v>
      </c>
      <c r="C83" s="13">
        <v>2000000</v>
      </c>
      <c r="E83" s="13">
        <v>10230376494398</v>
      </c>
      <c r="G83" s="34">
        <f t="shared" si="2"/>
        <v>9699820527950</v>
      </c>
      <c r="I83" s="13">
        <v>530555966448</v>
      </c>
      <c r="K83" s="13">
        <v>2000000</v>
      </c>
      <c r="M83" s="13">
        <v>10230376494398</v>
      </c>
      <c r="O83" s="34">
        <f t="shared" si="3"/>
        <v>9718594172400</v>
      </c>
      <c r="Q83" s="13">
        <v>511782321998</v>
      </c>
    </row>
    <row r="84" spans="1:17" ht="21.75" customHeight="1" thickBot="1">
      <c r="A84" s="15" t="s">
        <v>31</v>
      </c>
      <c r="C84" s="16">
        <f>SUM(C8:C83)</f>
        <v>1222066773</v>
      </c>
      <c r="E84" s="16">
        <f>SUM(E8:E83)</f>
        <v>110066511156702</v>
      </c>
      <c r="G84" s="32">
        <f>SUM(G8:G83)</f>
        <v>109237867971353</v>
      </c>
      <c r="I84" s="16">
        <f>SUM(I8:I83)</f>
        <v>828643185349</v>
      </c>
      <c r="K84" s="16">
        <f>SUM(K8:K83)</f>
        <v>1222066773</v>
      </c>
      <c r="M84" s="16">
        <f>SUM(M8:M83)</f>
        <v>110066511156702</v>
      </c>
      <c r="O84" s="16">
        <f>SUM(O8:O83)</f>
        <v>107104545707066</v>
      </c>
      <c r="Q84" s="16">
        <f>SUM(Q8:Q83)</f>
        <v>2961965449636</v>
      </c>
    </row>
  </sheetData>
  <mergeCells count="7">
    <mergeCell ref="A1:Q1"/>
    <mergeCell ref="A2:Q2"/>
    <mergeCell ref="A3:Q3"/>
    <mergeCell ref="A5:Q5"/>
    <mergeCell ref="A6:A7"/>
    <mergeCell ref="C6:I6"/>
    <mergeCell ref="K6:Q6"/>
  </mergeCells>
  <pageMargins left="0.39" right="0.39" top="0.39" bottom="0.39" header="0" footer="0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18</vt:i4>
      </vt:variant>
    </vt:vector>
  </HeadingPairs>
  <TitlesOfParts>
    <vt:vector size="36" baseType="lpstr">
      <vt:lpstr>صورت وضعیت</vt:lpstr>
      <vt:lpstr>سهام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سود اوراق بهادار</vt:lpstr>
      <vt:lpstr>سود سپرده بانکی</vt:lpstr>
      <vt:lpstr>درآمد ناشی از فروش</vt:lpstr>
      <vt:lpstr>درآمد ناشی از تغییر قیمت اوراق</vt:lpstr>
      <vt:lpstr>اوراق!Print_Area</vt:lpstr>
      <vt:lpstr>'تعدیل قیمت'!Print_Area</vt:lpstr>
      <vt:lpstr>درآمد!Print_Area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Parham Minaei</dc:creator>
  <dc:description/>
  <cp:lastModifiedBy>Parham Minaei</cp:lastModifiedBy>
  <cp:lastPrinted>2026-10-31T18:13:24Z</cp:lastPrinted>
  <dcterms:created xsi:type="dcterms:W3CDTF">2026-10-28T11:20:22Z</dcterms:created>
  <dcterms:modified xsi:type="dcterms:W3CDTF">2026-11-01T08:49:05Z</dcterms:modified>
</cp:coreProperties>
</file>